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t.baintern.de\dfs\019\BA-Daten\Statistik\Statistik-Service\Datenlieferung_nach_VT\BST\AA_Kreishefte\202003\"/>
    </mc:Choice>
  </mc:AlternateContent>
  <bookViews>
    <workbookView xWindow="0" yWindow="0" windowWidth="28800" windowHeight="11790" firstSheet="1" activeTab="1"/>
  </bookViews>
  <sheets>
    <sheet name="Hinweisblatt" sheetId="1" r:id="rId1"/>
    <sheet name="Deckblatt" sheetId="2" r:id="rId2"/>
    <sheet name="Impressum" sheetId="3" r:id="rId3"/>
    <sheet name="Inhaltsverzeichnis" sheetId="4" r:id="rId4"/>
    <sheet name="Tabelle 1" sheetId="5" r:id="rId5"/>
    <sheet name="Diagramm" sheetId="6" r:id="rId6"/>
    <sheet name="Tabelle 2.1" sheetId="7" r:id="rId7"/>
    <sheet name="Tabelle 2.2" sheetId="8" r:id="rId8"/>
    <sheet name="Tabelle 2.3" sheetId="9" r:id="rId9"/>
    <sheet name="Tabelle 2.4" sheetId="10" r:id="rId10"/>
    <sheet name="Tabelle 3.1" sheetId="11" r:id="rId11"/>
    <sheet name="Tabelle 3.2" sheetId="12" r:id="rId12"/>
    <sheet name="Tabelle 3.3" sheetId="13" r:id="rId13"/>
    <sheet name="Tabelle 3.4" sheetId="14" r:id="rId14"/>
    <sheet name="Tabelle 4.1" sheetId="15" r:id="rId15"/>
    <sheet name="Tabelle 4.2" sheetId="16" r:id="rId16"/>
    <sheet name="Tabelle 4.3" sheetId="17" r:id="rId17"/>
    <sheet name="Tabelle 5.1" sheetId="18" r:id="rId18"/>
    <sheet name="Tabelle 5.2" sheetId="19" r:id="rId19"/>
    <sheet name="Tabelle 6" sheetId="20" r:id="rId20"/>
    <sheet name="Hinweis_Befristung" sheetId="21" r:id="rId21"/>
    <sheet name="Hinweis_beg_been_BV" sheetId="22" r:id="rId22"/>
    <sheet name="Hinweise SVB GB" sheetId="23" r:id="rId23"/>
    <sheet name="Daten_Diagramme" sheetId="24" state="hidden" r:id="rId24"/>
    <sheet name="Statistik-Infoseite" sheetId="25" r:id="rId25"/>
  </sheets>
  <definedNames>
    <definedName name="_xlnm.Print_Area" localSheetId="1">Deckblatt!$A$1:$H$59</definedName>
    <definedName name="_xlnm.Print_Area" localSheetId="21">Hinweis_beg_been_BV!$A$1:$B$22</definedName>
    <definedName name="_xlnm.Print_Area" localSheetId="4">'Tabelle 1'!$A$1:$J$62</definedName>
    <definedName name="_xlnm.Print_Area" localSheetId="6">'Tabelle 2.1'!$A$1:$J$80</definedName>
    <definedName name="_xlnm.Print_Area" localSheetId="7">'Tabelle 2.2'!$A$1:$L$87</definedName>
    <definedName name="_xlnm.Print_Area" localSheetId="8">'Tabelle 2.3'!$A$1:$J$40</definedName>
    <definedName name="_xlnm.Print_Area" localSheetId="9">'Tabelle 2.4'!$A$1:$K$89</definedName>
    <definedName name="_xlnm.Print_Area" localSheetId="10">'Tabelle 3.1'!$A$1:$J$69</definedName>
    <definedName name="_xlnm.Print_Area" localSheetId="11">'Tabelle 3.2'!$A$1:$L$54</definedName>
    <definedName name="_xlnm.Print_Area" localSheetId="12">'Tabelle 3.3'!$A$1:$J$42</definedName>
    <definedName name="_xlnm.Print_Area" localSheetId="13">'Tabelle 3.4'!$A$1:$K$89</definedName>
    <definedName name="_xlnm.Print_Area" localSheetId="14">'Tabelle 4.1'!$A$1:$L$62</definedName>
    <definedName name="_xlnm.Print_Area" localSheetId="15">'Tabelle 4.2'!$A$1:$J$41</definedName>
    <definedName name="_xlnm.Print_Area" localSheetId="16">'Tabelle 4.3'!$A$1:$K$89</definedName>
    <definedName name="_xlnm.Print_Area" localSheetId="17">'Tabelle 5.1'!$A$1:$J$41</definedName>
    <definedName name="_xlnm.Print_Area" localSheetId="18">'Tabelle 5.2'!$A$1:$K$89</definedName>
    <definedName name="_xlnm.Print_Area" localSheetId="19">'Tabelle 6'!$A$1:$M$73</definedName>
    <definedName name="_xlnm.Print_Titles" localSheetId="7">'Tabelle 2.2'!$1:$11</definedName>
    <definedName name="_xlnm.Print_Titles" localSheetId="9">'Tabelle 2.4'!$1:$11</definedName>
    <definedName name="_xlnm.Print_Titles" localSheetId="13">'Tabelle 3.4'!$1:$11</definedName>
    <definedName name="_xlnm.Print_Titles" localSheetId="16">'Tabelle 4.3'!$1:$11</definedName>
    <definedName name="_xlnm.Print_Titles" localSheetId="18">'Tabelle 5.2'!$1:$11</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75" i="24" l="1"/>
  <c r="H75" i="24" s="1"/>
  <c r="J75" i="24" s="1"/>
  <c r="G75" i="24"/>
  <c r="F75" i="24"/>
  <c r="E75" i="24"/>
  <c r="L74" i="24"/>
  <c r="H74" i="24" s="1"/>
  <c r="G74" i="24"/>
  <c r="F74" i="24"/>
  <c r="E74" i="24"/>
  <c r="L73" i="24"/>
  <c r="H73" i="24" s="1"/>
  <c r="J73" i="24"/>
  <c r="G73" i="24"/>
  <c r="F73" i="24"/>
  <c r="E73" i="24"/>
  <c r="L72" i="24"/>
  <c r="H72" i="24" s="1"/>
  <c r="J72" i="24"/>
  <c r="G72" i="24"/>
  <c r="F72" i="24"/>
  <c r="E72" i="24"/>
  <c r="L71" i="24"/>
  <c r="H71" i="24" s="1"/>
  <c r="J71" i="24" s="1"/>
  <c r="G71" i="24"/>
  <c r="F71" i="24"/>
  <c r="E71" i="24"/>
  <c r="L70" i="24"/>
  <c r="H70" i="24" s="1"/>
  <c r="J70" i="24" s="1"/>
  <c r="G70" i="24"/>
  <c r="F70" i="24"/>
  <c r="E70" i="24"/>
  <c r="L69" i="24"/>
  <c r="H69" i="24" s="1"/>
  <c r="J69" i="24"/>
  <c r="G69" i="24"/>
  <c r="F69" i="24"/>
  <c r="E69" i="24"/>
  <c r="L68" i="24"/>
  <c r="H68" i="24" s="1"/>
  <c r="J68" i="24"/>
  <c r="G68" i="24"/>
  <c r="F68" i="24"/>
  <c r="E68" i="24"/>
  <c r="L67" i="24"/>
  <c r="H67" i="24" s="1"/>
  <c r="J67" i="24" s="1"/>
  <c r="G67" i="24"/>
  <c r="F67" i="24"/>
  <c r="E67" i="24"/>
  <c r="L66" i="24"/>
  <c r="H66" i="24" s="1"/>
  <c r="G66" i="24"/>
  <c r="F66" i="24"/>
  <c r="E66" i="24"/>
  <c r="L65" i="24"/>
  <c r="H65" i="24" s="1"/>
  <c r="J65" i="24"/>
  <c r="G65" i="24"/>
  <c r="F65" i="24"/>
  <c r="E65" i="24"/>
  <c r="L64" i="24"/>
  <c r="H64" i="24" s="1"/>
  <c r="J64" i="24" s="1"/>
  <c r="G64" i="24"/>
  <c r="F64" i="24"/>
  <c r="E64" i="24"/>
  <c r="L63" i="24"/>
  <c r="H63" i="24" s="1"/>
  <c r="J63" i="24" s="1"/>
  <c r="G63" i="24"/>
  <c r="F63" i="24"/>
  <c r="E63" i="24"/>
  <c r="L62" i="24"/>
  <c r="H62" i="24" s="1"/>
  <c r="J62" i="24" s="1"/>
  <c r="G62" i="24"/>
  <c r="F62" i="24"/>
  <c r="E62" i="24"/>
  <c r="L61" i="24"/>
  <c r="H61" i="24" s="1"/>
  <c r="J61" i="24"/>
  <c r="G61" i="24"/>
  <c r="F61" i="24"/>
  <c r="E61" i="24"/>
  <c r="L60" i="24"/>
  <c r="H60" i="24" s="1"/>
  <c r="J60" i="24"/>
  <c r="G60" i="24"/>
  <c r="F60" i="24"/>
  <c r="E60" i="24"/>
  <c r="L59" i="24"/>
  <c r="H59" i="24" s="1"/>
  <c r="J59" i="24" s="1"/>
  <c r="G59" i="24"/>
  <c r="F59" i="24"/>
  <c r="E59" i="24"/>
  <c r="L58" i="24"/>
  <c r="H58" i="24" s="1"/>
  <c r="G58" i="24"/>
  <c r="F58" i="24"/>
  <c r="E58" i="24"/>
  <c r="L57" i="24"/>
  <c r="H57" i="24" s="1"/>
  <c r="J57" i="24"/>
  <c r="G57" i="24"/>
  <c r="F57" i="24"/>
  <c r="E57" i="24"/>
  <c r="L56" i="24"/>
  <c r="H56" i="24" s="1"/>
  <c r="J56" i="24" s="1"/>
  <c r="G56" i="24"/>
  <c r="F56" i="24"/>
  <c r="E56" i="24"/>
  <c r="L55" i="24"/>
  <c r="H55" i="24" s="1"/>
  <c r="J55" i="24" s="1"/>
  <c r="G55" i="24"/>
  <c r="F55" i="24"/>
  <c r="E55" i="24"/>
  <c r="L54" i="24"/>
  <c r="H54" i="24" s="1"/>
  <c r="J54" i="24" s="1"/>
  <c r="G54" i="24"/>
  <c r="F54" i="24"/>
  <c r="E54" i="24"/>
  <c r="L53" i="24"/>
  <c r="H53" i="24" s="1"/>
  <c r="J53" i="24"/>
  <c r="G53" i="24"/>
  <c r="F53" i="24"/>
  <c r="E53" i="24"/>
  <c r="L52" i="24"/>
  <c r="H52" i="24" s="1"/>
  <c r="J52" i="24"/>
  <c r="G52" i="24"/>
  <c r="F52" i="24"/>
  <c r="E52" i="24"/>
  <c r="L51" i="24"/>
  <c r="H51" i="24" s="1"/>
  <c r="J51" i="24" s="1"/>
  <c r="G51" i="24"/>
  <c r="F51" i="24"/>
  <c r="E51" i="24"/>
  <c r="I44" i="24"/>
  <c r="G44" i="24"/>
  <c r="C44" i="24"/>
  <c r="M44" i="24" s="1"/>
  <c r="B44" i="24"/>
  <c r="D44" i="24" s="1"/>
  <c r="M43" i="24"/>
  <c r="K43" i="24"/>
  <c r="H43" i="24"/>
  <c r="F43" i="24"/>
  <c r="E43" i="24"/>
  <c r="C43" i="24"/>
  <c r="B43" i="24"/>
  <c r="D43" i="24" s="1"/>
  <c r="I42" i="24"/>
  <c r="G42" i="24"/>
  <c r="C42" i="24"/>
  <c r="M42" i="24" s="1"/>
  <c r="B42" i="24"/>
  <c r="D42" i="24" s="1"/>
  <c r="K41" i="24"/>
  <c r="H41" i="24"/>
  <c r="F41" i="24"/>
  <c r="C41" i="24"/>
  <c r="B41" i="24"/>
  <c r="D41" i="24" s="1"/>
  <c r="I40" i="24"/>
  <c r="G40" i="24"/>
  <c r="C40" i="24"/>
  <c r="M40" i="24" s="1"/>
  <c r="B40" i="24"/>
  <c r="D40" i="24" s="1"/>
  <c r="C37" i="24"/>
  <c r="M36" i="24"/>
  <c r="L36" i="24"/>
  <c r="K36" i="24"/>
  <c r="J36" i="24"/>
  <c r="I36" i="24"/>
  <c r="H36" i="24"/>
  <c r="G36" i="24"/>
  <c r="F36" i="24"/>
  <c r="E36" i="24"/>
  <c r="D36" i="24"/>
  <c r="C33" i="24"/>
  <c r="C17" i="24"/>
  <c r="L57" i="15"/>
  <c r="K57" i="15"/>
  <c r="C38" i="24"/>
  <c r="C35" i="24"/>
  <c r="C34" i="24"/>
  <c r="C32" i="24"/>
  <c r="C31" i="24"/>
  <c r="C30" i="24"/>
  <c r="C29" i="24"/>
  <c r="C28" i="24"/>
  <c r="C27" i="24"/>
  <c r="C26" i="24"/>
  <c r="E26" i="24" s="1"/>
  <c r="C25" i="24"/>
  <c r="L25" i="24" s="1"/>
  <c r="C24" i="24"/>
  <c r="G24" i="24" s="1"/>
  <c r="C23" i="24"/>
  <c r="C22" i="24"/>
  <c r="C21" i="24"/>
  <c r="C20" i="24"/>
  <c r="C19" i="24"/>
  <c r="C18" i="24"/>
  <c r="C16" i="24"/>
  <c r="C15" i="24"/>
  <c r="I15" i="24" s="1"/>
  <c r="C9" i="24"/>
  <c r="I9" i="24" s="1"/>
  <c r="C8" i="24"/>
  <c r="C7" i="24"/>
  <c r="B38" i="24"/>
  <c r="B37" i="24"/>
  <c r="B35" i="24"/>
  <c r="B34" i="24"/>
  <c r="H34" i="24" s="1"/>
  <c r="B33" i="24"/>
  <c r="B32" i="24"/>
  <c r="B31" i="24"/>
  <c r="D31" i="24" s="1"/>
  <c r="B30" i="24"/>
  <c r="B29" i="24"/>
  <c r="K29" i="24" s="1"/>
  <c r="B28" i="24"/>
  <c r="B27" i="24"/>
  <c r="K27" i="24" s="1"/>
  <c r="B26" i="24"/>
  <c r="B25" i="24"/>
  <c r="B24" i="24"/>
  <c r="B23" i="24"/>
  <c r="B22" i="24"/>
  <c r="B21" i="24"/>
  <c r="B20" i="24"/>
  <c r="B19" i="24"/>
  <c r="B18" i="24"/>
  <c r="B17" i="24"/>
  <c r="B16" i="24"/>
  <c r="B15" i="24"/>
  <c r="B9" i="24"/>
  <c r="B8" i="24"/>
  <c r="B7" i="24"/>
  <c r="K7" i="24" s="1"/>
  <c r="K22" i="24" l="1"/>
  <c r="J22" i="24"/>
  <c r="F22" i="24"/>
  <c r="D22" i="24"/>
  <c r="H22" i="24"/>
  <c r="F17" i="24"/>
  <c r="J17" i="24"/>
  <c r="H17" i="24"/>
  <c r="K17" i="24"/>
  <c r="D17" i="24"/>
  <c r="F33" i="24"/>
  <c r="J33" i="24"/>
  <c r="H33" i="24"/>
  <c r="K33" i="24"/>
  <c r="D33" i="24"/>
  <c r="B45" i="24"/>
  <c r="B39" i="24"/>
  <c r="G35" i="24"/>
  <c r="M35" i="24"/>
  <c r="E35" i="24"/>
  <c r="L35" i="24"/>
  <c r="I35" i="24"/>
  <c r="G19" i="24"/>
  <c r="M19" i="24"/>
  <c r="E19" i="24"/>
  <c r="L19" i="24"/>
  <c r="I19" i="24"/>
  <c r="F9" i="24"/>
  <c r="J9" i="24"/>
  <c r="H9" i="24"/>
  <c r="D9" i="24"/>
  <c r="K9" i="24"/>
  <c r="K28" i="24"/>
  <c r="J28" i="24"/>
  <c r="F28" i="24"/>
  <c r="D28" i="24"/>
  <c r="H28" i="24"/>
  <c r="K16" i="24"/>
  <c r="J16" i="24"/>
  <c r="F16" i="24"/>
  <c r="D16" i="24"/>
  <c r="H16" i="24"/>
  <c r="K30" i="24"/>
  <c r="J30" i="24"/>
  <c r="F30" i="24"/>
  <c r="D30" i="24"/>
  <c r="H30" i="24"/>
  <c r="H37" i="24"/>
  <c r="D37" i="24"/>
  <c r="J37" i="24"/>
  <c r="K37" i="24"/>
  <c r="F37" i="24"/>
  <c r="G27" i="24"/>
  <c r="M27" i="24"/>
  <c r="E27" i="24"/>
  <c r="I27" i="24"/>
  <c r="F19" i="24"/>
  <c r="J19" i="24"/>
  <c r="H19" i="24"/>
  <c r="K19" i="24"/>
  <c r="D19" i="24"/>
  <c r="G21" i="24"/>
  <c r="M21" i="24"/>
  <c r="E21" i="24"/>
  <c r="L21" i="24"/>
  <c r="I21" i="24"/>
  <c r="M38" i="24"/>
  <c r="E38" i="24"/>
  <c r="L38" i="24"/>
  <c r="I38" i="24"/>
  <c r="G38" i="24"/>
  <c r="G17" i="24"/>
  <c r="M17" i="24"/>
  <c r="E17" i="24"/>
  <c r="L17" i="24"/>
  <c r="I17" i="24"/>
  <c r="E24" i="24"/>
  <c r="I37" i="24"/>
  <c r="G37" i="24"/>
  <c r="L37" i="24"/>
  <c r="M37" i="24"/>
  <c r="F31" i="24"/>
  <c r="J31" i="24"/>
  <c r="H31" i="24"/>
  <c r="K31" i="24"/>
  <c r="G15" i="24"/>
  <c r="M15" i="24"/>
  <c r="E15" i="24"/>
  <c r="L15" i="24"/>
  <c r="I18" i="24"/>
  <c r="L18" i="24"/>
  <c r="G18" i="24"/>
  <c r="E18" i="24"/>
  <c r="I28" i="24"/>
  <c r="L28" i="24"/>
  <c r="M28" i="24"/>
  <c r="G28" i="24"/>
  <c r="E28" i="24"/>
  <c r="G31" i="24"/>
  <c r="M31" i="24"/>
  <c r="E31" i="24"/>
  <c r="L31" i="24"/>
  <c r="I34" i="24"/>
  <c r="L34" i="24"/>
  <c r="G34" i="24"/>
  <c r="E34" i="24"/>
  <c r="I31" i="24"/>
  <c r="E37" i="24"/>
  <c r="I41" i="24"/>
  <c r="G41" i="24"/>
  <c r="L41" i="24"/>
  <c r="M41" i="24"/>
  <c r="K58" i="24"/>
  <c r="I58" i="24"/>
  <c r="J58" i="24"/>
  <c r="I24" i="24"/>
  <c r="L24" i="24"/>
  <c r="M24" i="24"/>
  <c r="K63" i="24"/>
  <c r="I63" i="24"/>
  <c r="D38" i="24"/>
  <c r="K38" i="24"/>
  <c r="J38" i="24"/>
  <c r="H38" i="24"/>
  <c r="F38" i="24"/>
  <c r="G7" i="24"/>
  <c r="M7" i="24"/>
  <c r="E7" i="24"/>
  <c r="I7" i="24"/>
  <c r="I22" i="24"/>
  <c r="L22" i="24"/>
  <c r="M22" i="24"/>
  <c r="E22" i="24"/>
  <c r="C45" i="24"/>
  <c r="C39" i="24"/>
  <c r="M18" i="24"/>
  <c r="G33" i="24"/>
  <c r="M33" i="24"/>
  <c r="E33" i="24"/>
  <c r="L33" i="24"/>
  <c r="I33" i="24"/>
  <c r="E41" i="24"/>
  <c r="K74" i="24"/>
  <c r="I74" i="24"/>
  <c r="J74" i="24"/>
  <c r="K8" i="24"/>
  <c r="J8" i="24"/>
  <c r="F8" i="24"/>
  <c r="D8" i="24"/>
  <c r="H8" i="24"/>
  <c r="B14" i="24"/>
  <c r="B6" i="24"/>
  <c r="K20" i="24"/>
  <c r="J20" i="24"/>
  <c r="F20" i="24"/>
  <c r="D20" i="24"/>
  <c r="F23" i="24"/>
  <c r="J23" i="24"/>
  <c r="H23" i="24"/>
  <c r="K23" i="24"/>
  <c r="D23" i="24"/>
  <c r="K32" i="24"/>
  <c r="J32" i="24"/>
  <c r="F32" i="24"/>
  <c r="D32" i="24"/>
  <c r="H32" i="24"/>
  <c r="G25" i="24"/>
  <c r="M25" i="24"/>
  <c r="E25" i="24"/>
  <c r="I25" i="24"/>
  <c r="L7" i="24"/>
  <c r="F29" i="24"/>
  <c r="J29" i="24"/>
  <c r="H29" i="24"/>
  <c r="D29" i="24"/>
  <c r="F35" i="24"/>
  <c r="J35" i="24"/>
  <c r="H35" i="24"/>
  <c r="K35" i="24"/>
  <c r="D35" i="24"/>
  <c r="I16" i="24"/>
  <c r="L16" i="24"/>
  <c r="G16" i="24"/>
  <c r="E16" i="24"/>
  <c r="M16" i="24"/>
  <c r="G29" i="24"/>
  <c r="M29" i="24"/>
  <c r="E29" i="24"/>
  <c r="L29" i="24"/>
  <c r="I32" i="24"/>
  <c r="L32" i="24"/>
  <c r="G32" i="24"/>
  <c r="E32" i="24"/>
  <c r="M32" i="24"/>
  <c r="H20" i="24"/>
  <c r="M34" i="24"/>
  <c r="K55" i="24"/>
  <c r="I55" i="24"/>
  <c r="K71" i="24"/>
  <c r="I71" i="24"/>
  <c r="F7" i="24"/>
  <c r="J7" i="24"/>
  <c r="H7" i="24"/>
  <c r="D7" i="24"/>
  <c r="F15" i="24"/>
  <c r="J15" i="24"/>
  <c r="H15" i="24"/>
  <c r="K15" i="24"/>
  <c r="K18" i="24"/>
  <c r="J18" i="24"/>
  <c r="F18" i="24"/>
  <c r="D18" i="24"/>
  <c r="H18" i="24"/>
  <c r="K24" i="24"/>
  <c r="J24" i="24"/>
  <c r="F24" i="24"/>
  <c r="D24" i="24"/>
  <c r="H24" i="24"/>
  <c r="I20" i="24"/>
  <c r="L20" i="24"/>
  <c r="E20" i="24"/>
  <c r="G20" i="24"/>
  <c r="G23" i="24"/>
  <c r="M23" i="24"/>
  <c r="E23" i="24"/>
  <c r="I23" i="24"/>
  <c r="L23" i="24"/>
  <c r="I26" i="24"/>
  <c r="L26" i="24"/>
  <c r="M26" i="24"/>
  <c r="G26" i="24"/>
  <c r="M20" i="24"/>
  <c r="L27" i="24"/>
  <c r="K66" i="24"/>
  <c r="I66" i="24"/>
  <c r="J66" i="24"/>
  <c r="F25" i="24"/>
  <c r="J25" i="24"/>
  <c r="H25" i="24"/>
  <c r="D25" i="24"/>
  <c r="K25" i="24"/>
  <c r="F21" i="24"/>
  <c r="J21" i="24"/>
  <c r="H21" i="24"/>
  <c r="K21" i="24"/>
  <c r="D21" i="24"/>
  <c r="F27" i="24"/>
  <c r="J27" i="24"/>
  <c r="H27" i="24"/>
  <c r="D27" i="24"/>
  <c r="G9" i="24"/>
  <c r="M9" i="24"/>
  <c r="E9" i="24"/>
  <c r="L9" i="24"/>
  <c r="C14" i="24"/>
  <c r="C6" i="24"/>
  <c r="I30" i="24"/>
  <c r="L30" i="24"/>
  <c r="M30" i="24"/>
  <c r="G30" i="24"/>
  <c r="E30" i="24"/>
  <c r="D15" i="24"/>
  <c r="G22" i="24"/>
  <c r="I29" i="24"/>
  <c r="J77" i="24"/>
  <c r="I8" i="24"/>
  <c r="L8" i="24"/>
  <c r="K53" i="24"/>
  <c r="I53" i="24"/>
  <c r="K61" i="24"/>
  <c r="I61" i="24"/>
  <c r="K69" i="24"/>
  <c r="I69" i="24"/>
  <c r="E8" i="24"/>
  <c r="K52" i="24"/>
  <c r="I52" i="24"/>
  <c r="K60" i="24"/>
  <c r="I60" i="24"/>
  <c r="K68" i="24"/>
  <c r="I68" i="24"/>
  <c r="K26" i="24"/>
  <c r="J26" i="24"/>
  <c r="F26" i="24"/>
  <c r="D26" i="24"/>
  <c r="K34" i="24"/>
  <c r="J34" i="24"/>
  <c r="F34" i="24"/>
  <c r="D34" i="24"/>
  <c r="G8" i="24"/>
  <c r="H26" i="24"/>
  <c r="I43" i="24"/>
  <c r="G43" i="24"/>
  <c r="L43" i="24"/>
  <c r="K57" i="24"/>
  <c r="I57" i="24"/>
  <c r="K65" i="24"/>
  <c r="I65" i="24"/>
  <c r="K73" i="24"/>
  <c r="I73" i="24"/>
  <c r="K54" i="24"/>
  <c r="I54" i="24"/>
  <c r="K62" i="24"/>
  <c r="I62" i="24"/>
  <c r="K70" i="24"/>
  <c r="I70" i="24"/>
  <c r="M8" i="24"/>
  <c r="K51" i="24"/>
  <c r="I51" i="24"/>
  <c r="K59" i="24"/>
  <c r="I59" i="24"/>
  <c r="K67" i="24"/>
  <c r="I67" i="24"/>
  <c r="K75" i="24"/>
  <c r="K77" i="24" s="1"/>
  <c r="I75" i="24"/>
  <c r="K56" i="24"/>
  <c r="I56" i="24"/>
  <c r="K64" i="24"/>
  <c r="I64" i="24"/>
  <c r="K72" i="24"/>
  <c r="I72" i="24"/>
  <c r="F40" i="24"/>
  <c r="J41" i="24"/>
  <c r="F42" i="24"/>
  <c r="J43" i="24"/>
  <c r="F44" i="24"/>
  <c r="H40" i="24"/>
  <c r="H42" i="24"/>
  <c r="H44" i="24"/>
  <c r="J40" i="24"/>
  <c r="J42" i="24"/>
  <c r="J44" i="24"/>
  <c r="K40" i="24"/>
  <c r="K42" i="24"/>
  <c r="K44" i="24"/>
  <c r="L40" i="24"/>
  <c r="L42" i="24"/>
  <c r="L44" i="24"/>
  <c r="E40" i="24"/>
  <c r="E42" i="24"/>
  <c r="E44" i="24"/>
  <c r="K79" i="24" l="1"/>
  <c r="K78" i="24"/>
  <c r="I6" i="24"/>
  <c r="L6" i="24"/>
  <c r="M6" i="24"/>
  <c r="G6" i="24"/>
  <c r="E6" i="24"/>
  <c r="K6" i="24"/>
  <c r="J6" i="24"/>
  <c r="F6" i="24"/>
  <c r="D6" i="24"/>
  <c r="H6" i="24"/>
  <c r="H45" i="24"/>
  <c r="F45" i="24"/>
  <c r="D45" i="24"/>
  <c r="J45" i="24"/>
  <c r="K45" i="24"/>
  <c r="I14" i="24"/>
  <c r="L14" i="24"/>
  <c r="M14" i="24"/>
  <c r="G14" i="24"/>
  <c r="E14" i="24"/>
  <c r="K14" i="24"/>
  <c r="J14" i="24"/>
  <c r="F14" i="24"/>
  <c r="D14" i="24"/>
  <c r="H14" i="24"/>
  <c r="I39" i="24"/>
  <c r="G39" i="24"/>
  <c r="L39" i="24"/>
  <c r="M39" i="24"/>
  <c r="E39" i="24"/>
  <c r="I45" i="24"/>
  <c r="G45" i="24"/>
  <c r="L45" i="24"/>
  <c r="E45" i="24"/>
  <c r="M45" i="24"/>
  <c r="I77" i="24"/>
  <c r="J78" i="24" s="1"/>
  <c r="J79" i="24"/>
  <c r="H39" i="24"/>
  <c r="F39" i="24"/>
  <c r="D39" i="24"/>
  <c r="J39" i="24"/>
  <c r="K39" i="24"/>
  <c r="I78" i="24" l="1"/>
  <c r="I79" i="24"/>
  <c r="I83" i="24" l="1"/>
  <c r="I82" i="24"/>
  <c r="I81" i="24"/>
</calcChain>
</file>

<file path=xl/sharedStrings.xml><?xml version="1.0" encoding="utf-8"?>
<sst xmlns="http://schemas.openxmlformats.org/spreadsheetml/2006/main" count="1696" uniqueCount="521">
  <si>
    <t>Aufgrund von Kreisgebietsreformen</t>
  </si>
  <si>
    <t>sind Kreisschlüssel</t>
  </si>
  <si>
    <t>entfallen und</t>
  </si>
  <si>
    <t>Vorquartalswerte deshalb</t>
  </si>
  <si>
    <t>teilweise nicht ausweisbar.</t>
  </si>
  <si>
    <t>_</t>
  </si>
  <si>
    <t>Beschäftigungsstatistik</t>
  </si>
  <si>
    <t>Impressum</t>
  </si>
  <si>
    <t>Produktlinie/Reihe:</t>
  </si>
  <si>
    <t>Tabellen</t>
  </si>
  <si>
    <t>Titel:</t>
  </si>
  <si>
    <t>Regionalreport über Beschäftigte (Quartalszahlen)</t>
  </si>
  <si>
    <t>Region:</t>
  </si>
  <si>
    <t>Dessau-Roßlau, Stadt (15001)</t>
  </si>
  <si>
    <t>Stichtag:</t>
  </si>
  <si>
    <t>31. März 2020</t>
  </si>
  <si>
    <t>Erstellungsdatum:</t>
  </si>
  <si>
    <t>12. Oktober 2020</t>
  </si>
  <si>
    <t>Periodizität:</t>
  </si>
  <si>
    <t>vierteljährlich</t>
  </si>
  <si>
    <t>Nächster
Veröffentlichungstermin:</t>
  </si>
  <si>
    <t>11. Januar 2021</t>
  </si>
  <si>
    <t>Hinweise:</t>
  </si>
  <si>
    <t xml:space="preserve">In dieser Publikation wird über die sozialversicherungspflichtig und geringfügig entlohnten Beschäftigten berichtet. Eine weitere Unterteilung der geringfügig entlohnten Beschäftigten in ausschließlich geringfügig entlohnte und im Nebenjob tätige Beschäftigte ist bei ausgewählten Merkmalen, wie dem Beruf, aus Geheimhaltungsgründen nicht möglich. Weitergehende Informationen erhalten Sie über Ihren regionalen Statistik-Service. Soweit nicht anders angegeben, beziehen sich alle Zahlen auf den Arbeitsort. </t>
  </si>
  <si>
    <t>Herausgeberin:</t>
  </si>
  <si>
    <t>Bundesagentur für Arbeit</t>
  </si>
  <si>
    <t>Statistik</t>
  </si>
  <si>
    <t>Rückfragen an:</t>
  </si>
  <si>
    <t>Statistik-Service Ost</t>
  </si>
  <si>
    <t>Storkower Straße 120</t>
  </si>
  <si>
    <t>10407 Berlin</t>
  </si>
  <si>
    <t>E-Mail:</t>
  </si>
  <si>
    <t>Statistik-Service-Ost@arbeitsagentur.de</t>
  </si>
  <si>
    <t>Hotline:</t>
  </si>
  <si>
    <t>030/555599-7373</t>
  </si>
  <si>
    <t>Fax:</t>
  </si>
  <si>
    <t>030/555599-7375</t>
  </si>
  <si>
    <t>Internet:</t>
  </si>
  <si>
    <t xml:space="preserve">http://statistik.arbeitsagentur.de </t>
  </si>
  <si>
    <t>Register: "Statistik nach Themen"</t>
  </si>
  <si>
    <t>http://statistik.arbeitsagentur.de/Navigation/Statistik/Statistik-nach-Themen/Statistik-nach-Themen-Nav.html</t>
  </si>
  <si>
    <t>Zitierhinweis:</t>
  </si>
  <si>
    <t>Statistik der Bundesagentur für Arbeit</t>
  </si>
  <si>
    <t>Tabellen, Regionalreport über Beschäftigte, Nürnberg, September 2020</t>
  </si>
  <si>
    <t>Nutzungsbedingungen:</t>
  </si>
  <si>
    <t>© Statistik der Bundesagentur für Arbeit</t>
  </si>
  <si>
    <t>Sie können Informationen speichern, (auch auszugsweise) mit Quellen-</t>
  </si>
  <si>
    <t>angabe  weitergeben, vervielfältigen und verbreiten. Die Inhalte dürfen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</si>
  <si>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</si>
  <si>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</si>
  <si>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</si>
  <si>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</si>
  <si>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</si>
  <si>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</si>
  <si>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</si>
  <si>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</si>
  <si>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Inhaltsverzeichnis</t>
  </si>
  <si>
    <t>Stichtag: 31. März 2020</t>
  </si>
  <si>
    <t>Quartalszahlen im Überblick</t>
  </si>
  <si>
    <t>Sozialversicherungspflichtig und geringfügig entlohnte Beschäftigte</t>
  </si>
  <si>
    <t>nach ausgewählten Merkmalen</t>
  </si>
  <si>
    <t>Tabelle 1</t>
  </si>
  <si>
    <t>Diagramm: Entwicklung sozialversicherungspflichtig Beschäftigter</t>
  </si>
  <si>
    <t>und geringfügig entlohnter Beschäftigter nach Regionen und nach</t>
  </si>
  <si>
    <t>der Klassifikation der Wirtschaftszweige (WZ 2008)</t>
  </si>
  <si>
    <t>Diagramm</t>
  </si>
  <si>
    <t>Sozialversicherungspflichtig Beschäftigte</t>
  </si>
  <si>
    <t>nach Regionen und ausgewählten Merkmalen</t>
  </si>
  <si>
    <t>Tabelle 2.1</t>
  </si>
  <si>
    <t>Tabelle 2.2</t>
  </si>
  <si>
    <t>nach der Klassifikation der Wirtschaftszweige 2008 (WZ 2008)</t>
  </si>
  <si>
    <t>Tabelle 2.3</t>
  </si>
  <si>
    <t>nach der Klassifikation der Berufe (KldB 2010)</t>
  </si>
  <si>
    <t>Tabelle 2.4</t>
  </si>
  <si>
    <t>Geringfügig entlohnte Beschäftigte</t>
  </si>
  <si>
    <t>Tabelle 3.1</t>
  </si>
  <si>
    <t>Tabelle 3.2</t>
  </si>
  <si>
    <t>Tabelle 3.3</t>
  </si>
  <si>
    <t xml:space="preserve"> </t>
  </si>
  <si>
    <t>Tabelle 3.4</t>
  </si>
  <si>
    <t>Begonnene sozialversicherungspflichtige Beschäftigungsverhältnisse</t>
  </si>
  <si>
    <t xml:space="preserve">Insgesamt / darunter befristet nach ausgewählten Merkmalen </t>
  </si>
  <si>
    <t>Tabelle 4.1</t>
  </si>
  <si>
    <t>Tabelle 4.2</t>
  </si>
  <si>
    <t>Tabelle 4.3</t>
  </si>
  <si>
    <t xml:space="preserve">Beendete sozialversicherungspflichtige Beschäftigungsverhältnisse </t>
  </si>
  <si>
    <t>Tabelle 5.1</t>
  </si>
  <si>
    <t>Tabelle 5.2</t>
  </si>
  <si>
    <t>Zeitreihe</t>
  </si>
  <si>
    <t>Sozialversicherungspflichtig und geringfügig entlohnte Beschäftigte sowie begonnene und beendete Beschäftigungsverhältnisse</t>
  </si>
  <si>
    <t>Tabelle 6</t>
  </si>
  <si>
    <t>1. Sozialversicherungspflichtig und geringfügig entlohnte Beschäftigte nach
ausgewählten Merkmalen</t>
  </si>
  <si>
    <t>Dessau-Roßlau, Stadt (15001); Gebietsstand des jeweiligen Stichtags</t>
  </si>
  <si>
    <t>Merkmale</t>
  </si>
  <si>
    <r>
      <t xml:space="preserve">Anteile
in % </t>
    </r>
    <r>
      <rPr>
        <vertAlign val="superscript"/>
        <sz val="8"/>
        <rFont val="Arial"/>
        <family val="2"/>
      </rPr>
      <t>1)</t>
    </r>
  </si>
  <si>
    <r>
      <t xml:space="preserve">Beschäftigte am Stichtag </t>
    </r>
    <r>
      <rPr>
        <sz val="8"/>
        <rFont val="Arial"/>
        <family val="2"/>
      </rPr>
      <t xml:space="preserve">Ende ... </t>
    </r>
  </si>
  <si>
    <t>Veränderung 
gegenüber dem 
Vorjahresstichtag 
(Sp. 1 zu Sp. 5)</t>
  </si>
  <si>
    <t>Mrz. 20</t>
  </si>
  <si>
    <t>Dez. 19</t>
  </si>
  <si>
    <t>Sep. 19</t>
  </si>
  <si>
    <t>Jun. 19</t>
  </si>
  <si>
    <t>Mrz. 19</t>
  </si>
  <si>
    <t>absolut</t>
  </si>
  <si>
    <t>in %</t>
  </si>
  <si>
    <t>Insgesamt</t>
  </si>
  <si>
    <t>dav.</t>
  </si>
  <si>
    <t>Männer</t>
  </si>
  <si>
    <t>Frauen</t>
  </si>
  <si>
    <t>unter 25 Jahre</t>
  </si>
  <si>
    <t>25 bis unter 55 Jahre</t>
  </si>
  <si>
    <t>55 bis unter 65 Jahre</t>
  </si>
  <si>
    <t>65 Jahre und älter</t>
  </si>
  <si>
    <t>dar.: bis zur Altersgrenze</t>
  </si>
  <si>
    <t>dar.</t>
  </si>
  <si>
    <t>Vollzeitbeschäftigte</t>
  </si>
  <si>
    <t>Teilzeitbeschäftigte</t>
  </si>
  <si>
    <t>Deutsche</t>
  </si>
  <si>
    <t>Ausländer</t>
  </si>
  <si>
    <t>Geringfügig entlohnte Beschäftigte (GeB)</t>
  </si>
  <si>
    <t>GeB - Insgesamt</t>
  </si>
  <si>
    <t>GeB - ausschließlich</t>
  </si>
  <si>
    <t>GeB - im Nebenjob</t>
  </si>
  <si>
    <r>
      <rPr>
        <vertAlign val="superscript"/>
        <sz val="7"/>
        <rFont val="Arial"/>
        <family val="2"/>
      </rPr>
      <t xml:space="preserve">1) </t>
    </r>
    <r>
      <rPr>
        <sz val="7"/>
        <rFont val="Arial"/>
        <family val="2"/>
      </rPr>
      <t>Anteil an der jeweiligen Gesamtsumme (Spaltenprozent)</t>
    </r>
  </si>
  <si>
    <r>
      <rPr>
        <vertAlign val="superscript"/>
        <sz val="7"/>
        <rFont val="Arial"/>
        <family val="2"/>
      </rPr>
      <t xml:space="preserve">*) </t>
    </r>
    <r>
      <rPr>
        <sz val="7"/>
        <rFont val="Arial"/>
        <family val="2"/>
      </rPr>
      <t>Aus Datenschutzgründen und Gründen der statistischen Geheimhaltung werden Zahlenwerte von 1 oder 2 und Daten, aus denen rechnerisch auf einen solchen 
  Zahlenwert geschlossen werden kann, anonymisiert.</t>
    </r>
  </si>
  <si>
    <t>Entwicklung sozialversicherungspflichtig Beschäftigter und geringfügig entlohnter Beschäftigter nach Regionen</t>
  </si>
  <si>
    <t xml:space="preserve">und nach der Klassifikation der Wirtschaftszweige (WZ 2008) </t>
  </si>
  <si>
    <t>ausgewählte Regionen; Gebietsstand des jeweiligen Stichtags</t>
  </si>
  <si>
    <t>Veränderung gegenüber dem Vorjahresstichtag in %</t>
  </si>
  <si>
    <t>Geringfügig entlohnte Beschäftigte (insgesamt)</t>
  </si>
  <si>
    <t>Bundesland Sachsen-Anhalt</t>
  </si>
  <si>
    <t>Ostdeutschland</t>
  </si>
  <si>
    <t>Deutschland</t>
  </si>
  <si>
    <t>A</t>
  </si>
  <si>
    <t>Land-, Forstwirtschaft und Fischerei</t>
  </si>
  <si>
    <t>B,D,E</t>
  </si>
  <si>
    <t>Bergbau, Energie- und Wasserversorgung, Energiewirtschaft</t>
  </si>
  <si>
    <t>C
dav.</t>
  </si>
  <si>
    <t>Verarbeitendes Gewerbe</t>
  </si>
  <si>
    <t>10-15, 18, 21, 31</t>
  </si>
  <si>
    <t>Herstellung von überwiegend häuslich konsumierten Gütern (ohne Güter der Metall-, Elektro- und Chemieindustrie)</t>
  </si>
  <si>
    <t>24-30,32,33</t>
  </si>
  <si>
    <t>Metall- und Elektroindustrie sowie Stahlindustrie</t>
  </si>
  <si>
    <t>16, 17, 19, 
20, ,22, 23</t>
  </si>
  <si>
    <t>Hrst. v. Vorleistungsgütern, insb. v. chem. Erzeugnissen u. Kunsstoffwaren (ohne Güter der Metall- u. Elektroindustrie)</t>
  </si>
  <si>
    <t>F</t>
  </si>
  <si>
    <t>Baugewerbe</t>
  </si>
  <si>
    <t>G</t>
  </si>
  <si>
    <t>Handel, Instandhaltung, Reparatur von Kfz</t>
  </si>
  <si>
    <t>H</t>
  </si>
  <si>
    <t>Verkehr und Lagerei</t>
  </si>
  <si>
    <t>I</t>
  </si>
  <si>
    <t>Gastgewerbe</t>
  </si>
  <si>
    <t>J</t>
  </si>
  <si>
    <t>Information und Kommunikation</t>
  </si>
  <si>
    <t>K</t>
  </si>
  <si>
    <t>Erbringung von Finanz- und Versicherungsdienstleistungen</t>
  </si>
  <si>
    <t>L,M</t>
  </si>
  <si>
    <t>Immobilien, freiberufliche wissenschaftliche und technische Dienstleitstungen</t>
  </si>
  <si>
    <t>N</t>
  </si>
  <si>
    <t>sonstige wirtschaftliche Dienstleistungen 
(ohne Arbeitnehmerüberlassung)</t>
  </si>
  <si>
    <t>Arbeitnehmerüberlassung</t>
  </si>
  <si>
    <t>O, U</t>
  </si>
  <si>
    <t>Öffentliche Verwaltung, Verteidigung, Sozialversicherung, Ext. Organisationen</t>
  </si>
  <si>
    <t>P</t>
  </si>
  <si>
    <t>Erziehung und Unterricht</t>
  </si>
  <si>
    <t>Gesundheitswesen</t>
  </si>
  <si>
    <t>Heime und Sozialwesen</t>
  </si>
  <si>
    <t>R,S,T</t>
  </si>
  <si>
    <t>sonstige Dienstleistungen, Private Haushalte</t>
  </si>
  <si>
    <t>keine Zuordnung möglich</t>
  </si>
  <si>
    <t>davon nach Sektoren:</t>
  </si>
  <si>
    <t>B - F</t>
  </si>
  <si>
    <t>Produzierendes Gewerbe</t>
  </si>
  <si>
    <t>G - U</t>
  </si>
  <si>
    <t>Dienstleistungsbereich</t>
  </si>
  <si>
    <t>*) Aus Datenschutzgründen und Gründen der statistischen Geheimhaltung werden Zahlenwerte von 1 oder 2 und Daten, aus denen rechnerisch auf einen solchen Zahlenwert geschlossen werden kann, anonymisiert. Gleiches gilt, wenn in einer Region weniger als 3 Betriebe ansässig sind  oder einer der Betriebe einen so hohen Beschäftigtenanteil auf sich vereint, dass die Beschäftigtenzahl  praktisch eine Einzelangabe über den Branchenführer darstellt (Dominanzfall).</t>
  </si>
  <si>
    <t>2.1 Sozialversicherungspflichtig Beschäftigte nach Regionen und ausgewählten
Merkmalen</t>
  </si>
  <si>
    <t xml:space="preserve">Regionen / Merkmale </t>
  </si>
  <si>
    <r>
      <t xml:space="preserve">Anteile in % </t>
    </r>
    <r>
      <rPr>
        <vertAlign val="superscript"/>
        <sz val="8"/>
        <rFont val="Arial"/>
        <family val="2"/>
      </rPr>
      <t>1)</t>
    </r>
  </si>
  <si>
    <t xml:space="preserve">sozialversicherungspflichtig Beschäftigte am Stichtag Ende ... </t>
  </si>
  <si>
    <t>Veränderung gegenüber
dem Vorjahresstichtag (Spalte 1 zu Spalte 5)</t>
  </si>
  <si>
    <t>in Vollzeit</t>
  </si>
  <si>
    <t>in Teilzeit</t>
  </si>
  <si>
    <t>Dessau-Roßlau, Stadt (15001) am Wohnort</t>
  </si>
  <si>
    <t>2.2 Sozialversicherungspflichtig Beschäftigte nach ausgewählten Merkmalen</t>
  </si>
  <si>
    <r>
      <t xml:space="preserve">nach dem Geschlecht
</t>
    </r>
    <r>
      <rPr>
        <sz val="8"/>
        <rFont val="Arial"/>
        <family val="2"/>
      </rPr>
      <t>dav.  Männer</t>
    </r>
  </si>
  <si>
    <r>
      <t xml:space="preserve">nach Altersgruppen und Geschlecht
</t>
    </r>
    <r>
      <rPr>
        <sz val="8"/>
        <rFont val="Arial"/>
        <family val="2"/>
      </rPr>
      <t>dav.  unter 25 Jahre</t>
    </r>
  </si>
  <si>
    <t xml:space="preserve">dar. </t>
  </si>
  <si>
    <t>bis zur Altersgrenze</t>
  </si>
  <si>
    <r>
      <t xml:space="preserve">nach Nationalität und Geschlecht
</t>
    </r>
    <r>
      <rPr>
        <sz val="8"/>
        <rFont val="Arial"/>
        <family val="2"/>
      </rPr>
      <t>dar.  Deutsche</t>
    </r>
  </si>
  <si>
    <r>
      <t>nach der Arbeitszeit und Geschlecht</t>
    </r>
    <r>
      <rPr>
        <sz val="8"/>
        <rFont val="Arial"/>
        <family val="2"/>
      </rPr>
      <t xml:space="preserve">
dar.  in Vollzeit</t>
    </r>
  </si>
  <si>
    <r>
      <t xml:space="preserve">Sozialversicherungspflichtig Beschäftigte in 
Werkstätten oder gleichartigen Einrichtungen für Menschen mit Behinderung </t>
    </r>
    <r>
      <rPr>
        <b/>
        <vertAlign val="superscript"/>
        <sz val="8"/>
        <rFont val="Arial"/>
        <family val="2"/>
      </rPr>
      <t>2)</t>
    </r>
    <r>
      <rPr>
        <sz val="8"/>
        <rFont val="Arial"/>
        <family val="2"/>
      </rPr>
      <t xml:space="preserve">
         Insgesamt                  </t>
    </r>
  </si>
  <si>
    <r>
      <t>nach dem Berufsabschluss und Geschlecht</t>
    </r>
    <r>
      <rPr>
        <sz val="8"/>
        <rFont val="Arial"/>
        <family val="2"/>
      </rPr>
      <t xml:space="preserve">
dav.  ohne beruflichen Ausbildungsabschluss</t>
    </r>
  </si>
  <si>
    <t>Auszubildende</t>
  </si>
  <si>
    <t xml:space="preserve">   Männer</t>
  </si>
  <si>
    <t xml:space="preserve">   Frauen</t>
  </si>
  <si>
    <r>
      <t xml:space="preserve">mit anerkanntem Berufsabschluss </t>
    </r>
    <r>
      <rPr>
        <vertAlign val="superscript"/>
        <sz val="8"/>
        <rFont val="Arial"/>
        <family val="2"/>
      </rPr>
      <t>3)</t>
    </r>
  </si>
  <si>
    <t>Abschluss anerkannte Berufsausbildung</t>
  </si>
  <si>
    <t xml:space="preserve">    Männer</t>
  </si>
  <si>
    <t xml:space="preserve">    Frauen</t>
  </si>
  <si>
    <t>Meister- / Techn . / gleichw. Fachschulabschl.</t>
  </si>
  <si>
    <r>
      <t xml:space="preserve">mit akademischem Abschluss </t>
    </r>
    <r>
      <rPr>
        <vertAlign val="superscript"/>
        <sz val="8"/>
        <rFont val="Arial"/>
        <family val="2"/>
      </rPr>
      <t>4)</t>
    </r>
  </si>
  <si>
    <t>Bachelor</t>
  </si>
  <si>
    <t>Diplom/Magister/Master/Staatsexamen</t>
  </si>
  <si>
    <t>Promotion</t>
  </si>
  <si>
    <t>Ausbildung unbekannt</t>
  </si>
  <si>
    <r>
      <rPr>
        <vertAlign val="superscript"/>
        <sz val="7"/>
        <rFont val="Arial"/>
        <family val="2"/>
      </rPr>
      <t xml:space="preserve">1)  </t>
    </r>
    <r>
      <rPr>
        <sz val="7"/>
        <rFont val="Arial"/>
        <family val="2"/>
      </rPr>
      <t>Anteil an der jeweiligen Gesamtsumme (Spaltenprozent)</t>
    </r>
  </si>
  <si>
    <r>
      <rPr>
        <vertAlign val="superscript"/>
        <sz val="7"/>
        <rFont val="Arial"/>
        <family val="2"/>
      </rPr>
      <t>2)</t>
    </r>
    <r>
      <rPr>
        <sz val="7"/>
        <rFont val="Arial"/>
        <family val="2"/>
      </rPr>
      <t xml:space="preserve"> Menschen mit Behinderung in anerkannten Einrichtungen, Personen in Einrichtungen der Jugendhilfe, Menschen mit Behinderung in Integrationsprojekt, Teiln. Teilhabe am Arbeitsleben.</t>
    </r>
  </si>
  <si>
    <r>
      <rPr>
        <vertAlign val="superscript"/>
        <sz val="7"/>
        <rFont val="Arial"/>
        <family val="2"/>
      </rPr>
      <t xml:space="preserve">3) </t>
    </r>
    <r>
      <rPr>
        <sz val="7"/>
        <rFont val="Arial"/>
        <family val="2"/>
      </rPr>
      <t>"mit anerkanntem Berufsabschluss" ist die Summe aus "mit anerkannter Berufsausbildung" und "Meister-/Techniker-/gleichw. Fachschulabschluss"</t>
    </r>
  </si>
  <si>
    <r>
      <rPr>
        <vertAlign val="superscript"/>
        <sz val="7"/>
        <rFont val="Arial"/>
        <family val="2"/>
      </rPr>
      <t>4)</t>
    </r>
    <r>
      <rPr>
        <sz val="7"/>
        <rFont val="Arial"/>
        <family val="2"/>
      </rPr>
      <t xml:space="preserve"> "mit akademischem Abschluss" ist die Summe aus "Bachelor", "Diplom/Magister/Master/Staatsexamen" und "Promotion"</t>
    </r>
  </si>
  <si>
    <r>
      <rPr>
        <vertAlign val="superscript"/>
        <sz val="7"/>
        <rFont val="Arial"/>
        <family val="2"/>
      </rPr>
      <t xml:space="preserve">*) </t>
    </r>
    <r>
      <rPr>
        <sz val="7"/>
        <rFont val="Arial"/>
        <family val="2"/>
      </rPr>
      <t>Aus Datenschutzgründen und Gründen der statistischen Geheimhaltung werden Zahlenwerte von 1 oder 2 und Daten, aus denen rechnerisch auf einen solchen Zahlenwert geschlossen werden kann, anonymisiert.</t>
    </r>
  </si>
  <si>
    <r>
      <rPr>
        <vertAlign val="superscript"/>
        <sz val="7"/>
        <rFont val="Arial"/>
        <family val="2"/>
      </rPr>
      <t>.X)</t>
    </r>
    <r>
      <rPr>
        <sz val="7"/>
        <rFont val="Arial"/>
        <family val="2"/>
      </rPr>
      <t xml:space="preserve"> Nachweis von Veränderungswerten &lt; -250% bzw. &gt; 250% nicht sinnvoll</t>
    </r>
  </si>
  <si>
    <t>2.3 Sozialversicherungspflichtig Beschäftigte nach der Klassifikation der Wirtschaftszweige 2008 (WZ 2008)</t>
  </si>
  <si>
    <t>Wirtschaftsabschnitte / Wirtschaftsabteilungen / Wirtschaftsgruppen WZ 2008</t>
  </si>
  <si>
    <t>Bergbau, Energie- und Wasserversorgung, Entsorgungswirtschaft</t>
  </si>
  <si>
    <t>C</t>
  </si>
  <si>
    <t>dav. 10-15,
18, 21, 31</t>
  </si>
  <si>
    <t>Herstellung von überwiegend häuslich konsumierten Gütern 
(ohne Güter der Metall-, Elektro- und Chemieindustrie)</t>
  </si>
  <si>
    <t>24-30,
32, 33</t>
  </si>
  <si>
    <t>16, 17, 19, 
20, 22, 23</t>
  </si>
  <si>
    <t>Hrst. v. Vorleistungsgütern, insb. v. chem. Erzeugnissen u. Kunststoffwaren (ohne Güter der Metall- u. Elektroindustrie)</t>
  </si>
  <si>
    <t>Immobilien, freiberufliche wissenschaftliche und technische Dienstleistungen</t>
  </si>
  <si>
    <t>N (ohne ANÜ)</t>
  </si>
  <si>
    <t>Öffentliche Verwaltung, Verteidigung, Sozialversicherung, 
Ext. Organisationen</t>
  </si>
  <si>
    <t>ohne Angabe</t>
  </si>
  <si>
    <r>
      <rPr>
        <vertAlign val="superscript"/>
        <sz val="7"/>
        <rFont val="Arial"/>
        <family val="2"/>
      </rPr>
      <t xml:space="preserve">*) </t>
    </r>
    <r>
      <rPr>
        <sz val="7"/>
        <rFont val="Arial"/>
        <family val="2"/>
      </rPr>
      <t>Aus Datenschutzgründen und Gründen der statistischen Geheimhaltung werden Zahlenwerte von 1 oder 2 und Daten, aus denen rechnerisch auf einen solchen Zahlenwert geschlossen werden kann, anonymisiert. Gleiches gilt, wenn in einer Region weniger als 3 Betriebe ansässig sind  oder einer der Betriebe einen so hohen Beschäftigtenanteil auf sich vereint, dass die Beschäftigtenzahl praktisch eine Einzelangabe über den Branchenführer darstellt (Dominanzfall).</t>
    </r>
  </si>
  <si>
    <t>2.4 Sozialversicherungspflichtig Beschäftigte nach der Klassifikation der Berufe (KldB 2010)</t>
  </si>
  <si>
    <t>Anforderungsniveau/
Berufshauptgruppen/-gruppen (KldB2010)</t>
  </si>
  <si>
    <t>darunter nach Anforderungsniveau der ausgeübten Tätigkeit (KldB 2010)</t>
  </si>
  <si>
    <t>Helfer</t>
  </si>
  <si>
    <t>Fachkraft</t>
  </si>
  <si>
    <t>Spezialist</t>
  </si>
  <si>
    <t>Experte</t>
  </si>
  <si>
    <t>davon nach Berufsfachlichkeit der ausgeübten Tätigkeit (KldB 2010)</t>
  </si>
  <si>
    <t>Land-, Tier-, Forstwirtschaftsberufe</t>
  </si>
  <si>
    <t>dar. 111</t>
  </si>
  <si>
    <t>Landwirtschaft</t>
  </si>
  <si>
    <t>Gartenbauberufe, Floristik</t>
  </si>
  <si>
    <t>Rohstoffgewinn,Glas-,Keramikverarbeitung</t>
  </si>
  <si>
    <t>Kunststoff- u. Holzherst.,-verarbeitung</t>
  </si>
  <si>
    <t>Papier-,Druckberufe, tech.Mediengestalt.</t>
  </si>
  <si>
    <t>Metallerzeugung,-bearbeitung, Metallbau</t>
  </si>
  <si>
    <t>Maschinen- und Fahrzeugtechnikberufe</t>
  </si>
  <si>
    <t>Mechatronik-, Energie- u. Elektroberufe</t>
  </si>
  <si>
    <t>Techn.Entwickl.Konstr.Produktionssteuer.</t>
  </si>
  <si>
    <t>Textil- und Lederberufe</t>
  </si>
  <si>
    <t>Lebensmittelherstellung u. -verarbeitung</t>
  </si>
  <si>
    <t>dar. 292</t>
  </si>
  <si>
    <t>Lebensmittel- u. Genussmittelherstellung</t>
  </si>
  <si>
    <t>dar. 293</t>
  </si>
  <si>
    <t>Speisenzubereitung</t>
  </si>
  <si>
    <t>Bauplanung,Architektur,Vermessungsberufe</t>
  </si>
  <si>
    <t>Hoch- und Tiefbauberufe</t>
  </si>
  <si>
    <t>(Innen-)Ausbauberufe</t>
  </si>
  <si>
    <t>Gebäude- u. versorgungstechnische Berufe</t>
  </si>
  <si>
    <t>Mathematik-Biologie-Chemie-,Physikberufe</t>
  </si>
  <si>
    <t>Geologie-,Geografie-,Umweltschutzberufe</t>
  </si>
  <si>
    <t>Informatik- und andere IKT-Berufe</t>
  </si>
  <si>
    <t>Verkehr, Logistik (außer Fahrzeugführ.)</t>
  </si>
  <si>
    <t>dar. 513</t>
  </si>
  <si>
    <t>Lagerwirt.,Post,Zustellung,Güterumschlag</t>
  </si>
  <si>
    <t>dar. Berufe in der Lagerwirtschaft (5131)</t>
  </si>
  <si>
    <t>Führer von Fahrzeug- u. Transportgeräten</t>
  </si>
  <si>
    <t>dar. 521</t>
  </si>
  <si>
    <t>Fahrzeugführung im Straßenverkehr</t>
  </si>
  <si>
    <t>Schutz-,Sicherheits-, Überwachungsberufe</t>
  </si>
  <si>
    <t>dar. 531</t>
  </si>
  <si>
    <t>Obj.-,Pers.-,Brandschutz,Arbeitssicherh.</t>
  </si>
  <si>
    <t>Reinigungsberufe</t>
  </si>
  <si>
    <t>Einkaufs-, Vertriebs- und Handelsberufe</t>
  </si>
  <si>
    <t>Verkaufsberufe</t>
  </si>
  <si>
    <t>Tourismus-, Hotel- und Gaststättenberufe</t>
  </si>
  <si>
    <t>dar. 632</t>
  </si>
  <si>
    <t>Hotellerie</t>
  </si>
  <si>
    <t>dar. 633</t>
  </si>
  <si>
    <t>Gastronomie</t>
  </si>
  <si>
    <t>Berufe Unternehmensführung,-organisation</t>
  </si>
  <si>
    <t>dar. 713</t>
  </si>
  <si>
    <t>Unternehmensorganisation und -strategie</t>
  </si>
  <si>
    <t>dar. 714</t>
  </si>
  <si>
    <t>Büro und Sekretariat</t>
  </si>
  <si>
    <t>Finanzdienstl.Rechnungsw.,Steuerberatung</t>
  </si>
  <si>
    <t>dar. 721</t>
  </si>
  <si>
    <t>Versicherungs- u. Finanzdienstleistungen</t>
  </si>
  <si>
    <t>dar. 722</t>
  </si>
  <si>
    <t>Rechnungswesen, Controlling und Revision</t>
  </si>
  <si>
    <t>Berufe in Recht und Verwaltung</t>
  </si>
  <si>
    <t>dar. 732</t>
  </si>
  <si>
    <t>Verwaltung</t>
  </si>
  <si>
    <t>Medizinische Gesundheitsberufe</t>
  </si>
  <si>
    <t>dar. 811</t>
  </si>
  <si>
    <t>Arzt- und Praxishilfe</t>
  </si>
  <si>
    <t>dar. 813</t>
  </si>
  <si>
    <t>Gesundh.,Krankenpfl.,Rettungsd.Geburtsh.</t>
  </si>
  <si>
    <r>
      <t xml:space="preserve">dar. Gesundheits- und Krankenpflege </t>
    </r>
    <r>
      <rPr>
        <vertAlign val="superscript"/>
        <sz val="8"/>
        <rFont val="Arial"/>
        <family val="2"/>
      </rPr>
      <t>2)</t>
    </r>
  </si>
  <si>
    <t>dar. 814</t>
  </si>
  <si>
    <t>Human- und Zahnmedizin</t>
  </si>
  <si>
    <t>dar. 817</t>
  </si>
  <si>
    <t>Nicht ärztliche Therapie und Heilkunde</t>
  </si>
  <si>
    <t>Nichtmed.Gesundheit,Körperpfl.,Medizint.</t>
  </si>
  <si>
    <t>dar. 821</t>
  </si>
  <si>
    <t>Altenpflege</t>
  </si>
  <si>
    <t>dar. 823</t>
  </si>
  <si>
    <t>Körperpflege</t>
  </si>
  <si>
    <t>Erziehung,soz.,hauswirt.Berufe,Theologie</t>
  </si>
  <si>
    <t>dar. 831</t>
  </si>
  <si>
    <t>Erziehung,Sozialarb.,Heilerziehungspfl.</t>
  </si>
  <si>
    <t>dar. Berufe i.d. Kinderbetr., -erziehung (8311)</t>
  </si>
  <si>
    <t>Lehrende und ausbildende Berufe</t>
  </si>
  <si>
    <t>dar. 841</t>
  </si>
  <si>
    <t>Lehrtätigkeit an allgemeinbild. Schulen</t>
  </si>
  <si>
    <t>dar. 842</t>
  </si>
  <si>
    <t>Lehrt.berufsb.Fächer,betr.Ausb.,Betr.päd</t>
  </si>
  <si>
    <t>dar. 843</t>
  </si>
  <si>
    <t>Lehr-, Forschungstätigkeit an Hochschulen</t>
  </si>
  <si>
    <t>Geistes-Gesellschafts-Wirtschaftswissen.</t>
  </si>
  <si>
    <t>Werbung,Marketing,kaufm,red.Medienberufe</t>
  </si>
  <si>
    <t>Produktdesign, Kunsthandwerk</t>
  </si>
  <si>
    <t>Darstellende, unterhaltende Berufe</t>
  </si>
  <si>
    <t>01</t>
  </si>
  <si>
    <t>Angehörige der regulären Streitkräfte</t>
  </si>
  <si>
    <t>XX</t>
  </si>
  <si>
    <r>
      <rPr>
        <vertAlign val="superscript"/>
        <sz val="7"/>
        <rFont val="Arial"/>
        <family val="2"/>
      </rPr>
      <t xml:space="preserve">2) </t>
    </r>
    <r>
      <rPr>
        <sz val="7"/>
        <rFont val="Arial"/>
        <family val="2"/>
      </rPr>
      <t>Gesundheits- und Krankenpflege = Summe der Berufsuntergruppen 8130,8131,8132,8138</t>
    </r>
  </si>
  <si>
    <r>
      <rPr>
        <vertAlign val="superscript"/>
        <sz val="7"/>
        <rFont val="Arial"/>
        <family val="2"/>
      </rPr>
      <t xml:space="preserve">*) </t>
    </r>
    <r>
      <rPr>
        <sz val="7"/>
        <rFont val="Arial"/>
        <family val="2"/>
      </rPr>
      <t xml:space="preserve">Aus Datenschutzgründen und Gründen der statistischen Geheimhaltung werden Zahlenwerte von 1 oder 2 und Daten, aus denen rechnerisch auf einen solchen Zahlenwert geschlossen werden kann, anonymisiert. </t>
    </r>
  </si>
  <si>
    <t>3.1 Geringfügig entlohnte Beschäftigte nach Regionen und ausgewählten Merkmalen</t>
  </si>
  <si>
    <t>Regionen / Merkmale</t>
  </si>
  <si>
    <t xml:space="preserve">geringfügig entlohnte Beschäftigte am Stichtag Ende ... </t>
  </si>
  <si>
    <t>3.2 Geringfügig entlohnte Beschäftigte nach ausgewählten Merkmalen</t>
  </si>
  <si>
    <r>
      <t xml:space="preserve">mit anerkanntem Berufsabschluss </t>
    </r>
    <r>
      <rPr>
        <vertAlign val="superscript"/>
        <sz val="8"/>
        <rFont val="Arial"/>
        <family val="2"/>
      </rPr>
      <t>2)</t>
    </r>
  </si>
  <si>
    <r>
      <rPr>
        <vertAlign val="superscript"/>
        <sz val="7"/>
        <rFont val="Arial"/>
        <family val="2"/>
      </rPr>
      <t xml:space="preserve">2) </t>
    </r>
    <r>
      <rPr>
        <sz val="7"/>
        <rFont val="Arial"/>
        <family val="2"/>
      </rPr>
      <t>"mit anerkanntem Berufsabschluss" ist die Summe aus "mit anerkannter Berufsausbildung" und "Meister-/Techniker-/gleichw. Fachschulabschluss"</t>
    </r>
  </si>
  <si>
    <t>3.3 Geringfügig entlohnte Beschäftigte nach der Klassifikation der Wirtschaftszweige 2008 (WZ 2008)</t>
  </si>
  <si>
    <t>3.4 Geringfügig entlohnte Beschäftigte nach der Klassifikation der Berufe (KldB 2010)</t>
  </si>
  <si>
    <t>Anforderungsniveau/
Berufshauptgruppen/-gruppen
(KldB2010)</t>
  </si>
  <si>
    <t>Ohne Angabe</t>
  </si>
  <si>
    <t xml:space="preserve">4.1 Begonnene sozialversicherungspflichtige Beschäftigungsverhältnisse und darunter 
befristete Beschäftigungsverhältnisse sowie Befristungsanteile nach ausgewählten Merkmalen </t>
  </si>
  <si>
    <t>1. Quartal 2020</t>
  </si>
  <si>
    <t xml:space="preserve">Merkmale           </t>
  </si>
  <si>
    <t>4. Quartal 2019</t>
  </si>
  <si>
    <t>3. Quartal 2019</t>
  </si>
  <si>
    <t>2. Quartal 2019</t>
  </si>
  <si>
    <t>1. Quartal 2019</t>
  </si>
  <si>
    <t>Veränderung gegenüber
dem Vorjahresquartal 
(Spalte 1 zu Spalte 5)</t>
  </si>
  <si>
    <t>in %(-Pkt.)</t>
  </si>
  <si>
    <t>begonnene sozialversicherungspflichtige 
Beschäftigungsverhältnisse (begBV)</t>
  </si>
  <si>
    <t>dav.:</t>
  </si>
  <si>
    <t xml:space="preserve"> Männer                      </t>
  </si>
  <si>
    <t xml:space="preserve"> Frauen                        </t>
  </si>
  <si>
    <t>dar.:</t>
  </si>
  <si>
    <r>
      <t xml:space="preserve">Befristungsanteil </t>
    </r>
    <r>
      <rPr>
        <b/>
        <vertAlign val="superscript"/>
        <sz val="8"/>
        <rFont val="Arial"/>
        <family val="2"/>
      </rPr>
      <t>2)</t>
    </r>
  </si>
  <si>
    <t>x</t>
  </si>
  <si>
    <r>
      <t xml:space="preserve">dar.: beg. svpfl. BV in der SvB-Kerngruppe </t>
    </r>
    <r>
      <rPr>
        <b/>
        <vertAlign val="superscript"/>
        <sz val="8"/>
        <rFont val="Arial"/>
        <family val="2"/>
      </rPr>
      <t>3)</t>
    </r>
  </si>
  <si>
    <t>befristet</t>
  </si>
  <si>
    <t>dar. befristet</t>
  </si>
  <si>
    <t>unter 25 Jahren</t>
  </si>
  <si>
    <r>
      <t>1)</t>
    </r>
    <r>
      <rPr>
        <sz val="7"/>
        <rFont val="Arial"/>
        <family val="2"/>
      </rPr>
      <t xml:space="preserve"> Als begonnene Beschäftigungsverhältnisse im Sinne der Beschäftigungsstatistik zählen die Anmeldungen zu einem sozialversicherungspflichtigen Beschäftigungsverhältnis innerhalb eines Zeitraums. Mehrfacherfassungen von Beschäftigten sind möglich.</t>
    </r>
  </si>
  <si>
    <r>
      <t>2)</t>
    </r>
    <r>
      <rPr>
        <sz val="7"/>
        <rFont val="Arial"/>
        <family val="2"/>
      </rPr>
      <t xml:space="preserve"> bezogen auf SvB-Kerngruppe-Befristung</t>
    </r>
  </si>
  <si>
    <r>
      <t>3)</t>
    </r>
    <r>
      <rPr>
        <sz val="7"/>
        <color indexed="8"/>
        <rFont val="Arial"/>
        <family val="2"/>
      </rPr>
      <t xml:space="preserve"> SvB-Kerngruppe Befristung - siehe methodische Hinweise</t>
    </r>
  </si>
  <si>
    <t>4.2 Begonnene sozialversicherungspflichtige Beschäftigungsverhältnisse nach der Klassifikation der 
Wirtschaftszweige 2008 (WZ 2008)</t>
  </si>
  <si>
    <r>
      <t>begonnene sozialversicherungspflichtige Beschäftigungsverhältnisse</t>
    </r>
    <r>
      <rPr>
        <vertAlign val="superscript"/>
        <sz val="8"/>
        <rFont val="Arial"/>
        <family val="2"/>
      </rPr>
      <t>2)</t>
    </r>
    <r>
      <rPr>
        <sz val="8"/>
        <rFont val="Arial"/>
        <family val="2"/>
      </rPr>
      <t xml:space="preserve"> im…</t>
    </r>
  </si>
  <si>
    <t>Veränderung gegenüber
dem Vorjahresquartal (Spalte 1 zu Spalte 5)</t>
  </si>
  <si>
    <r>
      <t>2)</t>
    </r>
    <r>
      <rPr>
        <sz val="7"/>
        <rFont val="Arial"/>
        <family val="2"/>
      </rPr>
      <t xml:space="preserve"> Als begonnene Beschäftigungsverhältnisse im Sinne der Beschäftigungsstatistik zählen die Anmeldungen zu einem sozialversicherungspflichtigen Beschäftigungsverhältnis innerhalb eines Zeitraums. Mehrfacherfassungen von Beschäftigten sind möglich.</t>
    </r>
  </si>
  <si>
    <t>*) Aus Datenschutzgründen und Gründen der statistischen Geheimhaltung werden Zahlenwerte von 1 oder 2 und Daten, aus denen rechnerisch auf einen solchen Zahlenwert geschlossen werden kann, anonymisiert. Gleiches gilt, wenn eine Region oder ein Wirtschaftszweig 1 oder 2 Betriebe aufweist oder einer der Betriebe einen so hohen Beschäftigtenanteil auf sich vereint, dass die Beschäftigtenzahl praktisch eine Einzelangabe über diesen Betrieb darstellt (Dominanzfall). In Fällen, in denen Werte von Null eine Information über den Merkmalsträger offen legen, werden auch diese Nullwerte anonymisiert.</t>
  </si>
  <si>
    <t>4.3 Begonnene sozialversicherungspflichtige Beschäftigungsverhältnisse nach der Klassifikation der 
Berufe (KldB 2010)</t>
  </si>
  <si>
    <r>
      <t>begonnene sozialversicherungspflichtige
Beschäftigungsverhältnisse</t>
    </r>
    <r>
      <rPr>
        <vertAlign val="superscript"/>
        <sz val="8"/>
        <rFont val="Arial"/>
        <family val="2"/>
      </rPr>
      <t>3)</t>
    </r>
    <r>
      <rPr>
        <sz val="8"/>
        <rFont val="Arial"/>
        <family val="2"/>
      </rPr>
      <t xml:space="preserve"> im…</t>
    </r>
  </si>
  <si>
    <r>
      <t>3)</t>
    </r>
    <r>
      <rPr>
        <sz val="7"/>
        <rFont val="Arial"/>
        <family val="2"/>
      </rPr>
      <t xml:space="preserve"> Als begonnene Beschäftigungsverhältnisse im Sinne der Beschäftigungsstatistik zählen die Anmeldungen zu einem sozialversicherungspflichtigen Beschäftigungsverhältnis innerhalb eines Zeitraums. Mehrfacherfassungen von Beschäftigten sind möglich.</t>
    </r>
  </si>
  <si>
    <t>.X Veränderungswert &gt;250%. In begründeten Ausnahmefällen kann von der Regel abgewichen werden.</t>
  </si>
  <si>
    <t>5.1 Beendete sozialversicherungspflichtige Beschäftigungsverhältnisse nach der Klassifikation der 
Wirtschaftszweige 2008 (WZ 2008)</t>
  </si>
  <si>
    <r>
      <t>beendete sozialversicherungspflichtige 
Beschäftigungsverhältnisse</t>
    </r>
    <r>
      <rPr>
        <vertAlign val="superscript"/>
        <sz val="8"/>
        <rFont val="Arial"/>
        <family val="2"/>
      </rPr>
      <t>2)</t>
    </r>
    <r>
      <rPr>
        <sz val="8"/>
        <rFont val="Arial"/>
        <family val="2"/>
      </rPr>
      <t xml:space="preserve"> im…</t>
    </r>
  </si>
  <si>
    <r>
      <t>2)</t>
    </r>
    <r>
      <rPr>
        <sz val="7"/>
        <rFont val="Arial"/>
        <family val="2"/>
      </rPr>
      <t xml:space="preserve"> Als beendete Beschäftigungsverhältnisse im Sinne der Beschäftigungsstatistik zählen die Abmeldungen von einem sozialversicherungspflichtigen Beschäftigungsverhältnis innerhalb eines Zeitraums. Mehrfacherfassungen von Beschäftigten sind möglich.</t>
    </r>
  </si>
  <si>
    <t>5.2 Beendete sozialversicherungspflichtige Beschäftigungsverhältnisse nach der Klassifikation der
Berufe (KldB 2010)</t>
  </si>
  <si>
    <r>
      <t>beendete sozialversicherungspflichtige 
Beschäftigungsverhältnisse</t>
    </r>
    <r>
      <rPr>
        <vertAlign val="superscript"/>
        <sz val="8"/>
        <rFont val="Arial"/>
        <family val="2"/>
      </rPr>
      <t>3)</t>
    </r>
    <r>
      <rPr>
        <sz val="8"/>
        <rFont val="Arial"/>
        <family val="2"/>
      </rPr>
      <t xml:space="preserve"> im…</t>
    </r>
  </si>
  <si>
    <r>
      <t>3)</t>
    </r>
    <r>
      <rPr>
        <sz val="7"/>
        <rFont val="Arial"/>
        <family val="2"/>
      </rPr>
      <t xml:space="preserve"> Als beendete Beschäftigungsverhältnisse im Sinne der Beschäftigungsstatistik zählen die Abmeldungen von einem sozialversicherungspflichtigen Beschäftigungsverhältnis innerhalb eines Zeitraums. Mehrfacherfassungen von Beschäftigten sind möglich.</t>
    </r>
  </si>
  <si>
    <t xml:space="preserve">6. Sozialversicherungspflichtig und geringfügig entlohnte Beschäftigte sowie begonnene und beendete sv-pflichtige
Beschäftigungsverhältnisse </t>
  </si>
  <si>
    <t>Dessau-Roßlau, Stadt (15001); (Gebietsstand September 2020)</t>
  </si>
  <si>
    <r>
      <t>Zeitreihe mit fiktivem Gebietsstand</t>
    </r>
    <r>
      <rPr>
        <vertAlign val="superscript"/>
        <sz val="8"/>
        <rFont val="Arial"/>
        <family val="2"/>
      </rPr>
      <t xml:space="preserve"> 1)</t>
    </r>
    <r>
      <rPr>
        <sz val="8"/>
        <rFont val="Arial"/>
        <family val="2"/>
      </rPr>
      <t xml:space="preserve"> </t>
    </r>
  </si>
  <si>
    <t>Stichtag Ende ... /
Quartal</t>
  </si>
  <si>
    <t>sozialversicherungspflichtig Beschäftigte
(Stichtag)</t>
  </si>
  <si>
    <t>geringfügig entlohnte Beschäftigte 
(Stichtag)</t>
  </si>
  <si>
    <t>Beschäftigungs-
verhältnisse
(Quartal)</t>
  </si>
  <si>
    <r>
      <t>Vollzeit</t>
    </r>
    <r>
      <rPr>
        <vertAlign val="superscript"/>
        <sz val="8"/>
        <rFont val="Arial"/>
        <family val="2"/>
      </rPr>
      <t>2)</t>
    </r>
  </si>
  <si>
    <r>
      <t>Teilzeit</t>
    </r>
    <r>
      <rPr>
        <vertAlign val="superscript"/>
        <sz val="8"/>
        <rFont val="Arial"/>
        <family val="2"/>
      </rPr>
      <t>2)</t>
    </r>
  </si>
  <si>
    <t>50 bis unter 65 Jahre</t>
  </si>
  <si>
    <t xml:space="preserve">aus-
schließlich </t>
  </si>
  <si>
    <t>im Nebenjob</t>
  </si>
  <si>
    <t xml:space="preserve">begonnene </t>
  </si>
  <si>
    <t>beendete</t>
  </si>
  <si>
    <t xml:space="preserve">2010 Mrz. / 1 . Quartal </t>
  </si>
  <si>
    <t xml:space="preserve">         Jun. / 2 . Quartal </t>
  </si>
  <si>
    <t xml:space="preserve">         Sep. / 3 . Quartal </t>
  </si>
  <si>
    <t xml:space="preserve">         Dez. / 4 . Quartal </t>
  </si>
  <si>
    <t xml:space="preserve">2011 Mrz. / 1 . Quartal </t>
  </si>
  <si>
    <t xml:space="preserve">2012 Mrz. / 1 . Quartal </t>
  </si>
  <si>
    <t xml:space="preserve">2013 Mrz. / 1 . Quartal </t>
  </si>
  <si>
    <t xml:space="preserve">2014 Mrz. / 1 . Quartal </t>
  </si>
  <si>
    <t xml:space="preserve">2015 Mrz. / 1 . Quartal </t>
  </si>
  <si>
    <t xml:space="preserve">2016 Mrz. / 1 . Quartal </t>
  </si>
  <si>
    <t xml:space="preserve">2017 Mrz. / 1 . Quartal </t>
  </si>
  <si>
    <t xml:space="preserve">2018 Mrz. / 1 . Quartal </t>
  </si>
  <si>
    <t xml:space="preserve">2019 Mrz. / 1 . Quartal </t>
  </si>
  <si>
    <t xml:space="preserve">2020 Mrz. / 1 . Quartal </t>
  </si>
  <si>
    <r>
      <rPr>
        <vertAlign val="superscript"/>
        <sz val="7"/>
        <rFont val="Arial"/>
        <family val="2"/>
      </rPr>
      <t xml:space="preserve">1) </t>
    </r>
    <r>
      <rPr>
        <sz val="7"/>
        <rFont val="Arial"/>
        <family val="2"/>
      </rPr>
      <t>Die Zeitreihe bildet abweichend von den anderen Tabellen dieses Produkts nicht den Gebietsstand zum jeweiligen Stichtag sondern zum o. g. festen Zeitpunkt ab und ermöglicht somit einen Vergleich unabhängig von in der Vergangenheit erfolgten Gebietsstandsänderungen.</t>
    </r>
  </si>
  <si>
    <r>
      <t>2)</t>
    </r>
    <r>
      <rPr>
        <sz val="7"/>
        <color rgb="FF000000"/>
        <rFont val="Arial"/>
        <family val="2"/>
      </rPr>
      <t>Aufgrund von Änderungen im Meldeverfahren ist die Anzahl der Beschäftigten ohne Angabe zur Arbeitszeit (Vollzeit/Teilzeit) seit dem Stichtag September 2014 deutlich gesunken. Darüber hinaus kommt es von Dezember 2010 auf Januar 2011 im Zusammenhang mit Einführung des Tätigkeitsschlüssels 2010 zu einem einmaligen umstellungsbedingten Niveaueffekt bei der Teilzeitquote, welcher bei den sozialversicherungspflichtig Beschäftigten auf Bundesebene rund plus zwei Prozentpunkte beträgt (weitere Hintergründe hierzu siehe im Methodenbericht „Revision der Beschäftigungsstatistik 2017).</t>
    </r>
  </si>
  <si>
    <t>Stand: Januar 2019</t>
  </si>
  <si>
    <t>Methodische Hinweise Befristung</t>
  </si>
  <si>
    <t xml:space="preserve">Die Information über die Befristung wurde erstmals im Zuge der Umstellung des Tätigkeitsschlüssels (TS 2010) aufgenommen. Auswertungen sind rückwirkend ab Oktober 2012 möglich. 
</t>
  </si>
  <si>
    <r>
      <t xml:space="preserve">Eine Beschäftigung kann befristet oder unbefristet sein. Die genauen Definitionen lauten: 
• </t>
    </r>
    <r>
      <rPr>
        <b/>
        <sz val="9"/>
        <color indexed="8"/>
        <rFont val="Arial"/>
        <family val="2"/>
      </rPr>
      <t>Unbefristete Beschäftigung</t>
    </r>
    <r>
      <rPr>
        <sz val="9"/>
        <color indexed="8"/>
        <rFont val="Arial"/>
        <family val="2"/>
      </rPr>
      <t xml:space="preserve"> 
  Der Arbeitsvertrag wurde auf unbestimmte Zeit abgeschlossen. 
• </t>
    </r>
    <r>
      <rPr>
        <b/>
        <sz val="9"/>
        <color indexed="8"/>
        <rFont val="Arial"/>
        <family val="2"/>
      </rPr>
      <t>Befristete Beschäftigung</t>
    </r>
    <r>
      <rPr>
        <sz val="9"/>
        <color indexed="8"/>
        <rFont val="Arial"/>
        <family val="2"/>
      </rPr>
      <t xml:space="preserve"> 
  Der Arbeitsvertrag wurde auf bestimmte Zeit abgeschlossen (kalendermäßig befristete Arbeitsverträge oder 
  zweckbefristete Arbeitsverträge). 
</t>
    </r>
  </si>
  <si>
    <r>
      <rPr>
        <b/>
        <sz val="9"/>
        <color indexed="8"/>
        <rFont val="Arial"/>
        <family val="2"/>
      </rPr>
      <t xml:space="preserve">Befristung der begonnenen Beschäftigungsverhältnisse </t>
    </r>
    <r>
      <rPr>
        <sz val="9"/>
        <color indexed="8"/>
        <rFont val="Arial"/>
        <family val="2"/>
      </rPr>
      <t xml:space="preserve">
Die Befristung ist für begonnene Beschäftigungsverhältnisse auswertbar. Für Auswertungen empfiehlt sich ein eingeschränkter Personenkreis der sozialversicherungspflichtig Beschäftigten mit dem Ausschluss von Personengruppen, die eine an sich befristete Beschäftigung haben. Diese wären: 
</t>
    </r>
  </si>
  <si>
    <t xml:space="preserve">• sozialversicherungspflichtig Beschäftigte in Ausbildung 
• Praktikanten 
• Personen, die ein freiwilliges soziales, ein freiwilliges ökologisches Jahr oder einen Bundesfreiwilligendienst
  leisten 
• Teilnehmende an zeitlich befristeten arbeitsmarktpolitischen Maßnahmen bei einem Rehabilitationsträger 
  (Personengruppenschlüssel 204) 
</t>
  </si>
  <si>
    <r>
      <rPr>
        <b/>
        <sz val="9"/>
        <color indexed="8"/>
        <rFont val="Arial"/>
        <family val="2"/>
      </rPr>
      <t>Befristung der Beschäftigungsverhältnisse und Beschäftigten im Bestand</t>
    </r>
    <r>
      <rPr>
        <sz val="9"/>
        <color indexed="8"/>
        <rFont val="Arial"/>
        <family val="2"/>
      </rPr>
      <t xml:space="preserve"> 
Für den Bestand in Beschäftigung ergeben sich überhöhte Werte bei der Befristung. Dies hängt mit den Meldungen der Arbeitgeber zur Sozialversicherung zusammen. 
Zeitpunkt der Gültigkeit für die Angabe zur Befristung: 
</t>
    </r>
  </si>
  <si>
    <t xml:space="preserve">• Beginnzeitpunkt der Meldung bei Anmeldungen zur Sozialversicherung
• Endezeitpunkt der Meldung bei allen übrigen Meldungen 
</t>
  </si>
  <si>
    <t xml:space="preserve">Bei Anmeldungen einer sozialversicherungspflichtigen Beschäftigung ist die Angabe zur Befristung zum Beginnzeitpunkt der Meldung zu melden. Damit ist für begonnene Beschäftigungen eine gesicherte Aussage möglich. Im Jahresverlauf nimmt die Qualität der Angabe allerdings für laufende Beschäftigungen ab. Zudem ist es notwendig, dass die Arbeitgeber die Angabe zur Befristung bei jeder Meldung überprüfen und entsprechend aktualisieren, ansonsten werden die Befristungen bei länger bestehenden Beschäftigungen überzeichnet. In den Daten ist eine solche Überzeichnung festzustellen. Es gibt einen Teil an Arbeitgebern, die die Angabe nicht regelmäßig aktualisieren und damit steigt der Anteil der befristeten Beschäftigungen beim Bestand der Beschäftigten und der Beschäftigungsverhältnisse in der Statistik über die Zeit hinweg stetig leicht an. </t>
  </si>
  <si>
    <t>Weitere Informationen finden im Methodenbericht "Befristete Beschäftigung":</t>
  </si>
  <si>
    <t>https://statistik.arbeitsagentur.de/DE/Statischer-Content/Grundlagen/Methodik-Qualitaet/Methodenberichte/Beschaeftigungsstatistik/Generische-Publikationen/Methodenbericht-Befristete-Beschaeftigung.pdf?__blob=publicationFile</t>
  </si>
  <si>
    <t xml:space="preserve">Methodische Hinweise zu begonnenen und beendeten Beschäftigungsverhältnissen </t>
  </si>
  <si>
    <t xml:space="preserve">Im Gegensatz zu den Bestandsdaten der Beschäftigungsstatistik werden begonnene und beendete Beschäftigungsverhältnisse zeitraumbezogen ausgewertet (Monat, Quartal oder Jahr). Während beim Bestand an Beschäftigten eine Person – unabhängig von der Anzahl der Beschäftigungsverhältnisse – zum Stichtag nur einmal gezählt wird (Personenkonzept), ist es bei den Bewegungsdaten durchaus möglich, dass eine Person mehrfach gezählt wird (Fallkonzept). Dies ist der Fall, wenn die Person im Betrachtungszeitraum mehr als ein Beschäftigungsverhältnis beginnt bzw. beendet.
Ergebnisse zu den begonnenen und beendeten Beschäftigungsverhältnissen liegen mit einer Wartezeit von sechs Monaten vor. Eine Betrachtung ist in der Regel nur nach dem Arbeitsort sinnvoll, weil die Beschäftigungsverhältnisse sich primär auf den Sitz des Betriebes beziehen. Für bestimmte Fragestellungen, beispielsweise wenn die begonnenen Beschäftigungen den Arbeitslosen gegenüber gestellt werden, kann dennoch der Wohnort der Beschäftigten betrachtet werden.
</t>
  </si>
  <si>
    <r>
      <t xml:space="preserve">Ein </t>
    </r>
    <r>
      <rPr>
        <b/>
        <sz val="9"/>
        <color indexed="8"/>
        <rFont val="Arial"/>
        <family val="2"/>
      </rPr>
      <t>begonnenes Beschäftigungsverhältnis</t>
    </r>
    <r>
      <rPr>
        <sz val="9"/>
        <color indexed="8"/>
        <rFont val="Arial"/>
        <family val="2"/>
      </rPr>
      <t xml:space="preserve"> wird gezählt, wenn eine Anmeldung mit Abgabegrund „Anmeldung wegen Beginn einer Beschäftigung“ im Rahmen des Meldeverfahrens zur Sozialversicherung durch den Arbeitgeber abgegeben wurde, deren Beginn-Datum der Beschäftigung innerhalb des Betrachtungszeitraums liegt. Entsprechend wird ein </t>
    </r>
    <r>
      <rPr>
        <b/>
        <sz val="9"/>
        <color indexed="8"/>
        <rFont val="Arial"/>
        <family val="2"/>
      </rPr>
      <t>beendetes Beschäftigungsverhältnis</t>
    </r>
    <r>
      <rPr>
        <sz val="9"/>
        <color indexed="8"/>
        <rFont val="Arial"/>
        <family val="2"/>
      </rPr>
      <t xml:space="preserve"> gezählt, wenn eine Abmeldung mit Abgabegrund „Abmeldung wegen Ende einer Beschäftigung“ abgegeben wurde, deren Ende der Beschäftigung innerhalb des Betrachtungszeitraums liegt. 
Ein beendetes und ein begonnenes Beschäftigungsverhältnis werden aber auch dann gezählt, wenn ein Wechsel zwischen folgenden Beschäftigungsarten stattfindet:
  - sozialversicherungspflichtiges Ausbildungsverhältnis
  - sozialversicherungspflichtiges Beschäftigungsverhältnis (keine Ausbildung)
  - geringfügig entlohntes Beschäftigungsverhältnis
  - kurzfristiges Beschäftigungsverhältnis
So werden zum Beispiel immer dann ein beendetes und ein begonnenes Beschäftigungsverhältnis gezählt, wenn ein Beschäftigter seine Ausbildung beendet und anschließend weiterbeschäftigt wird. Dabei ist gleichgültig, ob dies beim selben oder bei einem anderen Arbeitgeber geschieht.
Gleichzeitige An- und Abmeldungen, welche das Meldeverfahren für bestimmte, im Voraus befristete Beschäftigungsverhältnisse vorsieht, werden generell als Beginn und Ende eines Beschäftigungsverhältnisses gezählt.</t>
    </r>
  </si>
  <si>
    <t xml:space="preserve">Damit ist das neue Messkonzept wesentlich genauer und bildet sämtliche Übergänge konsequent und vollständig ab. Zu beachten ist in diesem Zusammenhang auch, dass ein beendetes Beschäftigungsverhältnis nicht (wie vor der Revision 2014) am letzten Arbeitstag in der Statistik gezählt wird, sondern erst am Tag danach. So werden z. B. alle Beschäftigungsverhältnisse, welche mit Ablauf des 31.12. enden, erst im Januar als Abgang gezählt.
</t>
  </si>
  <si>
    <t xml:space="preserve">Bei der Bewertung der Zahl der begonnenen und beendeten Beschäftigungsverhältnisse ist zu berücksichtigen, dass aufgrund des Verfahrens zur Betriebsnummernvergabe z. B.
   - bei der Aufsplittung von Betrieben bzw. Betriebsstätten oder
   - bei der Fusion von Betrieben bzw. Betriebsstätten
unter Umständen eine Abmeldung und nachfolgende (Neu-)Anmeldung von Beschäftigten unter einer neuen Betriebsnummer durch den Arbeitgeber erfolgt. Die Beschäftigten haben ihren Arbeitsplatz jedoch nicht gewechselt, und auch das Beschäftigungsverhältnis wurde nicht unterbrochen. Faktisch ist also weder ein Beschäftigungsverhältnis beendet noch eines begonnen worden, die Bewegungen werden aber statistisch gezählt. 
Auch An- und Abmeldungen in Verbindung mit der Eröffnung eines Insolvenzverfahrens führen zu einer Überzeichnung der begonnenen und beendeten Beschäftigungsverhältnisse, soweit eine neue Betriebsnummer vergeben wird. 
</t>
  </si>
  <si>
    <r>
      <t xml:space="preserve">Neben den begonnenen und beendeten Beschäftigungsverhältnissen kann auch der </t>
    </r>
    <r>
      <rPr>
        <b/>
        <sz val="9"/>
        <color indexed="8"/>
        <rFont val="Arial"/>
        <family val="2"/>
      </rPr>
      <t>Bestand an Beschäftigungsverhältnissen</t>
    </r>
    <r>
      <rPr>
        <sz val="9"/>
        <color indexed="8"/>
        <rFont val="Arial"/>
        <family val="2"/>
      </rPr>
      <t xml:space="preserve"> (nicht zu verwechseln mit dem Bestand an Beschäftigten) zum Stichtag ausgewertet werden. Es sei an dieser Stelle darauf hingewiesen, dass die Formel „Bestand (t)“ = „Bestand (t-1)“ - „Abgang (t) “ + „Zugang (t)“ (Stock-Flow-Modell) nur dann aufgeht, wenn alle Komponenten aus einem Datenstand ermittelt werden. Da in der Beschäftigungsstatistik grundsätzlich mit 6 Monaten Wartezeit ausgewertet wird, ist dies nicht der Fall und obige Formel geht nicht auf. Die rechnerischen Abweichungen sind dabei gering, variieren aber von Stichtag zu Stichtag.</t>
    </r>
  </si>
  <si>
    <r>
      <rPr>
        <b/>
        <sz val="10"/>
        <color indexed="8"/>
        <rFont val="Arial"/>
        <family val="2"/>
      </rPr>
      <t>Datenschutz</t>
    </r>
    <r>
      <rPr>
        <b/>
        <sz val="9"/>
        <color indexed="8"/>
        <rFont val="Arial"/>
        <family val="2"/>
      </rPr>
      <t xml:space="preserve">
</t>
    </r>
    <r>
      <rPr>
        <sz val="9"/>
        <color indexed="8"/>
        <rFont val="Arial"/>
        <family val="2"/>
      </rPr>
      <t xml:space="preserve">Die Bestandsdaten der Beschäftigungsstatistik unterliegen grundsätzlich der Geheimhaltung nach § 16 BStatG. Eine Übermittlung von Einzelangaben ist daher ausgeschlossen. Aus diesem Grund werden Zahlenwerte unter 3 und Daten, aus denen sich rechnerisch eine Differenz ermitteln lässt, mit * anonymisiert. Gleiches gilt, wenn in einer Region oder in einem Wirtschaftszweig weniger als 3 Betriebe ansässig sind oder einer der Betriebe einen so hohen Beschäftigtenanteil auf sich vereint, dass die Beschäftigtenzahl praktisch eine Einzelangabe über diesen Betrieb darstellt (Dominanzfall). Grundsätzlich gelten auch bei den Bewegungsdaten die gleichen Regeln der statistischen Geheimhaltung wie bei den Bestandsdaten. Es ist daher eine Dominanzprüfung anzuwenden. Wenn im Bestand eine Geheimhaltung notwendig wird, so ist das in der Regel auch für die jeweiligen Bewegungsdaten anzunehmen. 
Für die Prüfung bei den begonnenen und beendeten Beschäftigungsverhältnissen wird der jeweilige Stichtag zum Quartalsende herangezogen. Bei Zeiträumen über mehrere Quartale hinweg wären alle Stichtage der Quartalsenden zu prüfen. Näherungsweise könnte auch die Prüfung eines repräsentativen Stichtages im Zeitraum herangezogen werden.  
</t>
    </r>
  </si>
  <si>
    <t xml:space="preserve">Weiterführende Informationen zur Statistik der sozialversicherungspflichtigen und geringfügigen Beschäftigung finden Sie unter:  </t>
  </si>
  <si>
    <t>https://statistik.arbeitsagentur.de/DE/Statischer-Content/Grundlagen/Methodik-Qualitaet/Qualitaetsberichte/Generische-Publikationen/Qualitaetsbericht-Statistik-Beschaeftigung.pdf?__blob=publicationFile</t>
  </si>
  <si>
    <t>Stand: 06.03.2020</t>
  </si>
  <si>
    <t>Methodische Hinweise zu sozialversicherungspflichtig und geringfügig Beschäftigten</t>
  </si>
  <si>
    <r>
      <rPr>
        <b/>
        <sz val="9"/>
        <rFont val="Arial"/>
        <family val="2"/>
      </rPr>
      <t>Grundlage der Statistik</t>
    </r>
    <r>
      <rPr>
        <sz val="9"/>
        <rFont val="Arial"/>
        <family val="2"/>
      </rPr>
      <t xml:space="preserve"> bildet das Meldeverfahren zur Sozialversicherung, in das alle Arbeitnehmer (einschließlich der zu ihrer Berufsausbildung Beschäftigten) einbezogen sind, die der Kranken- oder Rentenversicherungspflicht oder der Versicherungspflicht nach dem SGB III unterliegen. Auf Basis der Meldungen zur Sozialversicherung durch die Betriebe wird vierteljährlich (stichtagsbezogen) mit 6 Monaten Wartezeit der Bestand an sozialversicherungspflichtig und geringfügig Beschäftigten ermittelt.</t>
    </r>
  </si>
  <si>
    <r>
      <rPr>
        <b/>
        <sz val="9"/>
        <rFont val="Arial"/>
        <family val="2"/>
      </rPr>
      <t>Sozialversicherungspflichtig Beschäftigte</t>
    </r>
    <r>
      <rPr>
        <sz val="9"/>
        <rFont val="Arial"/>
        <family val="2"/>
      </rPr>
      <t xml:space="preserve"> umfassen alle Arbeitnehmer, die kranken-, renten-, pflegeversicherungspflichtig und/oder beitragspflichtig nach dem Recht der Arbeitsförderung sind oder für die Beitragsanteile zur gesetzlichen Rentenversicherung oder nach dem Recht der Arbeitsförderung zu zahlen sind. Dazu gehören insbesondere auch Auszubildende, Altersteilzeitbeschäftigte, Praktikanten, Werkstudenten und Personen, die aus einem sozialversicherungspflichtigen Beschäftigungsverhältnis zur Ableistung  von gesetzlichen Dienstpflichten (z. B.  Wehrübung) einberufen werden. Nicht  zu den sozialversicherungspflichtig Beschäftigten zählen dagegen  Beamte, Selbstständige, mithelfende Familienangehörige, Berufs- und Zeitsoldaten sowie Wehr- und Zivildienstleistende (siehe o. g. Ausnahme).</t>
    </r>
  </si>
  <si>
    <r>
      <t xml:space="preserve">Als </t>
    </r>
    <r>
      <rPr>
        <b/>
        <sz val="9"/>
        <rFont val="Arial"/>
        <family val="2"/>
      </rPr>
      <t>Midijobs</t>
    </r>
    <r>
      <rPr>
        <sz val="9"/>
        <rFont val="Arial"/>
        <family val="2"/>
      </rPr>
      <t xml:space="preserve"> bezeichnet man Beschäftigungsverhältnisse mit einem Arbeitsentgelt im Bereich von 450,01 bis 1300 Euro im Monat (bis 31.12.2012: von 400,01 bis 800 Euro; bis 30.06.2019: von 450,01 bis 850 Euro). Seit dem 1. Juli 2019 nennt man jenen Bereich nicht mehr Gleitzone, sondern „Übergangsbereich“.
Um Midijobber im Übergangsbereich als Geringverdiener zu entlasten, resultieren die Arbeitnehmeranteile aus einer reduzierten Bemessungsgrundlage. Bis zum 30.06.2019 führte die Reduzierung der Arbeitnehmerbeiträge zur Rentenversicherung bei Midijobs auch zu geminderten Rentenansprüchen, es sei denn, der Beschäftigte hat auf die Anwendung der Gleitzonenregelung in der Rentenversicherung ausdrücklich verzichtet. Dies ist im Übergangsbereich seit dem 01.07.2019 nicht mehr der Fall. Die verminderte Beitragsbemessungsgrundlage spielt für die Entgeltpunkte in der Rentenversicherung keine Rolle mehr. Damit entfällt auch die Notwendigkeit für Arbeitnehmer, auf die Anwendung der Gleitzone in der Rentenversicherung zu verzichten, um Rentennachteile zu vermeiden.
In der Statistik über Midijobs wird unterschieden nach:
•  Monatliches Arbeitsentgelt liegt durchgehend innerhalb des Übergangsbereichs
•  Monatliches Arbeitsentgelt liegt sowohl innerhalb als auch außerhalb des Übergangsbereichs („Mischfälle“)
Auswertungen zu den Midijobs können nicht quartalsweise, sondern nur zum Stichtag 31.12. vorgenommen werden. Nur für diesen Stichtag liegen weitgehend vollzählige Angaben über Beschäftigungen im Übergangsbereich vor. Auswertungen zu den Midijobs liegen ab dem Stichtag 31.12.2003 vor.</t>
    </r>
  </si>
  <si>
    <r>
      <t xml:space="preserve">Zu den </t>
    </r>
    <r>
      <rPr>
        <b/>
        <sz val="9"/>
        <rFont val="Arial"/>
        <family val="2"/>
      </rPr>
      <t>geringfügigen Beschäftigungsverhältnissen</t>
    </r>
    <r>
      <rPr>
        <sz val="9"/>
        <rFont val="Arial"/>
        <family val="2"/>
      </rPr>
      <t xml:space="preserve"> zählen Arbeitsverhältnisse mit einem niedrigen Lohn (</t>
    </r>
    <r>
      <rPr>
        <b/>
        <sz val="9"/>
        <rFont val="Arial"/>
        <family val="2"/>
      </rPr>
      <t>geringfügig entlohnte Beschäftigung</t>
    </r>
    <r>
      <rPr>
        <sz val="9"/>
        <rFont val="Arial"/>
        <family val="2"/>
      </rPr>
      <t>) oder mit einer kurzen Dauer (</t>
    </r>
    <r>
      <rPr>
        <b/>
        <sz val="9"/>
        <rFont val="Arial"/>
        <family val="2"/>
      </rPr>
      <t>kurzfristige Beschäftigung</t>
    </r>
    <r>
      <rPr>
        <sz val="9"/>
        <rFont val="Arial"/>
        <family val="2"/>
      </rPr>
      <t>). Beide werden auch als „</t>
    </r>
    <r>
      <rPr>
        <b/>
        <sz val="9"/>
        <rFont val="Arial"/>
        <family val="2"/>
      </rPr>
      <t>Minijob</t>
    </r>
    <r>
      <rPr>
        <sz val="9"/>
        <rFont val="Arial"/>
        <family val="2"/>
      </rPr>
      <t>“ bezeichnet.</t>
    </r>
  </si>
  <si>
    <r>
      <t xml:space="preserve">Eine </t>
    </r>
    <r>
      <rPr>
        <b/>
        <sz val="9"/>
        <rFont val="Arial"/>
        <family val="2"/>
      </rPr>
      <t>geringfügig entlohnte Beschäftigung</t>
    </r>
    <r>
      <rPr>
        <sz val="9"/>
        <rFont val="Arial"/>
        <family val="2"/>
      </rPr>
      <t xml:space="preserve"> nach § 8 Abs. 1 Nr. 1 SGB IV liegt vor, wenn das Arbeitsentgelt aus dieser Beschäftigung (§ 14 SGB IV) regelmäßig im Monat die Geringfügigkeitsgrenze nicht überschreitet. Die Geringfügigkeitsgrenze beträgt bis einschließlich zum 31.12.2012 400 Euro und ab dem 01.01.2013 450 Euro. Regelmäßig bedeutet, dass, wenn die Grenze von 450 Euro nur gelegentlich und nicht vorhersehbar überschritten wird, trotzdem eine geringfügig entlohnte Beschäftigung vorliegt.
Eine Berichterstattung der </t>
    </r>
    <r>
      <rPr>
        <b/>
        <sz val="9"/>
        <rFont val="Arial"/>
        <family val="2"/>
      </rPr>
      <t>ausschließlich geringfügig entlohnten Beschäftigten</t>
    </r>
    <r>
      <rPr>
        <sz val="9"/>
        <rFont val="Arial"/>
        <family val="2"/>
      </rPr>
      <t xml:space="preserve"> erfolgt seit dem Stichtag 30.6.1999, </t>
    </r>
    <r>
      <rPr>
        <b/>
        <sz val="9"/>
        <rFont val="Arial"/>
        <family val="2"/>
      </rPr>
      <t>geringfügig entlohnte Beschäftigte im Nebenjob</t>
    </r>
    <r>
      <rPr>
        <sz val="9"/>
        <rFont val="Arial"/>
        <family val="2"/>
      </rPr>
      <t xml:space="preserve"> können ab dem Stichtag 30.6.2003 ausgewertet werden.</t>
    </r>
  </si>
  <si>
    <r>
      <t xml:space="preserve">Auch die </t>
    </r>
    <r>
      <rPr>
        <b/>
        <sz val="9"/>
        <rFont val="Arial"/>
        <family val="2"/>
      </rPr>
      <t>Minijob-Zentrale der Deutschen Rentenversicherung Knappschaft-Bahn-See</t>
    </r>
    <r>
      <rPr>
        <sz val="9"/>
        <rFont val="Arial"/>
        <family val="2"/>
      </rPr>
      <t xml:space="preserve"> veröffentlicht Daten über geringfügig entlohnte Beschäftigte im Rahmen eines vierteljährlichen Geschäftsberichts. Diese Daten stellen keine amtliche Statistik dar und sind nicht geeignet, statistische Aussagen über die Entwicklung der Arbeitsmarkt- und Beschäftigungssituation in Deutschland zu treffen. Ebenso wenig sind sie eine verlässliche Grundlage für Erwerbstätigenrechnungen oder Volkswirtschaftliche Gesamtrechnungen (VGR). Sie liefern vielmehr Informationen über die Geschäftsprozesse der Minijob-Zentrale; es handelt sich somit um Geschäftsdaten. Daher sind die Daten auch nicht mit den statistischen Daten der BA, welche die amtliche Statistik über geringfügig entlohnte Beschäftigte führt, vergleichbar.</t>
    </r>
  </si>
  <si>
    <r>
      <t xml:space="preserve">Eine </t>
    </r>
    <r>
      <rPr>
        <b/>
        <sz val="9"/>
        <rFont val="Arial"/>
        <family val="2"/>
      </rPr>
      <t>kurzfristige Beschäftigung</t>
    </r>
    <r>
      <rPr>
        <sz val="9"/>
        <rFont val="Arial"/>
        <family val="2"/>
      </rPr>
      <t xml:space="preserve"> liegt nach § 8 Abs. 1 Nr. 2 SGB IV vor, wenn die Beschäftigung für eine Zeitdauer ausgeübt wird, die im Laufe eines Kalenderjahres, oder auch kalenderjahrüberschreitend, auf nicht mehr als drei Monate oder insgesamt 70 Arbeitstage nach ihrer Eigenart begrenzt zu sein pflegt oder im Voraus vertraglich (z. B. durch einen auf längstens ein Jahr befristeten Rahmenarbeitsvertrag) begrenzt ist (im Zeitraum vor dem 01.01.2015 lagen die Fristen bei zwei Monaten oder insgesamt 50 Arbeitstagen). 
Auswertungen zu ausschließlich kurzfristig Beschäftigten sind ab Januar 2000 möglich. Kurzfristig Beschäftigte insgesamt sowie kurzfristig Beschäftigte im Nebenjob sind ab April 2003 auswertbar.
Diese weitere Unterteilung der Daten über kurzfristig Beschäftigte in ausschließlich und im Nebenjob kurzfristig Beschäftigte ist allerdings aus Geheimhaltungsgründen nicht zu empfehlen, da die Fallzahlen relativ gering sind.</t>
    </r>
  </si>
  <si>
    <r>
      <t xml:space="preserve">Werden von einer Person </t>
    </r>
    <r>
      <rPr>
        <b/>
        <sz val="9"/>
        <rFont val="Arial"/>
        <family val="2"/>
      </rPr>
      <t>mehrere geringfügige Beschäftigungen</t>
    </r>
    <r>
      <rPr>
        <sz val="9"/>
        <rFont val="Arial"/>
        <family val="2"/>
      </rPr>
      <t xml:space="preserve"> ausgeübt, gelten folgende Regeln:
     1. Eine geringfügig entlohnte Beschäftigung ist neben einer kurzfristigen Beschäftigung erlaubt.
     2. Bei der gleichzeitigen Ausübung von mehreren geringfügig entlohnten Beschäftigungen darf die 
         Geringfügigkeitsgrenze von 450 EUR nicht überschritten werden.                                              
     3. Bei der Ausübung von mehreren kurzfristigen Beschäftigungen darf die Grenze von drei Monaten oder 70
         Arbeitstagen, innerhalb des vorgegebenen Zeitraumes, nicht überschritten werden.
Neben einer nicht geringfügigen versicherungspflichtigen (Haupt-)Beschäftigung ist die Ausübung einer geringfügigen (Neben-)Beschäftigung zulässig. Für den Fall, dass ein Arbeitnehmer neben einer nicht geringfügigen versicherungspflichtigen Beschäftigung bei anderen Arbeitgebern geringfügig entlohnte Beschäftigungen ausübt, gilt für die Bereiche der Kranken-, Pflege- und Rentenversicherung, dass geringfügig entlohnte Beschäftigungen - mit Ausnahme </t>
    </r>
    <r>
      <rPr>
        <i/>
        <sz val="9"/>
        <rFont val="Arial"/>
        <family val="2"/>
      </rPr>
      <t>einer</t>
    </r>
    <r>
      <rPr>
        <sz val="9"/>
        <rFont val="Arial"/>
        <family val="2"/>
      </rPr>
      <t xml:space="preserve"> geringfügig entlohnten Beschäftigung - mit einer nicht geringfügigen versicherungspflichtigen Beschäftigung zusammenzurechnen sind. Vgl. Richtlinien für die versicherungsrechtliche Beurteilung von geringfügigen Beschäftigungen (Geringfügigkeits-Richtlinien) vom 20. Dezember 2012.</t>
    </r>
  </si>
  <si>
    <t>Mehrfachbeschäftigte, die gleichzeitig zwei oder mehr geringfügigen Beschäftigungen nachgehen, werden nur nach den Merkmalen der zuletzt aufgenommenen Beschäftigung ausgewiesen.</t>
  </si>
  <si>
    <t>Die erhobenen Daten unterliegen grundsätzlich der Geheimhaltung nach § 16 BStatG. Eine Übermittlung von Einzelangaben ist daher ausgeschlossen. Aus diesem Grund werden Zahlenwerte unter 3 und Daten, aus denen sich rechnerisch eine Differenz ermitteln lässt, mit * anonymisiert. Gleiches gilt, wenn in einer Region oder in einem Wirtschaftszweig weniger als 3 Betriebe ansässig sind oder einer der Betriebe einen so hohen Beschäftigtenanteil auf sich vereint, dass die Beschäftigtenzahl praktisch eine Einzelangabe über diesen Betrieb darstellt (Dominanzfall). Hierbei gilt: Bei 3 bis 9 Betrieben, die hinter einer Beschäftigtenzahl stehen, darf keiner der Betriebe 50 oder mehr Prozent der Beschäftigten auf sich vereinen. Bei 10 oder mehr Betrieben dürfen auf keinen Betrieb 85 oder mehr Prozent der Beschäftigten entfallen.</t>
  </si>
  <si>
    <t>Weiterführende Informationen zur Statistik der sozialversicherungspflichtigen und geringfügigen Beschäftigung finden Sie unter:</t>
  </si>
  <si>
    <t>https://statistik.arbeitsagentur.de/DE/Statischer-Content/Grundlagen/Methodik-Qualitaet/Qualitaetsberichte/Generische-Publikationen/Qualitaetsbericht-Statistik-Beschaeftigung.pdf</t>
  </si>
  <si>
    <t>Balken</t>
  </si>
  <si>
    <t>Beschriftung 1</t>
  </si>
  <si>
    <t>Beschriftung 2</t>
  </si>
  <si>
    <t>Werte 2</t>
  </si>
  <si>
    <t>Werte Trennlinie</t>
  </si>
  <si>
    <t>SvB</t>
  </si>
  <si>
    <t>GeB</t>
  </si>
  <si>
    <t>SvB y-Wert</t>
  </si>
  <si>
    <t>SvB x-Wert</t>
  </si>
  <si>
    <t>GeB y-Wert</t>
  </si>
  <si>
    <t>GeB x-Wert</t>
  </si>
  <si>
    <t>Position y-Wert</t>
  </si>
  <si>
    <t>Kreis</t>
  </si>
  <si>
    <t>BL</t>
  </si>
  <si>
    <t>W/O</t>
  </si>
  <si>
    <t>D</t>
  </si>
  <si>
    <t>WZ</t>
  </si>
  <si>
    <t>Tabelle 4</t>
  </si>
  <si>
    <t>Stichtag</t>
  </si>
  <si>
    <t>Index 2003 = 100 %</t>
  </si>
  <si>
    <t>Beschriftung x-Achse</t>
  </si>
  <si>
    <t>Beschriftung Reihen</t>
  </si>
  <si>
    <t>keine Daten</t>
  </si>
  <si>
    <t>Diagrammdarstellung wegen fehlender Daten nicht möglich.</t>
  </si>
  <si>
    <t>März 2014</t>
  </si>
  <si>
    <t>Juni 2014</t>
  </si>
  <si>
    <t>Dezember 2014</t>
  </si>
  <si>
    <t>März 2015</t>
  </si>
  <si>
    <t>Juni 2015</t>
  </si>
  <si>
    <t>Dezember 2015</t>
  </si>
  <si>
    <t>März 2016</t>
  </si>
  <si>
    <t>Juni 2016</t>
  </si>
  <si>
    <t>Dezember 2016</t>
  </si>
  <si>
    <t>März 2017</t>
  </si>
  <si>
    <t>Juni 2017</t>
  </si>
  <si>
    <t>Dezember 2017</t>
  </si>
  <si>
    <t>März 2018</t>
  </si>
  <si>
    <t>Juni 2018</t>
  </si>
  <si>
    <t>Dezember 2018</t>
  </si>
  <si>
    <t>März 2019</t>
  </si>
  <si>
    <t>Juni 2019</t>
  </si>
  <si>
    <t>Dezember 2019</t>
  </si>
  <si>
    <t>März 2020</t>
  </si>
  <si>
    <t>Stand: 06.08.2020</t>
  </si>
  <si>
    <t>Statistik-Infoseite</t>
  </si>
  <si>
    <t>Im Internet stehen statistische Informationen unterteilt nach folgenden Themenbereichen zur Verfügung:</t>
  </si>
  <si>
    <t>Fachstatistiken:</t>
  </si>
  <si>
    <t>Arbeitsuche, Arbeitslosigkeit und Unterbeschäftigung</t>
  </si>
  <si>
    <t>Ausbildungsmarkt</t>
  </si>
  <si>
    <t>Beschäftigung</t>
  </si>
  <si>
    <t>Einnahmen/Ausgaben</t>
  </si>
  <si>
    <t>Förderung und berufliche Rehabilitation</t>
  </si>
  <si>
    <t>Gemeldete Arbeitsstellen</t>
  </si>
  <si>
    <t>Grundsicherung für Arbeitsuchende (SGB II)</t>
  </si>
  <si>
    <t>Leistungen SGB III</t>
  </si>
  <si>
    <t>Themen im Fokus:</t>
  </si>
  <si>
    <t>Berufe</t>
  </si>
  <si>
    <t>Bildung</t>
  </si>
  <si>
    <t>Corona</t>
  </si>
  <si>
    <t>Demografie</t>
  </si>
  <si>
    <t>Eingliederungsbilanzen</t>
  </si>
  <si>
    <t>Entgelt</t>
  </si>
  <si>
    <t>Fachkräftebedarf</t>
  </si>
  <si>
    <t>Familien und Kinder</t>
  </si>
  <si>
    <t>Frauen und Männer</t>
  </si>
  <si>
    <t>Langzeitarbeitslosigkeit</t>
  </si>
  <si>
    <t>Menschen mit Behinderungen</t>
  </si>
  <si>
    <t>Migration</t>
  </si>
  <si>
    <t>Regionale Mobilität</t>
  </si>
  <si>
    <t>Wirtschaftszweige</t>
  </si>
  <si>
    <t>Zeitarbeit</t>
  </si>
  <si>
    <r>
      <rPr>
        <sz val="10"/>
        <color indexed="8"/>
        <rFont val="Arial"/>
        <family val="2"/>
      </rPr>
      <t xml:space="preserve">Die </t>
    </r>
    <r>
      <rPr>
        <u/>
        <sz val="10"/>
        <color indexed="12"/>
        <rFont val="Arial"/>
        <family val="2"/>
      </rPr>
      <t>Methodischen Hinweise</t>
    </r>
    <r>
      <rPr>
        <sz val="10"/>
        <color indexed="8"/>
        <rFont val="Arial"/>
        <family val="2"/>
      </rPr>
      <t xml:space="preserve"> der Statistik bieten ergänzende Informationen.</t>
    </r>
  </si>
  <si>
    <r>
      <rPr>
        <sz val="10"/>
        <color indexed="8"/>
        <rFont val="Arial"/>
        <family val="2"/>
      </rPr>
      <t xml:space="preserve">Die </t>
    </r>
    <r>
      <rPr>
        <u/>
        <sz val="10"/>
        <color indexed="12"/>
        <rFont val="Arial"/>
        <family val="2"/>
      </rPr>
      <t>Qualitätsberichte</t>
    </r>
    <r>
      <rPr>
        <sz val="10"/>
        <color indexed="8"/>
        <rFont val="Arial"/>
        <family val="2"/>
      </rPr>
      <t xml:space="preserve"> der Statistik erläutern die Entstehung und Aussagekraft der jeweiligen Fachstatistik.</t>
    </r>
  </si>
  <si>
    <r>
      <rPr>
        <sz val="10"/>
        <color indexed="8"/>
        <rFont val="Arial"/>
        <family val="2"/>
      </rPr>
      <t xml:space="preserve">Das </t>
    </r>
    <r>
      <rPr>
        <u/>
        <sz val="10"/>
        <color indexed="12"/>
        <rFont val="Arial"/>
        <family val="2"/>
      </rPr>
      <t>Glossar</t>
    </r>
    <r>
      <rPr>
        <sz val="10"/>
        <color indexed="8"/>
        <rFont val="Arial"/>
        <family val="2"/>
      </rPr>
      <t xml:space="preserve"> enthält Erläuterungen zu allen statistisch relevanten Begriffen, die in den verschiedenen Produkten der Statistik der BA Verwendung finden.</t>
    </r>
  </si>
  <si>
    <t xml:space="preserve">Abkürzungen und Zeichen, die in den Produkten der Statistik der BA vorkommen, werden im </t>
  </si>
  <si>
    <t>Abkürzungsverzeichnis</t>
  </si>
  <si>
    <r>
      <rPr>
        <sz val="10"/>
        <color indexed="8"/>
        <rFont val="Arial"/>
        <family val="2"/>
      </rPr>
      <t xml:space="preserve">bzw. der </t>
    </r>
    <r>
      <rPr>
        <u/>
        <sz val="10"/>
        <color indexed="12"/>
        <rFont val="Arial"/>
        <family val="2"/>
      </rPr>
      <t>Zeichenerklärung</t>
    </r>
    <r>
      <rPr>
        <sz val="10"/>
        <color indexed="8"/>
        <rFont val="Arial"/>
        <family val="2"/>
      </rPr>
      <t xml:space="preserve"> der Statistik der BA erläutert.</t>
    </r>
  </si>
  <si>
    <t>*</t>
  </si>
  <si>
    <t>0,0</t>
  </si>
  <si>
    <r>
      <t xml:space="preserve">1) </t>
    </r>
    <r>
      <rPr>
        <sz val="7"/>
        <rFont val="Arial"/>
        <family val="2"/>
      </rPr>
      <t>Anteil an der jeweiligen Gesamtsumme (Spaltenprozent)</t>
    </r>
  </si>
  <si>
    <r>
      <t xml:space="preserve">mit akademischem Abschluss </t>
    </r>
    <r>
      <rPr>
        <vertAlign val="superscript"/>
        <sz val="8"/>
        <rFont val="Arial"/>
        <family val="2"/>
      </rPr>
      <t>3)</t>
    </r>
  </si>
  <si>
    <r>
      <t xml:space="preserve">3) </t>
    </r>
    <r>
      <rPr>
        <sz val="7"/>
        <rFont val="Arial"/>
        <family val="2"/>
      </rPr>
      <t>"mit akademischem Abschluss" ist die Summe aus "Bachelor", "Diplom/Magister/Master/Staatsexamen" und "Promotion"</t>
    </r>
  </si>
  <si>
    <r>
      <t>Auszubildende nach Geschlech</t>
    </r>
    <r>
      <rPr>
        <sz val="8"/>
        <rFont val="Arial"/>
        <family val="2"/>
      </rPr>
      <t xml:space="preserve">t
         Auszubildende                  </t>
    </r>
  </si>
  <si>
    <r>
      <t>Sozialversicherungspflichtig Beschäftigte
in Freiwilligendiensten</t>
    </r>
    <r>
      <rPr>
        <sz val="8"/>
        <rFont val="Arial"/>
        <family val="2"/>
      </rPr>
      <t xml:space="preserve">
         Insgesamt                  </t>
    </r>
  </si>
  <si>
    <t>Entwicklung der sozialversicherungspflichtigen und der geringfügig entlohnten Beschäftigten (Mrz 14: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</si>
</sst>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6">
    <numFmt numFmtId="164" formatCode="mmmm\ yyyy"/>
    <numFmt numFmtId="165" formatCode="dd/\ mmmm\ yyyy"/>
    <numFmt numFmtId="166" formatCode="#,##0\ \ "/>
    <numFmt numFmtId="167" formatCode="[$-407]mmm/\ yy;@"/>
    <numFmt numFmtId="168" formatCode="0.0"/>
    <numFmt numFmtId="169" formatCode="* 0.0;* \-_ 0.0;\-"/>
    <numFmt numFmtId="170" formatCode="* #,##0;* \-_ #,##0;\-"/>
    <numFmt numFmtId="171" formatCode="* #,##0.0;* \-_ #,##0.0;\-"/>
    <numFmt numFmtId="172" formatCode="\ @"/>
    <numFmt numFmtId="173" formatCode="0.0%"/>
    <numFmt numFmtId="174" formatCode="#,##0\ "/>
    <numFmt numFmtId="175" formatCode="#,##0.0\ "/>
    <numFmt numFmtId="176" formatCode="#\ ###\ ##0.0\ ;\-\ #\ ###\ ##0.0\ ;\-"/>
    <numFmt numFmtId="177" formatCode="#\ ###\ ##0.0\ ;\-\ #\ ###\ ##0.0\ ;\-\ "/>
    <numFmt numFmtId="178" formatCode="#,##0.0"/>
    <numFmt numFmtId="179" formatCode="[$-407]mmmm\ yyyy;@"/>
  </numFmts>
  <fonts count="53" x14ac:knownFonts="1">
    <font>
      <sz val="11"/>
      <color theme="1"/>
      <name val="Arial"/>
      <family val="2"/>
    </font>
    <font>
      <sz val="11"/>
      <color theme="1"/>
      <name val="Arial"/>
      <family val="2"/>
    </font>
    <font>
      <b/>
      <sz val="11"/>
      <color theme="1"/>
      <name val="Arial"/>
      <family val="2"/>
    </font>
    <font>
      <sz val="10"/>
      <name val="Arial"/>
      <family val="2"/>
    </font>
    <font>
      <b/>
      <sz val="14"/>
      <name val="Arial"/>
      <family val="2"/>
    </font>
    <font>
      <b/>
      <sz val="12"/>
      <name val="Arial"/>
      <family val="2"/>
    </font>
    <font>
      <b/>
      <i/>
      <sz val="10"/>
      <color indexed="9"/>
      <name val="Arial"/>
      <family val="2"/>
    </font>
    <font>
      <b/>
      <sz val="10"/>
      <color indexed="9"/>
      <name val="Arial"/>
      <family val="2"/>
    </font>
    <font>
      <i/>
      <sz val="10"/>
      <color indexed="9"/>
      <name val="Arial"/>
      <family val="2"/>
    </font>
    <font>
      <b/>
      <sz val="10"/>
      <name val="Arial"/>
      <family val="2"/>
    </font>
    <font>
      <sz val="8"/>
      <name val="Tahoma"/>
      <family val="2"/>
    </font>
    <font>
      <sz val="12"/>
      <name val="Arial"/>
      <family val="2"/>
    </font>
    <font>
      <i/>
      <sz val="10"/>
      <name val="Arial"/>
      <family val="2"/>
    </font>
    <font>
      <sz val="10"/>
      <color indexed="10"/>
      <name val="Arial"/>
      <family val="2"/>
    </font>
    <font>
      <u/>
      <sz val="8"/>
      <color indexed="12"/>
      <name val="Tahoma"/>
      <family val="2"/>
    </font>
    <font>
      <u/>
      <sz val="10"/>
      <color indexed="12"/>
      <name val="Arial"/>
      <family val="2"/>
    </font>
    <font>
      <sz val="8"/>
      <name val="Arial"/>
      <family val="2"/>
    </font>
    <font>
      <sz val="10"/>
      <color indexed="8"/>
      <name val="Arial"/>
      <family val="2"/>
    </font>
    <font>
      <sz val="9"/>
      <name val="Arial"/>
      <family val="2"/>
    </font>
    <font>
      <b/>
      <sz val="11"/>
      <name val="Arial"/>
      <family val="2"/>
    </font>
    <font>
      <i/>
      <sz val="9"/>
      <name val="Arial"/>
      <family val="2"/>
    </font>
    <font>
      <u/>
      <sz val="9"/>
      <name val="Arial"/>
      <family val="2"/>
    </font>
    <font>
      <sz val="12"/>
      <color indexed="9"/>
      <name val="Arial"/>
      <family val="2"/>
    </font>
    <font>
      <sz val="8"/>
      <color rgb="FF000000"/>
      <name val="Arial"/>
      <family val="2"/>
    </font>
    <font>
      <vertAlign val="superscript"/>
      <sz val="8"/>
      <name val="Arial"/>
      <family val="2"/>
    </font>
    <font>
      <sz val="6"/>
      <name val="Arial"/>
      <family val="2"/>
    </font>
    <font>
      <b/>
      <sz val="8"/>
      <name val="Arial"/>
      <family val="2"/>
    </font>
    <font>
      <sz val="7"/>
      <name val="Arial"/>
      <family val="2"/>
    </font>
    <font>
      <vertAlign val="superscript"/>
      <sz val="7"/>
      <name val="Arial"/>
      <family val="2"/>
    </font>
    <font>
      <sz val="10"/>
      <color indexed="9"/>
      <name val="Arial"/>
      <family val="2"/>
    </font>
    <font>
      <sz val="8"/>
      <color indexed="9"/>
      <name val="Arial"/>
      <family val="2"/>
    </font>
    <font>
      <sz val="7"/>
      <color indexed="9"/>
      <name val="Arial"/>
      <family val="2"/>
    </font>
    <font>
      <u/>
      <sz val="7"/>
      <color indexed="12"/>
      <name val="Tahoma"/>
      <family val="2"/>
    </font>
    <font>
      <b/>
      <vertAlign val="superscript"/>
      <sz val="8"/>
      <name val="Arial"/>
      <family val="2"/>
    </font>
    <font>
      <u/>
      <sz val="7"/>
      <color indexed="12"/>
      <name val="Arial"/>
      <family val="2"/>
    </font>
    <font>
      <b/>
      <sz val="10"/>
      <color indexed="8"/>
      <name val="Arial"/>
      <family val="2"/>
    </font>
    <font>
      <vertAlign val="superscript"/>
      <sz val="7"/>
      <color indexed="8"/>
      <name val="Arial"/>
      <family val="2"/>
    </font>
    <font>
      <sz val="7"/>
      <color indexed="8"/>
      <name val="Arial"/>
      <family val="2"/>
    </font>
    <font>
      <vertAlign val="superscript"/>
      <sz val="7"/>
      <color rgb="FF000000"/>
      <name val="Arial"/>
      <family val="2"/>
    </font>
    <font>
      <sz val="7"/>
      <color rgb="FF000000"/>
      <name val="Arial"/>
      <family val="2"/>
    </font>
    <font>
      <sz val="9"/>
      <color indexed="8"/>
      <name val="Arial"/>
      <family val="2"/>
    </font>
    <font>
      <sz val="9"/>
      <color theme="1"/>
      <name val="Arial"/>
      <family val="2"/>
    </font>
    <font>
      <sz val="9"/>
      <color rgb="FF000000"/>
      <name val="Arial"/>
      <family val="2"/>
    </font>
    <font>
      <b/>
      <sz val="9"/>
      <color indexed="8"/>
      <name val="Arial"/>
      <family val="2"/>
    </font>
    <font>
      <u/>
      <sz val="11"/>
      <color theme="10"/>
      <name val="Arial"/>
      <family val="2"/>
    </font>
    <font>
      <u/>
      <sz val="10"/>
      <color theme="10"/>
      <name val="Arial"/>
      <family val="2"/>
    </font>
    <font>
      <b/>
      <sz val="10"/>
      <color theme="1"/>
      <name val="Arial"/>
      <family val="2"/>
    </font>
    <font>
      <sz val="10"/>
      <color theme="1"/>
      <name val="Arial"/>
      <family val="2"/>
    </font>
    <font>
      <b/>
      <sz val="9"/>
      <name val="Arial"/>
      <family val="2"/>
    </font>
    <font>
      <u/>
      <sz val="9"/>
      <color theme="10"/>
      <name val="Arial"/>
      <family val="2"/>
    </font>
    <font>
      <u/>
      <sz val="10"/>
      <name val="Arial"/>
      <family val="2"/>
    </font>
    <font>
      <b/>
      <sz val="10"/>
      <color indexed="12"/>
      <name val="Arial"/>
      <family val="2"/>
    </font>
    <font>
      <u/>
      <sz val="10"/>
      <color indexed="8"/>
      <name val="Arial"/>
      <family val="2"/>
    </font>
  </fonts>
  <fills count="9">
    <fill>
      <patternFill patternType="none"/>
    </fill>
    <fill>
      <patternFill patternType="gray125"/>
    </fill>
    <fill>
      <patternFill patternType="solid">
        <fgColor indexed="9"/>
        <bgColor indexed="64"/>
      </patternFill>
    </fill>
    <fill>
      <patternFill patternType="solid">
        <fgColor theme="0" tint="-0.14999847407452621"/>
        <bgColor indexed="64"/>
      </patternFill>
    </fill>
    <fill>
      <patternFill patternType="solid">
        <fgColor theme="0"/>
        <bgColor indexed="64"/>
      </patternFill>
    </fill>
    <fill>
      <patternFill patternType="solid">
        <fgColor indexed="44"/>
        <bgColor indexed="64"/>
      </patternFill>
    </fill>
    <fill>
      <patternFill patternType="solid">
        <fgColor indexed="41"/>
        <bgColor indexed="64"/>
      </patternFill>
    </fill>
    <fill>
      <patternFill patternType="solid">
        <fgColor indexed="42"/>
        <bgColor indexed="64"/>
      </patternFill>
    </fill>
    <fill>
      <patternFill patternType="solid">
        <fgColor indexed="22"/>
        <bgColor indexed="64"/>
      </patternFill>
    </fill>
  </fills>
  <borders count="35">
    <border>
      <left/>
      <right/>
      <top/>
      <bottom/>
      <diagonal/>
    </border>
    <border>
      <left/>
      <right/>
      <top/>
      <bottom style="thin">
        <color rgb="FF404040"/>
      </bottom>
      <diagonal/>
    </border>
    <border>
      <left style="hair">
        <color indexed="22"/>
      </left>
      <right style="hair">
        <color indexed="22"/>
      </right>
      <top style="hair">
        <color indexed="22"/>
      </top>
      <bottom/>
      <diagonal/>
    </border>
    <border>
      <left style="hair">
        <color indexed="22"/>
      </left>
      <right style="hair">
        <color indexed="22"/>
      </right>
      <top/>
      <bottom/>
      <diagonal/>
    </border>
    <border>
      <left style="hair">
        <color indexed="22"/>
      </left>
      <right style="hair">
        <color indexed="22"/>
      </right>
      <top/>
      <bottom style="hair">
        <color indexed="22"/>
      </bottom>
      <diagonal/>
    </border>
    <border>
      <left/>
      <right/>
      <top/>
      <bottom style="thin">
        <color indexed="63"/>
      </bottom>
      <diagonal/>
    </border>
    <border>
      <left/>
      <right/>
      <top/>
      <bottom style="hair">
        <color indexed="22"/>
      </bottom>
      <diagonal/>
    </border>
    <border>
      <left style="hair">
        <color indexed="22"/>
      </left>
      <right/>
      <top style="hair">
        <color indexed="22"/>
      </top>
      <bottom/>
      <diagonal/>
    </border>
    <border>
      <left/>
      <right/>
      <top style="hair">
        <color indexed="22"/>
      </top>
      <bottom/>
      <diagonal/>
    </border>
    <border>
      <left style="hair">
        <color indexed="22"/>
      </left>
      <right/>
      <top style="hair">
        <color indexed="22"/>
      </top>
      <bottom style="hair">
        <color indexed="22"/>
      </bottom>
      <diagonal/>
    </border>
    <border>
      <left/>
      <right/>
      <top style="hair">
        <color indexed="22"/>
      </top>
      <bottom style="hair">
        <color indexed="22"/>
      </bottom>
      <diagonal/>
    </border>
    <border>
      <left/>
      <right style="hair">
        <color indexed="22"/>
      </right>
      <top style="hair">
        <color indexed="22"/>
      </top>
      <bottom style="hair">
        <color indexed="22"/>
      </bottom>
      <diagonal/>
    </border>
    <border>
      <left/>
      <right style="hair">
        <color indexed="22"/>
      </right>
      <top style="hair">
        <color indexed="22"/>
      </top>
      <bottom/>
      <diagonal/>
    </border>
    <border>
      <left style="hair">
        <color indexed="22"/>
      </left>
      <right/>
      <top/>
      <bottom/>
      <diagonal/>
    </border>
    <border>
      <left style="hair">
        <color indexed="22"/>
      </left>
      <right/>
      <top/>
      <bottom style="hair">
        <color indexed="22"/>
      </bottom>
      <diagonal/>
    </border>
    <border>
      <left/>
      <right style="hair">
        <color indexed="22"/>
      </right>
      <top/>
      <bottom style="hair">
        <color indexed="22"/>
      </bottom>
      <diagonal/>
    </border>
    <border>
      <left style="hair">
        <color indexed="22"/>
      </left>
      <right style="hair">
        <color indexed="22"/>
      </right>
      <top style="hair">
        <color indexed="22"/>
      </top>
      <bottom style="hair">
        <color indexed="22"/>
      </bottom>
      <diagonal/>
    </border>
    <border>
      <left/>
      <right style="hair">
        <color indexed="22"/>
      </right>
      <top/>
      <bottom/>
      <diagonal/>
    </border>
    <border>
      <left style="hair">
        <color theme="0" tint="-0.24994659260841701"/>
      </left>
      <right/>
      <top/>
      <bottom/>
      <diagonal/>
    </border>
    <border>
      <left/>
      <right style="hair">
        <color theme="0" tint="-0.14996795556505021"/>
      </right>
      <top/>
      <bottom/>
      <diagonal/>
    </border>
    <border>
      <left style="hair">
        <color rgb="FFC0C0C0"/>
      </left>
      <right style="hair">
        <color indexed="22"/>
      </right>
      <top style="hair">
        <color rgb="FFC0C0C0"/>
      </top>
      <bottom/>
      <diagonal/>
    </border>
    <border>
      <left style="hair">
        <color indexed="22"/>
      </left>
      <right style="hair">
        <color indexed="22"/>
      </right>
      <top style="hair">
        <color rgb="FFC0C0C0"/>
      </top>
      <bottom/>
      <diagonal/>
    </border>
    <border>
      <left style="hair">
        <color rgb="FFC0C0C0"/>
      </left>
      <right/>
      <top style="hair">
        <color rgb="FFC0C0C0"/>
      </top>
      <bottom/>
      <diagonal/>
    </border>
    <border>
      <left/>
      <right/>
      <top style="hair">
        <color rgb="FFC0C0C0"/>
      </top>
      <bottom/>
      <diagonal/>
    </border>
    <border>
      <left/>
      <right style="hair">
        <color indexed="22"/>
      </right>
      <top style="hair">
        <color rgb="FFC0C0C0"/>
      </top>
      <bottom/>
      <diagonal/>
    </border>
    <border>
      <left/>
      <right style="hair">
        <color rgb="FFC0C0C0"/>
      </right>
      <top style="hair">
        <color rgb="FFC0C0C0"/>
      </top>
      <bottom/>
      <diagonal/>
    </border>
    <border>
      <left style="hair">
        <color rgb="FFC0C0C0"/>
      </left>
      <right/>
      <top/>
      <bottom/>
      <diagonal/>
    </border>
    <border>
      <left/>
      <right style="hair">
        <color rgb="FFC0C0C0"/>
      </right>
      <top/>
      <bottom/>
      <diagonal/>
    </border>
    <border>
      <left style="hair">
        <color rgb="FFC0C0C0"/>
      </left>
      <right/>
      <top/>
      <bottom style="hair">
        <color rgb="FFC0C0C0"/>
      </bottom>
      <diagonal/>
    </border>
    <border>
      <left/>
      <right style="hair">
        <color rgb="FFBFBFBF"/>
      </right>
      <top/>
      <bottom style="hair">
        <color rgb="FFC0C0C0"/>
      </bottom>
      <diagonal/>
    </border>
    <border>
      <left/>
      <right/>
      <top/>
      <bottom style="hair">
        <color rgb="FFC0C0C0"/>
      </bottom>
      <diagonal/>
    </border>
    <border>
      <left/>
      <right style="hair">
        <color indexed="22"/>
      </right>
      <top/>
      <bottom style="hair">
        <color rgb="FFC0C0C0"/>
      </bottom>
      <diagonal/>
    </border>
    <border>
      <left/>
      <right style="hair">
        <color rgb="FFC0C0C0"/>
      </right>
      <top/>
      <bottom style="hair">
        <color rgb="FFC0C0C0"/>
      </bottom>
      <diagonal/>
    </border>
    <border>
      <left style="hair">
        <color indexed="22"/>
      </left>
      <right/>
      <top/>
      <bottom style="hair">
        <color rgb="FFC0C0C0"/>
      </bottom>
      <diagonal/>
    </border>
    <border>
      <left style="hair">
        <color rgb="FFC0C0C0"/>
      </left>
      <right/>
      <top/>
      <bottom style="hair">
        <color indexed="22"/>
      </bottom>
      <diagonal/>
    </border>
  </borders>
  <cellStyleXfs count="23">
    <xf numFmtId="0" fontId="0" fillId="0" borderId="0"/>
    <xf numFmtId="0" fontId="3" fillId="0" borderId="0"/>
    <xf numFmtId="0" fontId="1" fillId="0" borderId="0"/>
    <xf numFmtId="0" fontId="3" fillId="0" borderId="0"/>
    <xf numFmtId="0" fontId="3" fillId="0" borderId="0"/>
    <xf numFmtId="0" fontId="10" fillId="0" borderId="0"/>
    <xf numFmtId="0" fontId="14"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 fillId="0" borderId="0"/>
    <xf numFmtId="0" fontId="10" fillId="0" borderId="0"/>
    <xf numFmtId="0" fontId="3" fillId="0" borderId="0"/>
    <xf numFmtId="0" fontId="3" fillId="0" borderId="0"/>
    <xf numFmtId="0" fontId="10" fillId="0" borderId="0"/>
    <xf numFmtId="0" fontId="1" fillId="0" borderId="0"/>
    <xf numFmtId="0" fontId="10" fillId="0" borderId="0"/>
    <xf numFmtId="0" fontId="3" fillId="0" borderId="0"/>
    <xf numFmtId="0" fontId="1" fillId="0" borderId="0"/>
    <xf numFmtId="0" fontId="44" fillId="0" borderId="0" applyNumberFormat="0" applyFill="0" applyBorder="0" applyAlignment="0" applyProtection="0"/>
    <xf numFmtId="0" fontId="1" fillId="0" borderId="0"/>
    <xf numFmtId="0" fontId="44" fillId="0" borderId="0" applyNumberFormat="0" applyFill="0" applyBorder="0" applyAlignment="0" applyProtection="0"/>
    <xf numFmtId="0" fontId="44"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 fillId="0" borderId="0"/>
  </cellStyleXfs>
  <cellXfs count="691">
    <xf numFmtId="0" fontId="0" fillId="0" borderId="0" xfId="0"/>
    <xf numFmtId="164" fontId="3" fillId="0" borderId="1" xfId="1" applyNumberFormat="1" applyFont="1" applyFill="1" applyBorder="1" applyAlignment="1">
      <alignment horizontal="left" vertical="center"/>
    </xf>
    <xf numFmtId="164" fontId="3" fillId="0" borderId="1" xfId="1" applyNumberFormat="1" applyFont="1" applyFill="1" applyBorder="1" applyAlignment="1">
      <alignment horizontal="centerContinuous" vertical="center" shrinkToFit="1"/>
    </xf>
    <xf numFmtId="0" fontId="3" fillId="0" borderId="0" xfId="1" applyFont="1" applyFill="1" applyBorder="1" applyAlignment="1">
      <alignment horizontal="centerContinuous" vertical="center" shrinkToFit="1"/>
    </xf>
    <xf numFmtId="0" fontId="3" fillId="0" borderId="0" xfId="1" applyBorder="1"/>
    <xf numFmtId="0" fontId="4" fillId="0" borderId="0" xfId="1" applyFont="1" applyBorder="1" applyAlignment="1">
      <alignment horizontal="centerContinuous" vertical="center"/>
    </xf>
    <xf numFmtId="0" fontId="3" fillId="0" borderId="0" xfId="1" applyBorder="1" applyAlignment="1">
      <alignment horizontal="centerContinuous" vertical="center"/>
    </xf>
    <xf numFmtId="0" fontId="3" fillId="0" borderId="0" xfId="1" applyFont="1" applyBorder="1"/>
    <xf numFmtId="0" fontId="3" fillId="0" borderId="2" xfId="1" applyFont="1" applyBorder="1"/>
    <xf numFmtId="0" fontId="5" fillId="0" borderId="3" xfId="1" applyFont="1" applyBorder="1" applyAlignment="1">
      <alignment horizontal="center"/>
    </xf>
    <xf numFmtId="0" fontId="3" fillId="0" borderId="4" xfId="1" applyFont="1" applyBorder="1"/>
    <xf numFmtId="0" fontId="1" fillId="0" borderId="0" xfId="2" applyFont="1"/>
    <xf numFmtId="0" fontId="1" fillId="0" borderId="0" xfId="2"/>
    <xf numFmtId="0" fontId="3" fillId="0" borderId="1" xfId="3" applyBorder="1"/>
    <xf numFmtId="0" fontId="3" fillId="0" borderId="1" xfId="3" applyFont="1" applyFill="1" applyBorder="1"/>
    <xf numFmtId="0" fontId="3" fillId="0" borderId="1" xfId="4" applyFont="1" applyBorder="1" applyAlignment="1">
      <alignment horizontal="right" vertical="center"/>
    </xf>
    <xf numFmtId="0" fontId="3" fillId="0" borderId="0" xfId="3" applyFont="1"/>
    <xf numFmtId="164" fontId="6" fillId="0" borderId="0" xfId="3" applyNumberFormat="1" applyFont="1" applyFill="1" applyBorder="1" applyAlignment="1">
      <alignment horizontal="left" vertical="center"/>
    </xf>
    <xf numFmtId="0" fontId="7" fillId="0" borderId="0" xfId="3" applyFont="1" applyFill="1" applyBorder="1" applyAlignment="1">
      <alignment horizontal="centerContinuous" vertical="center" shrinkToFit="1"/>
    </xf>
    <xf numFmtId="164" fontId="6" fillId="0" borderId="0" xfId="3" applyNumberFormat="1" applyFont="1" applyFill="1" applyBorder="1" applyAlignment="1">
      <alignment horizontal="centerContinuous" vertical="center" shrinkToFit="1"/>
    </xf>
    <xf numFmtId="0" fontId="8" fillId="0" borderId="0" xfId="3" applyFont="1" applyFill="1" applyBorder="1" applyAlignment="1">
      <alignment horizontal="centerContinuous" vertical="center" shrinkToFit="1"/>
    </xf>
    <xf numFmtId="0" fontId="3" fillId="0" borderId="0" xfId="3" applyFont="1" applyFill="1" applyBorder="1"/>
    <xf numFmtId="0" fontId="9" fillId="0" borderId="0" xfId="3" applyFont="1" applyFill="1" applyBorder="1"/>
    <xf numFmtId="0" fontId="3" fillId="0" borderId="0" xfId="3" applyFont="1" applyBorder="1"/>
    <xf numFmtId="0" fontId="11" fillId="0" borderId="0" xfId="3" applyFont="1" applyBorder="1"/>
    <xf numFmtId="0" fontId="9" fillId="0" borderId="0" xfId="3" applyFont="1" applyFill="1" applyBorder="1" applyAlignment="1">
      <alignment vertical="top"/>
    </xf>
    <xf numFmtId="0" fontId="3" fillId="0" borderId="0" xfId="3" applyFont="1" applyFill="1" applyBorder="1" applyAlignment="1">
      <alignment vertical="top"/>
    </xf>
    <xf numFmtId="0" fontId="3" fillId="0" borderId="0" xfId="3" applyFont="1" applyFill="1" applyBorder="1" applyAlignment="1">
      <alignment horizontal="left" wrapText="1"/>
    </xf>
    <xf numFmtId="164" fontId="3" fillId="0" borderId="0" xfId="3" applyNumberFormat="1" applyFont="1" applyFill="1" applyBorder="1" applyAlignment="1">
      <alignment horizontal="left" wrapText="1"/>
    </xf>
    <xf numFmtId="0" fontId="12" fillId="0" borderId="0" xfId="3" applyFont="1" applyFill="1" applyBorder="1" applyAlignment="1">
      <alignment horizontal="left" wrapText="1"/>
    </xf>
    <xf numFmtId="0" fontId="3" fillId="0" borderId="0" xfId="3" applyFont="1" applyBorder="1" applyAlignment="1"/>
    <xf numFmtId="165" fontId="3" fillId="0" borderId="0" xfId="3" applyNumberFormat="1" applyFont="1" applyFill="1" applyBorder="1" applyAlignment="1">
      <alignment horizontal="left" wrapText="1"/>
    </xf>
    <xf numFmtId="14" fontId="3" fillId="0" borderId="0" xfId="3" applyNumberFormat="1" applyFont="1" applyFill="1" applyBorder="1" applyAlignment="1">
      <alignment horizontal="left" wrapText="1"/>
    </xf>
    <xf numFmtId="0" fontId="9" fillId="0" borderId="0" xfId="4" applyFont="1" applyFill="1" applyBorder="1"/>
    <xf numFmtId="0" fontId="3" fillId="0" borderId="0" xfId="4" applyFont="1" applyFill="1" applyBorder="1"/>
    <xf numFmtId="164" fontId="3" fillId="0" borderId="0" xfId="4" applyNumberFormat="1" applyFont="1" applyFill="1" applyBorder="1" applyAlignment="1">
      <alignment horizontal="left" vertical="top" wrapText="1"/>
    </xf>
    <xf numFmtId="0" fontId="3" fillId="0" borderId="0" xfId="3" applyFont="1" applyFill="1" applyBorder="1" applyAlignment="1">
      <alignment wrapText="1"/>
    </xf>
    <xf numFmtId="0" fontId="3" fillId="0" borderId="0" xfId="4" applyFont="1" applyFill="1" applyBorder="1" applyAlignment="1">
      <alignment vertical="top" wrapText="1"/>
    </xf>
    <xf numFmtId="0" fontId="13" fillId="2" borderId="0" xfId="3" applyFont="1" applyFill="1" applyBorder="1"/>
    <xf numFmtId="0" fontId="15" fillId="0" borderId="0" xfId="6" applyFont="1" applyFill="1" applyBorder="1" applyAlignment="1" applyProtection="1">
      <alignment vertical="top" wrapText="1"/>
    </xf>
    <xf numFmtId="0" fontId="13" fillId="0" borderId="0" xfId="3" applyFont="1" applyFill="1" applyBorder="1" applyAlignment="1">
      <alignment wrapText="1"/>
    </xf>
    <xf numFmtId="0" fontId="13" fillId="2" borderId="0" xfId="3" applyFont="1" applyFill="1"/>
    <xf numFmtId="0" fontId="16" fillId="0" borderId="0" xfId="3" applyFont="1" applyFill="1" applyBorder="1" applyAlignment="1"/>
    <xf numFmtId="0" fontId="16" fillId="0" borderId="0" xfId="3" applyFont="1" applyBorder="1" applyAlignment="1"/>
    <xf numFmtId="0" fontId="13" fillId="0" borderId="0" xfId="3" applyFont="1"/>
    <xf numFmtId="0" fontId="17" fillId="0" borderId="0" xfId="3" applyFont="1" applyBorder="1" applyAlignment="1">
      <alignment wrapText="1"/>
    </xf>
    <xf numFmtId="0" fontId="9" fillId="0" borderId="0" xfId="3" applyFont="1" applyBorder="1" applyAlignment="1">
      <alignment vertical="top"/>
    </xf>
    <xf numFmtId="0" fontId="3" fillId="0" borderId="0" xfId="3" applyFont="1" applyBorder="1" applyAlignment="1">
      <alignment vertical="top" wrapText="1"/>
    </xf>
    <xf numFmtId="0" fontId="3" fillId="0" borderId="0" xfId="3" applyFont="1" applyBorder="1" applyAlignment="1">
      <alignment horizontal="left" vertical="top" wrapText="1"/>
    </xf>
    <xf numFmtId="0" fontId="3" fillId="0" borderId="0" xfId="3" applyFont="1" applyBorder="1" applyAlignment="1">
      <alignment horizontal="left" vertical="top"/>
    </xf>
    <xf numFmtId="0" fontId="3" fillId="0" borderId="0" xfId="3" applyFont="1" applyBorder="1" applyAlignment="1">
      <alignment vertical="top"/>
    </xf>
    <xf numFmtId="0" fontId="17" fillId="0" borderId="0" xfId="3" applyFont="1" applyFill="1" applyBorder="1" applyAlignment="1">
      <alignment vertical="top"/>
    </xf>
    <xf numFmtId="0" fontId="3" fillId="0" borderId="0" xfId="3" applyFont="1" applyFill="1" applyBorder="1" applyAlignment="1">
      <alignment vertical="top" wrapText="1"/>
    </xf>
    <xf numFmtId="0" fontId="17" fillId="0" borderId="0" xfId="3" applyFont="1" applyFill="1" applyBorder="1" applyAlignment="1"/>
    <xf numFmtId="0" fontId="3" fillId="0" borderId="0" xfId="3" applyNumberFormat="1" applyFont="1" applyBorder="1" applyAlignment="1">
      <alignment horizontal="left" wrapText="1"/>
    </xf>
    <xf numFmtId="0" fontId="3" fillId="0" borderId="0" xfId="3" applyNumberFormat="1" applyFont="1" applyBorder="1" applyAlignment="1"/>
    <xf numFmtId="0" fontId="3" fillId="0" borderId="5" xfId="8" applyFont="1" applyBorder="1" applyAlignment="1">
      <alignment horizontal="right" vertical="center"/>
    </xf>
    <xf numFmtId="0" fontId="18" fillId="0" borderId="5" xfId="8" applyFont="1" applyBorder="1"/>
    <xf numFmtId="0" fontId="18" fillId="0" borderId="0" xfId="8" applyFont="1" applyBorder="1"/>
    <xf numFmtId="0" fontId="18" fillId="0" borderId="0" xfId="8" applyFont="1" applyBorder="1" applyAlignment="1">
      <alignment horizontal="left"/>
    </xf>
    <xf numFmtId="0" fontId="18" fillId="0" borderId="0" xfId="8" applyFont="1" applyAlignment="1">
      <alignment horizontal="left"/>
    </xf>
    <xf numFmtId="0" fontId="5" fillId="0" borderId="0" xfId="8" applyFont="1" applyFill="1" applyAlignment="1"/>
    <xf numFmtId="0" fontId="9" fillId="0" borderId="0" xfId="9" applyFont="1" applyAlignment="1">
      <alignment horizontal="left"/>
    </xf>
    <xf numFmtId="0" fontId="19" fillId="0" borderId="0" xfId="8" applyFont="1" applyAlignment="1">
      <alignment horizontal="left"/>
    </xf>
    <xf numFmtId="0" fontId="3" fillId="0" borderId="0" xfId="9" applyFont="1" applyAlignment="1">
      <alignment horizontal="left"/>
    </xf>
    <xf numFmtId="0" fontId="3" fillId="0" borderId="0" xfId="8" applyFont="1" applyAlignment="1"/>
    <xf numFmtId="0" fontId="3" fillId="0" borderId="0" xfId="9" applyFont="1" applyAlignment="1"/>
    <xf numFmtId="0" fontId="9" fillId="0" borderId="0" xfId="8" applyFont="1" applyAlignment="1">
      <alignment horizontal="left"/>
    </xf>
    <xf numFmtId="0" fontId="9" fillId="0" borderId="0" xfId="4" applyFont="1" applyBorder="1" applyAlignment="1">
      <alignment horizontal="left"/>
    </xf>
    <xf numFmtId="0" fontId="9" fillId="0" borderId="0" xfId="8" applyFont="1" applyFill="1" applyAlignment="1">
      <alignment horizontal="left"/>
    </xf>
    <xf numFmtId="0" fontId="3" fillId="0" borderId="0" xfId="8" applyFont="1" applyFill="1" applyBorder="1" applyAlignment="1">
      <alignment horizontal="left"/>
    </xf>
    <xf numFmtId="0" fontId="3" fillId="0" borderId="0" xfId="4" applyFont="1" applyBorder="1" applyAlignment="1">
      <alignment horizontal="left"/>
    </xf>
    <xf numFmtId="0" fontId="15" fillId="0" borderId="0" xfId="8" applyFont="1" applyFill="1" applyBorder="1" applyAlignment="1">
      <alignment horizontal="right"/>
    </xf>
    <xf numFmtId="49" fontId="15" fillId="0" borderId="0" xfId="6" applyNumberFormat="1" applyFont="1" applyFill="1" applyBorder="1" applyAlignment="1" applyProtection="1">
      <alignment horizontal="left"/>
    </xf>
    <xf numFmtId="0" fontId="3" fillId="0" borderId="0" xfId="8" applyFont="1" applyBorder="1" applyAlignment="1"/>
    <xf numFmtId="0" fontId="3" fillId="0" borderId="0" xfId="8" applyFont="1" applyBorder="1" applyAlignment="1">
      <alignment horizontal="left"/>
    </xf>
    <xf numFmtId="14" fontId="3" fillId="0" borderId="0" xfId="8" applyNumberFormat="1" applyFont="1" applyFill="1" applyBorder="1" applyAlignment="1">
      <alignment horizontal="left"/>
    </xf>
    <xf numFmtId="0" fontId="3" fillId="0" borderId="0" xfId="8" applyFont="1" applyBorder="1"/>
    <xf numFmtId="0" fontId="12" fillId="0" borderId="0" xfId="8" applyFont="1" applyBorder="1" applyAlignment="1"/>
    <xf numFmtId="0" fontId="12" fillId="0" borderId="0" xfId="8" applyFont="1" applyBorder="1" applyAlignment="1">
      <alignment horizontal="left"/>
    </xf>
    <xf numFmtId="0" fontId="3" fillId="0" borderId="0" xfId="8" applyFont="1" applyBorder="1" applyAlignment="1">
      <alignment horizontal="left" wrapText="1"/>
    </xf>
    <xf numFmtId="0" fontId="12" fillId="0" borderId="0" xfId="8" applyFont="1" applyBorder="1" applyAlignment="1">
      <alignment wrapText="1"/>
    </xf>
    <xf numFmtId="0" fontId="18" fillId="0" borderId="0" xfId="8" applyFont="1" applyBorder="1" applyAlignment="1">
      <alignment horizontal="left" wrapText="1"/>
    </xf>
    <xf numFmtId="0" fontId="20" fillId="0" borderId="0" xfId="8" applyFont="1" applyBorder="1" applyAlignment="1">
      <alignment horizontal="left" wrapText="1"/>
    </xf>
    <xf numFmtId="0" fontId="21" fillId="0" borderId="0" xfId="8" applyFont="1" applyBorder="1" applyAlignment="1" applyProtection="1">
      <alignment horizontal="left" indent="10"/>
    </xf>
    <xf numFmtId="0" fontId="21" fillId="0" borderId="0" xfId="8" applyFont="1" applyBorder="1" applyAlignment="1" applyProtection="1">
      <alignment horizontal="left"/>
    </xf>
    <xf numFmtId="0" fontId="21" fillId="0" borderId="0" xfId="8" applyFont="1" applyAlignment="1" applyProtection="1">
      <alignment horizontal="left" indent="10"/>
    </xf>
    <xf numFmtId="0" fontId="18" fillId="0" borderId="0" xfId="8" applyFont="1" applyBorder="1" applyAlignment="1">
      <alignment horizontal="left" indent="10"/>
    </xf>
    <xf numFmtId="164" fontId="3" fillId="0" borderId="1" xfId="4" applyNumberFormat="1" applyFont="1" applyFill="1" applyBorder="1" applyAlignment="1">
      <alignment horizontal="left" vertical="center"/>
    </xf>
    <xf numFmtId="164" fontId="3" fillId="0" borderId="1" xfId="4" applyNumberFormat="1" applyFont="1" applyFill="1" applyBorder="1" applyAlignment="1">
      <alignment horizontal="centerContinuous" vertical="center" shrinkToFit="1"/>
    </xf>
    <xf numFmtId="0" fontId="3" fillId="0" borderId="1" xfId="4" applyFont="1" applyFill="1" applyBorder="1" applyAlignment="1">
      <alignment horizontal="centerContinuous" vertical="center" shrinkToFit="1"/>
    </xf>
    <xf numFmtId="0" fontId="3" fillId="0" borderId="0" xfId="4" applyBorder="1"/>
    <xf numFmtId="0" fontId="4" fillId="0" borderId="0" xfId="4" applyFont="1" applyBorder="1" applyAlignment="1">
      <alignment horizontal="centerContinuous" vertical="center"/>
    </xf>
    <xf numFmtId="0" fontId="3" fillId="0" borderId="0" xfId="4" applyBorder="1" applyAlignment="1">
      <alignment horizontal="centerContinuous" vertical="center"/>
    </xf>
    <xf numFmtId="0" fontId="11" fillId="0" borderId="0" xfId="4" applyFont="1" applyBorder="1"/>
    <xf numFmtId="0" fontId="22" fillId="0" borderId="0" xfId="4" applyFont="1" applyFill="1" applyBorder="1" applyAlignment="1">
      <alignment horizontal="left" vertical="center"/>
    </xf>
    <xf numFmtId="0" fontId="16" fillId="0" borderId="0" xfId="4" applyFont="1" applyBorder="1"/>
    <xf numFmtId="0" fontId="16" fillId="0" borderId="0" xfId="9" applyFont="1" applyFill="1"/>
    <xf numFmtId="3" fontId="16" fillId="0" borderId="16" xfId="9" applyNumberFormat="1" applyFont="1" applyFill="1" applyBorder="1" applyAlignment="1">
      <alignment horizontal="center" vertical="center"/>
    </xf>
    <xf numFmtId="168" fontId="16" fillId="0" borderId="16" xfId="9" applyNumberFormat="1" applyFont="1" applyFill="1" applyBorder="1" applyAlignment="1">
      <alignment horizontal="center" vertical="center"/>
    </xf>
    <xf numFmtId="1" fontId="25" fillId="0" borderId="16" xfId="9" applyNumberFormat="1" applyFont="1" applyFill="1" applyBorder="1" applyAlignment="1">
      <alignment horizontal="center" vertical="center"/>
    </xf>
    <xf numFmtId="0" fontId="25" fillId="0" borderId="0" xfId="9" applyFont="1" applyFill="1"/>
    <xf numFmtId="1" fontId="26" fillId="0" borderId="7" xfId="9" applyNumberFormat="1" applyFont="1" applyFill="1" applyBorder="1" applyAlignment="1">
      <alignment horizontal="left"/>
    </xf>
    <xf numFmtId="1" fontId="26" fillId="0" borderId="0" xfId="9" applyNumberFormat="1" applyFont="1" applyFill="1" applyBorder="1" applyAlignment="1">
      <alignment horizontal="center"/>
    </xf>
    <xf numFmtId="1" fontId="26" fillId="0" borderId="3" xfId="9" applyNumberFormat="1" applyFont="1" applyFill="1" applyBorder="1" applyAlignment="1">
      <alignment horizontal="center"/>
    </xf>
    <xf numFmtId="3" fontId="16" fillId="0" borderId="7" xfId="9" applyNumberFormat="1" applyFont="1" applyFill="1" applyBorder="1" applyAlignment="1">
      <alignment horizontal="center"/>
    </xf>
    <xf numFmtId="3" fontId="16" fillId="0" borderId="8" xfId="9" applyNumberFormat="1" applyFont="1" applyFill="1" applyBorder="1" applyAlignment="1">
      <alignment horizontal="center"/>
    </xf>
    <xf numFmtId="3" fontId="16" fillId="0" borderId="12" xfId="9" applyNumberFormat="1" applyFont="1" applyFill="1" applyBorder="1" applyAlignment="1">
      <alignment horizontal="center"/>
    </xf>
    <xf numFmtId="1" fontId="16" fillId="0" borderId="7" xfId="9" applyNumberFormat="1" applyFont="1" applyFill="1" applyBorder="1" applyAlignment="1">
      <alignment horizontal="center"/>
    </xf>
    <xf numFmtId="1" fontId="16" fillId="0" borderId="12" xfId="9" applyNumberFormat="1" applyFont="1" applyFill="1" applyBorder="1" applyAlignment="1">
      <alignment horizontal="center"/>
    </xf>
    <xf numFmtId="0" fontId="16" fillId="0" borderId="0" xfId="9" applyFont="1" applyFill="1" applyAlignment="1"/>
    <xf numFmtId="49" fontId="26" fillId="0" borderId="13" xfId="9" applyNumberFormat="1" applyFont="1" applyFill="1" applyBorder="1" applyAlignment="1"/>
    <xf numFmtId="0" fontId="26" fillId="0" borderId="0" xfId="9" applyFont="1" applyFill="1" applyBorder="1" applyAlignment="1"/>
    <xf numFmtId="169" fontId="16" fillId="0" borderId="3" xfId="9" applyNumberFormat="1" applyFont="1" applyFill="1" applyBorder="1" applyAlignment="1">
      <alignment horizontal="right"/>
    </xf>
    <xf numFmtId="170" fontId="16" fillId="0" borderId="0" xfId="9" applyNumberFormat="1" applyFont="1" applyFill="1" applyBorder="1" applyAlignment="1">
      <alignment horizontal="right"/>
    </xf>
    <xf numFmtId="170" fontId="16" fillId="0" borderId="13" xfId="9" applyNumberFormat="1" applyFont="1" applyFill="1" applyBorder="1" applyAlignment="1">
      <alignment horizontal="right"/>
    </xf>
    <xf numFmtId="171" fontId="16" fillId="0" borderId="17" xfId="9" applyNumberFormat="1" applyFont="1" applyFill="1" applyBorder="1" applyAlignment="1">
      <alignment horizontal="right"/>
    </xf>
    <xf numFmtId="0" fontId="16" fillId="0" borderId="0" xfId="9" applyFont="1" applyFill="1" applyAlignment="1">
      <alignment wrapText="1"/>
    </xf>
    <xf numFmtId="49" fontId="16" fillId="0" borderId="13" xfId="9" applyNumberFormat="1" applyFont="1" applyFill="1" applyBorder="1" applyAlignment="1"/>
    <xf numFmtId="49" fontId="16" fillId="0" borderId="0" xfId="9" applyNumberFormat="1" applyFont="1" applyFill="1" applyBorder="1" applyAlignment="1"/>
    <xf numFmtId="172" fontId="16" fillId="0" borderId="13" xfId="9" applyNumberFormat="1" applyFont="1" applyFill="1" applyBorder="1" applyAlignment="1"/>
    <xf numFmtId="0" fontId="16" fillId="0" borderId="0" xfId="4" applyFont="1" applyFill="1" applyBorder="1" applyAlignment="1">
      <alignment horizontal="left"/>
    </xf>
    <xf numFmtId="173" fontId="16" fillId="0" borderId="0" xfId="9" applyNumberFormat="1" applyFont="1" applyFill="1" applyBorder="1" applyAlignment="1"/>
    <xf numFmtId="172" fontId="16" fillId="0" borderId="14" xfId="9" applyNumberFormat="1" applyFont="1" applyFill="1" applyBorder="1" applyAlignment="1"/>
    <xf numFmtId="49" fontId="16" fillId="0" borderId="6" xfId="9" applyNumberFormat="1" applyFont="1" applyFill="1" applyBorder="1" applyAlignment="1"/>
    <xf numFmtId="169" fontId="16" fillId="0" borderId="4" xfId="9" applyNumberFormat="1" applyFont="1" applyFill="1" applyBorder="1" applyAlignment="1">
      <alignment horizontal="right"/>
    </xf>
    <xf numFmtId="1" fontId="26" fillId="0" borderId="13" xfId="9" applyNumberFormat="1" applyFont="1" applyFill="1" applyBorder="1" applyAlignment="1">
      <alignment horizontal="left"/>
    </xf>
    <xf numFmtId="1" fontId="26" fillId="0" borderId="3" xfId="9" applyNumberFormat="1" applyFont="1" applyFill="1" applyBorder="1" applyAlignment="1">
      <alignment horizontal="right"/>
    </xf>
    <xf numFmtId="3" fontId="16" fillId="0" borderId="7" xfId="9" applyNumberFormat="1" applyFont="1" applyFill="1" applyBorder="1" applyAlignment="1">
      <alignment horizontal="right"/>
    </xf>
    <xf numFmtId="3" fontId="16" fillId="0" borderId="8" xfId="9" applyNumberFormat="1" applyFont="1" applyFill="1" applyBorder="1" applyAlignment="1">
      <alignment horizontal="right"/>
    </xf>
    <xf numFmtId="3" fontId="16" fillId="0" borderId="12" xfId="9" applyNumberFormat="1" applyFont="1" applyFill="1" applyBorder="1" applyAlignment="1">
      <alignment horizontal="right"/>
    </xf>
    <xf numFmtId="1" fontId="16" fillId="0" borderId="7" xfId="9" applyNumberFormat="1" applyFont="1" applyFill="1" applyBorder="1" applyAlignment="1">
      <alignment horizontal="right"/>
    </xf>
    <xf numFmtId="1" fontId="16" fillId="0" borderId="12" xfId="9" applyNumberFormat="1" applyFont="1" applyFill="1" applyBorder="1" applyAlignment="1">
      <alignment horizontal="right"/>
    </xf>
    <xf numFmtId="1" fontId="16" fillId="0" borderId="3" xfId="9" applyNumberFormat="1" applyFont="1" applyFill="1" applyBorder="1" applyAlignment="1">
      <alignment horizontal="right"/>
    </xf>
    <xf numFmtId="3" fontId="16" fillId="0" borderId="13" xfId="9" applyNumberFormat="1" applyFont="1" applyFill="1" applyBorder="1" applyAlignment="1">
      <alignment horizontal="right"/>
    </xf>
    <xf numFmtId="3" fontId="16" fillId="0" borderId="0" xfId="9" applyNumberFormat="1" applyFont="1" applyFill="1" applyBorder="1" applyAlignment="1">
      <alignment horizontal="right"/>
    </xf>
    <xf numFmtId="3" fontId="16" fillId="0" borderId="17" xfId="9" applyNumberFormat="1" applyFont="1" applyFill="1" applyBorder="1" applyAlignment="1">
      <alignment horizontal="right"/>
    </xf>
    <xf numFmtId="174" fontId="16" fillId="0" borderId="13" xfId="9" applyNumberFormat="1" applyFont="1" applyFill="1" applyBorder="1" applyAlignment="1">
      <alignment horizontal="right"/>
    </xf>
    <xf numFmtId="175" fontId="16" fillId="0" borderId="17" xfId="9" applyNumberFormat="1" applyFont="1" applyFill="1" applyBorder="1" applyAlignment="1">
      <alignment horizontal="right"/>
    </xf>
    <xf numFmtId="170" fontId="16" fillId="0" borderId="13" xfId="9" applyNumberFormat="1" applyFont="1" applyFill="1" applyBorder="1" applyAlignment="1">
      <alignment horizontal="right" wrapText="1"/>
    </xf>
    <xf numFmtId="170" fontId="16" fillId="0" borderId="17" xfId="9" applyNumberFormat="1" applyFont="1" applyFill="1" applyBorder="1" applyAlignment="1">
      <alignment horizontal="right"/>
    </xf>
    <xf numFmtId="168" fontId="26" fillId="0" borderId="3" xfId="9" applyNumberFormat="1" applyFont="1" applyFill="1" applyBorder="1" applyAlignment="1">
      <alignment horizontal="right"/>
    </xf>
    <xf numFmtId="49" fontId="16" fillId="0" borderId="14" xfId="9" applyNumberFormat="1" applyFont="1" applyFill="1" applyBorder="1" applyAlignment="1"/>
    <xf numFmtId="170" fontId="16" fillId="0" borderId="14" xfId="9" applyNumberFormat="1" applyFont="1" applyFill="1" applyBorder="1" applyAlignment="1">
      <alignment horizontal="right"/>
    </xf>
    <xf numFmtId="170" fontId="16" fillId="0" borderId="6" xfId="9" applyNumberFormat="1" applyFont="1" applyFill="1" applyBorder="1" applyAlignment="1">
      <alignment horizontal="right"/>
    </xf>
    <xf numFmtId="170" fontId="16" fillId="0" borderId="15" xfId="9" applyNumberFormat="1" applyFont="1" applyFill="1" applyBorder="1" applyAlignment="1">
      <alignment horizontal="right"/>
    </xf>
    <xf numFmtId="171" fontId="16" fillId="0" borderId="15" xfId="9" applyNumberFormat="1" applyFont="1" applyFill="1" applyBorder="1" applyAlignment="1">
      <alignment horizontal="right"/>
    </xf>
    <xf numFmtId="172" fontId="27" fillId="0" borderId="0" xfId="9" applyNumberFormat="1" applyFont="1" applyFill="1" applyBorder="1"/>
    <xf numFmtId="3" fontId="27" fillId="0" borderId="0" xfId="9" applyNumberFormat="1" applyFont="1" applyFill="1" applyBorder="1"/>
    <xf numFmtId="3" fontId="27" fillId="0" borderId="0" xfId="9" applyNumberFormat="1" applyFont="1" applyFill="1" applyBorder="1" applyAlignment="1">
      <alignment horizontal="right"/>
    </xf>
    <xf numFmtId="168" fontId="27" fillId="0" borderId="0" xfId="9" applyNumberFormat="1" applyFont="1" applyFill="1" applyBorder="1" applyAlignment="1">
      <alignment horizontal="right" vertical="top"/>
    </xf>
    <xf numFmtId="0" fontId="27" fillId="0" borderId="0" xfId="9" applyFont="1" applyFill="1"/>
    <xf numFmtId="49" fontId="27" fillId="0" borderId="0" xfId="9" applyNumberFormat="1" applyFont="1" applyFill="1" applyBorder="1" applyAlignment="1">
      <alignment vertical="center"/>
    </xf>
    <xf numFmtId="0" fontId="25" fillId="0" borderId="0" xfId="9" applyFont="1" applyFill="1" applyAlignment="1">
      <alignment vertical="center"/>
    </xf>
    <xf numFmtId="0" fontId="25" fillId="0" borderId="0" xfId="9" applyFont="1" applyFill="1" applyAlignment="1">
      <alignment vertical="center" wrapText="1"/>
    </xf>
    <xf numFmtId="173" fontId="16" fillId="0" borderId="0" xfId="9" applyNumberFormat="1" applyFont="1" applyFill="1"/>
    <xf numFmtId="3" fontId="16" fillId="0" borderId="0" xfId="9" applyNumberFormat="1" applyFont="1" applyFill="1"/>
    <xf numFmtId="168" fontId="16" fillId="0" borderId="0" xfId="9" applyNumberFormat="1" applyFont="1" applyFill="1"/>
    <xf numFmtId="0" fontId="29" fillId="2" borderId="0" xfId="4" applyFont="1" applyFill="1" applyBorder="1"/>
    <xf numFmtId="0" fontId="29" fillId="0" borderId="0" xfId="4" applyFont="1" applyBorder="1"/>
    <xf numFmtId="0" fontId="22" fillId="2" borderId="0" xfId="4" applyFont="1" applyFill="1" applyBorder="1"/>
    <xf numFmtId="0" fontId="22" fillId="0" borderId="0" xfId="4" applyFont="1" applyBorder="1"/>
    <xf numFmtId="0" fontId="22" fillId="0" borderId="0" xfId="4" applyFont="1" applyFill="1" applyBorder="1" applyAlignment="1">
      <alignment horizontal="centerContinuous"/>
    </xf>
    <xf numFmtId="166" fontId="9" fillId="0" borderId="0" xfId="4" applyNumberFormat="1" applyFont="1" applyFill="1" applyBorder="1" applyAlignment="1">
      <alignment horizontal="left"/>
    </xf>
    <xf numFmtId="0" fontId="22" fillId="2" borderId="0" xfId="4" applyFont="1" applyFill="1" applyBorder="1" applyAlignment="1"/>
    <xf numFmtId="0" fontId="22" fillId="0" borderId="0" xfId="4" applyFont="1" applyBorder="1" applyAlignment="1"/>
    <xf numFmtId="0" fontId="11" fillId="0" borderId="0" xfId="4" applyFont="1" applyBorder="1" applyAlignment="1"/>
    <xf numFmtId="164" fontId="16" fillId="0" borderId="0" xfId="4" applyNumberFormat="1" applyFont="1" applyBorder="1" applyAlignment="1">
      <alignment horizontal="left" wrapText="1"/>
    </xf>
    <xf numFmtId="0" fontId="11" fillId="0" borderId="6" xfId="4" applyFont="1" applyBorder="1"/>
    <xf numFmtId="0" fontId="16" fillId="0" borderId="6" xfId="4" applyFont="1" applyBorder="1"/>
    <xf numFmtId="166" fontId="16" fillId="0" borderId="6" xfId="4" applyNumberFormat="1" applyFont="1" applyFill="1" applyBorder="1" applyAlignment="1">
      <alignment vertical="center"/>
    </xf>
    <xf numFmtId="166" fontId="9" fillId="0" borderId="7" xfId="4" applyNumberFormat="1" applyFont="1" applyFill="1" applyBorder="1" applyAlignment="1">
      <alignment horizontal="left" vertical="center"/>
    </xf>
    <xf numFmtId="166" fontId="9" fillId="0" borderId="8" xfId="4" applyNumberFormat="1" applyFont="1" applyFill="1" applyBorder="1" applyAlignment="1">
      <alignment horizontal="left" vertical="center"/>
    </xf>
    <xf numFmtId="166" fontId="9" fillId="0" borderId="12" xfId="4" applyNumberFormat="1" applyFont="1" applyFill="1" applyBorder="1" applyAlignment="1">
      <alignment horizontal="left" vertical="center"/>
    </xf>
    <xf numFmtId="166" fontId="16" fillId="0" borderId="13" xfId="4" applyNumberFormat="1" applyFont="1" applyFill="1" applyBorder="1" applyAlignment="1">
      <alignment vertical="center"/>
    </xf>
    <xf numFmtId="166" fontId="16" fillId="0" borderId="0" xfId="4" applyNumberFormat="1" applyFont="1" applyFill="1" applyBorder="1" applyAlignment="1">
      <alignment vertical="center"/>
    </xf>
    <xf numFmtId="166" fontId="16" fillId="0" borderId="17" xfId="4" applyNumberFormat="1" applyFont="1" applyFill="1" applyBorder="1" applyAlignment="1">
      <alignment vertical="center"/>
    </xf>
    <xf numFmtId="0" fontId="11" fillId="0" borderId="0" xfId="4" applyFont="1" applyBorder="1" applyAlignment="1">
      <alignment vertical="center"/>
    </xf>
    <xf numFmtId="168" fontId="16" fillId="0" borderId="6" xfId="9" applyNumberFormat="1" applyFont="1" applyFill="1" applyBorder="1" applyAlignment="1"/>
    <xf numFmtId="174" fontId="16" fillId="0" borderId="6" xfId="9" applyNumberFormat="1" applyFont="1" applyFill="1" applyBorder="1" applyAlignment="1"/>
    <xf numFmtId="174" fontId="16" fillId="0" borderId="15" xfId="9" applyNumberFormat="1" applyFont="1" applyFill="1" applyBorder="1" applyAlignment="1"/>
    <xf numFmtId="175" fontId="16" fillId="0" borderId="0" xfId="9" applyNumberFormat="1" applyFont="1" applyFill="1" applyBorder="1" applyAlignment="1"/>
    <xf numFmtId="0" fontId="16" fillId="0" borderId="0" xfId="9" applyFont="1" applyFill="1" applyBorder="1" applyAlignment="1"/>
    <xf numFmtId="168" fontId="16" fillId="0" borderId="0" xfId="9" applyNumberFormat="1" applyFont="1" applyFill="1" applyBorder="1" applyAlignment="1"/>
    <xf numFmtId="174" fontId="16" fillId="0" borderId="0" xfId="9" applyNumberFormat="1" applyFont="1" applyFill="1" applyBorder="1" applyAlignment="1"/>
    <xf numFmtId="174" fontId="16" fillId="0" borderId="17" xfId="9" applyNumberFormat="1" applyFont="1" applyFill="1" applyBorder="1" applyAlignment="1"/>
    <xf numFmtId="175" fontId="30" fillId="2" borderId="0" xfId="9" applyNumberFormat="1" applyFont="1" applyFill="1" applyBorder="1" applyAlignment="1"/>
    <xf numFmtId="0" fontId="30" fillId="0" borderId="0" xfId="9" applyFont="1" applyFill="1" applyBorder="1" applyAlignment="1"/>
    <xf numFmtId="0" fontId="29" fillId="2" borderId="0" xfId="4" applyFont="1" applyFill="1"/>
    <xf numFmtId="1" fontId="16" fillId="0" borderId="0" xfId="4" applyNumberFormat="1" applyFont="1" applyBorder="1" applyAlignment="1">
      <alignment horizontal="right" vertical="center"/>
    </xf>
    <xf numFmtId="174" fontId="16" fillId="0" borderId="0" xfId="9" applyNumberFormat="1" applyFont="1" applyFill="1" applyBorder="1" applyAlignment="1">
      <alignment vertical="center"/>
    </xf>
    <xf numFmtId="174" fontId="16" fillId="0" borderId="17" xfId="9" applyNumberFormat="1" applyFont="1" applyFill="1" applyBorder="1" applyAlignment="1">
      <alignment vertical="center"/>
    </xf>
    <xf numFmtId="0" fontId="16" fillId="0" borderId="0" xfId="9" applyFont="1" applyFill="1" applyAlignment="1">
      <alignment vertical="center"/>
    </xf>
    <xf numFmtId="0" fontId="16" fillId="0" borderId="13" xfId="4" applyFont="1" applyFill="1" applyBorder="1" applyAlignment="1">
      <alignment horizontal="left" vertical="center" wrapText="1"/>
    </xf>
    <xf numFmtId="49" fontId="16" fillId="0" borderId="0" xfId="9" applyNumberFormat="1" applyFont="1" applyFill="1" applyBorder="1" applyAlignment="1">
      <alignment horizontal="left" vertical="center" wrapText="1"/>
    </xf>
    <xf numFmtId="176" fontId="16" fillId="0" borderId="0" xfId="4" applyNumberFormat="1" applyFont="1" applyBorder="1" applyAlignment="1">
      <alignment horizontal="right" vertical="center" wrapText="1"/>
    </xf>
    <xf numFmtId="174" fontId="16" fillId="0" borderId="0" xfId="9" applyNumberFormat="1" applyFont="1" applyFill="1" applyBorder="1" applyAlignment="1">
      <alignment vertical="center" wrapText="1"/>
    </xf>
    <xf numFmtId="174" fontId="16" fillId="0" borderId="17" xfId="9" applyNumberFormat="1" applyFont="1" applyFill="1" applyBorder="1" applyAlignment="1">
      <alignment vertical="center" wrapText="1"/>
    </xf>
    <xf numFmtId="0" fontId="16" fillId="0" borderId="0" xfId="9" applyFont="1" applyFill="1" applyAlignment="1">
      <alignment vertical="center" wrapText="1"/>
    </xf>
    <xf numFmtId="173" fontId="16" fillId="0" borderId="0" xfId="9" applyNumberFormat="1" applyFont="1" applyFill="1" applyBorder="1" applyAlignment="1">
      <alignment horizontal="left" vertical="center" wrapText="1"/>
    </xf>
    <xf numFmtId="0" fontId="27" fillId="0" borderId="0" xfId="9" applyFont="1" applyFill="1" applyAlignment="1">
      <alignment vertical="center" wrapText="1"/>
    </xf>
    <xf numFmtId="0" fontId="16" fillId="0" borderId="13" xfId="4" applyFont="1" applyFill="1" applyBorder="1" applyAlignment="1">
      <alignment horizontal="left" vertical="center"/>
    </xf>
    <xf numFmtId="173" fontId="16" fillId="0" borderId="0" xfId="9" applyNumberFormat="1" applyFont="1" applyFill="1" applyBorder="1" applyAlignment="1">
      <alignment horizontal="left" vertical="center"/>
    </xf>
    <xf numFmtId="170" fontId="16" fillId="0" borderId="0" xfId="4" applyNumberFormat="1" applyFont="1" applyFill="1" applyBorder="1" applyAlignment="1">
      <alignment horizontal="left" vertical="center"/>
    </xf>
    <xf numFmtId="170" fontId="16" fillId="0" borderId="0" xfId="4" applyNumberFormat="1" applyFont="1" applyFill="1" applyBorder="1" applyAlignment="1">
      <alignment horizontal="left" vertical="center" wrapText="1"/>
    </xf>
    <xf numFmtId="0" fontId="26" fillId="0" borderId="13" xfId="4" applyFont="1" applyFill="1" applyBorder="1" applyAlignment="1">
      <alignment vertical="center"/>
    </xf>
    <xf numFmtId="49" fontId="16" fillId="0" borderId="0" xfId="9" applyNumberFormat="1" applyFont="1" applyFill="1" applyBorder="1" applyAlignment="1">
      <alignment vertical="center"/>
    </xf>
    <xf numFmtId="173" fontId="16" fillId="0" borderId="13" xfId="9" applyNumberFormat="1" applyFont="1" applyFill="1" applyBorder="1" applyAlignment="1">
      <alignment vertical="center" wrapText="1"/>
    </xf>
    <xf numFmtId="173" fontId="16" fillId="0" borderId="0" xfId="9" applyNumberFormat="1" applyFont="1" applyFill="1" applyBorder="1" applyAlignment="1">
      <alignment vertical="center" wrapText="1"/>
    </xf>
    <xf numFmtId="0" fontId="16" fillId="0" borderId="14" xfId="9" applyFont="1" applyFill="1" applyBorder="1"/>
    <xf numFmtId="0" fontId="16" fillId="0" borderId="6" xfId="9" applyFont="1" applyFill="1" applyBorder="1"/>
    <xf numFmtId="173" fontId="16" fillId="0" borderId="6" xfId="9" applyNumberFormat="1" applyFont="1" applyFill="1" applyBorder="1"/>
    <xf numFmtId="3" fontId="16" fillId="0" borderId="6" xfId="9" applyNumberFormat="1" applyFont="1" applyFill="1" applyBorder="1"/>
    <xf numFmtId="3" fontId="16" fillId="0" borderId="15" xfId="9" applyNumberFormat="1" applyFont="1" applyFill="1" applyBorder="1"/>
    <xf numFmtId="49" fontId="27" fillId="0" borderId="0" xfId="9" applyNumberFormat="1" applyFont="1" applyFill="1" applyBorder="1"/>
    <xf numFmtId="173" fontId="27" fillId="0" borderId="0" xfId="9" applyNumberFormat="1" applyFont="1" applyFill="1"/>
    <xf numFmtId="3" fontId="27" fillId="0" borderId="0" xfId="9" applyNumberFormat="1" applyFont="1" applyFill="1"/>
    <xf numFmtId="168" fontId="27" fillId="0" borderId="0" xfId="9" applyNumberFormat="1" applyFont="1" applyFill="1" applyBorder="1" applyAlignment="1">
      <alignment horizontal="right"/>
    </xf>
    <xf numFmtId="0" fontId="31" fillId="2" borderId="0" xfId="9" applyFont="1" applyFill="1"/>
    <xf numFmtId="0" fontId="31" fillId="0" borderId="0" xfId="9" applyFont="1" applyFill="1"/>
    <xf numFmtId="0" fontId="27" fillId="0" borderId="0" xfId="9" applyNumberFormat="1" applyFont="1" applyFill="1" applyBorder="1" applyAlignment="1"/>
    <xf numFmtId="0" fontId="27" fillId="0" borderId="0" xfId="9" applyFont="1" applyFill="1" applyBorder="1"/>
    <xf numFmtId="173" fontId="27" fillId="0" borderId="0" xfId="9" applyNumberFormat="1" applyFont="1" applyFill="1" applyBorder="1"/>
    <xf numFmtId="168" fontId="27" fillId="0" borderId="0" xfId="9" applyNumberFormat="1" applyFont="1" applyFill="1"/>
    <xf numFmtId="49" fontId="25" fillId="0" borderId="0" xfId="9" applyNumberFormat="1" applyFont="1" applyFill="1" applyBorder="1"/>
    <xf numFmtId="0" fontId="30" fillId="2" borderId="0" xfId="9" applyFont="1" applyFill="1"/>
    <xf numFmtId="0" fontId="30" fillId="0" borderId="0" xfId="9" applyFont="1" applyFill="1"/>
    <xf numFmtId="0" fontId="23" fillId="0" borderId="6" xfId="4" applyFont="1" applyBorder="1" applyAlignment="1">
      <alignment wrapText="1"/>
    </xf>
    <xf numFmtId="0" fontId="23" fillId="0" borderId="6" xfId="4" applyFont="1" applyBorder="1" applyAlignment="1"/>
    <xf numFmtId="1" fontId="26" fillId="0" borderId="8" xfId="9" applyNumberFormat="1" applyFont="1" applyFill="1" applyBorder="1" applyAlignment="1">
      <alignment horizontal="center"/>
    </xf>
    <xf numFmtId="1" fontId="26" fillId="0" borderId="2" xfId="9" applyNumberFormat="1" applyFont="1" applyFill="1" applyBorder="1" applyAlignment="1">
      <alignment horizontal="center"/>
    </xf>
    <xf numFmtId="174" fontId="16" fillId="0" borderId="7" xfId="9" applyNumberFormat="1" applyFont="1" applyFill="1" applyBorder="1" applyAlignment="1"/>
    <xf numFmtId="174" fontId="16" fillId="0" borderId="8" xfId="9" applyNumberFormat="1" applyFont="1" applyFill="1" applyBorder="1" applyAlignment="1"/>
    <xf numFmtId="174" fontId="16" fillId="0" borderId="12" xfId="9" applyNumberFormat="1" applyFont="1" applyFill="1" applyBorder="1" applyAlignment="1"/>
    <xf numFmtId="175" fontId="16" fillId="0" borderId="12" xfId="9" applyNumberFormat="1" applyFont="1" applyFill="1" applyBorder="1" applyAlignment="1"/>
    <xf numFmtId="170" fontId="16" fillId="0" borderId="13" xfId="9" applyNumberFormat="1" applyFont="1" applyFill="1" applyBorder="1" applyAlignment="1"/>
    <xf numFmtId="170" fontId="16" fillId="0" borderId="0" xfId="9" applyNumberFormat="1" applyFont="1" applyFill="1" applyBorder="1" applyAlignment="1"/>
    <xf numFmtId="170" fontId="16" fillId="0" borderId="7" xfId="9" applyNumberFormat="1" applyFont="1" applyFill="1" applyBorder="1" applyAlignment="1"/>
    <xf numFmtId="170" fontId="16" fillId="0" borderId="8" xfId="9" applyNumberFormat="1" applyFont="1" applyFill="1" applyBorder="1" applyAlignment="1"/>
    <xf numFmtId="170" fontId="16" fillId="0" borderId="12" xfId="9" applyNumberFormat="1" applyFont="1" applyFill="1" applyBorder="1" applyAlignment="1"/>
    <xf numFmtId="170" fontId="16" fillId="0" borderId="13" xfId="9" applyNumberFormat="1" applyFont="1" applyFill="1" applyBorder="1" applyAlignment="1">
      <alignment wrapText="1"/>
    </xf>
    <xf numFmtId="170" fontId="16" fillId="0" borderId="17" xfId="9" applyNumberFormat="1" applyFont="1" applyFill="1" applyBorder="1" applyAlignment="1"/>
    <xf numFmtId="168" fontId="27" fillId="0" borderId="0" xfId="9" applyNumberFormat="1" applyFont="1" applyFill="1" applyBorder="1" applyAlignment="1">
      <alignment horizontal="right" vertical="center"/>
    </xf>
    <xf numFmtId="0" fontId="32" fillId="0" borderId="0" xfId="6" applyFont="1" applyFill="1" applyBorder="1" applyAlignment="1" applyProtection="1">
      <alignment wrapText="1"/>
    </xf>
    <xf numFmtId="0" fontId="16" fillId="0" borderId="0" xfId="9" applyFont="1" applyFill="1" applyBorder="1"/>
    <xf numFmtId="173" fontId="16" fillId="0" borderId="0" xfId="9" applyNumberFormat="1" applyFont="1" applyFill="1" applyBorder="1"/>
    <xf numFmtId="3" fontId="16" fillId="0" borderId="0" xfId="9" applyNumberFormat="1" applyFont="1" applyFill="1" applyBorder="1"/>
    <xf numFmtId="168" fontId="16" fillId="0" borderId="0" xfId="9" applyNumberFormat="1" applyFont="1" applyFill="1" applyBorder="1"/>
    <xf numFmtId="0" fontId="16" fillId="0" borderId="1" xfId="4" applyFont="1" applyFill="1" applyBorder="1" applyAlignment="1">
      <alignment horizontal="centerContinuous" vertical="center" shrinkToFit="1"/>
    </xf>
    <xf numFmtId="164" fontId="3" fillId="0" borderId="1" xfId="4" applyNumberFormat="1" applyFont="1" applyFill="1" applyBorder="1" applyAlignment="1">
      <alignment horizontal="right" vertical="center" shrinkToFit="1"/>
    </xf>
    <xf numFmtId="0" fontId="16" fillId="0" borderId="0" xfId="4" applyFont="1" applyBorder="1" applyAlignment="1">
      <alignment horizontal="centerContinuous" vertical="center"/>
    </xf>
    <xf numFmtId="0" fontId="3" fillId="0" borderId="0" xfId="4" applyBorder="1" applyAlignment="1">
      <alignment horizontal="right" vertical="center"/>
    </xf>
    <xf numFmtId="0" fontId="22" fillId="0" borderId="0" xfId="4" applyFont="1" applyFill="1" applyBorder="1" applyAlignment="1">
      <alignment horizontal="centerContinuous" vertical="center"/>
    </xf>
    <xf numFmtId="0" fontId="22" fillId="0" borderId="0" xfId="4" applyFont="1" applyFill="1" applyBorder="1" applyAlignment="1">
      <alignment horizontal="right" vertical="center"/>
    </xf>
    <xf numFmtId="0" fontId="11" fillId="0" borderId="0" xfId="4" applyFont="1" applyBorder="1" applyAlignment="1">
      <alignment horizontal="right"/>
    </xf>
    <xf numFmtId="49" fontId="26" fillId="0" borderId="7" xfId="9" applyNumberFormat="1" applyFont="1" applyFill="1" applyBorder="1" applyAlignment="1">
      <alignment vertical="center"/>
    </xf>
    <xf numFmtId="49" fontId="26" fillId="0" borderId="0" xfId="9" applyNumberFormat="1" applyFont="1" applyFill="1" applyBorder="1" applyAlignment="1">
      <alignment vertical="center"/>
    </xf>
    <xf numFmtId="0" fontId="26" fillId="0" borderId="0" xfId="9" applyFont="1" applyFill="1" applyBorder="1" applyAlignment="1">
      <alignment vertical="center"/>
    </xf>
    <xf numFmtId="0" fontId="16" fillId="0" borderId="0" xfId="10" applyFont="1"/>
    <xf numFmtId="0" fontId="16" fillId="0" borderId="0" xfId="10" applyFont="1" applyAlignment="1">
      <alignment horizontal="left" indent="1"/>
    </xf>
    <xf numFmtId="0" fontId="16" fillId="0" borderId="6" xfId="10" applyFont="1" applyBorder="1"/>
    <xf numFmtId="0" fontId="16" fillId="0" borderId="6" xfId="9" applyFont="1" applyFill="1" applyBorder="1" applyAlignment="1"/>
    <xf numFmtId="169" fontId="16" fillId="0" borderId="2" xfId="9" applyNumberFormat="1" applyFont="1" applyFill="1" applyBorder="1" applyAlignment="1">
      <alignment horizontal="right"/>
    </xf>
    <xf numFmtId="170" fontId="16" fillId="0" borderId="7" xfId="9" applyNumberFormat="1" applyFont="1" applyFill="1" applyBorder="1" applyAlignment="1">
      <alignment horizontal="right"/>
    </xf>
    <xf numFmtId="170" fontId="16" fillId="0" borderId="8" xfId="9" applyNumberFormat="1" applyFont="1" applyFill="1" applyBorder="1" applyAlignment="1">
      <alignment horizontal="right"/>
    </xf>
    <xf numFmtId="170" fontId="16" fillId="0" borderId="12" xfId="9" applyNumberFormat="1" applyFont="1" applyFill="1" applyBorder="1" applyAlignment="1">
      <alignment horizontal="right"/>
    </xf>
    <xf numFmtId="171" fontId="16" fillId="0" borderId="12" xfId="9" applyNumberFormat="1" applyFont="1" applyFill="1" applyBorder="1" applyAlignment="1">
      <alignment horizontal="right"/>
    </xf>
    <xf numFmtId="0" fontId="16" fillId="0" borderId="0" xfId="9" applyFont="1" applyFill="1" applyAlignment="1">
      <alignment horizontal="left" indent="1"/>
    </xf>
    <xf numFmtId="0" fontId="16" fillId="0" borderId="0" xfId="10" applyFont="1" applyBorder="1"/>
    <xf numFmtId="0" fontId="27" fillId="0" borderId="0" xfId="9" applyFont="1" applyFill="1" applyAlignment="1">
      <alignment horizontal="right" vertical="top"/>
    </xf>
    <xf numFmtId="49" fontId="27" fillId="0" borderId="0" xfId="9" applyNumberFormat="1" applyFont="1" applyFill="1" applyBorder="1" applyAlignment="1">
      <alignment horizontal="right" vertical="top"/>
    </xf>
    <xf numFmtId="172" fontId="27" fillId="0" borderId="0" xfId="9" applyNumberFormat="1" applyFont="1" applyFill="1" applyBorder="1" applyAlignment="1">
      <alignment horizontal="right" vertical="top"/>
    </xf>
    <xf numFmtId="3" fontId="27" fillId="0" borderId="0" xfId="9" applyNumberFormat="1" applyFont="1" applyFill="1" applyBorder="1" applyAlignment="1">
      <alignment horizontal="right" vertical="top"/>
    </xf>
    <xf numFmtId="173" fontId="16" fillId="0" borderId="0" xfId="9" applyNumberFormat="1" applyFont="1" applyFill="1" applyAlignment="1">
      <alignment vertical="center"/>
    </xf>
    <xf numFmtId="3" fontId="16" fillId="0" borderId="0" xfId="9" applyNumberFormat="1" applyFont="1" applyFill="1" applyAlignment="1">
      <alignment vertical="center"/>
    </xf>
    <xf numFmtId="3" fontId="16" fillId="0" borderId="0" xfId="9" applyNumberFormat="1" applyFont="1" applyFill="1" applyAlignment="1">
      <alignment horizontal="right" vertical="center"/>
    </xf>
    <xf numFmtId="168" fontId="16" fillId="0" borderId="0" xfId="9" applyNumberFormat="1" applyFont="1" applyFill="1" applyAlignment="1">
      <alignment vertical="center"/>
    </xf>
    <xf numFmtId="0" fontId="27" fillId="0" borderId="0" xfId="4" applyFont="1"/>
    <xf numFmtId="0" fontId="27" fillId="0" borderId="0" xfId="9" applyFont="1" applyFill="1" applyAlignment="1">
      <alignment horizontal="left" vertical="center" wrapText="1"/>
    </xf>
    <xf numFmtId="0" fontId="27" fillId="0" borderId="0" xfId="9" applyFont="1" applyFill="1" applyBorder="1" applyAlignment="1">
      <alignment vertical="center"/>
    </xf>
    <xf numFmtId="0" fontId="27" fillId="0" borderId="0" xfId="9" applyFont="1" applyFill="1" applyAlignment="1">
      <alignment vertical="center"/>
    </xf>
    <xf numFmtId="3" fontId="16" fillId="0" borderId="0" xfId="9" applyNumberFormat="1" applyFont="1" applyFill="1" applyAlignment="1">
      <alignment wrapText="1"/>
    </xf>
    <xf numFmtId="3" fontId="16" fillId="0" borderId="0" xfId="9" applyNumberFormat="1" applyFont="1" applyFill="1" applyAlignment="1">
      <alignment horizontal="right"/>
    </xf>
    <xf numFmtId="1" fontId="16" fillId="0" borderId="14" xfId="9" applyNumberFormat="1" applyFont="1" applyFill="1" applyBorder="1" applyAlignment="1">
      <alignment vertical="center" wrapText="1"/>
    </xf>
    <xf numFmtId="1" fontId="16" fillId="0" borderId="15" xfId="9" applyNumberFormat="1" applyFont="1" applyFill="1" applyBorder="1" applyAlignment="1">
      <alignment vertical="center" wrapText="1"/>
    </xf>
    <xf numFmtId="169" fontId="16" fillId="0" borderId="3" xfId="4" applyNumberFormat="1" applyFont="1" applyBorder="1" applyAlignment="1">
      <alignment horizontal="right"/>
    </xf>
    <xf numFmtId="0" fontId="26" fillId="0" borderId="0" xfId="9" applyFont="1" applyFill="1" applyAlignment="1"/>
    <xf numFmtId="0" fontId="27" fillId="0" borderId="0" xfId="9" applyFont="1" applyFill="1" applyAlignment="1"/>
    <xf numFmtId="0" fontId="16" fillId="0" borderId="17" xfId="9" applyFont="1" applyFill="1" applyBorder="1" applyAlignment="1">
      <alignment horizontal="left" vertical="center"/>
    </xf>
    <xf numFmtId="177" fontId="16" fillId="0" borderId="3" xfId="9" applyNumberFormat="1" applyFont="1" applyFill="1" applyBorder="1" applyAlignment="1">
      <alignment horizontal="right"/>
    </xf>
    <xf numFmtId="0" fontId="16" fillId="0" borderId="13" xfId="4" applyFont="1" applyFill="1" applyBorder="1" applyAlignment="1">
      <alignment vertical="center" wrapText="1"/>
    </xf>
    <xf numFmtId="49" fontId="16" fillId="0" borderId="17" xfId="9" applyNumberFormat="1" applyFont="1" applyFill="1" applyBorder="1" applyAlignment="1">
      <alignment vertical="center" wrapText="1"/>
    </xf>
    <xf numFmtId="0" fontId="16" fillId="0" borderId="13" xfId="9" applyFont="1" applyFill="1" applyBorder="1" applyAlignment="1">
      <alignment vertical="center"/>
    </xf>
    <xf numFmtId="0" fontId="16" fillId="0" borderId="17" xfId="4" applyFont="1" applyFill="1" applyBorder="1" applyAlignment="1">
      <alignment vertical="center" wrapText="1"/>
    </xf>
    <xf numFmtId="0" fontId="16" fillId="0" borderId="14" xfId="4" applyFont="1" applyFill="1" applyBorder="1" applyAlignment="1">
      <alignment vertical="center" wrapText="1"/>
    </xf>
    <xf numFmtId="0" fontId="16" fillId="0" borderId="15" xfId="9" applyNumberFormat="1" applyFont="1" applyFill="1" applyBorder="1" applyAlignment="1">
      <alignment vertical="center" wrapText="1"/>
    </xf>
    <xf numFmtId="0" fontId="27" fillId="0" borderId="0" xfId="9" applyFont="1" applyFill="1" applyBorder="1" applyAlignment="1"/>
    <xf numFmtId="49" fontId="26" fillId="0" borderId="7" xfId="11" applyNumberFormat="1" applyFont="1" applyFill="1" applyBorder="1" applyAlignment="1">
      <alignment horizontal="left" vertical="top"/>
    </xf>
    <xf numFmtId="0" fontId="16" fillId="0" borderId="8" xfId="9" applyFont="1" applyFill="1" applyBorder="1" applyAlignment="1">
      <alignment horizontal="left"/>
    </xf>
    <xf numFmtId="0" fontId="16" fillId="0" borderId="8" xfId="11" quotePrefix="1" applyFont="1" applyFill="1" applyBorder="1" applyAlignment="1">
      <alignment horizontal="left"/>
    </xf>
    <xf numFmtId="168" fontId="26" fillId="3" borderId="13" xfId="12" applyNumberFormat="1" applyFont="1" applyFill="1" applyBorder="1" applyAlignment="1">
      <alignment horizontal="left"/>
    </xf>
    <xf numFmtId="168" fontId="26" fillId="3" borderId="0" xfId="12" applyNumberFormat="1" applyFont="1" applyFill="1" applyBorder="1" applyAlignment="1">
      <alignment horizontal="left"/>
    </xf>
    <xf numFmtId="168" fontId="26" fillId="3" borderId="0" xfId="12" applyNumberFormat="1" applyFont="1" applyFill="1" applyBorder="1" applyAlignment="1"/>
    <xf numFmtId="3" fontId="26" fillId="3" borderId="0" xfId="12" applyNumberFormat="1" applyFont="1" applyFill="1" applyBorder="1" applyAlignment="1"/>
    <xf numFmtId="168" fontId="26" fillId="3" borderId="17" xfId="12" applyNumberFormat="1" applyFont="1" applyFill="1" applyBorder="1" applyAlignment="1"/>
    <xf numFmtId="0" fontId="26" fillId="0" borderId="0" xfId="12" applyFont="1" applyFill="1" applyAlignment="1">
      <alignment vertical="center"/>
    </xf>
    <xf numFmtId="49" fontId="16" fillId="0" borderId="13" xfId="11" applyNumberFormat="1" applyFont="1" applyFill="1" applyBorder="1" applyAlignment="1">
      <alignment horizontal="left"/>
    </xf>
    <xf numFmtId="0" fontId="16" fillId="0" borderId="0" xfId="9" applyFont="1" applyFill="1" applyBorder="1" applyAlignment="1">
      <alignment horizontal="left"/>
    </xf>
    <xf numFmtId="168" fontId="16" fillId="0" borderId="0" xfId="11" applyNumberFormat="1" applyFont="1" applyFill="1" applyBorder="1" applyAlignment="1">
      <alignment horizontal="left"/>
    </xf>
    <xf numFmtId="3" fontId="26" fillId="3" borderId="0" xfId="12" applyNumberFormat="1" applyFont="1" applyFill="1" applyBorder="1" applyAlignment="1">
      <alignment horizontal="right"/>
    </xf>
    <xf numFmtId="49" fontId="16" fillId="0" borderId="14" xfId="11" applyNumberFormat="1" applyFont="1" applyFill="1" applyBorder="1" applyAlignment="1">
      <alignment horizontal="left"/>
    </xf>
    <xf numFmtId="0" fontId="16" fillId="0" borderId="6" xfId="9" applyFont="1" applyFill="1" applyBorder="1" applyAlignment="1">
      <alignment horizontal="left"/>
    </xf>
    <xf numFmtId="168" fontId="16" fillId="0" borderId="6" xfId="11" applyNumberFormat="1" applyFont="1" applyFill="1" applyBorder="1" applyAlignment="1">
      <alignment horizontal="left"/>
    </xf>
    <xf numFmtId="3" fontId="16" fillId="0" borderId="13" xfId="9" applyNumberFormat="1" applyFont="1" applyFill="1" applyBorder="1" applyAlignment="1"/>
    <xf numFmtId="3" fontId="16" fillId="0" borderId="0" xfId="9" applyNumberFormat="1" applyFont="1" applyFill="1" applyBorder="1" applyAlignment="1"/>
    <xf numFmtId="3" fontId="16" fillId="0" borderId="17" xfId="9" applyNumberFormat="1" applyFont="1" applyFill="1" applyBorder="1" applyAlignment="1"/>
    <xf numFmtId="174" fontId="16" fillId="0" borderId="13" xfId="9" applyNumberFormat="1" applyFont="1" applyFill="1" applyBorder="1" applyAlignment="1"/>
    <xf numFmtId="175" fontId="16" fillId="0" borderId="17" xfId="9" applyNumberFormat="1" applyFont="1" applyFill="1" applyBorder="1" applyAlignment="1"/>
    <xf numFmtId="170" fontId="16" fillId="0" borderId="18" xfId="9" applyNumberFormat="1" applyFont="1" applyFill="1" applyBorder="1" applyAlignment="1">
      <alignment horizontal="right"/>
    </xf>
    <xf numFmtId="171" fontId="16" fillId="0" borderId="19" xfId="9" applyNumberFormat="1" applyFont="1" applyFill="1" applyBorder="1" applyAlignment="1">
      <alignment horizontal="right"/>
    </xf>
    <xf numFmtId="0" fontId="16" fillId="0" borderId="0" xfId="9" applyNumberFormat="1" applyFont="1" applyFill="1" applyBorder="1" applyAlignment="1"/>
    <xf numFmtId="0" fontId="16" fillId="0" borderId="8" xfId="4" applyFont="1" applyFill="1" applyBorder="1" applyAlignment="1">
      <alignment horizontal="right" vertical="top" wrapText="1"/>
    </xf>
    <xf numFmtId="172" fontId="27" fillId="0" borderId="0" xfId="9" applyNumberFormat="1" applyFont="1" applyFill="1" applyBorder="1" applyAlignment="1">
      <alignment horizontal="right"/>
    </xf>
    <xf numFmtId="0" fontId="27" fillId="0" borderId="0" xfId="9" applyFont="1" applyFill="1" applyAlignment="1">
      <alignment horizontal="right"/>
    </xf>
    <xf numFmtId="174" fontId="26" fillId="3" borderId="0" xfId="12" applyNumberFormat="1" applyFont="1" applyFill="1" applyBorder="1" applyAlignment="1"/>
    <xf numFmtId="164" fontId="35" fillId="0" borderId="1" xfId="13" applyNumberFormat="1" applyFont="1" applyFill="1" applyBorder="1" applyAlignment="1">
      <alignment horizontal="left" vertical="center"/>
    </xf>
    <xf numFmtId="0" fontId="35" fillId="0" borderId="1" xfId="13" applyFont="1" applyFill="1" applyBorder="1" applyAlignment="1">
      <alignment horizontal="centerContinuous" vertical="center" shrinkToFit="1"/>
    </xf>
    <xf numFmtId="164" fontId="35" fillId="0" borderId="1" xfId="13" applyNumberFormat="1" applyFont="1" applyFill="1" applyBorder="1" applyAlignment="1">
      <alignment horizontal="centerContinuous" vertical="center" shrinkToFit="1"/>
    </xf>
    <xf numFmtId="0" fontId="17" fillId="0" borderId="1" xfId="13" applyFont="1" applyFill="1" applyBorder="1" applyAlignment="1">
      <alignment horizontal="centerContinuous" vertical="center" shrinkToFit="1"/>
    </xf>
    <xf numFmtId="164" fontId="35" fillId="0" borderId="1" xfId="13" applyNumberFormat="1" applyFont="1" applyFill="1" applyBorder="1" applyAlignment="1">
      <alignment vertical="center"/>
    </xf>
    <xf numFmtId="0" fontId="4" fillId="0" borderId="0" xfId="13" applyFont="1" applyBorder="1" applyAlignment="1">
      <alignment horizontal="centerContinuous" vertical="center"/>
    </xf>
    <xf numFmtId="0" fontId="1" fillId="0" borderId="0" xfId="13" applyBorder="1" applyAlignment="1">
      <alignment horizontal="centerContinuous" vertical="center"/>
    </xf>
    <xf numFmtId="0" fontId="1" fillId="0" borderId="0" xfId="13" applyFill="1" applyBorder="1" applyAlignment="1">
      <alignment horizontal="centerContinuous" vertical="center"/>
    </xf>
    <xf numFmtId="0" fontId="1" fillId="0" borderId="0" xfId="13" applyBorder="1"/>
    <xf numFmtId="0" fontId="16" fillId="0" borderId="0" xfId="13" applyFont="1" applyFill="1" applyBorder="1" applyAlignment="1"/>
    <xf numFmtId="0" fontId="16" fillId="0" borderId="0" xfId="13" applyFont="1" applyFill="1" applyBorder="1"/>
    <xf numFmtId="0" fontId="26" fillId="0" borderId="0" xfId="13" applyFont="1" applyBorder="1"/>
    <xf numFmtId="0" fontId="26" fillId="0" borderId="0" xfId="13" applyFont="1" applyFill="1" applyBorder="1"/>
    <xf numFmtId="164" fontId="16" fillId="0" borderId="0" xfId="12" applyNumberFormat="1" applyFont="1" applyFill="1" applyBorder="1" applyAlignment="1">
      <alignment horizontal="left"/>
    </xf>
    <xf numFmtId="3" fontId="16" fillId="4" borderId="2" xfId="12" applyNumberFormat="1" applyFont="1" applyFill="1" applyBorder="1" applyAlignment="1">
      <alignment horizontal="center" vertical="center"/>
    </xf>
    <xf numFmtId="168" fontId="16" fillId="4" borderId="2" xfId="12" applyNumberFormat="1" applyFont="1" applyFill="1" applyBorder="1" applyAlignment="1">
      <alignment horizontal="center" vertical="center"/>
    </xf>
    <xf numFmtId="3" fontId="25" fillId="4" borderId="20" xfId="12" applyNumberFormat="1" applyFont="1" applyFill="1" applyBorder="1" applyAlignment="1">
      <alignment horizontal="center" vertical="center"/>
    </xf>
    <xf numFmtId="3" fontId="25" fillId="4" borderId="21" xfId="12" applyNumberFormat="1" applyFont="1" applyFill="1" applyBorder="1" applyAlignment="1">
      <alignment horizontal="center" vertical="center"/>
    </xf>
    <xf numFmtId="3" fontId="25" fillId="0" borderId="23" xfId="12" applyNumberFormat="1" applyFont="1" applyFill="1" applyBorder="1" applyAlignment="1">
      <alignment horizontal="center" vertical="center"/>
    </xf>
    <xf numFmtId="3" fontId="25" fillId="0" borderId="25" xfId="12" applyNumberFormat="1" applyFont="1" applyFill="1" applyBorder="1" applyAlignment="1">
      <alignment horizontal="center" vertical="center"/>
    </xf>
    <xf numFmtId="0" fontId="26" fillId="0" borderId="26" xfId="13" applyFont="1" applyFill="1" applyBorder="1" applyAlignment="1">
      <alignment horizontal="left"/>
    </xf>
    <xf numFmtId="0" fontId="26" fillId="0" borderId="0" xfId="13" applyFont="1" applyFill="1" applyBorder="1" applyAlignment="1">
      <alignment horizontal="left"/>
    </xf>
    <xf numFmtId="1" fontId="16" fillId="0" borderId="0" xfId="12" applyNumberFormat="1" applyFont="1" applyFill="1" applyBorder="1" applyAlignment="1">
      <alignment horizontal="center" vertical="center"/>
    </xf>
    <xf numFmtId="1" fontId="16" fillId="0" borderId="17" xfId="12" applyNumberFormat="1" applyFont="1" applyFill="1" applyBorder="1" applyAlignment="1">
      <alignment horizontal="center" vertical="center"/>
    </xf>
    <xf numFmtId="178" fontId="16" fillId="0" borderId="27" xfId="13" applyNumberFormat="1" applyFont="1" applyFill="1" applyBorder="1" applyAlignment="1">
      <alignment horizontal="right"/>
    </xf>
    <xf numFmtId="0" fontId="16" fillId="0" borderId="26" xfId="13" applyFont="1" applyFill="1" applyBorder="1" applyAlignment="1">
      <alignment horizontal="left"/>
    </xf>
    <xf numFmtId="0" fontId="16" fillId="0" borderId="0" xfId="13" applyFont="1" applyFill="1" applyBorder="1" applyAlignment="1">
      <alignment horizontal="left"/>
    </xf>
    <xf numFmtId="0" fontId="16" fillId="0" borderId="28" xfId="13" applyFont="1" applyFill="1" applyBorder="1" applyAlignment="1">
      <alignment horizontal="left" vertical="top"/>
    </xf>
    <xf numFmtId="0" fontId="16" fillId="0" borderId="29" xfId="13" applyFont="1" applyFill="1" applyBorder="1" applyAlignment="1">
      <alignment vertical="top"/>
    </xf>
    <xf numFmtId="1" fontId="16" fillId="0" borderId="30" xfId="12" applyNumberFormat="1" applyFont="1" applyFill="1" applyBorder="1" applyAlignment="1">
      <alignment horizontal="center" vertical="center"/>
    </xf>
    <xf numFmtId="1" fontId="16" fillId="0" borderId="31" xfId="12" applyNumberFormat="1" applyFont="1" applyFill="1" applyBorder="1" applyAlignment="1">
      <alignment horizontal="center" vertical="center"/>
    </xf>
    <xf numFmtId="178" fontId="16" fillId="0" borderId="32" xfId="13" applyNumberFormat="1" applyFont="1" applyFill="1" applyBorder="1" applyAlignment="1">
      <alignment horizontal="right"/>
    </xf>
    <xf numFmtId="168" fontId="16" fillId="4" borderId="23" xfId="12" applyNumberFormat="1" applyFont="1" applyFill="1" applyBorder="1" applyAlignment="1">
      <alignment horizontal="right"/>
    </xf>
    <xf numFmtId="174" fontId="16" fillId="4" borderId="22" xfId="12" applyNumberFormat="1" applyFont="1" applyFill="1" applyBorder="1" applyAlignment="1">
      <alignment horizontal="right"/>
    </xf>
    <xf numFmtId="178" fontId="16" fillId="4" borderId="24" xfId="12" applyNumberFormat="1" applyFont="1" applyFill="1" applyBorder="1" applyAlignment="1">
      <alignment horizontal="right"/>
    </xf>
    <xf numFmtId="0" fontId="26" fillId="4" borderId="26" xfId="13" applyFont="1" applyFill="1" applyBorder="1" applyAlignment="1">
      <alignment horizontal="left"/>
    </xf>
    <xf numFmtId="0" fontId="26" fillId="4" borderId="0" xfId="13" applyFont="1" applyFill="1" applyBorder="1" applyAlignment="1">
      <alignment horizontal="left"/>
    </xf>
    <xf numFmtId="1" fontId="16" fillId="4" borderId="0" xfId="12" applyNumberFormat="1" applyFont="1" applyFill="1" applyBorder="1" applyAlignment="1">
      <alignment horizontal="center" vertical="center"/>
    </xf>
    <xf numFmtId="1" fontId="16" fillId="4" borderId="17" xfId="12" applyNumberFormat="1" applyFont="1" applyFill="1" applyBorder="1" applyAlignment="1">
      <alignment horizontal="center" vertical="center"/>
    </xf>
    <xf numFmtId="171" fontId="16" fillId="4" borderId="27" xfId="13" applyNumberFormat="1" applyFont="1" applyFill="1" applyBorder="1" applyAlignment="1">
      <alignment horizontal="right"/>
    </xf>
    <xf numFmtId="0" fontId="16" fillId="4" borderId="26" xfId="13" applyFont="1" applyFill="1" applyBorder="1" applyAlignment="1">
      <alignment horizontal="left"/>
    </xf>
    <xf numFmtId="0" fontId="16" fillId="4" borderId="0" xfId="13" applyFont="1" applyFill="1" applyBorder="1" applyAlignment="1">
      <alignment horizontal="left"/>
    </xf>
    <xf numFmtId="49" fontId="16" fillId="4" borderId="13" xfId="12" applyNumberFormat="1" applyFont="1" applyFill="1" applyBorder="1" applyAlignment="1"/>
    <xf numFmtId="49" fontId="16" fillId="4" borderId="0" xfId="12" applyNumberFormat="1" applyFont="1" applyFill="1" applyBorder="1" applyAlignment="1"/>
    <xf numFmtId="0" fontId="16" fillId="4" borderId="0" xfId="9" applyFont="1" applyFill="1" applyAlignment="1"/>
    <xf numFmtId="49" fontId="16" fillId="4" borderId="33" xfId="12" applyNumberFormat="1" applyFont="1" applyFill="1" applyBorder="1" applyAlignment="1"/>
    <xf numFmtId="49" fontId="16" fillId="4" borderId="30" xfId="12" applyNumberFormat="1" applyFont="1" applyFill="1" applyBorder="1" applyAlignment="1"/>
    <xf numFmtId="1" fontId="16" fillId="4" borderId="30" xfId="12" applyNumberFormat="1" applyFont="1" applyFill="1" applyBorder="1" applyAlignment="1">
      <alignment horizontal="center" vertical="center"/>
    </xf>
    <xf numFmtId="1" fontId="16" fillId="4" borderId="31" xfId="12" applyNumberFormat="1" applyFont="1" applyFill="1" applyBorder="1" applyAlignment="1">
      <alignment horizontal="center" vertical="center"/>
    </xf>
    <xf numFmtId="171" fontId="16" fillId="4" borderId="32" xfId="13" applyNumberFormat="1" applyFont="1" applyFill="1" applyBorder="1" applyAlignment="1">
      <alignment horizontal="right"/>
    </xf>
    <xf numFmtId="49" fontId="26" fillId="4" borderId="22" xfId="12" applyNumberFormat="1" applyFont="1" applyFill="1" applyBorder="1"/>
    <xf numFmtId="173" fontId="26" fillId="4" borderId="23" xfId="12" applyNumberFormat="1" applyFont="1" applyFill="1" applyBorder="1"/>
    <xf numFmtId="0" fontId="26" fillId="4" borderId="23" xfId="12" applyFont="1" applyFill="1" applyBorder="1"/>
    <xf numFmtId="173" fontId="26" fillId="4" borderId="24" xfId="12" applyNumberFormat="1" applyFont="1" applyFill="1" applyBorder="1"/>
    <xf numFmtId="3" fontId="16" fillId="4" borderId="0" xfId="12" applyNumberFormat="1" applyFont="1" applyFill="1" applyBorder="1" applyAlignment="1">
      <alignment horizontal="right"/>
    </xf>
    <xf numFmtId="178" fontId="16" fillId="4" borderId="17" xfId="12" applyNumberFormat="1" applyFont="1" applyFill="1" applyBorder="1" applyAlignment="1">
      <alignment horizontal="right"/>
    </xf>
    <xf numFmtId="0" fontId="16" fillId="4" borderId="26" xfId="12" applyFont="1" applyFill="1" applyBorder="1"/>
    <xf numFmtId="49" fontId="16" fillId="4" borderId="0" xfId="12" applyNumberFormat="1" applyFont="1" applyFill="1" applyBorder="1" applyAlignment="1">
      <alignment horizontal="left"/>
    </xf>
    <xf numFmtId="173" fontId="16" fillId="4" borderId="17" xfId="12" applyNumberFormat="1" applyFont="1" applyFill="1" applyBorder="1"/>
    <xf numFmtId="49" fontId="16" fillId="4" borderId="0" xfId="12" applyNumberFormat="1" applyFont="1" applyFill="1" applyBorder="1"/>
    <xf numFmtId="173" fontId="16" fillId="4" borderId="0" xfId="12" applyNumberFormat="1" applyFont="1" applyFill="1" applyBorder="1"/>
    <xf numFmtId="172" fontId="16" fillId="4" borderId="0" xfId="12" applyNumberFormat="1" applyFont="1" applyFill="1" applyBorder="1"/>
    <xf numFmtId="172" fontId="16" fillId="4" borderId="17" xfId="12" applyNumberFormat="1" applyFont="1" applyFill="1" applyBorder="1"/>
    <xf numFmtId="0" fontId="16" fillId="4" borderId="28" xfId="12" applyFont="1" applyFill="1" applyBorder="1"/>
    <xf numFmtId="173" fontId="16" fillId="4" borderId="30" xfId="12" applyNumberFormat="1" applyFont="1" applyFill="1" applyBorder="1"/>
    <xf numFmtId="49" fontId="16" fillId="4" borderId="30" xfId="12" applyNumberFormat="1" applyFont="1" applyFill="1" applyBorder="1" applyAlignment="1">
      <alignment horizontal="left"/>
    </xf>
    <xf numFmtId="173" fontId="16" fillId="4" borderId="31" xfId="12" applyNumberFormat="1" applyFont="1" applyFill="1" applyBorder="1"/>
    <xf numFmtId="178" fontId="16" fillId="4" borderId="15" xfId="12" applyNumberFormat="1" applyFont="1" applyFill="1" applyBorder="1" applyAlignment="1">
      <alignment horizontal="right"/>
    </xf>
    <xf numFmtId="0" fontId="16" fillId="4" borderId="0" xfId="12" applyFont="1" applyFill="1" applyBorder="1"/>
    <xf numFmtId="3" fontId="16" fillId="4" borderId="0" xfId="12" applyNumberFormat="1" applyFont="1" applyFill="1" applyBorder="1"/>
    <xf numFmtId="3" fontId="27" fillId="4" borderId="0" xfId="12" applyNumberFormat="1" applyFont="1" applyFill="1" applyBorder="1" applyAlignment="1">
      <alignment horizontal="right"/>
    </xf>
    <xf numFmtId="0" fontId="27" fillId="0" borderId="0" xfId="12" applyFont="1" applyFill="1" applyBorder="1"/>
    <xf numFmtId="3" fontId="16" fillId="0" borderId="0" xfId="12" applyNumberFormat="1" applyFont="1" applyFill="1" applyBorder="1"/>
    <xf numFmtId="0" fontId="16" fillId="0" borderId="0" xfId="12" applyFont="1" applyFill="1" applyBorder="1"/>
    <xf numFmtId="173" fontId="16" fillId="0" borderId="0" xfId="12" applyNumberFormat="1" applyFont="1" applyFill="1" applyBorder="1"/>
    <xf numFmtId="168" fontId="16" fillId="0" borderId="0" xfId="12" applyNumberFormat="1" applyFont="1" applyFill="1" applyBorder="1"/>
    <xf numFmtId="168" fontId="16" fillId="0" borderId="0" xfId="12" applyNumberFormat="1" applyFont="1" applyFill="1" applyAlignment="1">
      <alignment horizontal="right"/>
    </xf>
    <xf numFmtId="0" fontId="16" fillId="0" borderId="0" xfId="12" applyFont="1" applyFill="1"/>
    <xf numFmtId="173" fontId="16" fillId="0" borderId="0" xfId="12" applyNumberFormat="1" applyFont="1" applyFill="1"/>
    <xf numFmtId="3" fontId="16" fillId="0" borderId="0" xfId="12" applyNumberFormat="1" applyFont="1" applyFill="1"/>
    <xf numFmtId="168" fontId="16" fillId="0" borderId="0" xfId="12" applyNumberFormat="1" applyFont="1" applyFill="1"/>
    <xf numFmtId="0" fontId="16" fillId="4" borderId="0" xfId="9" applyFont="1" applyFill="1"/>
    <xf numFmtId="0" fontId="24" fillId="0" borderId="0" xfId="9" applyFont="1" applyFill="1"/>
    <xf numFmtId="0" fontId="3" fillId="0" borderId="0" xfId="4" applyBorder="1" applyAlignment="1">
      <alignment horizontal="center"/>
    </xf>
    <xf numFmtId="0" fontId="3" fillId="0" borderId="1" xfId="4" applyFont="1" applyFill="1" applyBorder="1" applyAlignment="1">
      <alignment horizontal="right" vertical="center"/>
    </xf>
    <xf numFmtId="166" fontId="16" fillId="0" borderId="0" xfId="4" applyNumberFormat="1" applyFont="1" applyFill="1" applyBorder="1" applyAlignment="1">
      <alignment horizontal="left"/>
    </xf>
    <xf numFmtId="166" fontId="16" fillId="0" borderId="0" xfId="4" applyNumberFormat="1" applyFont="1" applyFill="1" applyBorder="1" applyAlignment="1">
      <alignment horizontal="left" vertical="center"/>
    </xf>
    <xf numFmtId="164" fontId="16" fillId="0" borderId="0" xfId="4" applyNumberFormat="1" applyFont="1" applyBorder="1" applyAlignment="1">
      <alignment horizontal="left" vertical="center" wrapText="1"/>
    </xf>
    <xf numFmtId="0" fontId="22" fillId="0" borderId="0" xfId="4" applyFont="1" applyFill="1" applyBorder="1" applyAlignment="1">
      <alignment horizontal="centerContinuous" vertical="top"/>
    </xf>
    <xf numFmtId="1" fontId="16" fillId="0" borderId="16" xfId="9" applyNumberFormat="1" applyFont="1" applyFill="1" applyBorder="1" applyAlignment="1">
      <alignment horizontal="center" vertical="center" wrapText="1"/>
    </xf>
    <xf numFmtId="167" fontId="16" fillId="0" borderId="16" xfId="4" applyNumberFormat="1" applyFont="1" applyBorder="1" applyAlignment="1">
      <alignment horizontal="center" vertical="center" wrapText="1"/>
    </xf>
    <xf numFmtId="167" fontId="16" fillId="0" borderId="9" xfId="4" applyNumberFormat="1" applyFont="1" applyBorder="1" applyAlignment="1">
      <alignment horizontal="center" vertical="center" wrapText="1"/>
    </xf>
    <xf numFmtId="0" fontId="16" fillId="0" borderId="9" xfId="9" applyFont="1" applyFill="1" applyBorder="1" applyAlignment="1">
      <alignment horizontal="center" vertical="center"/>
    </xf>
    <xf numFmtId="1" fontId="16" fillId="4" borderId="16" xfId="12" applyNumberFormat="1" applyFont="1" applyFill="1" applyBorder="1" applyAlignment="1">
      <alignment horizontal="center" vertical="center" wrapText="1"/>
    </xf>
    <xf numFmtId="0" fontId="16" fillId="4" borderId="16" xfId="12" applyFont="1" applyFill="1" applyBorder="1" applyAlignment="1">
      <alignment horizontal="center" vertical="center"/>
    </xf>
    <xf numFmtId="1" fontId="25" fillId="0" borderId="9" xfId="9" applyNumberFormat="1" applyFont="1" applyFill="1" applyBorder="1" applyAlignment="1">
      <alignment horizontal="center" vertical="center"/>
    </xf>
    <xf numFmtId="1" fontId="25" fillId="4" borderId="16" xfId="9" applyNumberFormat="1" applyFont="1" applyFill="1" applyBorder="1" applyAlignment="1">
      <alignment horizontal="center" vertical="center"/>
    </xf>
    <xf numFmtId="179" fontId="16" fillId="0" borderId="3" xfId="9" applyNumberFormat="1" applyFont="1" applyFill="1" applyBorder="1" applyAlignment="1">
      <alignment horizontal="left"/>
    </xf>
    <xf numFmtId="170" fontId="16" fillId="4" borderId="13" xfId="9" applyNumberFormat="1" applyFont="1" applyFill="1" applyBorder="1" applyAlignment="1">
      <alignment horizontal="right"/>
    </xf>
    <xf numFmtId="170" fontId="16" fillId="4" borderId="17" xfId="9" applyNumberFormat="1" applyFont="1" applyFill="1" applyBorder="1" applyAlignment="1">
      <alignment horizontal="right"/>
    </xf>
    <xf numFmtId="179" fontId="16" fillId="0" borderId="3" xfId="9" quotePrefix="1" applyNumberFormat="1" applyFont="1" applyFill="1" applyBorder="1" applyAlignment="1">
      <alignment horizontal="left"/>
    </xf>
    <xf numFmtId="170" fontId="16" fillId="4" borderId="14" xfId="9" applyNumberFormat="1" applyFont="1" applyFill="1" applyBorder="1" applyAlignment="1">
      <alignment horizontal="right"/>
    </xf>
    <xf numFmtId="170" fontId="16" fillId="4" borderId="15" xfId="9" applyNumberFormat="1" applyFont="1" applyFill="1" applyBorder="1" applyAlignment="1">
      <alignment horizontal="right"/>
    </xf>
    <xf numFmtId="0" fontId="16" fillId="0" borderId="8" xfId="9" applyFont="1" applyFill="1" applyBorder="1"/>
    <xf numFmtId="173" fontId="16" fillId="0" borderId="8" xfId="9" applyNumberFormat="1" applyFont="1" applyFill="1" applyBorder="1"/>
    <xf numFmtId="3" fontId="16" fillId="0" borderId="8" xfId="9" applyNumberFormat="1" applyFont="1" applyFill="1" applyBorder="1"/>
    <xf numFmtId="168" fontId="16" fillId="0" borderId="8" xfId="9" applyNumberFormat="1" applyFont="1" applyFill="1" applyBorder="1"/>
    <xf numFmtId="0" fontId="27" fillId="0" borderId="0" xfId="9" applyFont="1" applyFill="1" applyBorder="1" applyAlignment="1">
      <alignment horizontal="right" vertical="top"/>
    </xf>
    <xf numFmtId="0" fontId="9" fillId="0" borderId="0" xfId="4" applyFont="1"/>
    <xf numFmtId="173" fontId="9" fillId="0" borderId="0" xfId="9" applyNumberFormat="1" applyFont="1" applyFill="1" applyBorder="1"/>
    <xf numFmtId="3" fontId="9" fillId="0" borderId="0" xfId="9" applyNumberFormat="1" applyFont="1" applyFill="1" applyBorder="1"/>
    <xf numFmtId="168" fontId="9" fillId="0" borderId="0" xfId="9" applyNumberFormat="1" applyFont="1" applyFill="1" applyBorder="1"/>
    <xf numFmtId="0" fontId="9" fillId="0" borderId="0" xfId="9" applyFont="1" applyFill="1" applyBorder="1"/>
    <xf numFmtId="17" fontId="16" fillId="0" borderId="0" xfId="9" applyNumberFormat="1" applyFont="1" applyFill="1" applyBorder="1"/>
    <xf numFmtId="17" fontId="16" fillId="0" borderId="0" xfId="9" applyNumberFormat="1" applyFont="1" applyFill="1"/>
    <xf numFmtId="0" fontId="16" fillId="0" borderId="0" xfId="9" applyFont="1" applyFill="1" applyAlignment="1">
      <alignment horizontal="right"/>
    </xf>
    <xf numFmtId="0" fontId="18" fillId="4" borderId="1" xfId="14" applyFont="1" applyFill="1" applyBorder="1"/>
    <xf numFmtId="164" fontId="40" fillId="4" borderId="1" xfId="15" applyNumberFormat="1" applyFont="1" applyFill="1" applyBorder="1" applyAlignment="1">
      <alignment horizontal="right" vertical="center"/>
    </xf>
    <xf numFmtId="0" fontId="18" fillId="4" borderId="0" xfId="14" applyFont="1" applyFill="1" applyBorder="1"/>
    <xf numFmtId="0" fontId="41" fillId="4" borderId="0" xfId="16" applyFont="1" applyFill="1" applyAlignment="1"/>
    <xf numFmtId="0" fontId="42" fillId="0" borderId="0" xfId="16" applyFont="1" applyAlignment="1">
      <alignment horizontal="right" readingOrder="1"/>
    </xf>
    <xf numFmtId="0" fontId="41" fillId="4" borderId="0" xfId="16" applyFont="1" applyFill="1"/>
    <xf numFmtId="0" fontId="2" fillId="4" borderId="0" xfId="16" applyFont="1" applyFill="1"/>
    <xf numFmtId="0" fontId="41" fillId="4" borderId="0" xfId="16" applyFont="1" applyFill="1" applyAlignment="1">
      <alignment horizontal="justify" vertical="top" wrapText="1"/>
    </xf>
    <xf numFmtId="0" fontId="41" fillId="4" borderId="0" xfId="16" applyFont="1" applyFill="1" applyAlignment="1">
      <alignment horizontal="left" wrapText="1"/>
    </xf>
    <xf numFmtId="0" fontId="45" fillId="4" borderId="0" xfId="17" applyFont="1" applyFill="1" applyAlignment="1">
      <alignment horizontal="left" wrapText="1"/>
    </xf>
    <xf numFmtId="0" fontId="3" fillId="0" borderId="1" xfId="4" applyBorder="1" applyAlignment="1">
      <alignment horizontal="right"/>
    </xf>
    <xf numFmtId="0" fontId="3" fillId="0" borderId="1" xfId="4" applyBorder="1" applyAlignment="1">
      <alignment horizontal="right" vertical="center"/>
    </xf>
    <xf numFmtId="0" fontId="3" fillId="0" borderId="0" xfId="4"/>
    <xf numFmtId="0" fontId="3" fillId="0" borderId="0" xfId="4" applyAlignment="1">
      <alignment horizontal="right" vertical="center"/>
    </xf>
    <xf numFmtId="0" fontId="3" fillId="0" borderId="0" xfId="4" applyAlignment="1">
      <alignment horizontal="left" vertical="top"/>
    </xf>
    <xf numFmtId="0" fontId="19" fillId="0" borderId="0" xfId="10" applyFont="1" applyAlignment="1">
      <alignment horizontal="left" vertical="top"/>
    </xf>
    <xf numFmtId="0" fontId="40" fillId="4" borderId="0" xfId="16" applyFont="1" applyFill="1" applyAlignment="1">
      <alignment horizontal="justify" vertical="top" wrapText="1"/>
    </xf>
    <xf numFmtId="0" fontId="46" fillId="0" borderId="0" xfId="18" applyFont="1" applyAlignment="1">
      <alignment horizontal="left" vertical="top"/>
    </xf>
    <xf numFmtId="0" fontId="47" fillId="0" borderId="0" xfId="18" applyFont="1" applyAlignment="1">
      <alignment horizontal="left" vertical="top"/>
    </xf>
    <xf numFmtId="0" fontId="45" fillId="0" borderId="0" xfId="19" applyFont="1" applyAlignment="1">
      <alignment horizontal="left" vertical="top" wrapText="1"/>
    </xf>
    <xf numFmtId="0" fontId="3" fillId="0" borderId="0" xfId="4" applyAlignment="1"/>
    <xf numFmtId="0" fontId="3" fillId="0" borderId="1" xfId="3" applyBorder="1" applyAlignment="1">
      <alignment horizontal="right"/>
    </xf>
    <xf numFmtId="0" fontId="3" fillId="0" borderId="1" xfId="3" applyBorder="1" applyAlignment="1">
      <alignment horizontal="right" vertical="center"/>
    </xf>
    <xf numFmtId="0" fontId="3" fillId="0" borderId="0" xfId="3"/>
    <xf numFmtId="0" fontId="3" fillId="0" borderId="0" xfId="3" applyNumberFormat="1" applyAlignment="1">
      <alignment horizontal="right" vertical="center"/>
    </xf>
    <xf numFmtId="0" fontId="3" fillId="0" borderId="0" xfId="3" applyAlignment="1">
      <alignment horizontal="left" vertical="top"/>
    </xf>
    <xf numFmtId="0" fontId="19" fillId="0" borderId="0" xfId="3" applyFont="1" applyAlignment="1">
      <alignment horizontal="left" vertical="top"/>
    </xf>
    <xf numFmtId="0" fontId="9" fillId="0" borderId="0" xfId="3" applyFont="1" applyAlignment="1">
      <alignment horizontal="left" vertical="top"/>
    </xf>
    <xf numFmtId="0" fontId="3" fillId="0" borderId="0" xfId="3" applyAlignment="1">
      <alignment horizontal="justify" vertical="top"/>
    </xf>
    <xf numFmtId="0" fontId="18" fillId="0" borderId="0" xfId="3" applyFont="1" applyAlignment="1">
      <alignment horizontal="justify" vertical="top" wrapText="1"/>
    </xf>
    <xf numFmtId="0" fontId="3" fillId="0" borderId="0" xfId="3" applyAlignment="1">
      <alignment horizontal="justify"/>
    </xf>
    <xf numFmtId="0" fontId="3" fillId="0" borderId="0" xfId="3" applyAlignment="1">
      <alignment horizontal="justify" vertical="top" wrapText="1"/>
    </xf>
    <xf numFmtId="0" fontId="49" fillId="0" borderId="0" xfId="20" applyFont="1" applyAlignment="1" applyProtection="1">
      <alignment horizontal="justify" vertical="top" wrapText="1"/>
    </xf>
    <xf numFmtId="0" fontId="3" fillId="0" borderId="0" xfId="3" applyAlignment="1"/>
    <xf numFmtId="0" fontId="3" fillId="0" borderId="0" xfId="4" applyNumberFormat="1"/>
    <xf numFmtId="0" fontId="3" fillId="0" borderId="0" xfId="4" applyNumberFormat="1" applyFill="1" applyBorder="1"/>
    <xf numFmtId="0" fontId="9" fillId="0" borderId="0" xfId="4" applyNumberFormat="1" applyFont="1"/>
    <xf numFmtId="1" fontId="3" fillId="0" borderId="0" xfId="4" applyNumberFormat="1"/>
    <xf numFmtId="168" fontId="3" fillId="5" borderId="0" xfId="4" applyNumberFormat="1" applyFill="1"/>
    <xf numFmtId="168" fontId="3" fillId="6" borderId="0" xfId="4" applyNumberFormat="1" applyFill="1"/>
    <xf numFmtId="168" fontId="3" fillId="0" borderId="0" xfId="4" applyNumberFormat="1" applyFill="1"/>
    <xf numFmtId="168" fontId="3" fillId="0" borderId="0" xfId="4" applyNumberFormat="1"/>
    <xf numFmtId="167" fontId="3" fillId="0" borderId="0" xfId="4" applyNumberFormat="1"/>
    <xf numFmtId="0" fontId="3" fillId="0" borderId="0" xfId="4" applyAlignment="1">
      <alignment horizontal="center"/>
    </xf>
    <xf numFmtId="0" fontId="3" fillId="0" borderId="0" xfId="4" applyAlignment="1">
      <alignment horizontal="center" vertical="center" wrapText="1"/>
    </xf>
    <xf numFmtId="167" fontId="3" fillId="7" borderId="0" xfId="4" applyNumberFormat="1" applyFill="1"/>
    <xf numFmtId="3" fontId="3" fillId="7" borderId="0" xfId="4" applyNumberFormat="1" applyFill="1" applyAlignment="1">
      <alignment horizontal="right"/>
    </xf>
    <xf numFmtId="168" fontId="3" fillId="0" borderId="0" xfId="4" applyNumberFormat="1" applyFill="1" applyBorder="1"/>
    <xf numFmtId="17" fontId="3" fillId="0" borderId="0" xfId="4" applyNumberFormat="1" applyFill="1" applyBorder="1"/>
    <xf numFmtId="17" fontId="3" fillId="7" borderId="0" xfId="4" applyNumberFormat="1" applyFill="1"/>
    <xf numFmtId="168" fontId="3" fillId="8" borderId="0" xfId="4" applyNumberFormat="1" applyFill="1" applyBorder="1"/>
    <xf numFmtId="17" fontId="3" fillId="8" borderId="0" xfId="4" applyNumberFormat="1" applyFill="1" applyBorder="1"/>
    <xf numFmtId="3" fontId="3" fillId="7" borderId="0" xfId="4" quotePrefix="1" applyNumberFormat="1" applyFill="1" applyAlignment="1">
      <alignment horizontal="right"/>
    </xf>
    <xf numFmtId="17" fontId="3" fillId="0" borderId="0" xfId="4" applyNumberFormat="1"/>
    <xf numFmtId="1" fontId="3" fillId="0" borderId="0" xfId="4" applyNumberFormat="1" applyFill="1" applyBorder="1"/>
    <xf numFmtId="0" fontId="18" fillId="0" borderId="1" xfId="4" applyFont="1" applyBorder="1"/>
    <xf numFmtId="0" fontId="18" fillId="0" borderId="0" xfId="4" applyFont="1" applyBorder="1"/>
    <xf numFmtId="0" fontId="15" fillId="0" borderId="0" xfId="21" applyBorder="1" applyAlignment="1" applyProtection="1">
      <alignment horizontal="right"/>
    </xf>
    <xf numFmtId="0" fontId="50" fillId="0" borderId="0" xfId="4" applyFont="1" applyBorder="1" applyAlignment="1" applyProtection="1">
      <alignment horizontal="left" indent="10"/>
    </xf>
    <xf numFmtId="0" fontId="3" fillId="0" borderId="0" xfId="4" applyBorder="1" applyAlignment="1">
      <alignment horizontal="left"/>
    </xf>
    <xf numFmtId="0" fontId="16" fillId="4" borderId="0" xfId="4" applyFont="1" applyFill="1" applyBorder="1" applyAlignment="1">
      <alignment horizontal="right"/>
    </xf>
    <xf numFmtId="0" fontId="3" fillId="0" borderId="0" xfId="4" applyFont="1" applyAlignment="1">
      <alignment horizontal="left" vertical="top" wrapText="1"/>
    </xf>
    <xf numFmtId="0" fontId="5" fillId="0" borderId="0" xfId="4" applyFont="1" applyBorder="1"/>
    <xf numFmtId="0" fontId="4" fillId="0" borderId="0" xfId="4" applyFont="1" applyBorder="1"/>
    <xf numFmtId="0" fontId="17" fillId="0" borderId="0" xfId="4" applyFont="1" applyBorder="1" applyAlignment="1">
      <alignment horizontal="left"/>
    </xf>
    <xf numFmtId="0" fontId="17" fillId="0" borderId="0" xfId="22" applyFont="1" applyAlignment="1" applyProtection="1"/>
    <xf numFmtId="0" fontId="51" fillId="4" borderId="0" xfId="21" applyFont="1" applyFill="1" applyAlignment="1" applyProtection="1">
      <alignment vertical="top" wrapText="1"/>
    </xf>
    <xf numFmtId="0" fontId="35" fillId="0" borderId="0" xfId="22" applyFont="1" applyAlignment="1" applyProtection="1">
      <alignment horizontal="center"/>
    </xf>
    <xf numFmtId="0" fontId="35" fillId="0" borderId="0" xfId="4" applyFont="1" applyBorder="1" applyAlignment="1">
      <alignment horizontal="left"/>
    </xf>
    <xf numFmtId="0" fontId="52" fillId="0" borderId="0" xfId="22" applyFont="1" applyAlignment="1" applyProtection="1">
      <alignment horizontal="left" indent="10"/>
    </xf>
    <xf numFmtId="0" fontId="52" fillId="0" borderId="0" xfId="22" applyFont="1" applyAlignment="1" applyProtection="1">
      <alignment horizontal="center"/>
    </xf>
    <xf numFmtId="0" fontId="3" fillId="0" borderId="0" xfId="4" applyAlignment="1" applyProtection="1">
      <alignment horizontal="left" indent="3"/>
    </xf>
    <xf numFmtId="0" fontId="3" fillId="0" borderId="0" xfId="4" applyFont="1" applyBorder="1" applyAlignment="1">
      <alignment horizontal="left" vertical="top" wrapText="1"/>
    </xf>
    <xf numFmtId="0" fontId="9" fillId="0" borderId="0" xfId="4" applyFont="1" applyBorder="1" applyAlignment="1">
      <alignment horizontal="left" vertical="top" wrapText="1"/>
    </xf>
    <xf numFmtId="0" fontId="50" fillId="0" borderId="0" xfId="22" applyFont="1" applyFill="1" applyBorder="1" applyAlignment="1">
      <alignment horizontal="left" vertical="top" wrapText="1" indent="2"/>
    </xf>
    <xf numFmtId="0" fontId="15" fillId="0" borderId="0" xfId="21" applyAlignment="1" applyProtection="1">
      <alignment wrapText="1"/>
    </xf>
    <xf numFmtId="0" fontId="3" fillId="0" borderId="0" xfId="4" applyFont="1" applyFill="1" applyBorder="1" applyAlignment="1">
      <alignment horizontal="left"/>
    </xf>
    <xf numFmtId="0" fontId="17" fillId="0" borderId="0" xfId="4" applyFont="1" applyFill="1" applyBorder="1" applyAlignment="1">
      <alignment horizontal="left"/>
    </xf>
    <xf numFmtId="0" fontId="15" fillId="0" borderId="0" xfId="21" applyFont="1" applyFill="1" applyAlignment="1" applyProtection="1">
      <alignment horizontal="left" wrapText="1" indent="2"/>
    </xf>
    <xf numFmtId="0" fontId="15" fillId="0" borderId="0" xfId="21" applyFont="1" applyFill="1" applyAlignment="1" applyProtection="1">
      <alignment horizontal="left" indent="2"/>
    </xf>
    <xf numFmtId="0" fontId="50" fillId="0" borderId="0" xfId="22" applyFont="1" applyFill="1" applyAlignment="1">
      <alignment horizontal="left" vertical="top" wrapText="1" indent="2"/>
    </xf>
    <xf numFmtId="0" fontId="18" fillId="0" borderId="0" xfId="4" applyFont="1" applyFill="1" applyBorder="1" applyAlignment="1">
      <alignment horizontal="left"/>
    </xf>
    <xf numFmtId="0" fontId="18" fillId="0" borderId="0" xfId="4" applyFont="1" applyBorder="1" applyAlignment="1">
      <alignment horizontal="left"/>
    </xf>
    <xf numFmtId="0" fontId="15" fillId="0" borderId="0" xfId="21" applyFill="1" applyAlignment="1" applyProtection="1">
      <alignment wrapText="1"/>
    </xf>
    <xf numFmtId="0" fontId="1" fillId="0" borderId="0" xfId="22" applyFill="1" applyAlignment="1">
      <alignment wrapText="1"/>
    </xf>
    <xf numFmtId="0" fontId="3" fillId="0" borderId="0" xfId="4" applyFill="1" applyAlignment="1">
      <alignment wrapText="1"/>
    </xf>
    <xf numFmtId="0" fontId="52" fillId="0" borderId="0" xfId="22" applyFont="1" applyFill="1" applyAlignment="1" applyProtection="1">
      <alignment horizontal="left" indent="10"/>
    </xf>
    <xf numFmtId="0" fontId="15" fillId="0" borderId="0" xfId="21" applyFill="1" applyBorder="1" applyAlignment="1" applyProtection="1">
      <alignment horizontal="left" wrapText="1" indent="2"/>
    </xf>
    <xf numFmtId="0" fontId="52" fillId="0" borderId="0" xfId="22" applyFont="1" applyFill="1" applyAlignment="1" applyProtection="1">
      <alignment horizontal="center"/>
    </xf>
    <xf numFmtId="0" fontId="3" fillId="0" borderId="0" xfId="22" applyFont="1" applyFill="1" applyAlignment="1">
      <alignment horizontal="left"/>
    </xf>
    <xf numFmtId="0" fontId="3" fillId="0" borderId="0" xfId="22" applyFont="1" applyFill="1" applyBorder="1" applyAlignment="1">
      <alignment horizontal="left"/>
    </xf>
    <xf numFmtId="0" fontId="15" fillId="0" borderId="0" xfId="21" applyFill="1" applyAlignment="1" applyProtection="1">
      <alignment horizontal="left"/>
    </xf>
    <xf numFmtId="49" fontId="28" fillId="0" borderId="0" xfId="9" applyNumberFormat="1" applyFont="1" applyFill="1" applyBorder="1" applyAlignment="1">
      <alignment vertical="center"/>
    </xf>
    <xf numFmtId="172" fontId="24" fillId="0" borderId="13" xfId="9" applyNumberFormat="1" applyFont="1" applyFill="1" applyBorder="1" applyAlignment="1"/>
    <xf numFmtId="0" fontId="28" fillId="0" borderId="0" xfId="9" applyFont="1" applyFill="1" applyBorder="1" applyAlignment="1">
      <alignment vertical="center"/>
    </xf>
    <xf numFmtId="170" fontId="16" fillId="0" borderId="0" xfId="13" applyNumberFormat="1" applyFont="1" applyFill="1" applyBorder="1" applyAlignment="1">
      <alignment horizontal="right"/>
    </xf>
    <xf numFmtId="170" fontId="16" fillId="0" borderId="27" xfId="13" applyNumberFormat="1" applyFont="1" applyFill="1" applyBorder="1" applyAlignment="1">
      <alignment horizontal="right"/>
    </xf>
    <xf numFmtId="170" fontId="16" fillId="0" borderId="26" xfId="13" applyNumberFormat="1" applyFont="1" applyFill="1" applyBorder="1" applyAlignment="1">
      <alignment horizontal="right"/>
    </xf>
    <xf numFmtId="170" fontId="16" fillId="0" borderId="30" xfId="13" applyNumberFormat="1" applyFont="1" applyFill="1" applyBorder="1" applyAlignment="1">
      <alignment horizontal="right"/>
    </xf>
    <xf numFmtId="170" fontId="16" fillId="0" borderId="32" xfId="13" applyNumberFormat="1" applyFont="1" applyFill="1" applyBorder="1" applyAlignment="1">
      <alignment horizontal="right"/>
    </xf>
    <xf numFmtId="170" fontId="16" fillId="0" borderId="28" xfId="13" applyNumberFormat="1" applyFont="1" applyFill="1" applyBorder="1" applyAlignment="1">
      <alignment horizontal="right"/>
    </xf>
    <xf numFmtId="171" fontId="16" fillId="4" borderId="0" xfId="12" applyNumberFormat="1" applyFont="1" applyFill="1" applyBorder="1" applyAlignment="1">
      <alignment horizontal="right"/>
    </xf>
    <xf numFmtId="171" fontId="16" fillId="4" borderId="26" xfId="13" applyNumberFormat="1" applyFont="1" applyFill="1" applyBorder="1" applyAlignment="1">
      <alignment horizontal="right"/>
    </xf>
    <xf numFmtId="171" fontId="16" fillId="4" borderId="27" xfId="12" applyNumberFormat="1" applyFont="1" applyFill="1" applyBorder="1" applyAlignment="1">
      <alignment horizontal="right"/>
    </xf>
    <xf numFmtId="171" fontId="16" fillId="0" borderId="30" xfId="13" applyNumberFormat="1" applyFont="1" applyFill="1" applyBorder="1" applyAlignment="1">
      <alignment horizontal="right"/>
    </xf>
    <xf numFmtId="171" fontId="16" fillId="0" borderId="32" xfId="13" applyNumberFormat="1" applyFont="1" applyFill="1" applyBorder="1" applyAlignment="1">
      <alignment horizontal="right"/>
    </xf>
    <xf numFmtId="171" fontId="16" fillId="4" borderId="28" xfId="13" applyNumberFormat="1" applyFont="1" applyFill="1" applyBorder="1" applyAlignment="1">
      <alignment horizontal="right"/>
    </xf>
    <xf numFmtId="170" fontId="16" fillId="4" borderId="0" xfId="12" applyNumberFormat="1" applyFont="1" applyFill="1" applyBorder="1" applyAlignment="1">
      <alignment horizontal="right"/>
    </xf>
    <xf numFmtId="170" fontId="16" fillId="4" borderId="26" xfId="12" applyNumberFormat="1" applyFont="1" applyFill="1" applyBorder="1" applyAlignment="1">
      <alignment horizontal="right"/>
    </xf>
    <xf numFmtId="170" fontId="16" fillId="4" borderId="27" xfId="12" applyNumberFormat="1" applyFont="1" applyFill="1" applyBorder="1" applyAlignment="1">
      <alignment horizontal="right"/>
    </xf>
    <xf numFmtId="170" fontId="16" fillId="4" borderId="14" xfId="12" applyNumberFormat="1" applyFont="1" applyFill="1" applyBorder="1" applyAlignment="1">
      <alignment horizontal="right"/>
    </xf>
    <xf numFmtId="170" fontId="16" fillId="4" borderId="6" xfId="12" applyNumberFormat="1" applyFont="1" applyFill="1" applyBorder="1" applyAlignment="1">
      <alignment horizontal="right"/>
    </xf>
    <xf numFmtId="170" fontId="16" fillId="4" borderId="34" xfId="12" applyNumberFormat="1" applyFont="1" applyFill="1" applyBorder="1" applyAlignment="1">
      <alignment horizontal="right"/>
    </xf>
    <xf numFmtId="0" fontId="9" fillId="0" borderId="0" xfId="4" applyFont="1" applyFill="1" applyBorder="1" applyAlignment="1">
      <alignment horizontal="left" wrapText="1"/>
    </xf>
    <xf numFmtId="0" fontId="3" fillId="0" borderId="0" xfId="3" applyFont="1" applyFill="1" applyBorder="1" applyAlignment="1">
      <alignment horizontal="left" wrapText="1"/>
    </xf>
    <xf numFmtId="0" fontId="15" fillId="0" borderId="0" xfId="7" applyFont="1" applyFill="1" applyBorder="1" applyAlignment="1" applyProtection="1">
      <alignment horizontal="left" vertical="top" wrapText="1"/>
    </xf>
    <xf numFmtId="0" fontId="3" fillId="0" borderId="0" xfId="3" applyFont="1" applyFill="1" applyBorder="1" applyAlignment="1">
      <alignment horizontal="left" vertical="top" wrapText="1"/>
    </xf>
    <xf numFmtId="0" fontId="3" fillId="0" borderId="0" xfId="5" applyFont="1" applyBorder="1" applyAlignment="1">
      <alignment horizontal="left"/>
    </xf>
    <xf numFmtId="0" fontId="3" fillId="0" borderId="0" xfId="3" applyAlignment="1">
      <alignment horizontal="left"/>
    </xf>
    <xf numFmtId="0" fontId="15" fillId="0" borderId="0" xfId="7" applyBorder="1" applyAlignment="1" applyProtection="1">
      <alignment horizontal="left" wrapText="1"/>
    </xf>
    <xf numFmtId="0" fontId="15" fillId="0" borderId="0" xfId="7" applyAlignment="1" applyProtection="1">
      <alignment horizontal="left" wrapText="1"/>
    </xf>
    <xf numFmtId="0" fontId="5" fillId="0" borderId="0" xfId="5" applyFont="1" applyFill="1" applyBorder="1" applyAlignment="1">
      <alignment horizontal="left"/>
    </xf>
    <xf numFmtId="164" fontId="3" fillId="0" borderId="0" xfId="4" applyNumberFormat="1" applyFont="1" applyFill="1" applyBorder="1" applyAlignment="1">
      <alignment horizontal="left" vertical="top" wrapText="1"/>
    </xf>
    <xf numFmtId="165" fontId="3" fillId="0" borderId="0" xfId="4" applyNumberFormat="1" applyFont="1" applyFill="1" applyBorder="1" applyAlignment="1">
      <alignment horizontal="left" vertical="top" wrapText="1"/>
    </xf>
    <xf numFmtId="0" fontId="3" fillId="0" borderId="0" xfId="4" applyFont="1" applyBorder="1" applyAlignment="1">
      <alignment horizontal="left" vertical="center" wrapText="1"/>
    </xf>
    <xf numFmtId="167" fontId="16" fillId="0" borderId="2" xfId="4" applyNumberFormat="1" applyFont="1" applyBorder="1" applyAlignment="1">
      <alignment horizontal="center" vertical="center" wrapText="1"/>
    </xf>
    <xf numFmtId="167" fontId="16" fillId="0" borderId="4" xfId="4" applyNumberFormat="1" applyFont="1" applyBorder="1" applyAlignment="1">
      <alignment horizontal="center" vertical="center" wrapText="1"/>
    </xf>
    <xf numFmtId="49" fontId="27" fillId="0" borderId="0" xfId="9" applyNumberFormat="1" applyFont="1" applyFill="1" applyBorder="1" applyAlignment="1">
      <alignment horizontal="left" vertical="center" wrapText="1"/>
    </xf>
    <xf numFmtId="49" fontId="27" fillId="0" borderId="0" xfId="9" applyNumberFormat="1" applyFont="1" applyFill="1" applyBorder="1" applyAlignment="1">
      <alignment horizontal="left" vertical="center"/>
    </xf>
    <xf numFmtId="166" fontId="9" fillId="0" borderId="0" xfId="4" applyNumberFormat="1" applyFont="1" applyFill="1" applyBorder="1" applyAlignment="1">
      <alignment horizontal="left" vertical="center" wrapText="1"/>
    </xf>
    <xf numFmtId="166" fontId="9" fillId="0" borderId="0" xfId="4" applyNumberFormat="1" applyFont="1" applyFill="1" applyBorder="1" applyAlignment="1">
      <alignment horizontal="left" vertical="center"/>
    </xf>
    <xf numFmtId="166" fontId="16" fillId="0" borderId="0" xfId="4" applyNumberFormat="1" applyFont="1" applyFill="1" applyBorder="1" applyAlignment="1">
      <alignment horizontal="left" vertical="center"/>
    </xf>
    <xf numFmtId="164" fontId="16" fillId="0" borderId="0" xfId="4" applyNumberFormat="1" applyFont="1" applyBorder="1" applyAlignment="1">
      <alignment horizontal="left" vertical="center" wrapText="1"/>
    </xf>
    <xf numFmtId="0" fontId="23" fillId="0" borderId="6" xfId="4" applyFont="1" applyBorder="1" applyAlignment="1">
      <alignment horizontal="left" wrapText="1"/>
    </xf>
    <xf numFmtId="0" fontId="23" fillId="0" borderId="6" xfId="4" applyFont="1" applyBorder="1" applyAlignment="1">
      <alignment horizontal="left"/>
    </xf>
    <xf numFmtId="1" fontId="16" fillId="0" borderId="7" xfId="9" applyNumberFormat="1" applyFont="1" applyFill="1" applyBorder="1" applyAlignment="1">
      <alignment horizontal="center" vertical="center"/>
    </xf>
    <xf numFmtId="1" fontId="16" fillId="0" borderId="8" xfId="9" applyNumberFormat="1" applyFont="1" applyFill="1" applyBorder="1" applyAlignment="1">
      <alignment horizontal="center" vertical="center"/>
    </xf>
    <xf numFmtId="1" fontId="16" fillId="0" borderId="13" xfId="9" applyNumberFormat="1" applyFont="1" applyFill="1" applyBorder="1" applyAlignment="1">
      <alignment horizontal="center" vertical="center"/>
    </xf>
    <xf numFmtId="1" fontId="16" fillId="0" borderId="0" xfId="9" applyNumberFormat="1" applyFont="1" applyFill="1" applyBorder="1" applyAlignment="1">
      <alignment horizontal="center" vertical="center"/>
    </xf>
    <xf numFmtId="1" fontId="16" fillId="0" borderId="14" xfId="9" applyNumberFormat="1" applyFont="1" applyFill="1" applyBorder="1" applyAlignment="1">
      <alignment horizontal="center" vertical="center"/>
    </xf>
    <xf numFmtId="1" fontId="16" fillId="0" borderId="6" xfId="9" applyNumberFormat="1" applyFont="1" applyFill="1" applyBorder="1" applyAlignment="1">
      <alignment horizontal="center" vertical="center"/>
    </xf>
    <xf numFmtId="1" fontId="16" fillId="0" borderId="2" xfId="9" applyNumberFormat="1" applyFont="1" applyFill="1" applyBorder="1" applyAlignment="1">
      <alignment horizontal="center" vertical="center" wrapText="1"/>
    </xf>
    <xf numFmtId="1" fontId="16" fillId="0" borderId="3" xfId="9" applyNumberFormat="1" applyFont="1" applyFill="1" applyBorder="1" applyAlignment="1">
      <alignment horizontal="center" vertical="center" wrapText="1"/>
    </xf>
    <xf numFmtId="1" fontId="16" fillId="0" borderId="4" xfId="9" applyNumberFormat="1" applyFont="1" applyFill="1" applyBorder="1" applyAlignment="1">
      <alignment horizontal="center" vertical="center" wrapText="1"/>
    </xf>
    <xf numFmtId="0" fontId="16" fillId="0" borderId="9" xfId="4" applyFont="1" applyBorder="1" applyAlignment="1">
      <alignment horizontal="center" vertical="center"/>
    </xf>
    <xf numFmtId="0" fontId="16" fillId="0" borderId="10" xfId="4" applyFont="1" applyBorder="1" applyAlignment="1">
      <alignment horizontal="center" vertical="center"/>
    </xf>
    <xf numFmtId="0" fontId="16" fillId="0" borderId="11" xfId="4" applyFont="1" applyBorder="1" applyAlignment="1">
      <alignment horizontal="center" vertical="center"/>
    </xf>
    <xf numFmtId="1" fontId="16" fillId="0" borderId="7" xfId="9" applyNumberFormat="1" applyFont="1" applyFill="1" applyBorder="1" applyAlignment="1">
      <alignment horizontal="center" vertical="center" wrapText="1"/>
    </xf>
    <xf numFmtId="1" fontId="16" fillId="0" borderId="12" xfId="9" applyNumberFormat="1" applyFont="1" applyFill="1" applyBorder="1" applyAlignment="1">
      <alignment horizontal="center" vertical="center" wrapText="1"/>
    </xf>
    <xf numFmtId="1" fontId="16" fillId="0" borderId="14" xfId="9" applyNumberFormat="1" applyFont="1" applyFill="1" applyBorder="1" applyAlignment="1">
      <alignment horizontal="center" vertical="center" wrapText="1"/>
    </xf>
    <xf numFmtId="1" fontId="16" fillId="0" borderId="15" xfId="9" applyNumberFormat="1" applyFont="1" applyFill="1" applyBorder="1" applyAlignment="1">
      <alignment horizontal="center" vertical="center" wrapText="1"/>
    </xf>
    <xf numFmtId="170" fontId="16" fillId="0" borderId="0" xfId="4" applyNumberFormat="1" applyFont="1" applyFill="1" applyBorder="1" applyAlignment="1">
      <alignment horizontal="left" vertical="center" wrapText="1"/>
    </xf>
    <xf numFmtId="173" fontId="16" fillId="0" borderId="0" xfId="9" applyNumberFormat="1" applyFont="1" applyFill="1" applyBorder="1" applyAlignment="1">
      <alignment horizontal="left" vertical="center" wrapText="1"/>
    </xf>
    <xf numFmtId="0" fontId="27" fillId="0" borderId="0" xfId="9" applyNumberFormat="1" applyFont="1" applyFill="1" applyBorder="1" applyAlignment="1">
      <alignment horizontal="left" vertical="top" wrapText="1"/>
    </xf>
    <xf numFmtId="166" fontId="16" fillId="0" borderId="13" xfId="4" applyNumberFormat="1" applyFont="1" applyFill="1" applyBorder="1" applyAlignment="1">
      <alignment horizontal="left" vertical="center"/>
    </xf>
    <xf numFmtId="166" fontId="16" fillId="0" borderId="17" xfId="4" applyNumberFormat="1" applyFont="1" applyFill="1" applyBorder="1" applyAlignment="1">
      <alignment horizontal="left" vertical="center"/>
    </xf>
    <xf numFmtId="0" fontId="26" fillId="0" borderId="13" xfId="4" applyFont="1" applyFill="1" applyBorder="1" applyAlignment="1">
      <alignment horizontal="left" vertical="center" wrapText="1"/>
    </xf>
    <xf numFmtId="0" fontId="26" fillId="0" borderId="0" xfId="4" applyFont="1" applyFill="1" applyBorder="1" applyAlignment="1">
      <alignment horizontal="left" vertical="center" wrapText="1"/>
    </xf>
    <xf numFmtId="164" fontId="16" fillId="0" borderId="0" xfId="4" applyNumberFormat="1" applyFont="1" applyBorder="1" applyAlignment="1">
      <alignment horizontal="left" wrapText="1"/>
    </xf>
    <xf numFmtId="164" fontId="16" fillId="0" borderId="0" xfId="4" applyNumberFormat="1" applyFont="1" applyBorder="1" applyAlignment="1">
      <alignment horizontal="center"/>
    </xf>
    <xf numFmtId="164" fontId="16" fillId="0" borderId="6" xfId="4" applyNumberFormat="1" applyFont="1" applyBorder="1" applyAlignment="1">
      <alignment horizontal="center" vertical="top"/>
    </xf>
    <xf numFmtId="0" fontId="27" fillId="0" borderId="0" xfId="9" applyNumberFormat="1" applyFont="1" applyFill="1" applyBorder="1" applyAlignment="1">
      <alignment horizontal="left" vertical="center" wrapText="1"/>
    </xf>
    <xf numFmtId="0" fontId="27" fillId="0" borderId="0" xfId="9" applyNumberFormat="1" applyFont="1" applyFill="1" applyBorder="1" applyAlignment="1">
      <alignment horizontal="left" vertical="center"/>
    </xf>
    <xf numFmtId="0" fontId="26" fillId="0" borderId="13" xfId="9" applyNumberFormat="1" applyFont="1" applyFill="1" applyBorder="1" applyAlignment="1">
      <alignment horizontal="left" wrapText="1"/>
    </xf>
    <xf numFmtId="0" fontId="26" fillId="0" borderId="0" xfId="9" applyNumberFormat="1" applyFont="1" applyFill="1" applyBorder="1" applyAlignment="1">
      <alignment horizontal="left" wrapText="1"/>
    </xf>
    <xf numFmtId="0" fontId="26" fillId="0" borderId="17" xfId="9" applyNumberFormat="1" applyFont="1" applyFill="1" applyBorder="1" applyAlignment="1">
      <alignment horizontal="left" wrapText="1"/>
    </xf>
    <xf numFmtId="0" fontId="16" fillId="0" borderId="0" xfId="9" applyNumberFormat="1" applyFont="1" applyFill="1" applyBorder="1" applyAlignment="1">
      <alignment horizontal="left" wrapText="1"/>
    </xf>
    <xf numFmtId="0" fontId="16" fillId="0" borderId="17" xfId="9" applyNumberFormat="1" applyFont="1" applyFill="1" applyBorder="1" applyAlignment="1">
      <alignment horizontal="left" wrapText="1"/>
    </xf>
    <xf numFmtId="0" fontId="26" fillId="0" borderId="7" xfId="9" applyNumberFormat="1" applyFont="1" applyFill="1" applyBorder="1" applyAlignment="1">
      <alignment horizontal="left" wrapText="1"/>
    </xf>
    <xf numFmtId="0" fontId="26" fillId="0" borderId="8" xfId="9" applyNumberFormat="1" applyFont="1" applyFill="1" applyBorder="1" applyAlignment="1">
      <alignment horizontal="left" wrapText="1"/>
    </xf>
    <xf numFmtId="0" fontId="26" fillId="0" borderId="12" xfId="9" applyNumberFormat="1" applyFont="1" applyFill="1" applyBorder="1" applyAlignment="1">
      <alignment horizontal="left" wrapText="1"/>
    </xf>
    <xf numFmtId="49" fontId="16" fillId="0" borderId="0" xfId="9" applyNumberFormat="1" applyFont="1" applyFill="1" applyBorder="1" applyAlignment="1"/>
    <xf numFmtId="0" fontId="26" fillId="0" borderId="7" xfId="4" applyFont="1" applyFill="1" applyBorder="1" applyAlignment="1">
      <alignment horizontal="left" vertical="center" wrapText="1"/>
    </xf>
    <xf numFmtId="0" fontId="26" fillId="0" borderId="12" xfId="4" applyFont="1" applyFill="1" applyBorder="1" applyAlignment="1">
      <alignment horizontal="left" vertical="center" wrapText="1"/>
    </xf>
    <xf numFmtId="0" fontId="27" fillId="0" borderId="0" xfId="9" applyNumberFormat="1" applyFont="1" applyFill="1" applyBorder="1" applyAlignment="1">
      <alignment horizontal="left" wrapText="1"/>
    </xf>
    <xf numFmtId="1" fontId="16" fillId="0" borderId="13" xfId="9" applyNumberFormat="1" applyFont="1" applyFill="1" applyBorder="1" applyAlignment="1">
      <alignment horizontal="center" vertical="center" wrapText="1"/>
    </xf>
    <xf numFmtId="1" fontId="16" fillId="0" borderId="17" xfId="9" applyNumberFormat="1" applyFont="1" applyFill="1" applyBorder="1" applyAlignment="1">
      <alignment horizontal="center" vertical="center" wrapText="1"/>
    </xf>
    <xf numFmtId="0" fontId="27" fillId="0" borderId="0" xfId="4" applyFont="1" applyAlignment="1">
      <alignment wrapText="1"/>
    </xf>
    <xf numFmtId="0" fontId="34" fillId="0" borderId="0" xfId="6" applyFont="1" applyAlignment="1" applyProtection="1">
      <alignment horizontal="left" wrapText="1"/>
    </xf>
    <xf numFmtId="0" fontId="26" fillId="0" borderId="22" xfId="13" applyFont="1" applyFill="1" applyBorder="1" applyAlignment="1">
      <alignment horizontal="left" wrapText="1"/>
    </xf>
    <xf numFmtId="0" fontId="26" fillId="0" borderId="23" xfId="13" applyFont="1" applyFill="1" applyBorder="1" applyAlignment="1">
      <alignment horizontal="left" wrapText="1"/>
    </xf>
    <xf numFmtId="0" fontId="26" fillId="0" borderId="24" xfId="13" applyFont="1" applyFill="1" applyBorder="1" applyAlignment="1">
      <alignment horizontal="left" wrapText="1"/>
    </xf>
    <xf numFmtId="0" fontId="26" fillId="4" borderId="22" xfId="13" applyFont="1" applyFill="1" applyBorder="1" applyAlignment="1">
      <alignment horizontal="left" wrapText="1"/>
    </xf>
    <xf numFmtId="0" fontId="26" fillId="4" borderId="23" xfId="13" applyFont="1" applyFill="1" applyBorder="1" applyAlignment="1">
      <alignment horizontal="left" wrapText="1"/>
    </xf>
    <xf numFmtId="0" fontId="26" fillId="4" borderId="24" xfId="13" applyFont="1" applyFill="1" applyBorder="1" applyAlignment="1">
      <alignment horizontal="left" wrapText="1"/>
    </xf>
    <xf numFmtId="49" fontId="28" fillId="0" borderId="0" xfId="12" applyNumberFormat="1" applyFont="1" applyFill="1" applyBorder="1" applyAlignment="1">
      <alignment horizontal="left" wrapText="1"/>
    </xf>
    <xf numFmtId="49" fontId="27" fillId="0" borderId="0" xfId="12" applyNumberFormat="1" applyFont="1" applyFill="1" applyBorder="1" applyAlignment="1">
      <alignment horizontal="left" wrapText="1"/>
    </xf>
    <xf numFmtId="49" fontId="28" fillId="0" borderId="0" xfId="12" applyNumberFormat="1" applyFont="1" applyFill="1" applyBorder="1" applyAlignment="1">
      <alignment horizontal="left"/>
    </xf>
    <xf numFmtId="49" fontId="27" fillId="0" borderId="0" xfId="12" applyNumberFormat="1" applyFont="1" applyFill="1" applyBorder="1" applyAlignment="1">
      <alignment horizontal="left"/>
    </xf>
    <xf numFmtId="0" fontId="36" fillId="0" borderId="0" xfId="13" applyFont="1" applyFill="1" applyBorder="1" applyAlignment="1">
      <alignment horizontal="left"/>
    </xf>
    <xf numFmtId="0" fontId="37" fillId="0" borderId="0" xfId="13" applyFont="1" applyFill="1" applyBorder="1" applyAlignment="1">
      <alignment horizontal="left"/>
    </xf>
    <xf numFmtId="166" fontId="9" fillId="0" borderId="0" xfId="13" applyNumberFormat="1" applyFont="1" applyFill="1" applyBorder="1" applyAlignment="1">
      <alignment horizontal="left" vertical="center" wrapText="1"/>
    </xf>
    <xf numFmtId="164" fontId="16" fillId="4" borderId="0" xfId="12" applyNumberFormat="1" applyFont="1" applyFill="1" applyBorder="1" applyAlignment="1">
      <alignment horizontal="left"/>
    </xf>
    <xf numFmtId="1" fontId="16" fillId="4" borderId="16" xfId="12" applyNumberFormat="1" applyFont="1" applyFill="1" applyBorder="1" applyAlignment="1">
      <alignment horizontal="center" vertical="center"/>
    </xf>
    <xf numFmtId="1" fontId="16" fillId="4" borderId="2" xfId="12" applyNumberFormat="1" applyFont="1" applyFill="1" applyBorder="1" applyAlignment="1">
      <alignment horizontal="center" vertical="center"/>
    </xf>
    <xf numFmtId="1" fontId="16" fillId="4" borderId="7" xfId="12" applyNumberFormat="1" applyFont="1" applyFill="1" applyBorder="1" applyAlignment="1">
      <alignment horizontal="center" vertical="center"/>
    </xf>
    <xf numFmtId="0" fontId="16" fillId="4" borderId="7" xfId="13" applyFont="1" applyFill="1" applyBorder="1" applyAlignment="1">
      <alignment horizontal="center" vertical="center" wrapText="1"/>
    </xf>
    <xf numFmtId="0" fontId="16" fillId="4" borderId="8" xfId="13" applyFont="1" applyFill="1" applyBorder="1" applyAlignment="1">
      <alignment horizontal="center" vertical="center" wrapText="1"/>
    </xf>
    <xf numFmtId="0" fontId="16" fillId="4" borderId="12" xfId="13" applyFont="1" applyFill="1" applyBorder="1" applyAlignment="1">
      <alignment horizontal="center" vertical="center" wrapText="1"/>
    </xf>
    <xf numFmtId="49" fontId="16" fillId="4" borderId="16" xfId="12" applyNumberFormat="1" applyFont="1" applyFill="1" applyBorder="1" applyAlignment="1">
      <alignment horizontal="center" vertical="center" wrapText="1"/>
    </xf>
    <xf numFmtId="49" fontId="16" fillId="4" borderId="2" xfId="12" applyNumberFormat="1" applyFont="1" applyFill="1" applyBorder="1" applyAlignment="1">
      <alignment horizontal="center" vertical="center"/>
    </xf>
    <xf numFmtId="49" fontId="16" fillId="4" borderId="9" xfId="12" applyNumberFormat="1" applyFont="1" applyFill="1" applyBorder="1" applyAlignment="1">
      <alignment horizontal="center" vertical="center" wrapText="1"/>
    </xf>
    <xf numFmtId="49" fontId="16" fillId="4" borderId="11" xfId="12" applyNumberFormat="1" applyFont="1" applyFill="1" applyBorder="1" applyAlignment="1">
      <alignment horizontal="center" vertical="center" wrapText="1"/>
    </xf>
    <xf numFmtId="49" fontId="28" fillId="4" borderId="0" xfId="9" applyNumberFormat="1" applyFont="1" applyFill="1" applyBorder="1" applyAlignment="1">
      <alignment horizontal="left" wrapText="1"/>
    </xf>
    <xf numFmtId="49" fontId="27" fillId="4" borderId="0" xfId="9" applyNumberFormat="1" applyFont="1" applyFill="1" applyBorder="1" applyAlignment="1">
      <alignment horizontal="left" wrapText="1"/>
    </xf>
    <xf numFmtId="0" fontId="27" fillId="4" borderId="0" xfId="9" applyNumberFormat="1" applyFont="1" applyFill="1" applyBorder="1" applyAlignment="1">
      <alignment horizontal="left" wrapText="1"/>
    </xf>
    <xf numFmtId="0" fontId="16" fillId="4" borderId="9" xfId="4" applyFont="1" applyFill="1" applyBorder="1" applyAlignment="1">
      <alignment horizontal="center" vertical="center" wrapText="1"/>
    </xf>
    <xf numFmtId="0" fontId="16" fillId="4" borderId="10" xfId="4" applyFont="1" applyFill="1" applyBorder="1" applyAlignment="1">
      <alignment horizontal="center" vertical="center"/>
    </xf>
    <xf numFmtId="0" fontId="16" fillId="4" borderId="11" xfId="4" applyFont="1" applyFill="1" applyBorder="1" applyAlignment="1">
      <alignment horizontal="center" vertical="center"/>
    </xf>
    <xf numFmtId="1" fontId="16" fillId="4" borderId="7" xfId="9" applyNumberFormat="1" applyFont="1" applyFill="1" applyBorder="1" applyAlignment="1">
      <alignment horizontal="center" vertical="center" wrapText="1"/>
    </xf>
    <xf numFmtId="1" fontId="16" fillId="4" borderId="12" xfId="9" applyNumberFormat="1" applyFont="1" applyFill="1" applyBorder="1" applyAlignment="1">
      <alignment horizontal="center" vertical="center" wrapText="1"/>
    </xf>
    <xf numFmtId="1" fontId="16" fillId="4" borderId="14" xfId="9" applyNumberFormat="1" applyFont="1" applyFill="1" applyBorder="1" applyAlignment="1">
      <alignment horizontal="center" vertical="center" wrapText="1"/>
    </xf>
    <xf numFmtId="1" fontId="16" fillId="4" borderId="15" xfId="9" applyNumberFormat="1" applyFont="1" applyFill="1" applyBorder="1" applyAlignment="1">
      <alignment horizontal="center" vertical="center" wrapText="1"/>
    </xf>
    <xf numFmtId="0" fontId="28" fillId="4" borderId="0" xfId="4" applyFont="1" applyFill="1" applyAlignment="1">
      <alignment horizontal="left" wrapText="1"/>
    </xf>
    <xf numFmtId="0" fontId="28" fillId="0" borderId="0" xfId="4" applyFont="1" applyAlignment="1">
      <alignment wrapText="1"/>
    </xf>
    <xf numFmtId="0" fontId="16" fillId="0" borderId="9" xfId="4" applyFont="1" applyBorder="1" applyAlignment="1">
      <alignment horizontal="center" vertical="center" wrapText="1"/>
    </xf>
    <xf numFmtId="0" fontId="16" fillId="0" borderId="10" xfId="4" applyFont="1" applyBorder="1" applyAlignment="1">
      <alignment horizontal="center" vertical="center" wrapText="1"/>
    </xf>
    <xf numFmtId="0" fontId="16" fillId="0" borderId="11" xfId="4" applyFont="1" applyBorder="1" applyAlignment="1">
      <alignment horizontal="center" vertical="center" wrapText="1"/>
    </xf>
    <xf numFmtId="0" fontId="27" fillId="0" borderId="0" xfId="9" applyFont="1" applyFill="1" applyBorder="1" applyAlignment="1">
      <alignment horizontal="left" wrapText="1"/>
    </xf>
    <xf numFmtId="0" fontId="38" fillId="0" borderId="0" xfId="3" applyFont="1" applyFill="1" applyAlignment="1">
      <alignment horizontal="left" vertical="top" wrapText="1"/>
    </xf>
    <xf numFmtId="0" fontId="27" fillId="0" borderId="0" xfId="3" applyFont="1" applyAlignment="1">
      <alignment horizontal="left" wrapText="1"/>
    </xf>
    <xf numFmtId="0" fontId="27" fillId="0" borderId="0" xfId="4" applyFont="1" applyBorder="1" applyAlignment="1">
      <alignment horizontal="left" vertical="center" wrapText="1"/>
    </xf>
    <xf numFmtId="0" fontId="27" fillId="0" borderId="0" xfId="4" applyFont="1" applyBorder="1" applyAlignment="1">
      <alignment horizontal="left" vertical="center"/>
    </xf>
    <xf numFmtId="17" fontId="9" fillId="0" borderId="0" xfId="4" applyNumberFormat="1" applyFont="1" applyAlignment="1">
      <alignment horizontal="left" wrapText="1"/>
    </xf>
    <xf numFmtId="0" fontId="9" fillId="0" borderId="0" xfId="4" applyFont="1" applyAlignment="1">
      <alignment horizontal="left" wrapText="1"/>
    </xf>
    <xf numFmtId="0" fontId="9" fillId="0" borderId="0" xfId="6" applyFont="1" applyFill="1" applyBorder="1" applyAlignment="1" applyProtection="1">
      <alignment horizontal="justify" wrapText="1"/>
    </xf>
    <xf numFmtId="164" fontId="16" fillId="4" borderId="0" xfId="4" applyNumberFormat="1" applyFont="1" applyFill="1" applyBorder="1" applyAlignment="1">
      <alignment horizontal="left" wrapText="1"/>
    </xf>
    <xf numFmtId="1" fontId="16" fillId="0" borderId="16" xfId="9" applyNumberFormat="1" applyFont="1" applyFill="1" applyBorder="1" applyAlignment="1">
      <alignment horizontal="center" vertical="center" wrapText="1"/>
    </xf>
    <xf numFmtId="1" fontId="16" fillId="0" borderId="9" xfId="9" applyNumberFormat="1" applyFont="1" applyFill="1" applyBorder="1" applyAlignment="1">
      <alignment horizontal="center" vertical="center" wrapText="1"/>
    </xf>
    <xf numFmtId="0" fontId="16" fillId="4" borderId="9" xfId="3" applyFont="1" applyFill="1" applyBorder="1" applyAlignment="1">
      <alignment horizontal="center" wrapText="1"/>
    </xf>
    <xf numFmtId="0" fontId="18" fillId="4" borderId="11" xfId="3" applyFont="1" applyFill="1" applyBorder="1" applyAlignment="1">
      <alignment horizontal="center"/>
    </xf>
    <xf numFmtId="0" fontId="3" fillId="0" borderId="0" xfId="4" applyNumberFormat="1" applyFill="1" applyBorder="1" applyAlignment="1">
      <alignment horizontal="center"/>
    </xf>
    <xf numFmtId="17" fontId="3" fillId="0" borderId="0" xfId="4" applyNumberFormat="1" applyAlignment="1">
      <alignment horizontal="center" vertical="center"/>
    </xf>
    <xf numFmtId="0" fontId="3" fillId="0" borderId="0" xfId="4" applyAlignment="1">
      <alignment horizontal="center"/>
    </xf>
    <xf numFmtId="168" fontId="3" fillId="0" borderId="0" xfId="4" applyNumberFormat="1" applyAlignment="1">
      <alignment horizontal="center"/>
    </xf>
    <xf numFmtId="0" fontId="3" fillId="0" borderId="0" xfId="4" applyNumberFormat="1" applyFill="1" applyBorder="1" applyAlignment="1">
      <alignment horizontal="center" vertical="center" wrapText="1"/>
    </xf>
    <xf numFmtId="168" fontId="3" fillId="0" borderId="0" xfId="4" applyNumberFormat="1" applyFill="1" applyBorder="1" applyAlignment="1">
      <alignment horizontal="center"/>
    </xf>
    <xf numFmtId="0" fontId="3" fillId="0" borderId="0" xfId="4" applyNumberFormat="1" applyAlignment="1">
      <alignment horizontal="center"/>
    </xf>
    <xf numFmtId="1" fontId="3" fillId="0" borderId="0" xfId="4" applyNumberFormat="1" applyAlignment="1">
      <alignment horizontal="left" vertical="top"/>
    </xf>
    <xf numFmtId="0" fontId="15" fillId="0" borderId="0" xfId="21" applyFill="1" applyAlignment="1" applyProtection="1">
      <alignment horizontal="left" vertical="top" wrapText="1" indent="2"/>
    </xf>
    <xf numFmtId="0" fontId="15" fillId="0" borderId="0" xfId="21" applyAlignment="1" applyProtection="1">
      <alignment horizontal="left" vertical="top" wrapText="1"/>
    </xf>
    <xf numFmtId="0" fontId="15" fillId="0" borderId="0" xfId="21" applyFill="1" applyAlignment="1" applyProtection="1"/>
    <xf numFmtId="0" fontId="15" fillId="0" borderId="0" xfId="21" applyFill="1" applyAlignment="1" applyProtection="1">
      <alignment horizontal="left"/>
    </xf>
    <xf numFmtId="0" fontId="15" fillId="0" borderId="0" xfId="21" applyFill="1" applyBorder="1" applyAlignment="1" applyProtection="1">
      <alignment horizontal="left" wrapText="1"/>
    </xf>
    <xf numFmtId="0" fontId="15" fillId="0" borderId="0" xfId="21" applyFill="1" applyAlignment="1" applyProtection="1">
      <alignment horizontal="left" wrapText="1"/>
    </xf>
    <xf numFmtId="0" fontId="3" fillId="0" borderId="0" xfId="4" applyFont="1" applyFill="1" applyBorder="1" applyAlignment="1">
      <alignment horizontal="left" wrapText="1"/>
    </xf>
    <xf numFmtId="0" fontId="3" fillId="0" borderId="0" xfId="4" applyFill="1" applyAlignment="1">
      <alignment horizontal="left" wrapText="1"/>
    </xf>
    <xf numFmtId="0" fontId="15" fillId="0" borderId="0" xfId="21" applyAlignment="1" applyProtection="1">
      <alignment horizontal="left" wrapText="1" indent="2"/>
    </xf>
    <xf numFmtId="0" fontId="3" fillId="0" borderId="0" xfId="4" applyFont="1" applyAlignment="1">
      <alignment horizontal="left" wrapText="1"/>
    </xf>
    <xf numFmtId="0" fontId="3" fillId="0" borderId="0" xfId="4" applyAlignment="1">
      <alignment horizontal="left" wrapText="1"/>
    </xf>
  </cellXfs>
  <cellStyles count="23">
    <cellStyle name="Hyperlink 3 3" xfId="19"/>
    <cellStyle name="Link" xfId="6" builtinId="8"/>
    <cellStyle name="Link 2" xfId="20"/>
    <cellStyle name="Link 2 2" xfId="21"/>
    <cellStyle name="Link 3" xfId="7"/>
    <cellStyle name="Link 4" xfId="17"/>
    <cellStyle name="Standard" xfId="0" builtinId="0"/>
    <cellStyle name="Standard 2 11" xfId="22"/>
    <cellStyle name="Standard 2 2 2" xfId="4"/>
    <cellStyle name="Standard 2 2 5" xfId="8"/>
    <cellStyle name="Standard 2 3" xfId="3"/>
    <cellStyle name="Standard 24 2" xfId="18"/>
    <cellStyle name="Standard 3" xfId="10"/>
    <cellStyle name="Standard 3 4" xfId="15"/>
    <cellStyle name="Standard 4 2" xfId="11"/>
    <cellStyle name="Standard 6" xfId="13"/>
    <cellStyle name="Standard 8" xfId="2"/>
    <cellStyle name="Standard 8 3" xfId="16"/>
    <cellStyle name="Standard_Entwurf_Kreisheft_18_08_2009" xfId="1"/>
    <cellStyle name="Standard_qheftd" xfId="9"/>
    <cellStyle name="Standard_qheftd 2" xfId="12"/>
    <cellStyle name="Standard_Vorlage Infoseite" xfId="5"/>
    <cellStyle name="Standard_Vorlage Publikation" xfId="1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8BD21D30-EC42-11CE-9E0D-00AA006002F3}" ax:persistence="persistStreamInit" r:id="rId1"/>
</file>

<file path=xl/charts/_rels/chart1.xml.rels><?xml version="1.0" encoding="UTF-8" standalone="yes"?>
<Relationships xmlns="http://schemas.openxmlformats.org/package/2006/relationships"><Relationship Id="rId1" Type="http://schemas.openxmlformats.org/officeDocument/2006/relationships/image" Target="../media/image6.png"/></Relationships>
</file>

<file path=xl/charts/_rels/chart2.xml.rels><?xml version="1.0" encoding="UTF-8" standalone="yes"?>
<Relationships xmlns="http://schemas.openxmlformats.org/package/2006/relationships"><Relationship Id="rId1" Type="http://schemas.openxmlformats.org/officeDocument/2006/relationships/image" Target="../media/image6.png"/></Relationships>
</file>

<file path=xl/charts/_rels/chart3.xml.rels><?xml version="1.0" encoding="UTF-8" standalone="yes"?>
<Relationships xmlns="http://schemas.openxmlformats.org/package/2006/relationships"><Relationship Id="rId1" Type="http://schemas.openxmlformats.org/officeDocument/2006/relationships/image" Target="../media/image6.png"/></Relationships>
</file>

<file path=xl/charts/_rels/chart4.xml.rels><?xml version="1.0" encoding="UTF-8" standalone="yes"?>
<Relationships xmlns="http://schemas.openxmlformats.org/package/2006/relationships"><Relationship Id="rId1" Type="http://schemas.openxmlformats.org/officeDocument/2006/relationships/image" Target="../media/image6.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3.9278131634819531E-2"/>
          <c:y val="3.40135455096085E-2"/>
          <c:w val="0.90764331210191085"/>
          <c:h val="0.93878174679625559"/>
        </c:manualLayout>
      </c:layout>
      <c:barChart>
        <c:barDir val="bar"/>
        <c:grouping val="clustered"/>
        <c:varyColors val="0"/>
        <c:ser>
          <c:idx val="0"/>
          <c:order val="0"/>
          <c:spPr>
            <a:solidFill>
              <a:srgbClr val="969696"/>
            </a:solidFill>
            <a:ln w="25400">
              <a:noFill/>
            </a:ln>
          </c:spPr>
          <c:invertIfNegative val="0"/>
          <c:dLbls>
            <c:dLbl>
              <c:idx val="0"/>
              <c:tx>
                <c:strRef>
                  <c:f>Daten_Diagramme!$D$6</c:f>
                  <c:strCache>
                    <c:ptCount val="1"/>
                    <c:pt idx="0">
                      <c:v>-0.2</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{40082109-9752-4984-91D3-8352AF6B58AE}</c15:txfldGUID>
                      <c15:f>Daten_Diagramme!$D$6</c15:f>
                      <c15:dlblFieldTableCache>
                        <c:ptCount val="1"/>
                        <c:pt idx="0">
                          <c:v>-0.2</c:v>
                        </c:pt>
                      </c15:dlblFieldTableCache>
                    </c15:dlblFTEntry>
                  </c15:dlblFieldTable>
                  <c15:showDataLabelsRange val="0"/>
                </c:ext>
                <c:ext xmlns:c16="http://schemas.microsoft.com/office/drawing/2014/chart" uri="{C3380CC4-5D6E-409C-BE32-E72D297353CC}">
                  <c16:uniqueId val="{00000000-9D05-4A47-8029-AB81A836413C}"/>
                </c:ext>
              </c:extLst>
            </c:dLbl>
            <c:dLbl>
              <c:idx val="1"/>
              <c:tx>
                <c:strRef>
                  <c:f>Daten_Diagramme!$D$7</c:f>
                  <c:strCache>
                    <c:ptCount val="1"/>
                    <c:pt idx="0">
                      <c:v>0.1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{A90D38B5-C4D9-43E5-B39D-A78C72596AA7}</c15:txfldGUID>
                      <c15:f>Daten_Diagramme!$D$7</c15:f>
                      <c15:dlblFieldTableCache>
                        <c:ptCount val="1"/>
                        <c:pt idx="0">
                          <c:v>0.1</c:v>
                        </c:pt>
                      </c15:dlblFieldTableCache>
                    </c15:dlblFTEntry>
                  </c15:dlblFieldTable>
                  <c15:showDataLabelsRange val="0"/>
                </c:ext>
                <c:ext xmlns:c16="http://schemas.microsoft.com/office/drawing/2014/chart" uri="{C3380CC4-5D6E-409C-BE32-E72D297353CC}">
                  <c16:uniqueId val="{00000001-9D05-4A47-8029-AB81A836413C}"/>
                </c:ext>
              </c:extLst>
            </c:dLbl>
            <c:dLbl>
              <c:idx val="2"/>
              <c:tx>
                <c:strRef>
                  <c:f>Daten_Diagramme!$D$8</c:f>
                  <c:strCache>
                    <c:ptCount val="1"/>
                    <c:pt idx="0">
                      <c:v>1.0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{B94FF751-1B77-4838-BB63-CF09014EA173}</c15:txfldGUID>
                      <c15:f>Daten_Diagramme!$D$8</c15:f>
                      <c15:dlblFieldTableCache>
                        <c:ptCount val="1"/>
                        <c:pt idx="0">
                          <c:v>1.0</c:v>
                        </c:pt>
                      </c15:dlblFieldTableCache>
                    </c15:dlblFTEntry>
                  </c15:dlblFieldTable>
                  <c15:showDataLabelsRange val="0"/>
                </c:ext>
                <c:ext xmlns:c16="http://schemas.microsoft.com/office/drawing/2014/chart" uri="{C3380CC4-5D6E-409C-BE32-E72D297353CC}">
                  <c16:uniqueId val="{00000002-9D05-4A47-8029-AB81A836413C}"/>
                </c:ext>
              </c:extLst>
            </c:dLbl>
            <c:dLbl>
              <c:idx val="3"/>
              <c:tx>
                <c:strRef>
                  <c:f>Daten_Diagramme!$D$9</c:f>
                  <c:strCache>
                    <c:ptCount val="1"/>
                    <c:pt idx="0">
                      <c:v>1.1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{1B8531B4-E48B-4B70-972E-78A862149B6B}</c15:txfldGUID>
                      <c15:f>Daten_Diagramme!$D$9</c15:f>
                      <c15:dlblFieldTableCache>
                        <c:ptCount val="1"/>
                        <c:pt idx="0">
                          <c:v>1.1</c:v>
                        </c:pt>
                      </c15:dlblFieldTableCache>
                    </c15:dlblFTEntry>
                  </c15:dlblFieldTable>
                  <c15:showDataLabelsRange val="0"/>
                </c:ext>
                <c:ext xmlns:c16="http://schemas.microsoft.com/office/drawing/2014/chart" uri="{C3380CC4-5D6E-409C-BE32-E72D297353CC}">
                  <c16:uniqueId val="{00000003-9D05-4A47-8029-AB81A836413C}"/>
                </c:ext>
              </c:extLst>
            </c:dLbl>
            <c:numFmt formatCode="#,##0.0" sourceLinked="0"/>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Daten_Diagramme!$B$6:$B$9</c:f>
              <c:numCache>
                <c:formatCode>#,#00</c:formatCode>
                <c:ptCount val="4"/>
                <c:pt idx="0">
                  <c:v>-0.23385927000384832</c:v>
                </c:pt>
                <c:pt idx="1">
                  <c:v>8.2197109924516704E-2</c:v>
                </c:pt>
                <c:pt idx="2">
                  <c:v>0.95490282911153723</c:v>
                </c:pt>
                <c:pt idx="3">
                  <c:v>1.0875687030768</c:v>
                </c:pt>
              </c:numCache>
            </c:numRef>
          </c:val>
          <c:extLst>
            <c:ext xmlns:c16="http://schemas.microsoft.com/office/drawing/2014/chart" uri="{C3380CC4-5D6E-409C-BE32-E72D297353CC}">
              <c16:uniqueId val="{00000004-9D05-4A47-8029-AB81A836413C}"/>
            </c:ext>
          </c:extLst>
        </c:ser>
        <c:ser>
          <c:idx val="1"/>
          <c:order val="1"/>
          <c:spPr>
            <a:noFill/>
            <a:ln w="25400">
              <a:noFill/>
            </a:ln>
          </c:spPr>
          <c:invertIfNegative val="0"/>
          <c:dLbls>
            <c:dLbl>
              <c:idx val="0"/>
              <c:tx>
                <c:strRef>
                  <c:f>Daten_Diagramme!$F$6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{354EA32A-0D8D-43E2-8C36-DCE0BC493F69}</c15:txfldGUID>
                      <c15:f>Daten_Diagramme!$F$6</c15:f>
                      <c15:dlblFieldTableCache>
                        <c:ptCount val="1"/>
                      </c15:dlblFieldTableCache>
                    </c15:dlblFTEntry>
                  </c15:dlblFieldTable>
                  <c15:showDataLabelsRange val="0"/>
                </c:ext>
                <c:ext xmlns:c16="http://schemas.microsoft.com/office/drawing/2014/chart" uri="{C3380CC4-5D6E-409C-BE32-E72D297353CC}">
                  <c16:uniqueId val="{00000005-9D05-4A47-8029-AB81A836413C}"/>
                </c:ext>
              </c:extLst>
            </c:dLbl>
            <c:dLbl>
              <c:idx val="1"/>
              <c:tx>
                <c:strRef>
                  <c:f>Daten_Diagramme!$F$7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{F5C33602-DC44-43DB-92CF-07CBF9B28D03}</c15:txfldGUID>
                      <c15:f>Daten_Diagramme!$F$7</c15:f>
                      <c15:dlblFieldTableCache>
                        <c:ptCount val="1"/>
                      </c15:dlblFieldTableCache>
                    </c15:dlblFTEntry>
                  </c15:dlblFieldTable>
                  <c15:showDataLabelsRange val="0"/>
                </c:ext>
                <c:ext xmlns:c16="http://schemas.microsoft.com/office/drawing/2014/chart" uri="{C3380CC4-5D6E-409C-BE32-E72D297353CC}">
                  <c16:uniqueId val="{00000006-9D05-4A47-8029-AB81A836413C}"/>
                </c:ext>
              </c:extLst>
            </c:dLbl>
            <c:dLbl>
              <c:idx val="2"/>
              <c:tx>
                <c:strRef>
                  <c:f>Daten_Diagramme!$F$8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{EAFF1A13-A767-466F-8D5C-115EF6950215}</c15:txfldGUID>
                      <c15:f>Daten_Diagramme!$F$8</c15:f>
                      <c15:dlblFieldTableCache>
                        <c:ptCount val="1"/>
                      </c15:dlblFieldTableCache>
                    </c15:dlblFTEntry>
                  </c15:dlblFieldTable>
                  <c15:showDataLabelsRange val="0"/>
                </c:ext>
                <c:ext xmlns:c16="http://schemas.microsoft.com/office/drawing/2014/chart" uri="{C3380CC4-5D6E-409C-BE32-E72D297353CC}">
                  <c16:uniqueId val="{00000007-9D05-4A47-8029-AB81A836413C}"/>
                </c:ext>
              </c:extLst>
            </c:dLbl>
            <c:dLbl>
              <c:idx val="3"/>
              <c:tx>
                <c:strRef>
                  <c:f>Daten_Diagramme!$F$9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{62931FF6-248C-4B70-90E0-FE9E34ECC1A4}</c15:txfldGUID>
                      <c15:f>Daten_Diagramme!$F$9</c15:f>
                      <c15:dlblFieldTableCache>
                        <c:ptCount val="1"/>
                      </c15:dlblFieldTableCache>
                    </c15:dlblFTEntry>
                  </c15:dlblFieldTable>
                  <c15:showDataLabelsRange val="0"/>
                </c:ext>
                <c:ext xmlns:c16="http://schemas.microsoft.com/office/drawing/2014/chart" uri="{C3380CC4-5D6E-409C-BE32-E72D297353CC}">
                  <c16:uniqueId val="{00000008-9D05-4A47-8029-AB81A836413C}"/>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Daten_Diagramme!$H$6:$H$9</c:f>
              <c:numCache>
                <c:formatCode>#,#00</c:formatCode>
                <c:ptCount val="4"/>
                <c:pt idx="0">
                  <c:v>0</c:v>
                </c:pt>
                <c:pt idx="1">
                  <c:v>0</c:v>
                </c:pt>
                <c:pt idx="2">
                  <c:v>0</c:v>
                </c:pt>
                <c:pt idx="3">
                  <c:v>0</c:v>
                </c:pt>
              </c:numCache>
            </c:numRef>
          </c:val>
          <c:extLst>
            <c:ext xmlns:c16="http://schemas.microsoft.com/office/drawing/2014/chart" uri="{C3380CC4-5D6E-409C-BE32-E72D297353CC}">
              <c16:uniqueId val="{00000009-9D05-4A47-8029-AB81A836413C}"/>
            </c:ext>
          </c:extLst>
        </c:ser>
        <c:dLbls>
          <c:showLegendKey val="0"/>
          <c:showVal val="1"/>
          <c:showCatName val="0"/>
          <c:showSerName val="0"/>
          <c:showPercent val="0"/>
          <c:showBubbleSize val="0"/>
        </c:dLbls>
        <c:gapWidth val="100"/>
        <c:overlap val="100"/>
        <c:axId val="296103672"/>
        <c:axId val="296104064"/>
      </c:barChart>
      <c:scatterChart>
        <c:scatterStyle val="lineMarker"/>
        <c:varyColors val="0"/>
        <c:ser>
          <c:idx val="2"/>
          <c:order val="2"/>
          <c:spPr>
            <a:ln w="28575">
              <a:noFill/>
            </a:ln>
          </c:spPr>
          <c:marker>
            <c:symbol val="picture"/>
            <c:spPr>
              <a:blipFill dpi="0" rotWithShape="0">
                <a:blip xmlns:r="http://schemas.openxmlformats.org/officeDocument/2006/relationships" r:embed="rId1"/>
                <a:srcRect/>
                <a:stretch>
                  <a:fillRect/>
                </a:stretch>
              </a:blipFill>
              <a:ln w="25400">
                <a:noFill/>
              </a:ln>
            </c:spPr>
          </c:marker>
          <c:dLbls>
            <c:delete val="1"/>
          </c:dLbls>
          <c:xVal>
            <c:numRef>
              <c:f>Daten_Diagramme!$K$6:$K$9</c:f>
              <c:numCache>
                <c:formatCode>General</c:formatCode>
                <c:ptCount val="4"/>
                <c:pt idx="0">
                  <c:v>#N/A</c:v>
                </c:pt>
                <c:pt idx="1">
                  <c:v>#N/A</c:v>
                </c:pt>
                <c:pt idx="2">
                  <c:v>#N/A</c:v>
                </c:pt>
                <c:pt idx="3">
                  <c:v>#N/A</c:v>
                </c:pt>
              </c:numCache>
            </c:numRef>
          </c:xVal>
          <c:yVal>
            <c:numRef>
              <c:f>Daten_Diagramme!$J$6:$J$9</c:f>
              <c:numCache>
                <c:formatCode>General</c:formatCode>
                <c:ptCount val="4"/>
                <c:pt idx="0">
                  <c:v>#N/A</c:v>
                </c:pt>
                <c:pt idx="1">
                  <c:v>#N/A</c:v>
                </c:pt>
                <c:pt idx="2">
                  <c:v>#N/A</c:v>
                </c:pt>
                <c:pt idx="3">
                  <c:v>#N/A</c:v>
                </c:pt>
              </c:numCache>
            </c:numRef>
          </c:yVal>
          <c:smooth val="0"/>
          <c:extLst>
            <c:ext xmlns:c16="http://schemas.microsoft.com/office/drawing/2014/chart" uri="{C3380CC4-5D6E-409C-BE32-E72D297353CC}">
              <c16:uniqueId val="{0000000A-9D05-4A47-8029-AB81A836413C}"/>
            </c:ext>
          </c:extLst>
        </c:ser>
        <c:dLbls>
          <c:showLegendKey val="0"/>
          <c:showVal val="1"/>
          <c:showCatName val="0"/>
          <c:showSerName val="0"/>
          <c:showPercent val="0"/>
          <c:showBubbleSize val="0"/>
        </c:dLbls>
        <c:axId val="296104456"/>
        <c:axId val="296104848"/>
      </c:scatterChart>
      <c:catAx>
        <c:axId val="296103672"/>
        <c:scaling>
          <c:orientation val="maxMin"/>
        </c:scaling>
        <c:delete val="0"/>
        <c:axPos val="l"/>
        <c:majorTickMark val="none"/>
        <c:minorTickMark val="none"/>
        <c:tickLblPos val="none"/>
        <c:spPr>
          <a:ln w="3175">
            <a:solidFill>
              <a:srgbClr val="000000"/>
            </a:solidFill>
            <a:prstDash val="solid"/>
          </a:ln>
        </c:spPr>
        <c:crossAx val="296104064"/>
        <c:crosses val="autoZero"/>
        <c:auto val="1"/>
        <c:lblAlgn val="ctr"/>
        <c:lblOffset val="100"/>
        <c:tickMarkSkip val="1"/>
        <c:noMultiLvlLbl val="0"/>
      </c:catAx>
      <c:valAx>
        <c:axId val="296104064"/>
        <c:scaling>
          <c:orientation val="minMax"/>
          <c:max val="50"/>
          <c:min val="-50"/>
        </c:scaling>
        <c:delete val="1"/>
        <c:axPos val="t"/>
        <c:numFmt formatCode="#,#00" sourceLinked="1"/>
        <c:majorTickMark val="out"/>
        <c:minorTickMark val="none"/>
        <c:tickLblPos val="none"/>
        <c:crossAx val="296103672"/>
        <c:crosses val="autoZero"/>
        <c:crossBetween val="between"/>
        <c:majorUnit val="10"/>
        <c:minorUnit val="5"/>
      </c:valAx>
      <c:valAx>
        <c:axId val="296104456"/>
        <c:scaling>
          <c:orientation val="minMax"/>
        </c:scaling>
        <c:delete val="1"/>
        <c:axPos val="t"/>
        <c:numFmt formatCode="General" sourceLinked="1"/>
        <c:majorTickMark val="out"/>
        <c:minorTickMark val="none"/>
        <c:tickLblPos val="none"/>
        <c:crossAx val="296104848"/>
        <c:crossesAt val="40"/>
        <c:crossBetween val="midCat"/>
      </c:valAx>
      <c:valAx>
        <c:axId val="296104848"/>
        <c:scaling>
          <c:orientation val="maxMin"/>
          <c:max val="40"/>
          <c:min val="0"/>
        </c:scaling>
        <c:delete val="1"/>
        <c:axPos val="r"/>
        <c:numFmt formatCode="General" sourceLinked="1"/>
        <c:majorTickMark val="out"/>
        <c:minorTickMark val="none"/>
        <c:tickLblPos val="none"/>
        <c:crossAx val="296104456"/>
        <c:crosses val="max"/>
        <c:crossBetween val="midCat"/>
        <c:majorUnit val="10"/>
        <c:minorUnit val="5"/>
      </c:valAx>
    </c:plotArea>
    <c:plotVisOnly val="1"/>
    <c:dispBlanksAs val="gap"/>
    <c:showDLblsOverMax val="0"/>
  </c:chart>
  <c:spPr>
    <a:noFill/>
    <a:ln w="9525">
      <a:noFill/>
    </a:ln>
  </c:spPr>
  <c:txPr>
    <a:bodyPr/>
    <a:lstStyle/>
    <a:p>
      <a:pPr>
        <a:defRPr sz="350"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paperSize="9"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7770700636942734E-2"/>
          <c:y val="3.4013831405661492E-2"/>
          <c:w val="0.90764331210191085"/>
          <c:h val="0.93878174679625559"/>
        </c:manualLayout>
      </c:layout>
      <c:barChart>
        <c:barDir val="bar"/>
        <c:grouping val="clustered"/>
        <c:varyColors val="0"/>
        <c:ser>
          <c:idx val="0"/>
          <c:order val="0"/>
          <c:spPr>
            <a:solidFill>
              <a:srgbClr val="969696"/>
            </a:solidFill>
            <a:ln w="25400">
              <a:noFill/>
            </a:ln>
          </c:spPr>
          <c:invertIfNegative val="0"/>
          <c:dLbls>
            <c:dLbl>
              <c:idx val="0"/>
              <c:tx>
                <c:strRef>
                  <c:f>Daten_Diagramme!$E$6</c:f>
                  <c:strCache>
                    <c:ptCount val="1"/>
                    <c:pt idx="0">
                      <c:v>-4.2</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{DE86D7D7-DA2C-4B53-9832-AA7F4B0C9F62}</c15:txfldGUID>
                      <c15:f>Daten_Diagramme!$E$6</c15:f>
                      <c15:dlblFieldTableCache>
                        <c:ptCount val="1"/>
                        <c:pt idx="0">
                          <c:v>-4.2</c:v>
                        </c:pt>
                      </c15:dlblFieldTableCache>
                    </c15:dlblFTEntry>
                  </c15:dlblFieldTable>
                  <c15:showDataLabelsRange val="0"/>
                </c:ext>
                <c:ext xmlns:c16="http://schemas.microsoft.com/office/drawing/2014/chart" uri="{C3380CC4-5D6E-409C-BE32-E72D297353CC}">
                  <c16:uniqueId val="{00000000-F448-4354-B1FE-F0C7F823737A}"/>
                </c:ext>
              </c:extLst>
            </c:dLbl>
            <c:dLbl>
              <c:idx val="1"/>
              <c:tx>
                <c:strRef>
                  <c:f>Daten_Diagramme!$E$7</c:f>
                  <c:strCache>
                    <c:ptCount val="1"/>
                    <c:pt idx="0">
                      <c:v>-2.7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{B1A701C0-6F93-4259-B737-72FB5E984AF3}</c15:txfldGUID>
                      <c15:f>Daten_Diagramme!$E$7</c15:f>
                      <c15:dlblFieldTableCache>
                        <c:ptCount val="1"/>
                        <c:pt idx="0">
                          <c:v>-2.7</c:v>
                        </c:pt>
                      </c15:dlblFieldTableCache>
                    </c15:dlblFTEntry>
                  </c15:dlblFieldTable>
                  <c15:showDataLabelsRange val="0"/>
                </c:ext>
                <c:ext xmlns:c16="http://schemas.microsoft.com/office/drawing/2014/chart" uri="{C3380CC4-5D6E-409C-BE32-E72D297353CC}">
                  <c16:uniqueId val="{00000001-F448-4354-B1FE-F0C7F823737A}"/>
                </c:ext>
              </c:extLst>
            </c:dLbl>
            <c:dLbl>
              <c:idx val="2"/>
              <c:tx>
                <c:strRef>
                  <c:f>Daten_Diagramme!$E$8</c:f>
                  <c:strCache>
                    <c:ptCount val="1"/>
                    <c:pt idx="0">
                      <c:v>-3.6</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{A1FDF6B0-1E09-41EF-A61C-57799404C77A}</c15:txfldGUID>
                      <c15:f>Daten_Diagramme!$E$8</c15:f>
                      <c15:dlblFieldTableCache>
                        <c:ptCount val="1"/>
                        <c:pt idx="0">
                          <c:v>-3.6</c:v>
                        </c:pt>
                      </c15:dlblFieldTableCache>
                    </c15:dlblFTEntry>
                  </c15:dlblFieldTable>
                  <c15:showDataLabelsRange val="0"/>
                </c:ext>
                <c:ext xmlns:c16="http://schemas.microsoft.com/office/drawing/2014/chart" uri="{C3380CC4-5D6E-409C-BE32-E72D297353CC}">
                  <c16:uniqueId val="{00000002-F448-4354-B1FE-F0C7F823737A}"/>
                </c:ext>
              </c:extLst>
            </c:dLbl>
            <c:dLbl>
              <c:idx val="3"/>
              <c:tx>
                <c:strRef>
                  <c:f>Daten_Diagramme!$E$9</c:f>
                  <c:strCache>
                    <c:ptCount val="1"/>
                    <c:pt idx="0">
                      <c:v>-2.9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{EDB9226F-2878-4146-AF5C-A76B380DA988}</c15:txfldGUID>
                      <c15:f>Daten_Diagramme!$E$9</c15:f>
                      <c15:dlblFieldTableCache>
                        <c:ptCount val="1"/>
                        <c:pt idx="0">
                          <c:v>-2.9</c:v>
                        </c:pt>
                      </c15:dlblFieldTableCache>
                    </c15:dlblFTEntry>
                  </c15:dlblFieldTable>
                  <c15:showDataLabelsRange val="0"/>
                </c:ext>
                <c:ext xmlns:c16="http://schemas.microsoft.com/office/drawing/2014/chart" uri="{C3380CC4-5D6E-409C-BE32-E72D297353CC}">
                  <c16:uniqueId val="{00000003-F448-4354-B1FE-F0C7F823737A}"/>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Daten_Diagramme!$C$6:$C$9</c:f>
              <c:numCache>
                <c:formatCode>#,#00</c:formatCode>
                <c:ptCount val="4"/>
                <c:pt idx="0">
                  <c:v>-4.2454291911992561</c:v>
                </c:pt>
                <c:pt idx="1">
                  <c:v>-2.7368672112575281</c:v>
                </c:pt>
                <c:pt idx="2">
                  <c:v>-3.6279896103654186</c:v>
                </c:pt>
                <c:pt idx="3">
                  <c:v>-2.8655893304673015</c:v>
                </c:pt>
              </c:numCache>
            </c:numRef>
          </c:val>
          <c:extLst>
            <c:ext xmlns:c16="http://schemas.microsoft.com/office/drawing/2014/chart" uri="{C3380CC4-5D6E-409C-BE32-E72D297353CC}">
              <c16:uniqueId val="{00000004-F448-4354-B1FE-F0C7F823737A}"/>
            </c:ext>
          </c:extLst>
        </c:ser>
        <c:ser>
          <c:idx val="1"/>
          <c:order val="1"/>
          <c:spPr>
            <a:noFill/>
            <a:ln w="25400">
              <a:noFill/>
            </a:ln>
          </c:spPr>
          <c:invertIfNegative val="0"/>
          <c:dLbls>
            <c:dLbl>
              <c:idx val="0"/>
              <c:tx>
                <c:strRef>
                  <c:f>Daten_Diagramme!$G$6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{EE1CC2E0-BD08-4FFD-BD83-14FE57F95D23}</c15:txfldGUID>
                      <c15:f>Daten_Diagramme!$G$6</c15:f>
                      <c15:dlblFieldTableCache>
                        <c:ptCount val="1"/>
                      </c15:dlblFieldTableCache>
                    </c15:dlblFTEntry>
                  </c15:dlblFieldTable>
                  <c15:showDataLabelsRange val="0"/>
                </c:ext>
                <c:ext xmlns:c16="http://schemas.microsoft.com/office/drawing/2014/chart" uri="{C3380CC4-5D6E-409C-BE32-E72D297353CC}">
                  <c16:uniqueId val="{00000005-F448-4354-B1FE-F0C7F823737A}"/>
                </c:ext>
              </c:extLst>
            </c:dLbl>
            <c:dLbl>
              <c:idx val="1"/>
              <c:tx>
                <c:strRef>
                  <c:f>Daten_Diagramme!$G$7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{A9A84852-4D56-4601-9C37-3632A6F64B5D}</c15:txfldGUID>
                      <c15:f>Daten_Diagramme!$G$7</c15:f>
                      <c15:dlblFieldTableCache>
                        <c:ptCount val="1"/>
                      </c15:dlblFieldTableCache>
                    </c15:dlblFTEntry>
                  </c15:dlblFieldTable>
                  <c15:showDataLabelsRange val="0"/>
                </c:ext>
                <c:ext xmlns:c16="http://schemas.microsoft.com/office/drawing/2014/chart" uri="{C3380CC4-5D6E-409C-BE32-E72D297353CC}">
                  <c16:uniqueId val="{00000006-F448-4354-B1FE-F0C7F823737A}"/>
                </c:ext>
              </c:extLst>
            </c:dLbl>
            <c:dLbl>
              <c:idx val="2"/>
              <c:tx>
                <c:strRef>
                  <c:f>Daten_Diagramme!$G$8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{6C1E6E2D-E6A4-45E6-80D0-6DAC20D6B26E}</c15:txfldGUID>
                      <c15:f>Daten_Diagramme!$G$8</c15:f>
                      <c15:dlblFieldTableCache>
                        <c:ptCount val="1"/>
                      </c15:dlblFieldTableCache>
                    </c15:dlblFTEntry>
                  </c15:dlblFieldTable>
                  <c15:showDataLabelsRange val="0"/>
                </c:ext>
                <c:ext xmlns:c16="http://schemas.microsoft.com/office/drawing/2014/chart" uri="{C3380CC4-5D6E-409C-BE32-E72D297353CC}">
                  <c16:uniqueId val="{00000007-F448-4354-B1FE-F0C7F823737A}"/>
                </c:ext>
              </c:extLst>
            </c:dLbl>
            <c:dLbl>
              <c:idx val="3"/>
              <c:tx>
                <c:strRef>
                  <c:f>Daten_Diagramme!$G$9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{1662A050-F42B-4B42-80DA-E665DF2E564B}</c15:txfldGUID>
                      <c15:f>Daten_Diagramme!$G$9</c15:f>
                      <c15:dlblFieldTableCache>
                        <c:ptCount val="1"/>
                      </c15:dlblFieldTableCache>
                    </c15:dlblFTEntry>
                  </c15:dlblFieldTable>
                  <c15:showDataLabelsRange val="0"/>
                </c:ext>
                <c:ext xmlns:c16="http://schemas.microsoft.com/office/drawing/2014/chart" uri="{C3380CC4-5D6E-409C-BE32-E72D297353CC}">
                  <c16:uniqueId val="{00000008-F448-4354-B1FE-F0C7F823737A}"/>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Daten_Diagramme!$I$6:$I$9</c:f>
              <c:numCache>
                <c:formatCode>#,#00</c:formatCode>
                <c:ptCount val="4"/>
                <c:pt idx="0">
                  <c:v>0</c:v>
                </c:pt>
                <c:pt idx="1">
                  <c:v>0</c:v>
                </c:pt>
                <c:pt idx="2">
                  <c:v>0</c:v>
                </c:pt>
                <c:pt idx="3">
                  <c:v>0</c:v>
                </c:pt>
              </c:numCache>
            </c:numRef>
          </c:val>
          <c:extLst>
            <c:ext xmlns:c16="http://schemas.microsoft.com/office/drawing/2014/chart" uri="{C3380CC4-5D6E-409C-BE32-E72D297353CC}">
              <c16:uniqueId val="{00000009-F448-4354-B1FE-F0C7F823737A}"/>
            </c:ext>
          </c:extLst>
        </c:ser>
        <c:dLbls>
          <c:showLegendKey val="0"/>
          <c:showVal val="1"/>
          <c:showCatName val="0"/>
          <c:showSerName val="0"/>
          <c:showPercent val="0"/>
          <c:showBubbleSize val="0"/>
        </c:dLbls>
        <c:gapWidth val="100"/>
        <c:overlap val="100"/>
        <c:axId val="296107200"/>
        <c:axId val="297289736"/>
      </c:barChart>
      <c:scatterChart>
        <c:scatterStyle val="lineMarker"/>
        <c:varyColors val="0"/>
        <c:ser>
          <c:idx val="2"/>
          <c:order val="2"/>
          <c:spPr>
            <a:ln w="28575">
              <a:noFill/>
            </a:ln>
          </c:spPr>
          <c:marker>
            <c:symbol val="picture"/>
            <c:spPr>
              <a:blipFill dpi="0" rotWithShape="0">
                <a:blip xmlns:r="http://schemas.openxmlformats.org/officeDocument/2006/relationships" r:embed="rId1"/>
                <a:srcRect/>
                <a:stretch>
                  <a:fillRect/>
                </a:stretch>
              </a:blipFill>
              <a:ln w="25400">
                <a:noFill/>
              </a:ln>
            </c:spPr>
          </c:marker>
          <c:dLbls>
            <c:delete val="1"/>
          </c:dLbls>
          <c:xVal>
            <c:numRef>
              <c:f>Daten_Diagramme!$M$6:$M$9</c:f>
              <c:numCache>
                <c:formatCode>General</c:formatCode>
                <c:ptCount val="4"/>
                <c:pt idx="0">
                  <c:v>#N/A</c:v>
                </c:pt>
                <c:pt idx="1">
                  <c:v>#N/A</c:v>
                </c:pt>
                <c:pt idx="2">
                  <c:v>#N/A</c:v>
                </c:pt>
                <c:pt idx="3">
                  <c:v>#N/A</c:v>
                </c:pt>
              </c:numCache>
            </c:numRef>
          </c:xVal>
          <c:yVal>
            <c:numRef>
              <c:f>Daten_Diagramme!$L$6:$L$9</c:f>
              <c:numCache>
                <c:formatCode>General</c:formatCode>
                <c:ptCount val="4"/>
                <c:pt idx="0">
                  <c:v>#N/A</c:v>
                </c:pt>
                <c:pt idx="1">
                  <c:v>#N/A</c:v>
                </c:pt>
                <c:pt idx="2">
                  <c:v>#N/A</c:v>
                </c:pt>
                <c:pt idx="3">
                  <c:v>#N/A</c:v>
                </c:pt>
              </c:numCache>
            </c:numRef>
          </c:yVal>
          <c:smooth val="0"/>
          <c:extLst>
            <c:ext xmlns:c16="http://schemas.microsoft.com/office/drawing/2014/chart" uri="{C3380CC4-5D6E-409C-BE32-E72D297353CC}">
              <c16:uniqueId val="{0000000A-F448-4354-B1FE-F0C7F823737A}"/>
            </c:ext>
          </c:extLst>
        </c:ser>
        <c:dLbls>
          <c:showLegendKey val="0"/>
          <c:showVal val="1"/>
          <c:showCatName val="0"/>
          <c:showSerName val="0"/>
          <c:showPercent val="0"/>
          <c:showBubbleSize val="0"/>
        </c:dLbls>
        <c:axId val="297290128"/>
        <c:axId val="297290520"/>
      </c:scatterChart>
      <c:catAx>
        <c:axId val="296107200"/>
        <c:scaling>
          <c:orientation val="maxMin"/>
        </c:scaling>
        <c:delete val="0"/>
        <c:axPos val="l"/>
        <c:majorTickMark val="none"/>
        <c:minorTickMark val="none"/>
        <c:tickLblPos val="none"/>
        <c:spPr>
          <a:ln w="3175">
            <a:solidFill>
              <a:srgbClr val="000000"/>
            </a:solidFill>
            <a:prstDash val="solid"/>
          </a:ln>
        </c:spPr>
        <c:crossAx val="297289736"/>
        <c:crosses val="autoZero"/>
        <c:auto val="1"/>
        <c:lblAlgn val="ctr"/>
        <c:lblOffset val="100"/>
        <c:tickMarkSkip val="1"/>
        <c:noMultiLvlLbl val="0"/>
      </c:catAx>
      <c:valAx>
        <c:axId val="297289736"/>
        <c:scaling>
          <c:orientation val="minMax"/>
          <c:max val="50"/>
          <c:min val="-50"/>
        </c:scaling>
        <c:delete val="1"/>
        <c:axPos val="t"/>
        <c:numFmt formatCode="#,#00" sourceLinked="1"/>
        <c:majorTickMark val="out"/>
        <c:minorTickMark val="none"/>
        <c:tickLblPos val="none"/>
        <c:crossAx val="296107200"/>
        <c:crosses val="autoZero"/>
        <c:crossBetween val="between"/>
        <c:majorUnit val="10"/>
        <c:minorUnit val="5"/>
      </c:valAx>
      <c:valAx>
        <c:axId val="297290128"/>
        <c:scaling>
          <c:orientation val="minMax"/>
        </c:scaling>
        <c:delete val="1"/>
        <c:axPos val="b"/>
        <c:numFmt formatCode="General" sourceLinked="1"/>
        <c:majorTickMark val="out"/>
        <c:minorTickMark val="none"/>
        <c:tickLblPos val="none"/>
        <c:crossAx val="297290520"/>
        <c:crosses val="max"/>
        <c:crossBetween val="midCat"/>
      </c:valAx>
      <c:valAx>
        <c:axId val="297290520"/>
        <c:scaling>
          <c:orientation val="maxMin"/>
          <c:max val="40"/>
          <c:min val="0"/>
        </c:scaling>
        <c:delete val="1"/>
        <c:axPos val="r"/>
        <c:numFmt formatCode="General" sourceLinked="1"/>
        <c:majorTickMark val="out"/>
        <c:minorTickMark val="none"/>
        <c:tickLblPos val="none"/>
        <c:crossAx val="297290128"/>
        <c:crosses val="max"/>
        <c:crossBetween val="midCat"/>
        <c:majorUnit val="10"/>
        <c:minorUnit val="5"/>
      </c:valAx>
      <c:spPr>
        <a:noFill/>
        <a:ln w="25400">
          <a:noFill/>
        </a:ln>
      </c:spPr>
    </c:plotArea>
    <c:plotVisOnly val="1"/>
    <c:dispBlanksAs val="gap"/>
    <c:showDLblsOverMax val="0"/>
  </c:chart>
  <c:spPr>
    <a:noFill/>
    <a:ln w="9525">
      <a:noFill/>
    </a:ln>
  </c:spPr>
  <c:txPr>
    <a:bodyPr/>
    <a:lstStyle/>
    <a:p>
      <a:pPr>
        <a:defRPr sz="325"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4585987261146924E-2"/>
          <c:y val="1.4231505644191103E-2"/>
          <c:w val="0.9140127388535032"/>
          <c:h val="0.98576853674540688"/>
        </c:manualLayout>
      </c:layout>
      <c:barChart>
        <c:barDir val="bar"/>
        <c:grouping val="clustered"/>
        <c:varyColors val="0"/>
        <c:ser>
          <c:idx val="0"/>
          <c:order val="0"/>
          <c:spPr>
            <a:solidFill>
              <a:srgbClr val="969696"/>
            </a:solidFill>
            <a:ln w="25400">
              <a:noFill/>
            </a:ln>
          </c:spPr>
          <c:invertIfNegative val="0"/>
          <c:dLbls>
            <c:dLbl>
              <c:idx val="0"/>
              <c:tx>
                <c:strRef>
                  <c:f>Daten_Diagramme!$D$14</c:f>
                  <c:strCache>
                    <c:ptCount val="1"/>
                    <c:pt idx="0">
                      <c:v>-0.2</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{0F4952E9-A3E9-4184-82D1-8CA4379679D0}</c15:txfldGUID>
                      <c15:f>Daten_Diagramme!$D$14</c15:f>
                      <c15:dlblFieldTableCache>
                        <c:ptCount val="1"/>
                        <c:pt idx="0">
                          <c:v>-0.2</c:v>
                        </c:pt>
                      </c15:dlblFieldTableCache>
                    </c15:dlblFTEntry>
                  </c15:dlblFieldTable>
                  <c15:showDataLabelsRange val="0"/>
                </c:ext>
                <c:ext xmlns:c16="http://schemas.microsoft.com/office/drawing/2014/chart" uri="{C3380CC4-5D6E-409C-BE32-E72D297353CC}">
                  <c16:uniqueId val="{00000000-CF8F-4E3F-ACA3-235F8DCB8F8D}"/>
                </c:ext>
              </c:extLst>
            </c:dLbl>
            <c:dLbl>
              <c:idx val="1"/>
              <c:tx>
                <c:strRef>
                  <c:f>Daten_Diagramme!$D$15</c:f>
                  <c:strCache>
                    <c:ptCount val="1"/>
                    <c:pt idx="0">
                      <c:v>-1.2</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{E59F0F94-7840-4817-9C78-B1E421B6C6E4}</c15:txfldGUID>
                      <c15:f>Daten_Diagramme!$D$15</c15:f>
                      <c15:dlblFieldTableCache>
                        <c:ptCount val="1"/>
                        <c:pt idx="0">
                          <c:v>-1.2</c:v>
                        </c:pt>
                      </c15:dlblFieldTableCache>
                    </c15:dlblFTEntry>
                  </c15:dlblFieldTable>
                  <c15:showDataLabelsRange val="0"/>
                </c:ext>
                <c:ext xmlns:c16="http://schemas.microsoft.com/office/drawing/2014/chart" uri="{C3380CC4-5D6E-409C-BE32-E72D297353CC}">
                  <c16:uniqueId val="{00000001-CF8F-4E3F-ACA3-235F8DCB8F8D}"/>
                </c:ext>
              </c:extLst>
            </c:dLbl>
            <c:dLbl>
              <c:idx val="2"/>
              <c:tx>
                <c:strRef>
                  <c:f>Daten_Diagramme!$D$16</c:f>
                  <c:strCache>
                    <c:ptCount val="1"/>
                    <c:pt idx="0">
                      <c:v>0.4</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{110818A0-7D1E-4F6E-9A79-17ED20E63377}</c15:txfldGUID>
                      <c15:f>Daten_Diagramme!$D$16</c15:f>
                      <c15:dlblFieldTableCache>
                        <c:ptCount val="1"/>
                        <c:pt idx="0">
                          <c:v>0.4</c:v>
                        </c:pt>
                      </c15:dlblFieldTableCache>
                    </c15:dlblFTEntry>
                  </c15:dlblFieldTable>
                  <c15:showDataLabelsRange val="0"/>
                </c:ext>
                <c:ext xmlns:c16="http://schemas.microsoft.com/office/drawing/2014/chart" uri="{C3380CC4-5D6E-409C-BE32-E72D297353CC}">
                  <c16:uniqueId val="{00000002-CF8F-4E3F-ACA3-235F8DCB8F8D}"/>
                </c:ext>
              </c:extLst>
            </c:dLbl>
            <c:dLbl>
              <c:idx val="3"/>
              <c:tx>
                <c:strRef>
                  <c:f>Daten_Diagramme!$D$17</c:f>
                  <c:strCache>
                    <c:ptCount val="1"/>
                    <c:pt idx="0">
                      <c:v>1.5</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{A02C1923-DB97-48CD-AAE9-1D354F367169}</c15:txfldGUID>
                      <c15:f>Daten_Diagramme!$D$17</c15:f>
                      <c15:dlblFieldTableCache>
                        <c:ptCount val="1"/>
                        <c:pt idx="0">
                          <c:v>1.5</c:v>
                        </c:pt>
                      </c15:dlblFieldTableCache>
                    </c15:dlblFTEntry>
                  </c15:dlblFieldTable>
                  <c15:showDataLabelsRange val="0"/>
                </c:ext>
                <c:ext xmlns:c16="http://schemas.microsoft.com/office/drawing/2014/chart" uri="{C3380CC4-5D6E-409C-BE32-E72D297353CC}">
                  <c16:uniqueId val="{00000003-CF8F-4E3F-ACA3-235F8DCB8F8D}"/>
                </c:ext>
              </c:extLst>
            </c:dLbl>
            <c:dLbl>
              <c:idx val="4"/>
              <c:tx>
                <c:strRef>
                  <c:f>Daten_Diagramme!$D$18</c:f>
                  <c:strCache>
                    <c:ptCount val="1"/>
                    <c:pt idx="0">
                      <c:v>0.5</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{209805F9-9219-49EE-BB69-5FFA790BC5B8}</c15:txfldGUID>
                      <c15:f>Daten_Diagramme!$D$18</c15:f>
                      <c15:dlblFieldTableCache>
                        <c:ptCount val="1"/>
                        <c:pt idx="0">
                          <c:v>0.5</c:v>
                        </c:pt>
                      </c15:dlblFieldTableCache>
                    </c15:dlblFTEntry>
                  </c15:dlblFieldTable>
                  <c15:showDataLabelsRange val="0"/>
                </c:ext>
                <c:ext xmlns:c16="http://schemas.microsoft.com/office/drawing/2014/chart" uri="{C3380CC4-5D6E-409C-BE32-E72D297353CC}">
                  <c16:uniqueId val="{00000004-CF8F-4E3F-ACA3-235F8DCB8F8D}"/>
                </c:ext>
              </c:extLst>
            </c:dLbl>
            <c:dLbl>
              <c:idx val="5"/>
              <c:tx>
                <c:strRef>
                  <c:f>Daten_Diagramme!$D$19</c:f>
                  <c:strCache>
                    <c:ptCount val="1"/>
                    <c:pt idx="0">
                      <c:v>2.9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{353E21E9-2393-4B2C-88AC-A1D02B11748E}</c15:txfldGUID>
                      <c15:f>Daten_Diagramme!$D$19</c15:f>
                      <c15:dlblFieldTableCache>
                        <c:ptCount val="1"/>
                        <c:pt idx="0">
                          <c:v>2.9</c:v>
                        </c:pt>
                      </c15:dlblFieldTableCache>
                    </c15:dlblFTEntry>
                  </c15:dlblFieldTable>
                  <c15:showDataLabelsRange val="0"/>
                </c:ext>
                <c:ext xmlns:c16="http://schemas.microsoft.com/office/drawing/2014/chart" uri="{C3380CC4-5D6E-409C-BE32-E72D297353CC}">
                  <c16:uniqueId val="{00000005-CF8F-4E3F-ACA3-235F8DCB8F8D}"/>
                </c:ext>
              </c:extLst>
            </c:dLbl>
            <c:dLbl>
              <c:idx val="6"/>
              <c:tx>
                <c:strRef>
                  <c:f>Daten_Diagramme!$D$20</c:f>
                  <c:strCache>
                    <c:ptCount val="1"/>
                    <c:pt idx="0">
                      <c:v>-1.9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{EF548B35-DAD0-490A-89F6-91A74E9EE172}</c15:txfldGUID>
                      <c15:f>Daten_Diagramme!$D$20</c15:f>
                      <c15:dlblFieldTableCache>
                        <c:ptCount val="1"/>
                        <c:pt idx="0">
                          <c:v>-1.9</c:v>
                        </c:pt>
                      </c15:dlblFieldTableCache>
                    </c15:dlblFTEntry>
                  </c15:dlblFieldTable>
                  <c15:showDataLabelsRange val="0"/>
                </c:ext>
                <c:ext xmlns:c16="http://schemas.microsoft.com/office/drawing/2014/chart" uri="{C3380CC4-5D6E-409C-BE32-E72D297353CC}">
                  <c16:uniqueId val="{00000006-CF8F-4E3F-ACA3-235F8DCB8F8D}"/>
                </c:ext>
              </c:extLst>
            </c:dLbl>
            <c:dLbl>
              <c:idx val="7"/>
              <c:tx>
                <c:strRef>
                  <c:f>Daten_Diagramme!$D$21</c:f>
                  <c:strCache>
                    <c:ptCount val="1"/>
                    <c:pt idx="0">
                      <c:v>-0.6</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{9198E267-B3A5-4C89-A1EF-E79C41524C08}</c15:txfldGUID>
                      <c15:f>Daten_Diagramme!$D$21</c15:f>
                      <c15:dlblFieldTableCache>
                        <c:ptCount val="1"/>
                        <c:pt idx="0">
                          <c:v>-0.6</c:v>
                        </c:pt>
                      </c15:dlblFieldTableCache>
                    </c15:dlblFTEntry>
                  </c15:dlblFieldTable>
                  <c15:showDataLabelsRange val="0"/>
                </c:ext>
                <c:ext xmlns:c16="http://schemas.microsoft.com/office/drawing/2014/chart" uri="{C3380CC4-5D6E-409C-BE32-E72D297353CC}">
                  <c16:uniqueId val="{00000007-CF8F-4E3F-ACA3-235F8DCB8F8D}"/>
                </c:ext>
              </c:extLst>
            </c:dLbl>
            <c:dLbl>
              <c:idx val="8"/>
              <c:tx>
                <c:strRef>
                  <c:f>Daten_Diagramme!$D$22</c:f>
                  <c:strCache>
                    <c:ptCount val="1"/>
                    <c:pt idx="0">
                      <c:v>0.0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{60824D29-C255-4DC9-86CF-57E0CBF919B4}</c15:txfldGUID>
                      <c15:f>Daten_Diagramme!$D$22</c15:f>
                      <c15:dlblFieldTableCache>
                        <c:ptCount val="1"/>
                        <c:pt idx="0">
                          <c:v>0.0</c:v>
                        </c:pt>
                      </c15:dlblFieldTableCache>
                    </c15:dlblFTEntry>
                  </c15:dlblFieldTable>
                  <c15:showDataLabelsRange val="0"/>
                </c:ext>
                <c:ext xmlns:c16="http://schemas.microsoft.com/office/drawing/2014/chart" uri="{C3380CC4-5D6E-409C-BE32-E72D297353CC}">
                  <c16:uniqueId val="{00000008-CF8F-4E3F-ACA3-235F8DCB8F8D}"/>
                </c:ext>
              </c:extLst>
            </c:dLbl>
            <c:dLbl>
              <c:idx val="9"/>
              <c:tx>
                <c:strRef>
                  <c:f>Daten_Diagramme!$D$23</c:f>
                  <c:strCache>
                    <c:ptCount val="1"/>
                    <c:pt idx="0">
                      <c:v>-17.8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{BD40C817-097D-455A-90A5-ABF1F60932E2}</c15:txfldGUID>
                      <c15:f>Daten_Diagramme!$D$23</c15:f>
                      <c15:dlblFieldTableCache>
                        <c:ptCount val="1"/>
                        <c:pt idx="0">
                          <c:v>-17.8</c:v>
                        </c:pt>
                      </c15:dlblFieldTableCache>
                    </c15:dlblFTEntry>
                  </c15:dlblFieldTable>
                  <c15:showDataLabelsRange val="0"/>
                </c:ext>
                <c:ext xmlns:c16="http://schemas.microsoft.com/office/drawing/2014/chart" uri="{C3380CC4-5D6E-409C-BE32-E72D297353CC}">
                  <c16:uniqueId val="{00000009-CF8F-4E3F-ACA3-235F8DCB8F8D}"/>
                </c:ext>
              </c:extLst>
            </c:dLbl>
            <c:dLbl>
              <c:idx val="10"/>
              <c:tx>
                <c:strRef>
                  <c:f>Daten_Diagramme!$D$24</c:f>
                  <c:strCache>
                    <c:ptCount val="1"/>
                    <c:pt idx="0">
                      <c:v>0.6</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{68F2DBD6-1957-4867-BAE7-3757C08721A6}</c15:txfldGUID>
                      <c15:f>Daten_Diagramme!$D$24</c15:f>
                      <c15:dlblFieldTableCache>
                        <c:ptCount val="1"/>
                        <c:pt idx="0">
                          <c:v>0.6</c:v>
                        </c:pt>
                      </c15:dlblFieldTableCache>
                    </c15:dlblFTEntry>
                  </c15:dlblFieldTable>
                  <c15:showDataLabelsRange val="0"/>
                </c:ext>
                <c:ext xmlns:c16="http://schemas.microsoft.com/office/drawing/2014/chart" uri="{C3380CC4-5D6E-409C-BE32-E72D297353CC}">
                  <c16:uniqueId val="{0000000A-CF8F-4E3F-ACA3-235F8DCB8F8D}"/>
                </c:ext>
              </c:extLst>
            </c:dLbl>
            <c:dLbl>
              <c:idx val="11"/>
              <c:tx>
                <c:strRef>
                  <c:f>Daten_Diagramme!$D$25</c:f>
                  <c:strCache>
                    <c:ptCount val="1"/>
                    <c:pt idx="0">
                      <c:v>4.0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{082825C9-3955-4C62-A4D3-8AD8296479E6}</c15:txfldGUID>
                      <c15:f>Daten_Diagramme!$D$25</c15:f>
                      <c15:dlblFieldTableCache>
                        <c:ptCount val="1"/>
                        <c:pt idx="0">
                          <c:v>4.0</c:v>
                        </c:pt>
                      </c15:dlblFieldTableCache>
                    </c15:dlblFTEntry>
                  </c15:dlblFieldTable>
                  <c15:showDataLabelsRange val="0"/>
                </c:ext>
                <c:ext xmlns:c16="http://schemas.microsoft.com/office/drawing/2014/chart" uri="{C3380CC4-5D6E-409C-BE32-E72D297353CC}">
                  <c16:uniqueId val="{0000000B-CF8F-4E3F-ACA3-235F8DCB8F8D}"/>
                </c:ext>
              </c:extLst>
            </c:dLbl>
            <c:dLbl>
              <c:idx val="12"/>
              <c:tx>
                <c:strRef>
                  <c:f>Daten_Diagramme!$D$26</c:f>
                  <c:strCache>
                    <c:ptCount val="1"/>
                    <c:pt idx="0">
                      <c:v>-9.4</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{01C0A1B5-EA2B-4115-BABE-C6238B75063F}</c15:txfldGUID>
                      <c15:f>Daten_Diagramme!$D$26</c15:f>
                      <c15:dlblFieldTableCache>
                        <c:ptCount val="1"/>
                        <c:pt idx="0">
                          <c:v>-9.4</c:v>
                        </c:pt>
                      </c15:dlblFieldTableCache>
                    </c15:dlblFTEntry>
                  </c15:dlblFieldTable>
                  <c15:showDataLabelsRange val="0"/>
                </c:ext>
                <c:ext xmlns:c16="http://schemas.microsoft.com/office/drawing/2014/chart" uri="{C3380CC4-5D6E-409C-BE32-E72D297353CC}">
                  <c16:uniqueId val="{0000000C-CF8F-4E3F-ACA3-235F8DCB8F8D}"/>
                </c:ext>
              </c:extLst>
            </c:dLbl>
            <c:dLbl>
              <c:idx val="13"/>
              <c:tx>
                <c:strRef>
                  <c:f>Daten_Diagramme!$D$27</c:f>
                  <c:strCache>
                    <c:ptCount val="1"/>
                    <c:pt idx="0">
                      <c:v>5.4</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{2AA0F941-6295-4649-8F71-BA46C51AC2C6}</c15:txfldGUID>
                      <c15:f>Daten_Diagramme!$D$27</c15:f>
                      <c15:dlblFieldTableCache>
                        <c:ptCount val="1"/>
                        <c:pt idx="0">
                          <c:v>5.4</c:v>
                        </c:pt>
                      </c15:dlblFieldTableCache>
                    </c15:dlblFTEntry>
                  </c15:dlblFieldTable>
                  <c15:showDataLabelsRange val="0"/>
                </c:ext>
                <c:ext xmlns:c16="http://schemas.microsoft.com/office/drawing/2014/chart" uri="{C3380CC4-5D6E-409C-BE32-E72D297353CC}">
                  <c16:uniqueId val="{0000000D-CF8F-4E3F-ACA3-235F8DCB8F8D}"/>
                </c:ext>
              </c:extLst>
            </c:dLbl>
            <c:dLbl>
              <c:idx val="14"/>
              <c:tx>
                <c:strRef>
                  <c:f>Daten_Diagramme!$D$28</c:f>
                  <c:strCache>
                    <c:ptCount val="1"/>
                    <c:pt idx="0">
                      <c:v>-4.0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{CE5305A9-F4C0-4632-8261-989D865F4F6D}</c15:txfldGUID>
                      <c15:f>Daten_Diagramme!$D$28</c15:f>
                      <c15:dlblFieldTableCache>
                        <c:ptCount val="1"/>
                        <c:pt idx="0">
                          <c:v>-4.0</c:v>
                        </c:pt>
                      </c15:dlblFieldTableCache>
                    </c15:dlblFTEntry>
                  </c15:dlblFieldTable>
                  <c15:showDataLabelsRange val="0"/>
                </c:ext>
                <c:ext xmlns:c16="http://schemas.microsoft.com/office/drawing/2014/chart" uri="{C3380CC4-5D6E-409C-BE32-E72D297353CC}">
                  <c16:uniqueId val="{0000000E-CF8F-4E3F-ACA3-235F8DCB8F8D}"/>
                </c:ext>
              </c:extLst>
            </c:dLbl>
            <c:dLbl>
              <c:idx val="15"/>
              <c:tx>
                <c:strRef>
                  <c:f>Daten_Diagramme!$D$29</c:f>
                  <c:strCache>
                    <c:ptCount val="1"/>
                    <c:pt idx="0">
                      <c:v>-5.5</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{CAFFD9B6-5D70-46CB-9729-D4DD0D2A2805}</c15:txfldGUID>
                      <c15:f>Daten_Diagramme!$D$29</c15:f>
                      <c15:dlblFieldTableCache>
                        <c:ptCount val="1"/>
                        <c:pt idx="0">
                          <c:v>-5.5</c:v>
                        </c:pt>
                      </c15:dlblFieldTableCache>
                    </c15:dlblFTEntry>
                  </c15:dlblFieldTable>
                  <c15:showDataLabelsRange val="0"/>
                </c:ext>
                <c:ext xmlns:c16="http://schemas.microsoft.com/office/drawing/2014/chart" uri="{C3380CC4-5D6E-409C-BE32-E72D297353CC}">
                  <c16:uniqueId val="{0000000F-CF8F-4E3F-ACA3-235F8DCB8F8D}"/>
                </c:ext>
              </c:extLst>
            </c:dLbl>
            <c:dLbl>
              <c:idx val="16"/>
              <c:tx>
                <c:strRef>
                  <c:f>Daten_Diagramme!$D$30</c:f>
                  <c:strCache>
                    <c:ptCount val="1"/>
                    <c:pt idx="0">
                      <c:v>1.9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{4C1F529F-EDBF-4E95-A199-F1AFDD72369F}</c15:txfldGUID>
                      <c15:f>Daten_Diagramme!$D$30</c15:f>
                      <c15:dlblFieldTableCache>
                        <c:ptCount val="1"/>
                        <c:pt idx="0">
                          <c:v>1.9</c:v>
                        </c:pt>
                      </c15:dlblFieldTableCache>
                    </c15:dlblFTEntry>
                  </c15:dlblFieldTable>
                  <c15:showDataLabelsRange val="0"/>
                </c:ext>
                <c:ext xmlns:c16="http://schemas.microsoft.com/office/drawing/2014/chart" uri="{C3380CC4-5D6E-409C-BE32-E72D297353CC}">
                  <c16:uniqueId val="{00000010-CF8F-4E3F-ACA3-235F8DCB8F8D}"/>
                </c:ext>
              </c:extLst>
            </c:dLbl>
            <c:dLbl>
              <c:idx val="17"/>
              <c:tx>
                <c:strRef>
                  <c:f>Daten_Diagramme!$D$31</c:f>
                  <c:strCache>
                    <c:ptCount val="1"/>
                    <c:pt idx="0">
                      <c:v>1.9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{9148E764-DA1A-48F4-AF94-F06331AC0E48}</c15:txfldGUID>
                      <c15:f>Daten_Diagramme!$D$31</c15:f>
                      <c15:dlblFieldTableCache>
                        <c:ptCount val="1"/>
                        <c:pt idx="0">
                          <c:v>1.9</c:v>
                        </c:pt>
                      </c15:dlblFieldTableCache>
                    </c15:dlblFTEntry>
                  </c15:dlblFieldTable>
                  <c15:showDataLabelsRange val="0"/>
                </c:ext>
                <c:ext xmlns:c16="http://schemas.microsoft.com/office/drawing/2014/chart" uri="{C3380CC4-5D6E-409C-BE32-E72D297353CC}">
                  <c16:uniqueId val="{00000011-CF8F-4E3F-ACA3-235F8DCB8F8D}"/>
                </c:ext>
              </c:extLst>
            </c:dLbl>
            <c:dLbl>
              <c:idx val="18"/>
              <c:tx>
                <c:strRef>
                  <c:f>Daten_Diagramme!$D$32</c:f>
                  <c:strCache>
                    <c:ptCount val="1"/>
                    <c:pt idx="0">
                      <c:v>2.7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{4C7AF238-F447-434D-A682-7BBC8B4376ED}</c15:txfldGUID>
                      <c15:f>Daten_Diagramme!$D$32</c15:f>
                      <c15:dlblFieldTableCache>
                        <c:ptCount val="1"/>
                        <c:pt idx="0">
                          <c:v>2.7</c:v>
                        </c:pt>
                      </c15:dlblFieldTableCache>
                    </c15:dlblFTEntry>
                  </c15:dlblFieldTable>
                  <c15:showDataLabelsRange val="0"/>
                </c:ext>
                <c:ext xmlns:c16="http://schemas.microsoft.com/office/drawing/2014/chart" uri="{C3380CC4-5D6E-409C-BE32-E72D297353CC}">
                  <c16:uniqueId val="{00000012-CF8F-4E3F-ACA3-235F8DCB8F8D}"/>
                </c:ext>
              </c:extLst>
            </c:dLbl>
            <c:dLbl>
              <c:idx val="19"/>
              <c:tx>
                <c:strRef>
                  <c:f>Daten_Diagramme!$D$33</c:f>
                  <c:strCache>
                    <c:ptCount val="1"/>
                    <c:pt idx="0">
                      <c:v>-2.1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{B0AD6593-B301-4099-960A-3DD783242364}</c15:txfldGUID>
                      <c15:f>Daten_Diagramme!$D$33</c15:f>
                      <c15:dlblFieldTableCache>
                        <c:ptCount val="1"/>
                        <c:pt idx="0">
                          <c:v>-2.1</c:v>
                        </c:pt>
                      </c15:dlblFieldTableCache>
                    </c15:dlblFTEntry>
                  </c15:dlblFieldTable>
                  <c15:showDataLabelsRange val="0"/>
                </c:ext>
                <c:ext xmlns:c16="http://schemas.microsoft.com/office/drawing/2014/chart" uri="{C3380CC4-5D6E-409C-BE32-E72D297353CC}">
                  <c16:uniqueId val="{00000013-CF8F-4E3F-ACA3-235F8DCB8F8D}"/>
                </c:ext>
              </c:extLst>
            </c:dLbl>
            <c:dLbl>
              <c:idx val="20"/>
              <c:tx>
                <c:strRef>
                  <c:f>Daten_Diagramme!$D$34</c:f>
                  <c:strCache>
                    <c:ptCount val="1"/>
                    <c:pt idx="0">
                      <c:v>1.1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{50773AAA-F269-4709-9284-71326AD18329}</c15:txfldGUID>
                      <c15:f>Daten_Diagramme!$D$34</c15:f>
                      <c15:dlblFieldTableCache>
                        <c:ptCount val="1"/>
                        <c:pt idx="0">
                          <c:v>1.1</c:v>
                        </c:pt>
                      </c15:dlblFieldTableCache>
                    </c15:dlblFTEntry>
                  </c15:dlblFieldTable>
                  <c15:showDataLabelsRange val="0"/>
                </c:ext>
                <c:ext xmlns:c16="http://schemas.microsoft.com/office/drawing/2014/chart" uri="{C3380CC4-5D6E-409C-BE32-E72D297353CC}">
                  <c16:uniqueId val="{00000014-CF8F-4E3F-ACA3-235F8DCB8F8D}"/>
                </c:ext>
              </c:extLst>
            </c:dLbl>
            <c:dLbl>
              <c:idx val="21"/>
              <c:tx>
                <c:strRef>
                  <c:f>Daten_Diagramme!$D$35</c:f>
                  <c:strCache>
                    <c:ptCount val="1"/>
                    <c:pt idx="0">
                      <c:v>0.0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{E58814D3-9369-4ECE-8F0F-6E13E608E99F}</c15:txfldGUID>
                      <c15:f>Daten_Diagramme!$D$35</c15:f>
                      <c15:dlblFieldTableCache>
                        <c:ptCount val="1"/>
                        <c:pt idx="0">
                          <c:v>0.0</c:v>
                        </c:pt>
                      </c15:dlblFieldTableCache>
                    </c15:dlblFTEntry>
                  </c15:dlblFieldTable>
                  <c15:showDataLabelsRange val="0"/>
                </c:ext>
                <c:ext xmlns:c16="http://schemas.microsoft.com/office/drawing/2014/chart" uri="{C3380CC4-5D6E-409C-BE32-E72D297353CC}">
                  <c16:uniqueId val="{00000015-CF8F-4E3F-ACA3-235F8DCB8F8D}"/>
                </c:ext>
              </c:extLst>
            </c:dLbl>
            <c:dLbl>
              <c:idx val="22"/>
              <c:tx>
                <c:strRef>
                  <c:f>Daten_Diagramme!$D$36</c:f>
                  <c:strCache>
                    <c:ptCount val="1"/>
                    <c:pt idx="0">
                      <c:v>0.0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{9749B626-F589-4669-8CDC-002AAEE7107D}</c15:txfldGUID>
                      <c15:f>Daten_Diagramme!$D$36</c15:f>
                      <c15:dlblFieldTableCache>
                        <c:ptCount val="1"/>
                        <c:pt idx="0">
                          <c:v>0.0</c:v>
                        </c:pt>
                      </c15:dlblFieldTableCache>
                    </c15:dlblFTEntry>
                  </c15:dlblFieldTable>
                  <c15:showDataLabelsRange val="0"/>
                </c:ext>
                <c:ext xmlns:c16="http://schemas.microsoft.com/office/drawing/2014/chart" uri="{C3380CC4-5D6E-409C-BE32-E72D297353CC}">
                  <c16:uniqueId val="{00000016-CF8F-4E3F-ACA3-235F8DCB8F8D}"/>
                </c:ext>
              </c:extLst>
            </c:dLbl>
            <c:dLbl>
              <c:idx val="23"/>
              <c:tx>
                <c:strRef>
                  <c:f>Daten_Diagramme!$D$37</c:f>
                  <c:strCache>
                    <c:ptCount val="1"/>
                    <c:pt idx="0">
                      <c:v>-1.2</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{8E8818D2-F397-4EDA-A5A8-4457774D4121}</c15:txfldGUID>
                      <c15:f>Daten_Diagramme!$D$37</c15:f>
                      <c15:dlblFieldTableCache>
                        <c:ptCount val="1"/>
                        <c:pt idx="0">
                          <c:v>-1.2</c:v>
                        </c:pt>
                      </c15:dlblFieldTableCache>
                    </c15:dlblFTEntry>
                  </c15:dlblFieldTable>
                  <c15:showDataLabelsRange val="0"/>
                </c:ext>
                <c:ext xmlns:c16="http://schemas.microsoft.com/office/drawing/2014/chart" uri="{C3380CC4-5D6E-409C-BE32-E72D297353CC}">
                  <c16:uniqueId val="{00000017-CF8F-4E3F-ACA3-235F8DCB8F8D}"/>
                </c:ext>
              </c:extLst>
            </c:dLbl>
            <c:dLbl>
              <c:idx val="24"/>
              <c:layout>
                <c:manualLayout>
                  <c:x val="4.7769028871392123E-3"/>
                  <c:y val="-4.6876052205785108E-5"/>
                </c:manualLayout>
              </c:layout>
              <c:tx>
                <c:strRef>
                  <c:f>Daten_Diagramme!$D$38</c:f>
                  <c:strCache>
                    <c:ptCount val="1"/>
                    <c:pt idx="0">
                      <c:v>0.9</c:v>
                    </c:pt>
                  </c:strCache>
                </c:strRef>
              </c:tx>
              <c:dLblPos val="outEnd"/>
              <c:showLegendKey val="0"/>
              <c:showVal val="0"/>
              <c:showCatName val="0"/>
              <c:showSerName val="0"/>
              <c:showPercent val="0"/>
              <c:showBubbleSize val="0"/>
              <c:extLst>
                <c:ext xmlns:c15="http://schemas.microsoft.com/office/drawing/2012/chart" uri="{CE6537A1-D6FC-4f65-9D91-7224C49458BB}">
                  <c15:dlblFieldTable>
                    <c15:dlblFTEntry>
                      <c15:txfldGUID>{4BEB35C3-F8FA-408B-8D5D-5D61FB240D3F}</c15:txfldGUID>
                      <c15:f>Daten_Diagramme!$D$38</c15:f>
                      <c15:dlblFieldTableCache>
                        <c:ptCount val="1"/>
                        <c:pt idx="0">
                          <c:v>0.9</c:v>
                        </c:pt>
                      </c15:dlblFieldTableCache>
                    </c15:dlblFTEntry>
                  </c15:dlblFieldTable>
                  <c15:showDataLabelsRange val="0"/>
                </c:ext>
                <c:ext xmlns:c16="http://schemas.microsoft.com/office/drawing/2014/chart" uri="{C3380CC4-5D6E-409C-BE32-E72D297353CC}">
                  <c16:uniqueId val="{00000018-CF8F-4E3F-ACA3-235F8DCB8F8D}"/>
                </c:ext>
              </c:extLst>
            </c:dLbl>
            <c:dLbl>
              <c:idx val="25"/>
              <c:tx>
                <c:strRef>
                  <c:f>Daten_Diagramme!$D$39</c:f>
                  <c:strCache>
                    <c:ptCount val="1"/>
                    <c:pt idx="0">
                      <c:v>-0.7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{F39B0A26-D4F5-48D2-AA7F-9BF07C57A01C}</c15:txfldGUID>
                      <c15:f>Daten_Diagramme!$D$39</c15:f>
                      <c15:dlblFieldTableCache>
                        <c:ptCount val="1"/>
                        <c:pt idx="0">
                          <c:v>-0.7</c:v>
                        </c:pt>
                      </c15:dlblFieldTableCache>
                    </c15:dlblFTEntry>
                  </c15:dlblFieldTable>
                  <c15:showDataLabelsRange val="0"/>
                </c:ext>
                <c:ext xmlns:c16="http://schemas.microsoft.com/office/drawing/2014/chart" uri="{C3380CC4-5D6E-409C-BE32-E72D297353CC}">
                  <c16:uniqueId val="{00000019-CF8F-4E3F-ACA3-235F8DCB8F8D}"/>
                </c:ext>
              </c:extLst>
            </c:dLbl>
            <c:dLbl>
              <c:idx val="26"/>
              <c:tx>
                <c:strRef>
                  <c:f>Daten_Diagramme!$D$40</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{065BDC2D-A8DA-4180-90DC-0388EEEF30E7}</c15:txfldGUID>
                      <c15:f>Daten_Diagramme!$D$40</c15:f>
                      <c15:dlblFieldTableCache>
                        <c:ptCount val="1"/>
                        <c:pt idx="0">
                          <c:v>#REF!</c:v>
                        </c:pt>
                      </c15:dlblFieldTableCache>
                    </c15:dlblFTEntry>
                  </c15:dlblFieldTable>
                  <c15:showDataLabelsRange val="0"/>
                </c:ext>
                <c:ext xmlns:c16="http://schemas.microsoft.com/office/drawing/2014/chart" uri="{C3380CC4-5D6E-409C-BE32-E72D297353CC}">
                  <c16:uniqueId val="{0000001A-CF8F-4E3F-ACA3-235F8DCB8F8D}"/>
                </c:ext>
              </c:extLst>
            </c:dLbl>
            <c:dLbl>
              <c:idx val="27"/>
              <c:tx>
                <c:strRef>
                  <c:f>Daten_Diagramme!$D$41</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{43789236-BC76-4832-BBDA-40029E0D41CE}</c15:txfldGUID>
                      <c15:f>Daten_Diagramme!$D$41</c15:f>
                      <c15:dlblFieldTableCache>
                        <c:ptCount val="1"/>
                        <c:pt idx="0">
                          <c:v>#REF!</c:v>
                        </c:pt>
                      </c15:dlblFieldTableCache>
                    </c15:dlblFTEntry>
                  </c15:dlblFieldTable>
                  <c15:showDataLabelsRange val="0"/>
                </c:ext>
                <c:ext xmlns:c16="http://schemas.microsoft.com/office/drawing/2014/chart" uri="{C3380CC4-5D6E-409C-BE32-E72D297353CC}">
                  <c16:uniqueId val="{0000001B-CF8F-4E3F-ACA3-235F8DCB8F8D}"/>
                </c:ext>
              </c:extLst>
            </c:dLbl>
            <c:dLbl>
              <c:idx val="28"/>
              <c:tx>
                <c:strRef>
                  <c:f>Daten_Diagramme!$D$42</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{7DE9EE8A-A595-40A9-BB91-A16C6206CC7A}</c15:txfldGUID>
                      <c15:f>Daten_Diagramme!$D$42</c15:f>
                      <c15:dlblFieldTableCache>
                        <c:ptCount val="1"/>
                        <c:pt idx="0">
                          <c:v>#REF!</c:v>
                        </c:pt>
                      </c15:dlblFieldTableCache>
                    </c15:dlblFTEntry>
                  </c15:dlblFieldTable>
                  <c15:showDataLabelsRange val="0"/>
                </c:ext>
                <c:ext xmlns:c16="http://schemas.microsoft.com/office/drawing/2014/chart" uri="{C3380CC4-5D6E-409C-BE32-E72D297353CC}">
                  <c16:uniqueId val="{0000001C-CF8F-4E3F-ACA3-235F8DCB8F8D}"/>
                </c:ext>
              </c:extLst>
            </c:dLbl>
            <c:dLbl>
              <c:idx val="29"/>
              <c:tx>
                <c:strRef>
                  <c:f>Daten_Diagramme!$D$43</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{58FAF1B8-0914-454B-9F81-5D114B25B17C}</c15:txfldGUID>
                      <c15:f>Daten_Diagramme!$D$43</c15:f>
                      <c15:dlblFieldTableCache>
                        <c:ptCount val="1"/>
                        <c:pt idx="0">
                          <c:v>#REF!</c:v>
                        </c:pt>
                      </c15:dlblFieldTableCache>
                    </c15:dlblFTEntry>
                  </c15:dlblFieldTable>
                  <c15:showDataLabelsRange val="0"/>
                </c:ext>
                <c:ext xmlns:c16="http://schemas.microsoft.com/office/drawing/2014/chart" uri="{C3380CC4-5D6E-409C-BE32-E72D297353CC}">
                  <c16:uniqueId val="{0000001D-CF8F-4E3F-ACA3-235F8DCB8F8D}"/>
                </c:ext>
              </c:extLst>
            </c:dLbl>
            <c:dLbl>
              <c:idx val="30"/>
              <c:tx>
                <c:strRef>
                  <c:f>Daten_Diagramme!$D$44</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{08419BBF-3A66-4457-8CF9-49B0B0C65D19}</c15:txfldGUID>
                      <c15:f>Daten_Diagramme!$D$44</c15:f>
                      <c15:dlblFieldTableCache>
                        <c:ptCount val="1"/>
                        <c:pt idx="0">
                          <c:v>#REF!</c:v>
                        </c:pt>
                      </c15:dlblFieldTableCache>
                    </c15:dlblFTEntry>
                  </c15:dlblFieldTable>
                  <c15:showDataLabelsRange val="0"/>
                </c:ext>
                <c:ext xmlns:c16="http://schemas.microsoft.com/office/drawing/2014/chart" uri="{C3380CC4-5D6E-409C-BE32-E72D297353CC}">
                  <c16:uniqueId val="{0000001E-CF8F-4E3F-ACA3-235F8DCB8F8D}"/>
                </c:ext>
              </c:extLst>
            </c:dLbl>
            <c:dLbl>
              <c:idx val="31"/>
              <c:tx>
                <c:strRef>
                  <c:f>Daten_Diagramme!$D$45</c:f>
                  <c:strCache>
                    <c:ptCount val="1"/>
                    <c:pt idx="0">
                      <c:v>-0.7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{8F2327DC-E054-401F-A22E-77FD2EB920FF}</c15:txfldGUID>
                      <c15:f>Daten_Diagramme!$D$45</c15:f>
                      <c15:dlblFieldTableCache>
                        <c:ptCount val="1"/>
                        <c:pt idx="0">
                          <c:v>-0.7</c:v>
                        </c:pt>
                      </c15:dlblFieldTableCache>
                    </c15:dlblFTEntry>
                  </c15:dlblFieldTable>
                  <c15:showDataLabelsRange val="0"/>
                </c:ext>
                <c:ext xmlns:c16="http://schemas.microsoft.com/office/drawing/2014/chart" uri="{C3380CC4-5D6E-409C-BE32-E72D297353CC}">
                  <c16:uniqueId val="{0000001F-CF8F-4E3F-ACA3-235F8DCB8F8D}"/>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Daten_Diagramme!$B$14:$B$39</c:f>
              <c:numCache>
                <c:formatCode>#,#00</c:formatCode>
                <c:ptCount val="26"/>
                <c:pt idx="0">
                  <c:v>-0.23385927000384832</c:v>
                </c:pt>
                <c:pt idx="1">
                  <c:v>-1.1904761904761905</c:v>
                </c:pt>
                <c:pt idx="2">
                  <c:v>0.39603960396039606</c:v>
                </c:pt>
                <c:pt idx="3">
                  <c:v>1.4795203239370815</c:v>
                </c:pt>
                <c:pt idx="4">
                  <c:v>0.54844606946983543</c:v>
                </c:pt>
                <c:pt idx="5">
                  <c:v>2.9232251847092838</c:v>
                </c:pt>
                <c:pt idx="6">
                  <c:v>-1.9197207678883073</c:v>
                </c:pt>
                <c:pt idx="7">
                  <c:v>-0.64965197215777259</c:v>
                </c:pt>
                <c:pt idx="8">
                  <c:v>4.8555474629764506E-2</c:v>
                </c:pt>
                <c:pt idx="9">
                  <c:v>-17.813383600377001</c:v>
                </c:pt>
                <c:pt idx="10">
                  <c:v>0.63131313131313127</c:v>
                </c:pt>
                <c:pt idx="11">
                  <c:v>4.0133779264214047</c:v>
                </c:pt>
                <c:pt idx="12">
                  <c:v>-9.3525179856115113</c:v>
                </c:pt>
                <c:pt idx="13">
                  <c:v>5.4070473876063181</c:v>
                </c:pt>
                <c:pt idx="14">
                  <c:v>-3.9779005524861879</c:v>
                </c:pt>
                <c:pt idx="15">
                  <c:v>-5.4919908466819223</c:v>
                </c:pt>
                <c:pt idx="16">
                  <c:v>1.9201462968607133</c:v>
                </c:pt>
                <c:pt idx="17">
                  <c:v>1.889763779527559</c:v>
                </c:pt>
                <c:pt idx="18">
                  <c:v>2.6898734177215191</c:v>
                </c:pt>
                <c:pt idx="19">
                  <c:v>-2.0826102047900035</c:v>
                </c:pt>
                <c:pt idx="20">
                  <c:v>1.0896898575020955</c:v>
                </c:pt>
                <c:pt idx="21">
                  <c:v>0</c:v>
                </c:pt>
                <c:pt idx="23">
                  <c:v>-1.1904761904761905</c:v>
                </c:pt>
                <c:pt idx="24">
                  <c:v>0.91399625591895162</c:v>
                </c:pt>
                <c:pt idx="25">
                  <c:v>-0.65035994764397909</c:v>
                </c:pt>
              </c:numCache>
            </c:numRef>
          </c:val>
          <c:extLst>
            <c:ext xmlns:c16="http://schemas.microsoft.com/office/drawing/2014/chart" uri="{C3380CC4-5D6E-409C-BE32-E72D297353CC}">
              <c16:uniqueId val="{00000020-CF8F-4E3F-ACA3-235F8DCB8F8D}"/>
            </c:ext>
          </c:extLst>
        </c:ser>
        <c:ser>
          <c:idx val="1"/>
          <c:order val="1"/>
          <c:spPr>
            <a:noFill/>
            <a:ln w="25400">
              <a:noFill/>
            </a:ln>
          </c:spPr>
          <c:invertIfNegative val="0"/>
          <c:dLbls>
            <c:dLbl>
              <c:idx val="0"/>
              <c:tx>
                <c:strRef>
                  <c:f>Daten_Diagramme!$F$14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{713AA917-2845-477B-A379-4530EADAC312}</c15:txfldGUID>
                      <c15:f>Daten_Diagramme!$F$14</c15:f>
                      <c15:dlblFieldTableCache>
                        <c:ptCount val="1"/>
                      </c15:dlblFieldTableCache>
                    </c15:dlblFTEntry>
                  </c15:dlblFieldTable>
                  <c15:showDataLabelsRange val="0"/>
                </c:ext>
                <c:ext xmlns:c16="http://schemas.microsoft.com/office/drawing/2014/chart" uri="{C3380CC4-5D6E-409C-BE32-E72D297353CC}">
                  <c16:uniqueId val="{00000021-CF8F-4E3F-ACA3-235F8DCB8F8D}"/>
                </c:ext>
              </c:extLst>
            </c:dLbl>
            <c:dLbl>
              <c:idx val="1"/>
              <c:tx>
                <c:strRef>
                  <c:f>Daten_Diagramme!$F$15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{5D15B3C6-4589-422E-A3DB-9873DC1F77F3}</c15:txfldGUID>
                      <c15:f>Daten_Diagramme!$F$15</c15:f>
                      <c15:dlblFieldTableCache>
                        <c:ptCount val="1"/>
                      </c15:dlblFieldTableCache>
                    </c15:dlblFTEntry>
                  </c15:dlblFieldTable>
                  <c15:showDataLabelsRange val="0"/>
                </c:ext>
                <c:ext xmlns:c16="http://schemas.microsoft.com/office/drawing/2014/chart" uri="{C3380CC4-5D6E-409C-BE32-E72D297353CC}">
                  <c16:uniqueId val="{00000022-CF8F-4E3F-ACA3-235F8DCB8F8D}"/>
                </c:ext>
              </c:extLst>
            </c:dLbl>
            <c:dLbl>
              <c:idx val="2"/>
              <c:tx>
                <c:strRef>
                  <c:f>Daten_Diagramme!$F$16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{81132B4C-46EA-4C43-BE69-0FF8ED2BE859}</c15:txfldGUID>
                      <c15:f>Daten_Diagramme!$F$16</c15:f>
                      <c15:dlblFieldTableCache>
                        <c:ptCount val="1"/>
                      </c15:dlblFieldTableCache>
                    </c15:dlblFTEntry>
                  </c15:dlblFieldTable>
                  <c15:showDataLabelsRange val="0"/>
                </c:ext>
                <c:ext xmlns:c16="http://schemas.microsoft.com/office/drawing/2014/chart" uri="{C3380CC4-5D6E-409C-BE32-E72D297353CC}">
                  <c16:uniqueId val="{00000023-CF8F-4E3F-ACA3-235F8DCB8F8D}"/>
                </c:ext>
              </c:extLst>
            </c:dLbl>
            <c:dLbl>
              <c:idx val="3"/>
              <c:tx>
                <c:strRef>
                  <c:f>Daten_Diagramme!$F$17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{CD0D1E95-11D4-4E25-8CCE-08489D586922}</c15:txfldGUID>
                      <c15:f>Daten_Diagramme!$F$17</c15:f>
                      <c15:dlblFieldTableCache>
                        <c:ptCount val="1"/>
                      </c15:dlblFieldTableCache>
                    </c15:dlblFTEntry>
                  </c15:dlblFieldTable>
                  <c15:showDataLabelsRange val="0"/>
                </c:ext>
                <c:ext xmlns:c16="http://schemas.microsoft.com/office/drawing/2014/chart" uri="{C3380CC4-5D6E-409C-BE32-E72D297353CC}">
                  <c16:uniqueId val="{00000024-CF8F-4E3F-ACA3-235F8DCB8F8D}"/>
                </c:ext>
              </c:extLst>
            </c:dLbl>
            <c:dLbl>
              <c:idx val="4"/>
              <c:tx>
                <c:strRef>
                  <c:f>Daten_Diagramme!$F$18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{E0049FA2-37A8-45E6-A996-E4D222830DC0}</c15:txfldGUID>
                      <c15:f>Daten_Diagramme!$F$18</c15:f>
                      <c15:dlblFieldTableCache>
                        <c:ptCount val="1"/>
                      </c15:dlblFieldTableCache>
                    </c15:dlblFTEntry>
                  </c15:dlblFieldTable>
                  <c15:showDataLabelsRange val="0"/>
                </c:ext>
                <c:ext xmlns:c16="http://schemas.microsoft.com/office/drawing/2014/chart" uri="{C3380CC4-5D6E-409C-BE32-E72D297353CC}">
                  <c16:uniqueId val="{00000025-CF8F-4E3F-ACA3-235F8DCB8F8D}"/>
                </c:ext>
              </c:extLst>
            </c:dLbl>
            <c:dLbl>
              <c:idx val="5"/>
              <c:tx>
                <c:strRef>
                  <c:f>Daten_Diagramme!$F$19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{005E488D-C3D2-42D3-8C72-23E061E59D7B}</c15:txfldGUID>
                      <c15:f>Daten_Diagramme!$F$19</c15:f>
                      <c15:dlblFieldTableCache>
                        <c:ptCount val="1"/>
                      </c15:dlblFieldTableCache>
                    </c15:dlblFTEntry>
                  </c15:dlblFieldTable>
                  <c15:showDataLabelsRange val="0"/>
                </c:ext>
                <c:ext xmlns:c16="http://schemas.microsoft.com/office/drawing/2014/chart" uri="{C3380CC4-5D6E-409C-BE32-E72D297353CC}">
                  <c16:uniqueId val="{00000026-CF8F-4E3F-ACA3-235F8DCB8F8D}"/>
                </c:ext>
              </c:extLst>
            </c:dLbl>
            <c:dLbl>
              <c:idx val="6"/>
              <c:tx>
                <c:strRef>
                  <c:f>Daten_Diagramme!$F$20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{3B009769-64CB-44CD-936F-38BA03A6D675}</c15:txfldGUID>
                      <c15:f>Daten_Diagramme!$F$20</c15:f>
                      <c15:dlblFieldTableCache>
                        <c:ptCount val="1"/>
                      </c15:dlblFieldTableCache>
                    </c15:dlblFTEntry>
                  </c15:dlblFieldTable>
                  <c15:showDataLabelsRange val="0"/>
                </c:ext>
                <c:ext xmlns:c16="http://schemas.microsoft.com/office/drawing/2014/chart" uri="{C3380CC4-5D6E-409C-BE32-E72D297353CC}">
                  <c16:uniqueId val="{00000027-CF8F-4E3F-ACA3-235F8DCB8F8D}"/>
                </c:ext>
              </c:extLst>
            </c:dLbl>
            <c:dLbl>
              <c:idx val="7"/>
              <c:tx>
                <c:strRef>
                  <c:f>Daten_Diagramme!$F$21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{A06ECB38-9BF5-4F7B-BD13-1E80CA661A3C}</c15:txfldGUID>
                      <c15:f>Daten_Diagramme!$F$21</c15:f>
                      <c15:dlblFieldTableCache>
                        <c:ptCount val="1"/>
                      </c15:dlblFieldTableCache>
                    </c15:dlblFTEntry>
                  </c15:dlblFieldTable>
                  <c15:showDataLabelsRange val="0"/>
                </c:ext>
                <c:ext xmlns:c16="http://schemas.microsoft.com/office/drawing/2014/chart" uri="{C3380CC4-5D6E-409C-BE32-E72D297353CC}">
                  <c16:uniqueId val="{00000028-CF8F-4E3F-ACA3-235F8DCB8F8D}"/>
                </c:ext>
              </c:extLst>
            </c:dLbl>
            <c:dLbl>
              <c:idx val="8"/>
              <c:tx>
                <c:strRef>
                  <c:f>Daten_Diagramme!$F$22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{0CCA58A2-F0EF-45D6-B4FB-C0FB577CC7EE}</c15:txfldGUID>
                      <c15:f>Daten_Diagramme!$F$22</c15:f>
                      <c15:dlblFieldTableCache>
                        <c:ptCount val="1"/>
                      </c15:dlblFieldTableCache>
                    </c15:dlblFTEntry>
                  </c15:dlblFieldTable>
                  <c15:showDataLabelsRange val="0"/>
                </c:ext>
                <c:ext xmlns:c16="http://schemas.microsoft.com/office/drawing/2014/chart" uri="{C3380CC4-5D6E-409C-BE32-E72D297353CC}">
                  <c16:uniqueId val="{00000029-CF8F-4E3F-ACA3-235F8DCB8F8D}"/>
                </c:ext>
              </c:extLst>
            </c:dLbl>
            <c:dLbl>
              <c:idx val="9"/>
              <c:tx>
                <c:strRef>
                  <c:f>Daten_Diagramme!$F$23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{68EF1329-39F1-454B-BFCE-270052C98D95}</c15:txfldGUID>
                      <c15:f>Daten_Diagramme!$F$23</c15:f>
                      <c15:dlblFieldTableCache>
                        <c:ptCount val="1"/>
                      </c15:dlblFieldTableCache>
                    </c15:dlblFTEntry>
                  </c15:dlblFieldTable>
                  <c15:showDataLabelsRange val="0"/>
                </c:ext>
                <c:ext xmlns:c16="http://schemas.microsoft.com/office/drawing/2014/chart" uri="{C3380CC4-5D6E-409C-BE32-E72D297353CC}">
                  <c16:uniqueId val="{0000002A-CF8F-4E3F-ACA3-235F8DCB8F8D}"/>
                </c:ext>
              </c:extLst>
            </c:dLbl>
            <c:dLbl>
              <c:idx val="10"/>
              <c:tx>
                <c:strRef>
                  <c:f>Daten_Diagramme!$F$24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{B1D612F0-2055-4D90-9502-ADECDCC4F9D7}</c15:txfldGUID>
                      <c15:f>Daten_Diagramme!$F$24</c15:f>
                      <c15:dlblFieldTableCache>
                        <c:ptCount val="1"/>
                      </c15:dlblFieldTableCache>
                    </c15:dlblFTEntry>
                  </c15:dlblFieldTable>
                  <c15:showDataLabelsRange val="0"/>
                </c:ext>
                <c:ext xmlns:c16="http://schemas.microsoft.com/office/drawing/2014/chart" uri="{C3380CC4-5D6E-409C-BE32-E72D297353CC}">
                  <c16:uniqueId val="{0000002B-CF8F-4E3F-ACA3-235F8DCB8F8D}"/>
                </c:ext>
              </c:extLst>
            </c:dLbl>
            <c:dLbl>
              <c:idx val="11"/>
              <c:tx>
                <c:strRef>
                  <c:f>Daten_Diagramme!$F$25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{88115683-FBA4-4A57-B31D-8ACA0FEA4665}</c15:txfldGUID>
                      <c15:f>Daten_Diagramme!$F$25</c15:f>
                      <c15:dlblFieldTableCache>
                        <c:ptCount val="1"/>
                      </c15:dlblFieldTableCache>
                    </c15:dlblFTEntry>
                  </c15:dlblFieldTable>
                  <c15:showDataLabelsRange val="0"/>
                </c:ext>
                <c:ext xmlns:c16="http://schemas.microsoft.com/office/drawing/2014/chart" uri="{C3380CC4-5D6E-409C-BE32-E72D297353CC}">
                  <c16:uniqueId val="{0000002C-CF8F-4E3F-ACA3-235F8DCB8F8D}"/>
                </c:ext>
              </c:extLst>
            </c:dLbl>
            <c:dLbl>
              <c:idx val="12"/>
              <c:tx>
                <c:strRef>
                  <c:f>Daten_Diagramme!$F$26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{80428928-CEF3-44C3-A834-FC0BD067D6B4}</c15:txfldGUID>
                      <c15:f>Daten_Diagramme!$F$26</c15:f>
                      <c15:dlblFieldTableCache>
                        <c:ptCount val="1"/>
                      </c15:dlblFieldTableCache>
                    </c15:dlblFTEntry>
                  </c15:dlblFieldTable>
                  <c15:showDataLabelsRange val="0"/>
                </c:ext>
                <c:ext xmlns:c16="http://schemas.microsoft.com/office/drawing/2014/chart" uri="{C3380CC4-5D6E-409C-BE32-E72D297353CC}">
                  <c16:uniqueId val="{0000002D-CF8F-4E3F-ACA3-235F8DCB8F8D}"/>
                </c:ext>
              </c:extLst>
            </c:dLbl>
            <c:dLbl>
              <c:idx val="13"/>
              <c:tx>
                <c:strRef>
                  <c:f>Daten_Diagramme!$F$27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{4E613C65-4356-4EA5-8D7D-FF55A714D4B7}</c15:txfldGUID>
                      <c15:f>Daten_Diagramme!$F$27</c15:f>
                      <c15:dlblFieldTableCache>
                        <c:ptCount val="1"/>
                      </c15:dlblFieldTableCache>
                    </c15:dlblFTEntry>
                  </c15:dlblFieldTable>
                  <c15:showDataLabelsRange val="0"/>
                </c:ext>
                <c:ext xmlns:c16="http://schemas.microsoft.com/office/drawing/2014/chart" uri="{C3380CC4-5D6E-409C-BE32-E72D297353CC}">
                  <c16:uniqueId val="{0000002E-CF8F-4E3F-ACA3-235F8DCB8F8D}"/>
                </c:ext>
              </c:extLst>
            </c:dLbl>
            <c:dLbl>
              <c:idx val="14"/>
              <c:tx>
                <c:strRef>
                  <c:f>Daten_Diagramme!$F$28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{ADF7827F-B618-484D-8CD1-7C4A8E29F2C6}</c15:txfldGUID>
                      <c15:f>Daten_Diagramme!$F$28</c15:f>
                      <c15:dlblFieldTableCache>
                        <c:ptCount val="1"/>
                      </c15:dlblFieldTableCache>
                    </c15:dlblFTEntry>
                  </c15:dlblFieldTable>
                  <c15:showDataLabelsRange val="0"/>
                </c:ext>
                <c:ext xmlns:c16="http://schemas.microsoft.com/office/drawing/2014/chart" uri="{C3380CC4-5D6E-409C-BE32-E72D297353CC}">
                  <c16:uniqueId val="{0000002F-CF8F-4E3F-ACA3-235F8DCB8F8D}"/>
                </c:ext>
              </c:extLst>
            </c:dLbl>
            <c:dLbl>
              <c:idx val="15"/>
              <c:tx>
                <c:strRef>
                  <c:f>Daten_Diagramme!$F$29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{FF5F3DA6-6689-4271-BA19-CDF0486DF87F}</c15:txfldGUID>
                      <c15:f>Daten_Diagramme!$F$29</c15:f>
                      <c15:dlblFieldTableCache>
                        <c:ptCount val="1"/>
                      </c15:dlblFieldTableCache>
                    </c15:dlblFTEntry>
                  </c15:dlblFieldTable>
                  <c15:showDataLabelsRange val="0"/>
                </c:ext>
                <c:ext xmlns:c16="http://schemas.microsoft.com/office/drawing/2014/chart" uri="{C3380CC4-5D6E-409C-BE32-E72D297353CC}">
                  <c16:uniqueId val="{00000030-CF8F-4E3F-ACA3-235F8DCB8F8D}"/>
                </c:ext>
              </c:extLst>
            </c:dLbl>
            <c:dLbl>
              <c:idx val="16"/>
              <c:tx>
                <c:strRef>
                  <c:f>Daten_Diagramme!$F$30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{29F4C9B0-3800-44A6-82A2-FC67A9FBF308}</c15:txfldGUID>
                      <c15:f>Daten_Diagramme!$F$30</c15:f>
                      <c15:dlblFieldTableCache>
                        <c:ptCount val="1"/>
                      </c15:dlblFieldTableCache>
                    </c15:dlblFTEntry>
                  </c15:dlblFieldTable>
                  <c15:showDataLabelsRange val="0"/>
                </c:ext>
                <c:ext xmlns:c16="http://schemas.microsoft.com/office/drawing/2014/chart" uri="{C3380CC4-5D6E-409C-BE32-E72D297353CC}">
                  <c16:uniqueId val="{00000031-CF8F-4E3F-ACA3-235F8DCB8F8D}"/>
                </c:ext>
              </c:extLst>
            </c:dLbl>
            <c:dLbl>
              <c:idx val="17"/>
              <c:tx>
                <c:strRef>
                  <c:f>Daten_Diagramme!$F$31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{DB231940-1083-44C6-9DB6-9E9C8744FCB9}</c15:txfldGUID>
                      <c15:f>Daten_Diagramme!$F$31</c15:f>
                      <c15:dlblFieldTableCache>
                        <c:ptCount val="1"/>
                      </c15:dlblFieldTableCache>
                    </c15:dlblFTEntry>
                  </c15:dlblFieldTable>
                  <c15:showDataLabelsRange val="0"/>
                </c:ext>
                <c:ext xmlns:c16="http://schemas.microsoft.com/office/drawing/2014/chart" uri="{C3380CC4-5D6E-409C-BE32-E72D297353CC}">
                  <c16:uniqueId val="{00000032-CF8F-4E3F-ACA3-235F8DCB8F8D}"/>
                </c:ext>
              </c:extLst>
            </c:dLbl>
            <c:dLbl>
              <c:idx val="18"/>
              <c:tx>
                <c:strRef>
                  <c:f>Daten_Diagramme!$F$32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{4D96AAC6-6400-476B-B27B-B9E7637B5818}</c15:txfldGUID>
                      <c15:f>Daten_Diagramme!$F$32</c15:f>
                      <c15:dlblFieldTableCache>
                        <c:ptCount val="1"/>
                      </c15:dlblFieldTableCache>
                    </c15:dlblFTEntry>
                  </c15:dlblFieldTable>
                  <c15:showDataLabelsRange val="0"/>
                </c:ext>
                <c:ext xmlns:c16="http://schemas.microsoft.com/office/drawing/2014/chart" uri="{C3380CC4-5D6E-409C-BE32-E72D297353CC}">
                  <c16:uniqueId val="{00000033-CF8F-4E3F-ACA3-235F8DCB8F8D}"/>
                </c:ext>
              </c:extLst>
            </c:dLbl>
            <c:dLbl>
              <c:idx val="19"/>
              <c:tx>
                <c:strRef>
                  <c:f>Daten_Diagramme!$F$33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{310A0BAF-55B2-4A0F-8BB3-469D9AD2E9BE}</c15:txfldGUID>
                      <c15:f>Daten_Diagramme!$F$33</c15:f>
                      <c15:dlblFieldTableCache>
                        <c:ptCount val="1"/>
                      </c15:dlblFieldTableCache>
                    </c15:dlblFTEntry>
                  </c15:dlblFieldTable>
                  <c15:showDataLabelsRange val="0"/>
                </c:ext>
                <c:ext xmlns:c16="http://schemas.microsoft.com/office/drawing/2014/chart" uri="{C3380CC4-5D6E-409C-BE32-E72D297353CC}">
                  <c16:uniqueId val="{00000034-CF8F-4E3F-ACA3-235F8DCB8F8D}"/>
                </c:ext>
              </c:extLst>
            </c:dLbl>
            <c:dLbl>
              <c:idx val="20"/>
              <c:tx>
                <c:strRef>
                  <c:f>Daten_Diagramme!$F$34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{3B6B20F1-DA98-4341-A093-02BF0FFEAA74}</c15:txfldGUID>
                      <c15:f>Daten_Diagramme!$F$34</c15:f>
                      <c15:dlblFieldTableCache>
                        <c:ptCount val="1"/>
                      </c15:dlblFieldTableCache>
                    </c15:dlblFTEntry>
                  </c15:dlblFieldTable>
                  <c15:showDataLabelsRange val="0"/>
                </c:ext>
                <c:ext xmlns:c16="http://schemas.microsoft.com/office/drawing/2014/chart" uri="{C3380CC4-5D6E-409C-BE32-E72D297353CC}">
                  <c16:uniqueId val="{00000035-CF8F-4E3F-ACA3-235F8DCB8F8D}"/>
                </c:ext>
              </c:extLst>
            </c:dLbl>
            <c:dLbl>
              <c:idx val="21"/>
              <c:tx>
                <c:strRef>
                  <c:f>Daten_Diagramme!$F$35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{B69BC443-7F61-4647-864E-F3F3D9DE55C6}</c15:txfldGUID>
                      <c15:f>Daten_Diagramme!$F$35</c15:f>
                      <c15:dlblFieldTableCache>
                        <c:ptCount val="1"/>
                      </c15:dlblFieldTableCache>
                    </c15:dlblFTEntry>
                  </c15:dlblFieldTable>
                  <c15:showDataLabelsRange val="0"/>
                </c:ext>
                <c:ext xmlns:c16="http://schemas.microsoft.com/office/drawing/2014/chart" uri="{C3380CC4-5D6E-409C-BE32-E72D297353CC}">
                  <c16:uniqueId val="{00000036-CF8F-4E3F-ACA3-235F8DCB8F8D}"/>
                </c:ext>
              </c:extLst>
            </c:dLbl>
            <c:dLbl>
              <c:idx val="22"/>
              <c:tx>
                <c:strRef>
                  <c:f>Daten_Diagramme!$F$36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{CD839DAF-9A3D-4107-A383-23A1335B2704}</c15:txfldGUID>
                      <c15:f>Daten_Diagramme!$F$36</c15:f>
                      <c15:dlblFieldTableCache>
                        <c:ptCount val="1"/>
                      </c15:dlblFieldTableCache>
                    </c15:dlblFTEntry>
                  </c15:dlblFieldTable>
                  <c15:showDataLabelsRange val="0"/>
                </c:ext>
                <c:ext xmlns:c16="http://schemas.microsoft.com/office/drawing/2014/chart" uri="{C3380CC4-5D6E-409C-BE32-E72D297353CC}">
                  <c16:uniqueId val="{00000037-CF8F-4E3F-ACA3-235F8DCB8F8D}"/>
                </c:ext>
              </c:extLst>
            </c:dLbl>
            <c:dLbl>
              <c:idx val="23"/>
              <c:tx>
                <c:strRef>
                  <c:f>Daten_Diagramme!$F$37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{1CA7A16F-E556-47AE-B10A-85164072F162}</c15:txfldGUID>
                      <c15:f>Daten_Diagramme!$F$37</c15:f>
                      <c15:dlblFieldTableCache>
                        <c:ptCount val="1"/>
                      </c15:dlblFieldTableCache>
                    </c15:dlblFTEntry>
                  </c15:dlblFieldTable>
                  <c15:showDataLabelsRange val="0"/>
                </c:ext>
                <c:ext xmlns:c16="http://schemas.microsoft.com/office/drawing/2014/chart" uri="{C3380CC4-5D6E-409C-BE32-E72D297353CC}">
                  <c16:uniqueId val="{00000038-CF8F-4E3F-ACA3-235F8DCB8F8D}"/>
                </c:ext>
              </c:extLst>
            </c:dLbl>
            <c:dLbl>
              <c:idx val="24"/>
              <c:tx>
                <c:strRef>
                  <c:f>Daten_Diagramme!$F$38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{A1DD16E6-A3B5-4A4F-A4C4-14DD98B1140A}</c15:txfldGUID>
                      <c15:f>Daten_Diagramme!$F$38</c15:f>
                      <c15:dlblFieldTableCache>
                        <c:ptCount val="1"/>
                      </c15:dlblFieldTableCache>
                    </c15:dlblFTEntry>
                  </c15:dlblFieldTable>
                  <c15:showDataLabelsRange val="0"/>
                </c:ext>
                <c:ext xmlns:c16="http://schemas.microsoft.com/office/drawing/2014/chart" uri="{C3380CC4-5D6E-409C-BE32-E72D297353CC}">
                  <c16:uniqueId val="{00000039-CF8F-4E3F-ACA3-235F8DCB8F8D}"/>
                </c:ext>
              </c:extLst>
            </c:dLbl>
            <c:dLbl>
              <c:idx val="25"/>
              <c:tx>
                <c:strRef>
                  <c:f>Daten_Diagramme!$F$39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{D298229B-3EA0-4920-883E-D9066827B826}</c15:txfldGUID>
                      <c15:f>Daten_Diagramme!$F$39</c15:f>
                      <c15:dlblFieldTableCache>
                        <c:ptCount val="1"/>
                      </c15:dlblFieldTableCache>
                    </c15:dlblFTEntry>
                  </c15:dlblFieldTable>
                  <c15:showDataLabelsRange val="0"/>
                </c:ext>
                <c:ext xmlns:c16="http://schemas.microsoft.com/office/drawing/2014/chart" uri="{C3380CC4-5D6E-409C-BE32-E72D297353CC}">
                  <c16:uniqueId val="{0000003A-CF8F-4E3F-ACA3-235F8DCB8F8D}"/>
                </c:ext>
              </c:extLst>
            </c:dLbl>
            <c:dLbl>
              <c:idx val="26"/>
              <c:tx>
                <c:strRef>
                  <c:f>Daten_Diagramme!$F$40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{5F0F5751-9B1B-4A92-901C-53B4681CE313}</c15:txfldGUID>
                      <c15:f>Daten_Diagramme!$F$40</c15:f>
                      <c15:dlblFieldTableCache>
                        <c:ptCount val="1"/>
                      </c15:dlblFieldTableCache>
                    </c15:dlblFTEntry>
                  </c15:dlblFieldTable>
                  <c15:showDataLabelsRange val="0"/>
                </c:ext>
                <c:ext xmlns:c16="http://schemas.microsoft.com/office/drawing/2014/chart" uri="{C3380CC4-5D6E-409C-BE32-E72D297353CC}">
                  <c16:uniqueId val="{0000003B-CF8F-4E3F-ACA3-235F8DCB8F8D}"/>
                </c:ext>
              </c:extLst>
            </c:dLbl>
            <c:dLbl>
              <c:idx val="27"/>
              <c:tx>
                <c:strRef>
                  <c:f>Daten_Diagramme!$F$41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{FB67D1CC-3089-4E29-B4A4-180DC8E69359}</c15:txfldGUID>
                      <c15:f>Daten_Diagramme!$F$41</c15:f>
                      <c15:dlblFieldTableCache>
                        <c:ptCount val="1"/>
                      </c15:dlblFieldTableCache>
                    </c15:dlblFTEntry>
                  </c15:dlblFieldTable>
                  <c15:showDataLabelsRange val="0"/>
                </c:ext>
                <c:ext xmlns:c16="http://schemas.microsoft.com/office/drawing/2014/chart" uri="{C3380CC4-5D6E-409C-BE32-E72D297353CC}">
                  <c16:uniqueId val="{0000003C-CF8F-4E3F-ACA3-235F8DCB8F8D}"/>
                </c:ext>
              </c:extLst>
            </c:dLbl>
            <c:dLbl>
              <c:idx val="28"/>
              <c:tx>
                <c:strRef>
                  <c:f>Daten_Diagramme!$F$42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{D5155D4B-24D5-4ECB-BD74-81E6FEEB2DF7}</c15:txfldGUID>
                      <c15:f>Daten_Diagramme!$F$42</c15:f>
                      <c15:dlblFieldTableCache>
                        <c:ptCount val="1"/>
                      </c15:dlblFieldTableCache>
                    </c15:dlblFTEntry>
                  </c15:dlblFieldTable>
                  <c15:showDataLabelsRange val="0"/>
                </c:ext>
                <c:ext xmlns:c16="http://schemas.microsoft.com/office/drawing/2014/chart" uri="{C3380CC4-5D6E-409C-BE32-E72D297353CC}">
                  <c16:uniqueId val="{0000003D-CF8F-4E3F-ACA3-235F8DCB8F8D}"/>
                </c:ext>
              </c:extLst>
            </c:dLbl>
            <c:dLbl>
              <c:idx val="29"/>
              <c:tx>
                <c:strRef>
                  <c:f>Daten_Diagramme!$F$43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{1F4ADE79-A8A0-4CED-9DFE-836AD58086BE}</c15:txfldGUID>
                      <c15:f>Daten_Diagramme!$F$43</c15:f>
                      <c15:dlblFieldTableCache>
                        <c:ptCount val="1"/>
                      </c15:dlblFieldTableCache>
                    </c15:dlblFTEntry>
                  </c15:dlblFieldTable>
                  <c15:showDataLabelsRange val="0"/>
                </c:ext>
                <c:ext xmlns:c16="http://schemas.microsoft.com/office/drawing/2014/chart" uri="{C3380CC4-5D6E-409C-BE32-E72D297353CC}">
                  <c16:uniqueId val="{0000003E-CF8F-4E3F-ACA3-235F8DCB8F8D}"/>
                </c:ext>
              </c:extLst>
            </c:dLbl>
            <c:dLbl>
              <c:idx val="30"/>
              <c:tx>
                <c:strRef>
                  <c:f>Daten_Diagramme!$F$44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{A0D0CA85-8339-45C2-9F0C-F0A29E0EFABD}</c15:txfldGUID>
                      <c15:f>Daten_Diagramme!$F$44</c15:f>
                      <c15:dlblFieldTableCache>
                        <c:ptCount val="1"/>
                      </c15:dlblFieldTableCache>
                    </c15:dlblFTEntry>
                  </c15:dlblFieldTable>
                  <c15:showDataLabelsRange val="0"/>
                </c:ext>
                <c:ext xmlns:c16="http://schemas.microsoft.com/office/drawing/2014/chart" uri="{C3380CC4-5D6E-409C-BE32-E72D297353CC}">
                  <c16:uniqueId val="{0000003F-CF8F-4E3F-ACA3-235F8DCB8F8D}"/>
                </c:ext>
              </c:extLst>
            </c:dLbl>
            <c:dLbl>
              <c:idx val="31"/>
              <c:tx>
                <c:strRef>
                  <c:f>Daten_Diagramme!$F$45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{64F35211-FC47-4075-857F-CAE1D076D528}</c15:txfldGUID>
                      <c15:f>Daten_Diagramme!$F$45</c15:f>
                      <c15:dlblFieldTableCache>
                        <c:ptCount val="1"/>
                      </c15:dlblFieldTableCache>
                    </c15:dlblFTEntry>
                  </c15:dlblFieldTable>
                  <c15:showDataLabelsRange val="0"/>
                </c:ext>
                <c:ext xmlns:c16="http://schemas.microsoft.com/office/drawing/2014/chart" uri="{C3380CC4-5D6E-409C-BE32-E72D297353CC}">
                  <c16:uniqueId val="{00000040-CF8F-4E3F-ACA3-235F8DCB8F8D}"/>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Daten_Diagramme!$H$14:$H$39</c:f>
              <c:numCache>
                <c:formatCode>#,#00</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41-CF8F-4E3F-ACA3-235F8DCB8F8D}"/>
            </c:ext>
          </c:extLst>
        </c:ser>
        <c:dLbls>
          <c:showLegendKey val="0"/>
          <c:showVal val="1"/>
          <c:showCatName val="0"/>
          <c:showSerName val="0"/>
          <c:showPercent val="0"/>
          <c:showBubbleSize val="0"/>
        </c:dLbls>
        <c:gapWidth val="100"/>
        <c:overlap val="100"/>
        <c:axId val="297291304"/>
        <c:axId val="297291696"/>
      </c:barChart>
      <c:scatterChart>
        <c:scatterStyle val="lineMarker"/>
        <c:varyColors val="0"/>
        <c:ser>
          <c:idx val="2"/>
          <c:order val="2"/>
          <c:spPr>
            <a:ln w="28575">
              <a:noFill/>
            </a:ln>
          </c:spPr>
          <c:marker>
            <c:symbol val="picture"/>
            <c:spPr>
              <a:blipFill dpi="0" rotWithShape="0">
                <a:blip xmlns:r="http://schemas.openxmlformats.org/officeDocument/2006/relationships" r:embed="rId1"/>
                <a:srcRect/>
                <a:stretch>
                  <a:fillRect/>
                </a:stretch>
              </a:blipFill>
              <a:ln w="25400">
                <a:noFill/>
              </a:ln>
            </c:spPr>
          </c:marker>
          <c:dLbls>
            <c:delete val="1"/>
          </c:dLbls>
          <c:xVal>
            <c:numRef>
              <c:f>Daten_Diagramme!$K$14:$K$39</c:f>
              <c:numCache>
                <c:formatCode>General</c:formatCode>
                <c:ptCount val="2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numCache>
            </c:numRef>
          </c:xVal>
          <c:yVal>
            <c:numRef>
              <c:f>Daten_Diagramme!$J$14:$J$39</c:f>
              <c:numCache>
                <c:formatCode>General</c:formatCode>
                <c:ptCount val="2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numCache>
            </c:numRef>
          </c:yVal>
          <c:smooth val="0"/>
          <c:extLst>
            <c:ext xmlns:c16="http://schemas.microsoft.com/office/drawing/2014/chart" uri="{C3380CC4-5D6E-409C-BE32-E72D297353CC}">
              <c16:uniqueId val="{00000042-CF8F-4E3F-ACA3-235F8DCB8F8D}"/>
            </c:ext>
          </c:extLst>
        </c:ser>
        <c:dLbls>
          <c:showLegendKey val="0"/>
          <c:showVal val="1"/>
          <c:showCatName val="0"/>
          <c:showSerName val="0"/>
          <c:showPercent val="0"/>
          <c:showBubbleSize val="0"/>
        </c:dLbls>
        <c:axId val="297292088"/>
        <c:axId val="297292480"/>
      </c:scatterChart>
      <c:catAx>
        <c:axId val="297291304"/>
        <c:scaling>
          <c:orientation val="maxMin"/>
        </c:scaling>
        <c:delete val="0"/>
        <c:axPos val="l"/>
        <c:majorTickMark val="none"/>
        <c:minorTickMark val="none"/>
        <c:tickLblPos val="none"/>
        <c:spPr>
          <a:ln w="3175">
            <a:solidFill>
              <a:srgbClr val="000000"/>
            </a:solidFill>
            <a:prstDash val="solid"/>
          </a:ln>
        </c:spPr>
        <c:crossAx val="297291696"/>
        <c:crosses val="autoZero"/>
        <c:auto val="1"/>
        <c:lblAlgn val="ctr"/>
        <c:lblOffset val="100"/>
        <c:tickMarkSkip val="1"/>
        <c:noMultiLvlLbl val="0"/>
      </c:catAx>
      <c:valAx>
        <c:axId val="297291696"/>
        <c:scaling>
          <c:orientation val="minMax"/>
          <c:max val="50"/>
          <c:min val="-50"/>
        </c:scaling>
        <c:delete val="1"/>
        <c:axPos val="t"/>
        <c:numFmt formatCode="#,#00" sourceLinked="1"/>
        <c:majorTickMark val="out"/>
        <c:minorTickMark val="none"/>
        <c:tickLblPos val="none"/>
        <c:crossAx val="297291304"/>
        <c:crosses val="autoZero"/>
        <c:crossBetween val="between"/>
        <c:majorUnit val="10"/>
        <c:minorUnit val="5"/>
      </c:valAx>
      <c:valAx>
        <c:axId val="297292088"/>
        <c:scaling>
          <c:orientation val="minMax"/>
        </c:scaling>
        <c:delete val="1"/>
        <c:axPos val="b"/>
        <c:numFmt formatCode="General" sourceLinked="1"/>
        <c:majorTickMark val="out"/>
        <c:minorTickMark val="none"/>
        <c:tickLblPos val="none"/>
        <c:crossAx val="297292480"/>
        <c:crosses val="max"/>
        <c:crossBetween val="midCat"/>
      </c:valAx>
      <c:valAx>
        <c:axId val="297292480"/>
        <c:scaling>
          <c:orientation val="maxMin"/>
          <c:max val="320"/>
          <c:min val="0"/>
        </c:scaling>
        <c:delete val="1"/>
        <c:axPos val="r"/>
        <c:numFmt formatCode="General" sourceLinked="1"/>
        <c:majorTickMark val="out"/>
        <c:minorTickMark val="none"/>
        <c:tickLblPos val="none"/>
        <c:crossAx val="297292088"/>
        <c:crosses val="max"/>
        <c:crossBetween val="midCat"/>
        <c:majorUnit val="10"/>
        <c:minorUnit val="5"/>
      </c:valAx>
      <c:spPr>
        <a:noFill/>
        <a:ln w="25400">
          <a:noFill/>
        </a:ln>
      </c:spPr>
    </c:plotArea>
    <c:plotVisOnly val="1"/>
    <c:dispBlanksAs val="gap"/>
    <c:showDLblsOverMax val="0"/>
  </c:chart>
  <c:spPr>
    <a:noFill/>
    <a:ln w="9525">
      <a:noFill/>
    </a:ln>
  </c:spPr>
  <c:txPr>
    <a:bodyPr/>
    <a:lstStyle/>
    <a:p>
      <a:pPr>
        <a:defRPr sz="500"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paperSize="9" orientation="landscape"/>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7923397444397504E-2"/>
          <c:y val="1.4231505644191103E-2"/>
          <c:w val="0.90734965828060365"/>
          <c:h val="0.98576848542396367"/>
        </c:manualLayout>
      </c:layout>
      <c:barChart>
        <c:barDir val="bar"/>
        <c:grouping val="clustered"/>
        <c:varyColors val="0"/>
        <c:ser>
          <c:idx val="0"/>
          <c:order val="0"/>
          <c:spPr>
            <a:solidFill>
              <a:srgbClr val="969696"/>
            </a:solidFill>
            <a:ln w="25400">
              <a:noFill/>
            </a:ln>
          </c:spPr>
          <c:invertIfNegative val="0"/>
          <c:dLbls>
            <c:dLbl>
              <c:idx val="0"/>
              <c:tx>
                <c:strRef>
                  <c:f>Daten_Diagramme!$E$14</c:f>
                  <c:strCache>
                    <c:ptCount val="1"/>
                    <c:pt idx="0">
                      <c:v>-4.2</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{6258AD5D-51DA-4521-A358-BA68E5EA22DF}</c15:txfldGUID>
                      <c15:f>Daten_Diagramme!$E$14</c15:f>
                      <c15:dlblFieldTableCache>
                        <c:ptCount val="1"/>
                        <c:pt idx="0">
                          <c:v>-4.2</c:v>
                        </c:pt>
                      </c15:dlblFieldTableCache>
                    </c15:dlblFTEntry>
                  </c15:dlblFieldTable>
                  <c15:showDataLabelsRange val="0"/>
                </c:ext>
                <c:ext xmlns:c16="http://schemas.microsoft.com/office/drawing/2014/chart" uri="{C3380CC4-5D6E-409C-BE32-E72D297353CC}">
                  <c16:uniqueId val="{00000000-D99D-408E-821C-EAE7B7A12677}"/>
                </c:ext>
              </c:extLst>
            </c:dLbl>
            <c:dLbl>
              <c:idx val="1"/>
              <c:tx>
                <c:strRef>
                  <c:f>Daten_Diagramme!$E$15</c:f>
                  <c:strCache>
                    <c:ptCount val="1"/>
                    <c:pt idx="0">
                      <c:v>-6.9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{1EC3C3CB-0455-4919-94C7-E3F20A753A4E}</c15:txfldGUID>
                      <c15:f>Daten_Diagramme!$E$15</c15:f>
                      <c15:dlblFieldTableCache>
                        <c:ptCount val="1"/>
                        <c:pt idx="0">
                          <c:v>-6.9</c:v>
                        </c:pt>
                      </c15:dlblFieldTableCache>
                    </c15:dlblFTEntry>
                  </c15:dlblFieldTable>
                  <c15:showDataLabelsRange val="0"/>
                </c:ext>
                <c:ext xmlns:c16="http://schemas.microsoft.com/office/drawing/2014/chart" uri="{C3380CC4-5D6E-409C-BE32-E72D297353CC}">
                  <c16:uniqueId val="{00000001-D99D-408E-821C-EAE7B7A12677}"/>
                </c:ext>
              </c:extLst>
            </c:dLbl>
            <c:dLbl>
              <c:idx val="2"/>
              <c:tx>
                <c:strRef>
                  <c:f>Daten_Diagramme!$E$16</c:f>
                  <c:strCache>
                    <c:ptCount val="1"/>
                    <c:pt idx="0">
                      <c:v>-23.1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{F68E0BA9-BFEC-45B9-8630-84392A884B15}</c15:txfldGUID>
                      <c15:f>Daten_Diagramme!$E$16</c15:f>
                      <c15:dlblFieldTableCache>
                        <c:ptCount val="1"/>
                        <c:pt idx="0">
                          <c:v>-23.1</c:v>
                        </c:pt>
                      </c15:dlblFieldTableCache>
                    </c15:dlblFTEntry>
                  </c15:dlblFieldTable>
                  <c15:showDataLabelsRange val="0"/>
                </c:ext>
                <c:ext xmlns:c16="http://schemas.microsoft.com/office/drawing/2014/chart" uri="{C3380CC4-5D6E-409C-BE32-E72D297353CC}">
                  <c16:uniqueId val="{00000002-D99D-408E-821C-EAE7B7A12677}"/>
                </c:ext>
              </c:extLst>
            </c:dLbl>
            <c:dLbl>
              <c:idx val="3"/>
              <c:tx>
                <c:strRef>
                  <c:f>Daten_Diagramme!$E$17</c:f>
                  <c:strCache>
                    <c:ptCount val="1"/>
                    <c:pt idx="0">
                      <c:v>1.6</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{0E2890D0-5059-4907-AA58-516F553A18FE}</c15:txfldGUID>
                      <c15:f>Daten_Diagramme!$E$17</c15:f>
                      <c15:dlblFieldTableCache>
                        <c:ptCount val="1"/>
                        <c:pt idx="0">
                          <c:v>1.6</c:v>
                        </c:pt>
                      </c15:dlblFieldTableCache>
                    </c15:dlblFTEntry>
                  </c15:dlblFieldTable>
                  <c15:showDataLabelsRange val="0"/>
                </c:ext>
                <c:ext xmlns:c16="http://schemas.microsoft.com/office/drawing/2014/chart" uri="{C3380CC4-5D6E-409C-BE32-E72D297353CC}">
                  <c16:uniqueId val="{00000003-D99D-408E-821C-EAE7B7A12677}"/>
                </c:ext>
              </c:extLst>
            </c:dLbl>
            <c:dLbl>
              <c:idx val="4"/>
              <c:tx>
                <c:strRef>
                  <c:f>Daten_Diagramme!$E$18</c:f>
                  <c:strCache>
                    <c:ptCount val="1"/>
                    <c:pt idx="0">
                      <c:v>-3.7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{409C8BA0-0FBD-46F2-ACF4-358A2E6DFE98}</c15:txfldGUID>
                      <c15:f>Daten_Diagramme!$E$18</c15:f>
                      <c15:dlblFieldTableCache>
                        <c:ptCount val="1"/>
                        <c:pt idx="0">
                          <c:v>-3.7</c:v>
                        </c:pt>
                      </c15:dlblFieldTableCache>
                    </c15:dlblFTEntry>
                  </c15:dlblFieldTable>
                  <c15:showDataLabelsRange val="0"/>
                </c:ext>
                <c:ext xmlns:c16="http://schemas.microsoft.com/office/drawing/2014/chart" uri="{C3380CC4-5D6E-409C-BE32-E72D297353CC}">
                  <c16:uniqueId val="{00000004-D99D-408E-821C-EAE7B7A12677}"/>
                </c:ext>
              </c:extLst>
            </c:dLbl>
            <c:dLbl>
              <c:idx val="5"/>
              <c:tx>
                <c:strRef>
                  <c:f>Daten_Diagramme!$E$19</c:f>
                  <c:strCache>
                    <c:ptCount val="1"/>
                    <c:pt idx="0">
                      <c:v>0.9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{CC5DEA67-4B18-41FD-A6F1-A2013E4BFDA2}</c15:txfldGUID>
                      <c15:f>Daten_Diagramme!$E$19</c15:f>
                      <c15:dlblFieldTableCache>
                        <c:ptCount val="1"/>
                        <c:pt idx="0">
                          <c:v>0.9</c:v>
                        </c:pt>
                      </c15:dlblFieldTableCache>
                    </c15:dlblFTEntry>
                  </c15:dlblFieldTable>
                  <c15:showDataLabelsRange val="0"/>
                </c:ext>
                <c:ext xmlns:c16="http://schemas.microsoft.com/office/drawing/2014/chart" uri="{C3380CC4-5D6E-409C-BE32-E72D297353CC}">
                  <c16:uniqueId val="{00000005-D99D-408E-821C-EAE7B7A12677}"/>
                </c:ext>
              </c:extLst>
            </c:dLbl>
            <c:dLbl>
              <c:idx val="6"/>
              <c:tx>
                <c:strRef>
                  <c:f>Daten_Diagramme!$E$20</c:f>
                  <c:strCache>
                    <c:ptCount val="1"/>
                    <c:pt idx="0">
                      <c:v>16.7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{C706B10D-ADB2-4BA2-A6E6-AAE15D424FBE}</c15:txfldGUID>
                      <c15:f>Daten_Diagramme!$E$20</c15:f>
                      <c15:dlblFieldTableCache>
                        <c:ptCount val="1"/>
                        <c:pt idx="0">
                          <c:v>16.7</c:v>
                        </c:pt>
                      </c15:dlblFieldTableCache>
                    </c15:dlblFTEntry>
                  </c15:dlblFieldTable>
                  <c15:showDataLabelsRange val="0"/>
                </c:ext>
                <c:ext xmlns:c16="http://schemas.microsoft.com/office/drawing/2014/chart" uri="{C3380CC4-5D6E-409C-BE32-E72D297353CC}">
                  <c16:uniqueId val="{00000006-D99D-408E-821C-EAE7B7A12677}"/>
                </c:ext>
              </c:extLst>
            </c:dLbl>
            <c:dLbl>
              <c:idx val="7"/>
              <c:tx>
                <c:strRef>
                  <c:f>Daten_Diagramme!$E$21</c:f>
                  <c:strCache>
                    <c:ptCount val="1"/>
                    <c:pt idx="0">
                      <c:v>-3.4</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{CCE6FE8D-2107-4EE2-8E0D-0B4B97F97465}</c15:txfldGUID>
                      <c15:f>Daten_Diagramme!$E$21</c15:f>
                      <c15:dlblFieldTableCache>
                        <c:ptCount val="1"/>
                        <c:pt idx="0">
                          <c:v>-3.4</c:v>
                        </c:pt>
                      </c15:dlblFieldTableCache>
                    </c15:dlblFTEntry>
                  </c15:dlblFieldTable>
                  <c15:showDataLabelsRange val="0"/>
                </c:ext>
                <c:ext xmlns:c16="http://schemas.microsoft.com/office/drawing/2014/chart" uri="{C3380CC4-5D6E-409C-BE32-E72D297353CC}">
                  <c16:uniqueId val="{00000007-D99D-408E-821C-EAE7B7A12677}"/>
                </c:ext>
              </c:extLst>
            </c:dLbl>
            <c:dLbl>
              <c:idx val="8"/>
              <c:tx>
                <c:strRef>
                  <c:f>Daten_Diagramme!$E$22</c:f>
                  <c:strCache>
                    <c:ptCount val="1"/>
                    <c:pt idx="0">
                      <c:v>4.8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{73D5712B-39E2-4C16-8805-28CFBB39B06E}</c15:txfldGUID>
                      <c15:f>Daten_Diagramme!$E$22</c15:f>
                      <c15:dlblFieldTableCache>
                        <c:ptCount val="1"/>
                        <c:pt idx="0">
                          <c:v>4.8</c:v>
                        </c:pt>
                      </c15:dlblFieldTableCache>
                    </c15:dlblFTEntry>
                  </c15:dlblFieldTable>
                  <c15:showDataLabelsRange val="0"/>
                </c:ext>
                <c:ext xmlns:c16="http://schemas.microsoft.com/office/drawing/2014/chart" uri="{C3380CC4-5D6E-409C-BE32-E72D297353CC}">
                  <c16:uniqueId val="{00000008-D99D-408E-821C-EAE7B7A12677}"/>
                </c:ext>
              </c:extLst>
            </c:dLbl>
            <c:dLbl>
              <c:idx val="9"/>
              <c:tx>
                <c:strRef>
                  <c:f>Daten_Diagramme!$E$23</c:f>
                  <c:strCache>
                    <c:ptCount val="1"/>
                    <c:pt idx="0">
                      <c:v>-11.0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{F990A51E-80CD-4557-9D11-5D770B62AA63}</c15:txfldGUID>
                      <c15:f>Daten_Diagramme!$E$23</c15:f>
                      <c15:dlblFieldTableCache>
                        <c:ptCount val="1"/>
                        <c:pt idx="0">
                          <c:v>-11.0</c:v>
                        </c:pt>
                      </c15:dlblFieldTableCache>
                    </c15:dlblFTEntry>
                  </c15:dlblFieldTable>
                  <c15:showDataLabelsRange val="0"/>
                </c:ext>
                <c:ext xmlns:c16="http://schemas.microsoft.com/office/drawing/2014/chart" uri="{C3380CC4-5D6E-409C-BE32-E72D297353CC}">
                  <c16:uniqueId val="{00000009-D99D-408E-821C-EAE7B7A12677}"/>
                </c:ext>
              </c:extLst>
            </c:dLbl>
            <c:dLbl>
              <c:idx val="10"/>
              <c:tx>
                <c:strRef>
                  <c:f>Daten_Diagramme!$E$24</c:f>
                  <c:strCache>
                    <c:ptCount val="1"/>
                    <c:pt idx="0">
                      <c:v>-13.9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{2512849E-4963-4F0F-92C7-F5FBE2B23DB0}</c15:txfldGUID>
                      <c15:f>Daten_Diagramme!$E$24</c15:f>
                      <c15:dlblFieldTableCache>
                        <c:ptCount val="1"/>
                        <c:pt idx="0">
                          <c:v>-13.9</c:v>
                        </c:pt>
                      </c15:dlblFieldTableCache>
                    </c15:dlblFTEntry>
                  </c15:dlblFieldTable>
                  <c15:showDataLabelsRange val="0"/>
                </c:ext>
                <c:ext xmlns:c16="http://schemas.microsoft.com/office/drawing/2014/chart" uri="{C3380CC4-5D6E-409C-BE32-E72D297353CC}">
                  <c16:uniqueId val="{0000000A-D99D-408E-821C-EAE7B7A12677}"/>
                </c:ext>
              </c:extLst>
            </c:dLbl>
            <c:dLbl>
              <c:idx val="11"/>
              <c:tx>
                <c:strRef>
                  <c:f>Daten_Diagramme!$E$25</c:f>
                  <c:strCache>
                    <c:ptCount val="1"/>
                    <c:pt idx="0">
                      <c:v>-20.0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{4D2E9901-F38A-4D40-BE93-8CAE989C8BFB}</c15:txfldGUID>
                      <c15:f>Daten_Diagramme!$E$25</c15:f>
                      <c15:dlblFieldTableCache>
                        <c:ptCount val="1"/>
                        <c:pt idx="0">
                          <c:v>-20.0</c:v>
                        </c:pt>
                      </c15:dlblFieldTableCache>
                    </c15:dlblFTEntry>
                  </c15:dlblFieldTable>
                  <c15:showDataLabelsRange val="0"/>
                </c:ext>
                <c:ext xmlns:c16="http://schemas.microsoft.com/office/drawing/2014/chart" uri="{C3380CC4-5D6E-409C-BE32-E72D297353CC}">
                  <c16:uniqueId val="{0000000B-D99D-408E-821C-EAE7B7A12677}"/>
                </c:ext>
              </c:extLst>
            </c:dLbl>
            <c:dLbl>
              <c:idx val="12"/>
              <c:tx>
                <c:strRef>
                  <c:f>Daten_Diagramme!$E$26</c:f>
                  <c:strCache>
                    <c:ptCount val="1"/>
                    <c:pt idx="0">
                      <c:v>-2.1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{524608A1-58A2-4D1A-B21C-088005D74B3A}</c15:txfldGUID>
                      <c15:f>Daten_Diagramme!$E$26</c15:f>
                      <c15:dlblFieldTableCache>
                        <c:ptCount val="1"/>
                        <c:pt idx="0">
                          <c:v>-2.1</c:v>
                        </c:pt>
                      </c15:dlblFieldTableCache>
                    </c15:dlblFTEntry>
                  </c15:dlblFieldTable>
                  <c15:showDataLabelsRange val="0"/>
                </c:ext>
                <c:ext xmlns:c16="http://schemas.microsoft.com/office/drawing/2014/chart" uri="{C3380CC4-5D6E-409C-BE32-E72D297353CC}">
                  <c16:uniqueId val="{0000000C-D99D-408E-821C-EAE7B7A12677}"/>
                </c:ext>
              </c:extLst>
            </c:dLbl>
            <c:dLbl>
              <c:idx val="13"/>
              <c:tx>
                <c:strRef>
                  <c:f>Daten_Diagramme!$E$27</c:f>
                  <c:strCache>
                    <c:ptCount val="1"/>
                    <c:pt idx="0">
                      <c:v>-1.9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{B1A3A600-A4C3-49B5-9FD3-11AF3FCB31EA}</c15:txfldGUID>
                      <c15:f>Daten_Diagramme!$E$27</c15:f>
                      <c15:dlblFieldTableCache>
                        <c:ptCount val="1"/>
                        <c:pt idx="0">
                          <c:v>-1.9</c:v>
                        </c:pt>
                      </c15:dlblFieldTableCache>
                    </c15:dlblFTEntry>
                  </c15:dlblFieldTable>
                  <c15:showDataLabelsRange val="0"/>
                </c:ext>
                <c:ext xmlns:c16="http://schemas.microsoft.com/office/drawing/2014/chart" uri="{C3380CC4-5D6E-409C-BE32-E72D297353CC}">
                  <c16:uniqueId val="{0000000D-D99D-408E-821C-EAE7B7A12677}"/>
                </c:ext>
              </c:extLst>
            </c:dLbl>
            <c:dLbl>
              <c:idx val="14"/>
              <c:tx>
                <c:strRef>
                  <c:f>Daten_Diagramme!$E$28</c:f>
                  <c:strCache>
                    <c:ptCount val="1"/>
                    <c:pt idx="0">
                      <c:v>-20.4</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{0B459017-09BB-4FBC-80AB-C799CB78A6DF}</c15:txfldGUID>
                      <c15:f>Daten_Diagramme!$E$28</c15:f>
                      <c15:dlblFieldTableCache>
                        <c:ptCount val="1"/>
                        <c:pt idx="0">
                          <c:v>-20.4</c:v>
                        </c:pt>
                      </c15:dlblFieldTableCache>
                    </c15:dlblFTEntry>
                  </c15:dlblFieldTable>
                  <c15:showDataLabelsRange val="0"/>
                </c:ext>
                <c:ext xmlns:c16="http://schemas.microsoft.com/office/drawing/2014/chart" uri="{C3380CC4-5D6E-409C-BE32-E72D297353CC}">
                  <c16:uniqueId val="{0000000E-D99D-408E-821C-EAE7B7A12677}"/>
                </c:ext>
              </c:extLst>
            </c:dLbl>
            <c:dLbl>
              <c:idx val="15"/>
              <c:tx>
                <c:strRef>
                  <c:f>Daten_Diagramme!$E$29</c:f>
                  <c:strCache>
                    <c:ptCount val="1"/>
                    <c:pt idx="0">
                      <c:v>2.4</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{ED029E5B-EAB6-4881-8AEC-066F9B897F9B}</c15:txfldGUID>
                      <c15:f>Daten_Diagramme!$E$29</c15:f>
                      <c15:dlblFieldTableCache>
                        <c:ptCount val="1"/>
                        <c:pt idx="0">
                          <c:v>2.4</c:v>
                        </c:pt>
                      </c15:dlblFieldTableCache>
                    </c15:dlblFTEntry>
                  </c15:dlblFieldTable>
                  <c15:showDataLabelsRange val="0"/>
                </c:ext>
                <c:ext xmlns:c16="http://schemas.microsoft.com/office/drawing/2014/chart" uri="{C3380CC4-5D6E-409C-BE32-E72D297353CC}">
                  <c16:uniqueId val="{0000000F-D99D-408E-821C-EAE7B7A12677}"/>
                </c:ext>
              </c:extLst>
            </c:dLbl>
            <c:dLbl>
              <c:idx val="16"/>
              <c:tx>
                <c:strRef>
                  <c:f>Daten_Diagramme!$E$30</c:f>
                  <c:strCache>
                    <c:ptCount val="1"/>
                    <c:pt idx="0">
                      <c:v>7.1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{BFBB487B-5949-4A36-A486-C54E14FFE9D6}</c15:txfldGUID>
                      <c15:f>Daten_Diagramme!$E$30</c15:f>
                      <c15:dlblFieldTableCache>
                        <c:ptCount val="1"/>
                        <c:pt idx="0">
                          <c:v>7.1</c:v>
                        </c:pt>
                      </c15:dlblFieldTableCache>
                    </c15:dlblFTEntry>
                  </c15:dlblFieldTable>
                  <c15:showDataLabelsRange val="0"/>
                </c:ext>
                <c:ext xmlns:c16="http://schemas.microsoft.com/office/drawing/2014/chart" uri="{C3380CC4-5D6E-409C-BE32-E72D297353CC}">
                  <c16:uniqueId val="{00000010-D99D-408E-821C-EAE7B7A12677}"/>
                </c:ext>
              </c:extLst>
            </c:dLbl>
            <c:dLbl>
              <c:idx val="17"/>
              <c:tx>
                <c:strRef>
                  <c:f>Daten_Diagramme!$E$31</c:f>
                  <c:strCache>
                    <c:ptCount val="1"/>
                    <c:pt idx="0">
                      <c:v>-21.2</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{F49E4DA1-F05F-4B5D-8DF3-9ADD2B2F8AA4}</c15:txfldGUID>
                      <c15:f>Daten_Diagramme!$E$31</c15:f>
                      <c15:dlblFieldTableCache>
                        <c:ptCount val="1"/>
                        <c:pt idx="0">
                          <c:v>-21.2</c:v>
                        </c:pt>
                      </c15:dlblFieldTableCache>
                    </c15:dlblFTEntry>
                  </c15:dlblFieldTable>
                  <c15:showDataLabelsRange val="0"/>
                </c:ext>
                <c:ext xmlns:c16="http://schemas.microsoft.com/office/drawing/2014/chart" uri="{C3380CC4-5D6E-409C-BE32-E72D297353CC}">
                  <c16:uniqueId val="{00000011-D99D-408E-821C-EAE7B7A12677}"/>
                </c:ext>
              </c:extLst>
            </c:dLbl>
            <c:dLbl>
              <c:idx val="18"/>
              <c:tx>
                <c:strRef>
                  <c:f>Daten_Diagramme!$E$32</c:f>
                  <c:strCache>
                    <c:ptCount val="1"/>
                    <c:pt idx="0">
                      <c:v>0.8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{CA944190-3225-4267-B9AC-91A29185BFC8}</c15:txfldGUID>
                      <c15:f>Daten_Diagramme!$E$32</c15:f>
                      <c15:dlblFieldTableCache>
                        <c:ptCount val="1"/>
                        <c:pt idx="0">
                          <c:v>0.8</c:v>
                        </c:pt>
                      </c15:dlblFieldTableCache>
                    </c15:dlblFTEntry>
                  </c15:dlblFieldTable>
                  <c15:showDataLabelsRange val="0"/>
                </c:ext>
                <c:ext xmlns:c16="http://schemas.microsoft.com/office/drawing/2014/chart" uri="{C3380CC4-5D6E-409C-BE32-E72D297353CC}">
                  <c16:uniqueId val="{00000012-D99D-408E-821C-EAE7B7A12677}"/>
                </c:ext>
              </c:extLst>
            </c:dLbl>
            <c:dLbl>
              <c:idx val="19"/>
              <c:tx>
                <c:strRef>
                  <c:f>Daten_Diagramme!$E$33</c:f>
                  <c:strCache>
                    <c:ptCount val="1"/>
                    <c:pt idx="0">
                      <c:v>-3.2</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{1F5875D7-ECBD-4168-8EAC-838B39BB09DF}</c15:txfldGUID>
                      <c15:f>Daten_Diagramme!$E$33</c15:f>
                      <c15:dlblFieldTableCache>
                        <c:ptCount val="1"/>
                        <c:pt idx="0">
                          <c:v>-3.2</c:v>
                        </c:pt>
                      </c15:dlblFieldTableCache>
                    </c15:dlblFTEntry>
                  </c15:dlblFieldTable>
                  <c15:showDataLabelsRange val="0"/>
                </c:ext>
                <c:ext xmlns:c16="http://schemas.microsoft.com/office/drawing/2014/chart" uri="{C3380CC4-5D6E-409C-BE32-E72D297353CC}">
                  <c16:uniqueId val="{00000013-D99D-408E-821C-EAE7B7A12677}"/>
                </c:ext>
              </c:extLst>
            </c:dLbl>
            <c:dLbl>
              <c:idx val="20"/>
              <c:tx>
                <c:strRef>
                  <c:f>Daten_Diagramme!$E$34</c:f>
                  <c:strCache>
                    <c:ptCount val="1"/>
                    <c:pt idx="0">
                      <c:v>1.3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{F396806B-8A71-4795-B731-620537AF2875}</c15:txfldGUID>
                      <c15:f>Daten_Diagramme!$E$34</c15:f>
                      <c15:dlblFieldTableCache>
                        <c:ptCount val="1"/>
                        <c:pt idx="0">
                          <c:v>1.3</c:v>
                        </c:pt>
                      </c15:dlblFieldTableCache>
                    </c15:dlblFTEntry>
                  </c15:dlblFieldTable>
                  <c15:showDataLabelsRange val="0"/>
                </c:ext>
                <c:ext xmlns:c16="http://schemas.microsoft.com/office/drawing/2014/chart" uri="{C3380CC4-5D6E-409C-BE32-E72D297353CC}">
                  <c16:uniqueId val="{00000014-D99D-408E-821C-EAE7B7A12677}"/>
                </c:ext>
              </c:extLst>
            </c:dLbl>
            <c:dLbl>
              <c:idx val="21"/>
              <c:tx>
                <c:strRef>
                  <c:f>Daten_Diagramme!$E$35</c:f>
                  <c:strCache>
                    <c:ptCount val="1"/>
                    <c:pt idx="0">
                      <c:v>0.0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{560D0B53-FAAA-4679-94AD-478CEA550158}</c15:txfldGUID>
                      <c15:f>Daten_Diagramme!$E$35</c15:f>
                      <c15:dlblFieldTableCache>
                        <c:ptCount val="1"/>
                        <c:pt idx="0">
                          <c:v>0.0</c:v>
                        </c:pt>
                      </c15:dlblFieldTableCache>
                    </c15:dlblFTEntry>
                  </c15:dlblFieldTable>
                  <c15:showDataLabelsRange val="0"/>
                </c:ext>
                <c:ext xmlns:c16="http://schemas.microsoft.com/office/drawing/2014/chart" uri="{C3380CC4-5D6E-409C-BE32-E72D297353CC}">
                  <c16:uniqueId val="{00000015-D99D-408E-821C-EAE7B7A12677}"/>
                </c:ext>
              </c:extLst>
            </c:dLbl>
            <c:dLbl>
              <c:idx val="22"/>
              <c:tx>
                <c:strRef>
                  <c:f>Daten_Diagramme!$E$36</c:f>
                  <c:strCache>
                    <c:ptCount val="1"/>
                    <c:pt idx="0">
                      <c:v>0.0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{A67FF5B7-A2C1-40DC-9452-4E881DAE7CE5}</c15:txfldGUID>
                      <c15:f>Daten_Diagramme!$E$36</c15:f>
                      <c15:dlblFieldTableCache>
                        <c:ptCount val="1"/>
                        <c:pt idx="0">
                          <c:v>0.0</c:v>
                        </c:pt>
                      </c15:dlblFieldTableCache>
                    </c15:dlblFTEntry>
                  </c15:dlblFieldTable>
                  <c15:showDataLabelsRange val="0"/>
                </c:ext>
                <c:ext xmlns:c16="http://schemas.microsoft.com/office/drawing/2014/chart" uri="{C3380CC4-5D6E-409C-BE32-E72D297353CC}">
                  <c16:uniqueId val="{00000016-D99D-408E-821C-EAE7B7A12677}"/>
                </c:ext>
              </c:extLst>
            </c:dLbl>
            <c:dLbl>
              <c:idx val="23"/>
              <c:tx>
                <c:strRef>
                  <c:f>Daten_Diagramme!$E$37</c:f>
                  <c:strCache>
                    <c:ptCount val="1"/>
                    <c:pt idx="0">
                      <c:v>-6.9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{E0D072D3-7944-4E98-A1C3-F75892B51D59}</c15:txfldGUID>
                      <c15:f>Daten_Diagramme!$E$37</c15:f>
                      <c15:dlblFieldTableCache>
                        <c:ptCount val="1"/>
                        <c:pt idx="0">
                          <c:v>-6.9</c:v>
                        </c:pt>
                      </c15:dlblFieldTableCache>
                    </c15:dlblFTEntry>
                  </c15:dlblFieldTable>
                  <c15:showDataLabelsRange val="0"/>
                </c:ext>
                <c:ext xmlns:c16="http://schemas.microsoft.com/office/drawing/2014/chart" uri="{C3380CC4-5D6E-409C-BE32-E72D297353CC}">
                  <c16:uniqueId val="{00000017-D99D-408E-821C-EAE7B7A12677}"/>
                </c:ext>
              </c:extLst>
            </c:dLbl>
            <c:dLbl>
              <c:idx val="24"/>
              <c:tx>
                <c:strRef>
                  <c:f>Daten_Diagramme!$E$38</c:f>
                  <c:strCache>
                    <c:ptCount val="1"/>
                    <c:pt idx="0">
                      <c:v>-1.6</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{84ABCEFF-59F5-471A-B3FA-98D8AF12BC5B}</c15:txfldGUID>
                      <c15:f>Daten_Diagramme!$E$38</c15:f>
                      <c15:dlblFieldTableCache>
                        <c:ptCount val="1"/>
                        <c:pt idx="0">
                          <c:v>-1.6</c:v>
                        </c:pt>
                      </c15:dlblFieldTableCache>
                    </c15:dlblFTEntry>
                  </c15:dlblFieldTable>
                  <c15:showDataLabelsRange val="0"/>
                </c:ext>
                <c:ext xmlns:c16="http://schemas.microsoft.com/office/drawing/2014/chart" uri="{C3380CC4-5D6E-409C-BE32-E72D297353CC}">
                  <c16:uniqueId val="{00000018-D99D-408E-821C-EAE7B7A12677}"/>
                </c:ext>
              </c:extLst>
            </c:dLbl>
            <c:dLbl>
              <c:idx val="25"/>
              <c:tx>
                <c:strRef>
                  <c:f>Daten_Diagramme!$E$39</c:f>
                  <c:strCache>
                    <c:ptCount val="1"/>
                    <c:pt idx="0">
                      <c:v>-4.6</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{758A015E-A228-47EE-8F22-852A0F96144C}</c15:txfldGUID>
                      <c15:f>Daten_Diagramme!$E$39</c15:f>
                      <c15:dlblFieldTableCache>
                        <c:ptCount val="1"/>
                        <c:pt idx="0">
                          <c:v>-4.6</c:v>
                        </c:pt>
                      </c15:dlblFieldTableCache>
                    </c15:dlblFTEntry>
                  </c15:dlblFieldTable>
                  <c15:showDataLabelsRange val="0"/>
                </c:ext>
                <c:ext xmlns:c16="http://schemas.microsoft.com/office/drawing/2014/chart" uri="{C3380CC4-5D6E-409C-BE32-E72D297353CC}">
                  <c16:uniqueId val="{00000019-D99D-408E-821C-EAE7B7A12677}"/>
                </c:ext>
              </c:extLst>
            </c:dLbl>
            <c:dLbl>
              <c:idx val="26"/>
              <c:tx>
                <c:strRef>
                  <c:f>Daten_Diagramme!$E$40</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{7BA957E4-A390-4645-95B5-1F1D1DE4F7B5}</c15:txfldGUID>
                      <c15:f>Daten_Diagramme!$E$40</c15:f>
                      <c15:dlblFieldTableCache>
                        <c:ptCount val="1"/>
                        <c:pt idx="0">
                          <c:v>#REF!</c:v>
                        </c:pt>
                      </c15:dlblFieldTableCache>
                    </c15:dlblFTEntry>
                  </c15:dlblFieldTable>
                  <c15:showDataLabelsRange val="0"/>
                </c:ext>
                <c:ext xmlns:c16="http://schemas.microsoft.com/office/drawing/2014/chart" uri="{C3380CC4-5D6E-409C-BE32-E72D297353CC}">
                  <c16:uniqueId val="{0000001A-D99D-408E-821C-EAE7B7A12677}"/>
                </c:ext>
              </c:extLst>
            </c:dLbl>
            <c:dLbl>
              <c:idx val="27"/>
              <c:tx>
                <c:strRef>
                  <c:f>Daten_Diagramme!$E$41</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{B0BE8C2E-A7DD-4D70-B5F7-975E8EF2411F}</c15:txfldGUID>
                      <c15:f>Daten_Diagramme!$E$41</c15:f>
                      <c15:dlblFieldTableCache>
                        <c:ptCount val="1"/>
                        <c:pt idx="0">
                          <c:v>#REF!</c:v>
                        </c:pt>
                      </c15:dlblFieldTableCache>
                    </c15:dlblFTEntry>
                  </c15:dlblFieldTable>
                  <c15:showDataLabelsRange val="0"/>
                </c:ext>
                <c:ext xmlns:c16="http://schemas.microsoft.com/office/drawing/2014/chart" uri="{C3380CC4-5D6E-409C-BE32-E72D297353CC}">
                  <c16:uniqueId val="{0000001B-D99D-408E-821C-EAE7B7A12677}"/>
                </c:ext>
              </c:extLst>
            </c:dLbl>
            <c:dLbl>
              <c:idx val="28"/>
              <c:tx>
                <c:strRef>
                  <c:f>Daten_Diagramme!$E$42</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{FA2734DF-CC04-44E7-9935-20F11C75A2AD}</c15:txfldGUID>
                      <c15:f>Daten_Diagramme!$E$42</c15:f>
                      <c15:dlblFieldTableCache>
                        <c:ptCount val="1"/>
                        <c:pt idx="0">
                          <c:v>#REF!</c:v>
                        </c:pt>
                      </c15:dlblFieldTableCache>
                    </c15:dlblFTEntry>
                  </c15:dlblFieldTable>
                  <c15:showDataLabelsRange val="0"/>
                </c:ext>
                <c:ext xmlns:c16="http://schemas.microsoft.com/office/drawing/2014/chart" uri="{C3380CC4-5D6E-409C-BE32-E72D297353CC}">
                  <c16:uniqueId val="{0000001C-D99D-408E-821C-EAE7B7A12677}"/>
                </c:ext>
              </c:extLst>
            </c:dLbl>
            <c:dLbl>
              <c:idx val="29"/>
              <c:tx>
                <c:strRef>
                  <c:f>Daten_Diagramme!$E$43</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{820E05C7-0212-46F0-B926-E9365C233AF9}</c15:txfldGUID>
                      <c15:f>Daten_Diagramme!$E$43</c15:f>
                      <c15:dlblFieldTableCache>
                        <c:ptCount val="1"/>
                        <c:pt idx="0">
                          <c:v>#REF!</c:v>
                        </c:pt>
                      </c15:dlblFieldTableCache>
                    </c15:dlblFTEntry>
                  </c15:dlblFieldTable>
                  <c15:showDataLabelsRange val="0"/>
                </c:ext>
                <c:ext xmlns:c16="http://schemas.microsoft.com/office/drawing/2014/chart" uri="{C3380CC4-5D6E-409C-BE32-E72D297353CC}">
                  <c16:uniqueId val="{0000001D-D99D-408E-821C-EAE7B7A12677}"/>
                </c:ext>
              </c:extLst>
            </c:dLbl>
            <c:dLbl>
              <c:idx val="30"/>
              <c:tx>
                <c:strRef>
                  <c:f>Daten_Diagramme!$E$44</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{D0332D7E-C86F-418C-AD44-F1D1087688F7}</c15:txfldGUID>
                      <c15:f>Daten_Diagramme!$E$44</c15:f>
                      <c15:dlblFieldTableCache>
                        <c:ptCount val="1"/>
                        <c:pt idx="0">
                          <c:v>#REF!</c:v>
                        </c:pt>
                      </c15:dlblFieldTableCache>
                    </c15:dlblFTEntry>
                  </c15:dlblFieldTable>
                  <c15:showDataLabelsRange val="0"/>
                </c:ext>
                <c:ext xmlns:c16="http://schemas.microsoft.com/office/drawing/2014/chart" uri="{C3380CC4-5D6E-409C-BE32-E72D297353CC}">
                  <c16:uniqueId val="{0000001E-D99D-408E-821C-EAE7B7A12677}"/>
                </c:ext>
              </c:extLst>
            </c:dLbl>
            <c:dLbl>
              <c:idx val="31"/>
              <c:tx>
                <c:strRef>
                  <c:f>Daten_Diagramme!$E$45</c:f>
                  <c:strCache>
                    <c:ptCount val="1"/>
                    <c:pt idx="0">
                      <c:v>-4.6</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{16828400-484F-4935-9614-E482E8B1C783}</c15:txfldGUID>
                      <c15:f>Daten_Diagramme!$E$45</c15:f>
                      <c15:dlblFieldTableCache>
                        <c:ptCount val="1"/>
                        <c:pt idx="0">
                          <c:v>-4.6</c:v>
                        </c:pt>
                      </c15:dlblFieldTableCache>
                    </c15:dlblFTEntry>
                  </c15:dlblFieldTable>
                  <c15:showDataLabelsRange val="0"/>
                </c:ext>
                <c:ext xmlns:c16="http://schemas.microsoft.com/office/drawing/2014/chart" uri="{C3380CC4-5D6E-409C-BE32-E72D297353CC}">
                  <c16:uniqueId val="{0000001F-D99D-408E-821C-EAE7B7A12677}"/>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Daten_Diagramme!$C$14:$C$39</c:f>
              <c:numCache>
                <c:formatCode>#,#00</c:formatCode>
                <c:ptCount val="26"/>
                <c:pt idx="0">
                  <c:v>-4.2454291911992561</c:v>
                </c:pt>
                <c:pt idx="1">
                  <c:v>-6.8965517241379306</c:v>
                </c:pt>
                <c:pt idx="2">
                  <c:v>-23.076923076923077</c:v>
                </c:pt>
                <c:pt idx="3">
                  <c:v>1.5625</c:v>
                </c:pt>
                <c:pt idx="4">
                  <c:v>-3.7037037037037037</c:v>
                </c:pt>
                <c:pt idx="5">
                  <c:v>0.8771929824561403</c:v>
                </c:pt>
                <c:pt idx="6">
                  <c:v>16.666666666666668</c:v>
                </c:pt>
                <c:pt idx="7">
                  <c:v>-3.4285714285714284</c:v>
                </c:pt>
                <c:pt idx="8">
                  <c:v>4.8042704626334523</c:v>
                </c:pt>
                <c:pt idx="9">
                  <c:v>-11.042944785276074</c:v>
                </c:pt>
                <c:pt idx="10">
                  <c:v>-13.854351687388988</c:v>
                </c:pt>
                <c:pt idx="11">
                  <c:v>-20</c:v>
                </c:pt>
                <c:pt idx="12">
                  <c:v>-2.0833333333333335</c:v>
                </c:pt>
                <c:pt idx="13">
                  <c:v>-1.9011406844106464</c:v>
                </c:pt>
                <c:pt idx="14">
                  <c:v>-20.37037037037037</c:v>
                </c:pt>
                <c:pt idx="15">
                  <c:v>2.4390243902439024</c:v>
                </c:pt>
                <c:pt idx="16">
                  <c:v>7.1428571428571432</c:v>
                </c:pt>
                <c:pt idx="17">
                  <c:v>-21.153846153846153</c:v>
                </c:pt>
                <c:pt idx="18">
                  <c:v>0.82304526748971196</c:v>
                </c:pt>
                <c:pt idx="19">
                  <c:v>-3.2</c:v>
                </c:pt>
                <c:pt idx="20">
                  <c:v>1.2903225806451613</c:v>
                </c:pt>
                <c:pt idx="21">
                  <c:v>0</c:v>
                </c:pt>
                <c:pt idx="23">
                  <c:v>-6.8965517241379306</c:v>
                </c:pt>
                <c:pt idx="24">
                  <c:v>-1.5789473684210527</c:v>
                </c:pt>
                <c:pt idx="25">
                  <c:v>-4.5777146912704048</c:v>
                </c:pt>
              </c:numCache>
            </c:numRef>
          </c:val>
          <c:extLst>
            <c:ext xmlns:c16="http://schemas.microsoft.com/office/drawing/2014/chart" uri="{C3380CC4-5D6E-409C-BE32-E72D297353CC}">
              <c16:uniqueId val="{00000020-D99D-408E-821C-EAE7B7A12677}"/>
            </c:ext>
          </c:extLst>
        </c:ser>
        <c:ser>
          <c:idx val="1"/>
          <c:order val="1"/>
          <c:spPr>
            <a:noFill/>
            <a:ln w="25400">
              <a:noFill/>
            </a:ln>
          </c:spPr>
          <c:invertIfNegative val="0"/>
          <c:dLbls>
            <c:dLbl>
              <c:idx val="0"/>
              <c:tx>
                <c:strRef>
                  <c:f>Daten_Diagramme!$G$14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{39FEDF6E-5D6B-4BE2-AC04-ADDA4C50C91F}</c15:txfldGUID>
                      <c15:f>Daten_Diagramme!$G$14</c15:f>
                      <c15:dlblFieldTableCache>
                        <c:ptCount val="1"/>
                      </c15:dlblFieldTableCache>
                    </c15:dlblFTEntry>
                  </c15:dlblFieldTable>
                  <c15:showDataLabelsRange val="0"/>
                </c:ext>
                <c:ext xmlns:c16="http://schemas.microsoft.com/office/drawing/2014/chart" uri="{C3380CC4-5D6E-409C-BE32-E72D297353CC}">
                  <c16:uniqueId val="{00000021-D99D-408E-821C-EAE7B7A12677}"/>
                </c:ext>
              </c:extLst>
            </c:dLbl>
            <c:dLbl>
              <c:idx val="1"/>
              <c:tx>
                <c:strRef>
                  <c:f>Daten_Diagramme!$G$15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{A7FD97CC-358B-4548-99AA-322D57321D11}</c15:txfldGUID>
                      <c15:f>Daten_Diagramme!$G$15</c15:f>
                      <c15:dlblFieldTableCache>
                        <c:ptCount val="1"/>
                      </c15:dlblFieldTableCache>
                    </c15:dlblFTEntry>
                  </c15:dlblFieldTable>
                  <c15:showDataLabelsRange val="0"/>
                </c:ext>
                <c:ext xmlns:c16="http://schemas.microsoft.com/office/drawing/2014/chart" uri="{C3380CC4-5D6E-409C-BE32-E72D297353CC}">
                  <c16:uniqueId val="{00000022-D99D-408E-821C-EAE7B7A12677}"/>
                </c:ext>
              </c:extLst>
            </c:dLbl>
            <c:dLbl>
              <c:idx val="2"/>
              <c:tx>
                <c:strRef>
                  <c:f>Daten_Diagramme!$G$16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{013F7162-EDB3-4783-AD9C-E7A6613F9BF9}</c15:txfldGUID>
                      <c15:f>Daten_Diagramme!$G$16</c15:f>
                      <c15:dlblFieldTableCache>
                        <c:ptCount val="1"/>
                      </c15:dlblFieldTableCache>
                    </c15:dlblFTEntry>
                  </c15:dlblFieldTable>
                  <c15:showDataLabelsRange val="0"/>
                </c:ext>
                <c:ext xmlns:c16="http://schemas.microsoft.com/office/drawing/2014/chart" uri="{C3380CC4-5D6E-409C-BE32-E72D297353CC}">
                  <c16:uniqueId val="{00000023-D99D-408E-821C-EAE7B7A12677}"/>
                </c:ext>
              </c:extLst>
            </c:dLbl>
            <c:dLbl>
              <c:idx val="3"/>
              <c:tx>
                <c:strRef>
                  <c:f>Daten_Diagramme!$G$17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{0F66823F-0393-4082-B3AE-FF6C3109FA83}</c15:txfldGUID>
                      <c15:f>Daten_Diagramme!$G$17</c15:f>
                      <c15:dlblFieldTableCache>
                        <c:ptCount val="1"/>
                      </c15:dlblFieldTableCache>
                    </c15:dlblFTEntry>
                  </c15:dlblFieldTable>
                  <c15:showDataLabelsRange val="0"/>
                </c:ext>
                <c:ext xmlns:c16="http://schemas.microsoft.com/office/drawing/2014/chart" uri="{C3380CC4-5D6E-409C-BE32-E72D297353CC}">
                  <c16:uniqueId val="{00000024-D99D-408E-821C-EAE7B7A12677}"/>
                </c:ext>
              </c:extLst>
            </c:dLbl>
            <c:dLbl>
              <c:idx val="4"/>
              <c:tx>
                <c:strRef>
                  <c:f>Daten_Diagramme!$G$18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{FF1BF775-A2AD-44D3-8F4C-A308D923DA70}</c15:txfldGUID>
                      <c15:f>Daten_Diagramme!$G$18</c15:f>
                      <c15:dlblFieldTableCache>
                        <c:ptCount val="1"/>
                      </c15:dlblFieldTableCache>
                    </c15:dlblFTEntry>
                  </c15:dlblFieldTable>
                  <c15:showDataLabelsRange val="0"/>
                </c:ext>
                <c:ext xmlns:c16="http://schemas.microsoft.com/office/drawing/2014/chart" uri="{C3380CC4-5D6E-409C-BE32-E72D297353CC}">
                  <c16:uniqueId val="{00000025-D99D-408E-821C-EAE7B7A12677}"/>
                </c:ext>
              </c:extLst>
            </c:dLbl>
            <c:dLbl>
              <c:idx val="5"/>
              <c:tx>
                <c:strRef>
                  <c:f>Daten_Diagramme!$G$19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{82BE1C0F-545C-4054-95F4-95E24CF2F530}</c15:txfldGUID>
                      <c15:f>Daten_Diagramme!$G$19</c15:f>
                      <c15:dlblFieldTableCache>
                        <c:ptCount val="1"/>
                      </c15:dlblFieldTableCache>
                    </c15:dlblFTEntry>
                  </c15:dlblFieldTable>
                  <c15:showDataLabelsRange val="0"/>
                </c:ext>
                <c:ext xmlns:c16="http://schemas.microsoft.com/office/drawing/2014/chart" uri="{C3380CC4-5D6E-409C-BE32-E72D297353CC}">
                  <c16:uniqueId val="{00000026-D99D-408E-821C-EAE7B7A12677}"/>
                </c:ext>
              </c:extLst>
            </c:dLbl>
            <c:dLbl>
              <c:idx val="6"/>
              <c:tx>
                <c:strRef>
                  <c:f>Daten_Diagramme!$G$20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{AF89CBDE-4D0F-4E69-AE5C-49F6DFC43720}</c15:txfldGUID>
                      <c15:f>Daten_Diagramme!$G$20</c15:f>
                      <c15:dlblFieldTableCache>
                        <c:ptCount val="1"/>
                      </c15:dlblFieldTableCache>
                    </c15:dlblFTEntry>
                  </c15:dlblFieldTable>
                  <c15:showDataLabelsRange val="0"/>
                </c:ext>
                <c:ext xmlns:c16="http://schemas.microsoft.com/office/drawing/2014/chart" uri="{C3380CC4-5D6E-409C-BE32-E72D297353CC}">
                  <c16:uniqueId val="{00000027-D99D-408E-821C-EAE7B7A12677}"/>
                </c:ext>
              </c:extLst>
            </c:dLbl>
            <c:dLbl>
              <c:idx val="7"/>
              <c:tx>
                <c:strRef>
                  <c:f>Daten_Diagramme!$G$21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{C39A55D7-4A54-47F4-B71C-3C1E337DBC74}</c15:txfldGUID>
                      <c15:f>Daten_Diagramme!$G$21</c15:f>
                      <c15:dlblFieldTableCache>
                        <c:ptCount val="1"/>
                      </c15:dlblFieldTableCache>
                    </c15:dlblFTEntry>
                  </c15:dlblFieldTable>
                  <c15:showDataLabelsRange val="0"/>
                </c:ext>
                <c:ext xmlns:c16="http://schemas.microsoft.com/office/drawing/2014/chart" uri="{C3380CC4-5D6E-409C-BE32-E72D297353CC}">
                  <c16:uniqueId val="{00000028-D99D-408E-821C-EAE7B7A12677}"/>
                </c:ext>
              </c:extLst>
            </c:dLbl>
            <c:dLbl>
              <c:idx val="8"/>
              <c:tx>
                <c:strRef>
                  <c:f>Daten_Diagramme!$G$22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{36B93ADF-B204-4532-ABC8-2464CA3450D5}</c15:txfldGUID>
                      <c15:f>Daten_Diagramme!$G$22</c15:f>
                      <c15:dlblFieldTableCache>
                        <c:ptCount val="1"/>
                      </c15:dlblFieldTableCache>
                    </c15:dlblFTEntry>
                  </c15:dlblFieldTable>
                  <c15:showDataLabelsRange val="0"/>
                </c:ext>
                <c:ext xmlns:c16="http://schemas.microsoft.com/office/drawing/2014/chart" uri="{C3380CC4-5D6E-409C-BE32-E72D297353CC}">
                  <c16:uniqueId val="{00000029-D99D-408E-821C-EAE7B7A12677}"/>
                </c:ext>
              </c:extLst>
            </c:dLbl>
            <c:dLbl>
              <c:idx val="9"/>
              <c:tx>
                <c:strRef>
                  <c:f>Daten_Diagramme!$G$23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{A71A0CF9-4792-4F89-B847-2FBCA113E8BC}</c15:txfldGUID>
                      <c15:f>Daten_Diagramme!$G$23</c15:f>
                      <c15:dlblFieldTableCache>
                        <c:ptCount val="1"/>
                      </c15:dlblFieldTableCache>
                    </c15:dlblFTEntry>
                  </c15:dlblFieldTable>
                  <c15:showDataLabelsRange val="0"/>
                </c:ext>
                <c:ext xmlns:c16="http://schemas.microsoft.com/office/drawing/2014/chart" uri="{C3380CC4-5D6E-409C-BE32-E72D297353CC}">
                  <c16:uniqueId val="{0000002A-D99D-408E-821C-EAE7B7A12677}"/>
                </c:ext>
              </c:extLst>
            </c:dLbl>
            <c:dLbl>
              <c:idx val="10"/>
              <c:tx>
                <c:strRef>
                  <c:f>Daten_Diagramme!$G$24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{50A472B7-A3EB-405D-AE11-1CD370460FDD}</c15:txfldGUID>
                      <c15:f>Daten_Diagramme!$G$24</c15:f>
                      <c15:dlblFieldTableCache>
                        <c:ptCount val="1"/>
                      </c15:dlblFieldTableCache>
                    </c15:dlblFTEntry>
                  </c15:dlblFieldTable>
                  <c15:showDataLabelsRange val="0"/>
                </c:ext>
                <c:ext xmlns:c16="http://schemas.microsoft.com/office/drawing/2014/chart" uri="{C3380CC4-5D6E-409C-BE32-E72D297353CC}">
                  <c16:uniqueId val="{0000002B-D99D-408E-821C-EAE7B7A12677}"/>
                </c:ext>
              </c:extLst>
            </c:dLbl>
            <c:dLbl>
              <c:idx val="11"/>
              <c:tx>
                <c:strRef>
                  <c:f>Daten_Diagramme!$G$25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{C67BD210-3393-4FA2-B09D-464F4ADBF815}</c15:txfldGUID>
                      <c15:f>Daten_Diagramme!$G$25</c15:f>
                      <c15:dlblFieldTableCache>
                        <c:ptCount val="1"/>
                      </c15:dlblFieldTableCache>
                    </c15:dlblFTEntry>
                  </c15:dlblFieldTable>
                  <c15:showDataLabelsRange val="0"/>
                </c:ext>
                <c:ext xmlns:c16="http://schemas.microsoft.com/office/drawing/2014/chart" uri="{C3380CC4-5D6E-409C-BE32-E72D297353CC}">
                  <c16:uniqueId val="{0000002C-D99D-408E-821C-EAE7B7A12677}"/>
                </c:ext>
              </c:extLst>
            </c:dLbl>
            <c:dLbl>
              <c:idx val="12"/>
              <c:tx>
                <c:strRef>
                  <c:f>Daten_Diagramme!$G$26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{3E7441AC-2646-462F-965D-446F0729AF9C}</c15:txfldGUID>
                      <c15:f>Daten_Diagramme!$G$26</c15:f>
                      <c15:dlblFieldTableCache>
                        <c:ptCount val="1"/>
                      </c15:dlblFieldTableCache>
                    </c15:dlblFTEntry>
                  </c15:dlblFieldTable>
                  <c15:showDataLabelsRange val="0"/>
                </c:ext>
                <c:ext xmlns:c16="http://schemas.microsoft.com/office/drawing/2014/chart" uri="{C3380CC4-5D6E-409C-BE32-E72D297353CC}">
                  <c16:uniqueId val="{0000002D-D99D-408E-821C-EAE7B7A12677}"/>
                </c:ext>
              </c:extLst>
            </c:dLbl>
            <c:dLbl>
              <c:idx val="13"/>
              <c:tx>
                <c:strRef>
                  <c:f>Daten_Diagramme!$G$27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{70B5F096-5F55-434E-B25A-E576A63045E8}</c15:txfldGUID>
                      <c15:f>Daten_Diagramme!$G$27</c15:f>
                      <c15:dlblFieldTableCache>
                        <c:ptCount val="1"/>
                      </c15:dlblFieldTableCache>
                    </c15:dlblFTEntry>
                  </c15:dlblFieldTable>
                  <c15:showDataLabelsRange val="0"/>
                </c:ext>
                <c:ext xmlns:c16="http://schemas.microsoft.com/office/drawing/2014/chart" uri="{C3380CC4-5D6E-409C-BE32-E72D297353CC}">
                  <c16:uniqueId val="{0000002E-D99D-408E-821C-EAE7B7A12677}"/>
                </c:ext>
              </c:extLst>
            </c:dLbl>
            <c:dLbl>
              <c:idx val="14"/>
              <c:tx>
                <c:strRef>
                  <c:f>Daten_Diagramme!$G$28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{822D916F-2256-42CC-9A1E-A6D951A590F7}</c15:txfldGUID>
                      <c15:f>Daten_Diagramme!$G$28</c15:f>
                      <c15:dlblFieldTableCache>
                        <c:ptCount val="1"/>
                      </c15:dlblFieldTableCache>
                    </c15:dlblFTEntry>
                  </c15:dlblFieldTable>
                  <c15:showDataLabelsRange val="0"/>
                </c:ext>
                <c:ext xmlns:c16="http://schemas.microsoft.com/office/drawing/2014/chart" uri="{C3380CC4-5D6E-409C-BE32-E72D297353CC}">
                  <c16:uniqueId val="{0000002F-D99D-408E-821C-EAE7B7A12677}"/>
                </c:ext>
              </c:extLst>
            </c:dLbl>
            <c:dLbl>
              <c:idx val="15"/>
              <c:tx>
                <c:strRef>
                  <c:f>Daten_Diagramme!$G$29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{8B335792-D98D-4559-B3E9-9BA377C2776B}</c15:txfldGUID>
                      <c15:f>Daten_Diagramme!$G$29</c15:f>
                      <c15:dlblFieldTableCache>
                        <c:ptCount val="1"/>
                      </c15:dlblFieldTableCache>
                    </c15:dlblFTEntry>
                  </c15:dlblFieldTable>
                  <c15:showDataLabelsRange val="0"/>
                </c:ext>
                <c:ext xmlns:c16="http://schemas.microsoft.com/office/drawing/2014/chart" uri="{C3380CC4-5D6E-409C-BE32-E72D297353CC}">
                  <c16:uniqueId val="{00000030-D99D-408E-821C-EAE7B7A12677}"/>
                </c:ext>
              </c:extLst>
            </c:dLbl>
            <c:dLbl>
              <c:idx val="16"/>
              <c:tx>
                <c:strRef>
                  <c:f>Daten_Diagramme!$G$30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{64C455C9-AE3E-40A5-B528-830451E5138A}</c15:txfldGUID>
                      <c15:f>Daten_Diagramme!$G$30</c15:f>
                      <c15:dlblFieldTableCache>
                        <c:ptCount val="1"/>
                      </c15:dlblFieldTableCache>
                    </c15:dlblFTEntry>
                  </c15:dlblFieldTable>
                  <c15:showDataLabelsRange val="0"/>
                </c:ext>
                <c:ext xmlns:c16="http://schemas.microsoft.com/office/drawing/2014/chart" uri="{C3380CC4-5D6E-409C-BE32-E72D297353CC}">
                  <c16:uniqueId val="{00000031-D99D-408E-821C-EAE7B7A12677}"/>
                </c:ext>
              </c:extLst>
            </c:dLbl>
            <c:dLbl>
              <c:idx val="17"/>
              <c:tx>
                <c:strRef>
                  <c:f>Daten_Diagramme!$G$31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{AFA8C923-B6D1-42CD-9E1D-A745A1A75652}</c15:txfldGUID>
                      <c15:f>Daten_Diagramme!$G$31</c15:f>
                      <c15:dlblFieldTableCache>
                        <c:ptCount val="1"/>
                      </c15:dlblFieldTableCache>
                    </c15:dlblFTEntry>
                  </c15:dlblFieldTable>
                  <c15:showDataLabelsRange val="0"/>
                </c:ext>
                <c:ext xmlns:c16="http://schemas.microsoft.com/office/drawing/2014/chart" uri="{C3380CC4-5D6E-409C-BE32-E72D297353CC}">
                  <c16:uniqueId val="{00000032-D99D-408E-821C-EAE7B7A12677}"/>
                </c:ext>
              </c:extLst>
            </c:dLbl>
            <c:dLbl>
              <c:idx val="18"/>
              <c:tx>
                <c:strRef>
                  <c:f>Daten_Diagramme!$G$32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{0C619465-9727-498D-93D1-EF2AD54A444A}</c15:txfldGUID>
                      <c15:f>Daten_Diagramme!$G$32</c15:f>
                      <c15:dlblFieldTableCache>
                        <c:ptCount val="1"/>
                      </c15:dlblFieldTableCache>
                    </c15:dlblFTEntry>
                  </c15:dlblFieldTable>
                  <c15:showDataLabelsRange val="0"/>
                </c:ext>
                <c:ext xmlns:c16="http://schemas.microsoft.com/office/drawing/2014/chart" uri="{C3380CC4-5D6E-409C-BE32-E72D297353CC}">
                  <c16:uniqueId val="{00000033-D99D-408E-821C-EAE7B7A12677}"/>
                </c:ext>
              </c:extLst>
            </c:dLbl>
            <c:dLbl>
              <c:idx val="19"/>
              <c:tx>
                <c:strRef>
                  <c:f>Daten_Diagramme!$G$33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{93DE06C3-5B50-4888-8FD7-0CEEEA7E4618}</c15:txfldGUID>
                      <c15:f>Daten_Diagramme!$G$33</c15:f>
                      <c15:dlblFieldTableCache>
                        <c:ptCount val="1"/>
                      </c15:dlblFieldTableCache>
                    </c15:dlblFTEntry>
                  </c15:dlblFieldTable>
                  <c15:showDataLabelsRange val="0"/>
                </c:ext>
                <c:ext xmlns:c16="http://schemas.microsoft.com/office/drawing/2014/chart" uri="{C3380CC4-5D6E-409C-BE32-E72D297353CC}">
                  <c16:uniqueId val="{00000034-D99D-408E-821C-EAE7B7A12677}"/>
                </c:ext>
              </c:extLst>
            </c:dLbl>
            <c:dLbl>
              <c:idx val="20"/>
              <c:tx>
                <c:strRef>
                  <c:f>Daten_Diagramme!$G$34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{33234B5A-4D68-49BF-9685-85EB3E9CEE69}</c15:txfldGUID>
                      <c15:f>Daten_Diagramme!$G$34</c15:f>
                      <c15:dlblFieldTableCache>
                        <c:ptCount val="1"/>
                      </c15:dlblFieldTableCache>
                    </c15:dlblFTEntry>
                  </c15:dlblFieldTable>
                  <c15:showDataLabelsRange val="0"/>
                </c:ext>
                <c:ext xmlns:c16="http://schemas.microsoft.com/office/drawing/2014/chart" uri="{C3380CC4-5D6E-409C-BE32-E72D297353CC}">
                  <c16:uniqueId val="{00000035-D99D-408E-821C-EAE7B7A12677}"/>
                </c:ext>
              </c:extLst>
            </c:dLbl>
            <c:dLbl>
              <c:idx val="21"/>
              <c:tx>
                <c:strRef>
                  <c:f>Daten_Diagramme!$G$35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{5E9226C9-3AE0-4F39-9131-CCCB091C1C9C}</c15:txfldGUID>
                      <c15:f>Daten_Diagramme!$G$35</c15:f>
                      <c15:dlblFieldTableCache>
                        <c:ptCount val="1"/>
                      </c15:dlblFieldTableCache>
                    </c15:dlblFTEntry>
                  </c15:dlblFieldTable>
                  <c15:showDataLabelsRange val="0"/>
                </c:ext>
                <c:ext xmlns:c16="http://schemas.microsoft.com/office/drawing/2014/chart" uri="{C3380CC4-5D6E-409C-BE32-E72D297353CC}">
                  <c16:uniqueId val="{00000036-D99D-408E-821C-EAE7B7A12677}"/>
                </c:ext>
              </c:extLst>
            </c:dLbl>
            <c:dLbl>
              <c:idx val="22"/>
              <c:tx>
                <c:strRef>
                  <c:f>Daten_Diagramme!$G$36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{C3D62E3E-C249-4001-8741-1C1E5AB5D3AF}</c15:txfldGUID>
                      <c15:f>Daten_Diagramme!$G$36</c15:f>
                      <c15:dlblFieldTableCache>
                        <c:ptCount val="1"/>
                      </c15:dlblFieldTableCache>
                    </c15:dlblFTEntry>
                  </c15:dlblFieldTable>
                  <c15:showDataLabelsRange val="0"/>
                </c:ext>
                <c:ext xmlns:c16="http://schemas.microsoft.com/office/drawing/2014/chart" uri="{C3380CC4-5D6E-409C-BE32-E72D297353CC}">
                  <c16:uniqueId val="{00000037-D99D-408E-821C-EAE7B7A12677}"/>
                </c:ext>
              </c:extLst>
            </c:dLbl>
            <c:dLbl>
              <c:idx val="23"/>
              <c:tx>
                <c:strRef>
                  <c:f>Daten_Diagramme!$G$37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{169CF9C6-CBCB-4945-9E7B-6D2E6CA41E4F}</c15:txfldGUID>
                      <c15:f>Daten_Diagramme!$G$37</c15:f>
                      <c15:dlblFieldTableCache>
                        <c:ptCount val="1"/>
                      </c15:dlblFieldTableCache>
                    </c15:dlblFTEntry>
                  </c15:dlblFieldTable>
                  <c15:showDataLabelsRange val="0"/>
                </c:ext>
                <c:ext xmlns:c16="http://schemas.microsoft.com/office/drawing/2014/chart" uri="{C3380CC4-5D6E-409C-BE32-E72D297353CC}">
                  <c16:uniqueId val="{00000038-D99D-408E-821C-EAE7B7A12677}"/>
                </c:ext>
              </c:extLst>
            </c:dLbl>
            <c:dLbl>
              <c:idx val="24"/>
              <c:tx>
                <c:strRef>
                  <c:f>Daten_Diagramme!$G$38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{34E7F14A-C9D0-4890-A10F-2EB1206AA24F}</c15:txfldGUID>
                      <c15:f>Daten_Diagramme!$G$38</c15:f>
                      <c15:dlblFieldTableCache>
                        <c:ptCount val="1"/>
                      </c15:dlblFieldTableCache>
                    </c15:dlblFTEntry>
                  </c15:dlblFieldTable>
                  <c15:showDataLabelsRange val="0"/>
                </c:ext>
                <c:ext xmlns:c16="http://schemas.microsoft.com/office/drawing/2014/chart" uri="{C3380CC4-5D6E-409C-BE32-E72D297353CC}">
                  <c16:uniqueId val="{00000039-D99D-408E-821C-EAE7B7A12677}"/>
                </c:ext>
              </c:extLst>
            </c:dLbl>
            <c:dLbl>
              <c:idx val="25"/>
              <c:tx>
                <c:strRef>
                  <c:f>Daten_Diagramme!$G$39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{1184EB01-C6C3-4BE6-B7B9-4D22FC3D3F8C}</c15:txfldGUID>
                      <c15:f>Daten_Diagramme!$G$39</c15:f>
                      <c15:dlblFieldTableCache>
                        <c:ptCount val="1"/>
                      </c15:dlblFieldTableCache>
                    </c15:dlblFTEntry>
                  </c15:dlblFieldTable>
                  <c15:showDataLabelsRange val="0"/>
                </c:ext>
                <c:ext xmlns:c16="http://schemas.microsoft.com/office/drawing/2014/chart" uri="{C3380CC4-5D6E-409C-BE32-E72D297353CC}">
                  <c16:uniqueId val="{0000003A-D99D-408E-821C-EAE7B7A12677}"/>
                </c:ext>
              </c:extLst>
            </c:dLbl>
            <c:dLbl>
              <c:idx val="26"/>
              <c:tx>
                <c:strRef>
                  <c:f>Daten_Diagramme!$G$40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{31801654-254A-46A0-B170-89DA98CB1A74}</c15:txfldGUID>
                      <c15:f>Daten_Diagramme!$G$40</c15:f>
                      <c15:dlblFieldTableCache>
                        <c:ptCount val="1"/>
                      </c15:dlblFieldTableCache>
                    </c15:dlblFTEntry>
                  </c15:dlblFieldTable>
                  <c15:showDataLabelsRange val="0"/>
                </c:ext>
                <c:ext xmlns:c16="http://schemas.microsoft.com/office/drawing/2014/chart" uri="{C3380CC4-5D6E-409C-BE32-E72D297353CC}">
                  <c16:uniqueId val="{0000003B-D99D-408E-821C-EAE7B7A12677}"/>
                </c:ext>
              </c:extLst>
            </c:dLbl>
            <c:dLbl>
              <c:idx val="27"/>
              <c:tx>
                <c:strRef>
                  <c:f>Daten_Diagramme!$G$41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{627ED12F-081E-413B-95B3-4F3B477A9D01}</c15:txfldGUID>
                      <c15:f>Daten_Diagramme!$G$41</c15:f>
                      <c15:dlblFieldTableCache>
                        <c:ptCount val="1"/>
                      </c15:dlblFieldTableCache>
                    </c15:dlblFTEntry>
                  </c15:dlblFieldTable>
                  <c15:showDataLabelsRange val="0"/>
                </c:ext>
                <c:ext xmlns:c16="http://schemas.microsoft.com/office/drawing/2014/chart" uri="{C3380CC4-5D6E-409C-BE32-E72D297353CC}">
                  <c16:uniqueId val="{0000003C-D99D-408E-821C-EAE7B7A12677}"/>
                </c:ext>
              </c:extLst>
            </c:dLbl>
            <c:dLbl>
              <c:idx val="28"/>
              <c:tx>
                <c:strRef>
                  <c:f>Daten_Diagramme!$G$42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{97876873-396A-4335-8CAF-43E8C4CC8D20}</c15:txfldGUID>
                      <c15:f>Daten_Diagramme!$G$42</c15:f>
                      <c15:dlblFieldTableCache>
                        <c:ptCount val="1"/>
                      </c15:dlblFieldTableCache>
                    </c15:dlblFTEntry>
                  </c15:dlblFieldTable>
                  <c15:showDataLabelsRange val="0"/>
                </c:ext>
                <c:ext xmlns:c16="http://schemas.microsoft.com/office/drawing/2014/chart" uri="{C3380CC4-5D6E-409C-BE32-E72D297353CC}">
                  <c16:uniqueId val="{0000003D-D99D-408E-821C-EAE7B7A12677}"/>
                </c:ext>
              </c:extLst>
            </c:dLbl>
            <c:dLbl>
              <c:idx val="29"/>
              <c:tx>
                <c:strRef>
                  <c:f>Daten_Diagramme!$G$43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{1D793DA4-0285-4DA8-9E58-BD353DCE0C5D}</c15:txfldGUID>
                      <c15:f>Daten_Diagramme!$G$43</c15:f>
                      <c15:dlblFieldTableCache>
                        <c:ptCount val="1"/>
                      </c15:dlblFieldTableCache>
                    </c15:dlblFTEntry>
                  </c15:dlblFieldTable>
                  <c15:showDataLabelsRange val="0"/>
                </c:ext>
                <c:ext xmlns:c16="http://schemas.microsoft.com/office/drawing/2014/chart" uri="{C3380CC4-5D6E-409C-BE32-E72D297353CC}">
                  <c16:uniqueId val="{0000003E-D99D-408E-821C-EAE7B7A12677}"/>
                </c:ext>
              </c:extLst>
            </c:dLbl>
            <c:dLbl>
              <c:idx val="30"/>
              <c:tx>
                <c:strRef>
                  <c:f>Daten_Diagramme!$G$44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{40897FC2-82A4-4392-91C4-D780AEFCAE77}</c15:txfldGUID>
                      <c15:f>Daten_Diagramme!$G$44</c15:f>
                      <c15:dlblFieldTableCache>
                        <c:ptCount val="1"/>
                      </c15:dlblFieldTableCache>
                    </c15:dlblFTEntry>
                  </c15:dlblFieldTable>
                  <c15:showDataLabelsRange val="0"/>
                </c:ext>
                <c:ext xmlns:c16="http://schemas.microsoft.com/office/drawing/2014/chart" uri="{C3380CC4-5D6E-409C-BE32-E72D297353CC}">
                  <c16:uniqueId val="{0000003F-D99D-408E-821C-EAE7B7A12677}"/>
                </c:ext>
              </c:extLst>
            </c:dLbl>
            <c:dLbl>
              <c:idx val="31"/>
              <c:tx>
                <c:strRef>
                  <c:f>Daten_Diagramme!$G$45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{9C593024-DD6B-4BC3-BBAD-C71F8CE52693}</c15:txfldGUID>
                      <c15:f>Daten_Diagramme!$G$45</c15:f>
                      <c15:dlblFieldTableCache>
                        <c:ptCount val="1"/>
                      </c15:dlblFieldTableCache>
                    </c15:dlblFTEntry>
                  </c15:dlblFieldTable>
                  <c15:showDataLabelsRange val="0"/>
                </c:ext>
                <c:ext xmlns:c16="http://schemas.microsoft.com/office/drawing/2014/chart" uri="{C3380CC4-5D6E-409C-BE32-E72D297353CC}">
                  <c16:uniqueId val="{00000040-D99D-408E-821C-EAE7B7A12677}"/>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Daten_Diagramme!$I$14:$I$39</c:f>
              <c:numCache>
                <c:formatCode>#,#00</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41-D99D-408E-821C-EAE7B7A12677}"/>
            </c:ext>
          </c:extLst>
        </c:ser>
        <c:dLbls>
          <c:showLegendKey val="0"/>
          <c:showVal val="1"/>
          <c:showCatName val="0"/>
          <c:showSerName val="0"/>
          <c:showPercent val="0"/>
          <c:showBubbleSize val="0"/>
        </c:dLbls>
        <c:gapWidth val="100"/>
        <c:overlap val="100"/>
        <c:axId val="297293264"/>
        <c:axId val="297631720"/>
      </c:barChart>
      <c:scatterChart>
        <c:scatterStyle val="lineMarker"/>
        <c:varyColors val="0"/>
        <c:ser>
          <c:idx val="2"/>
          <c:order val="2"/>
          <c:spPr>
            <a:ln w="28575">
              <a:noFill/>
            </a:ln>
          </c:spPr>
          <c:marker>
            <c:symbol val="picture"/>
            <c:spPr>
              <a:blipFill dpi="0" rotWithShape="0">
                <a:blip xmlns:r="http://schemas.openxmlformats.org/officeDocument/2006/relationships" r:embed="rId1"/>
                <a:srcRect/>
                <a:stretch>
                  <a:fillRect/>
                </a:stretch>
              </a:blipFill>
              <a:ln w="25400">
                <a:noFill/>
              </a:ln>
            </c:spPr>
          </c:marker>
          <c:dLbls>
            <c:delete val="1"/>
          </c:dLbls>
          <c:xVal>
            <c:numRef>
              <c:f>Daten_Diagramme!$M$14:$M$39</c:f>
              <c:numCache>
                <c:formatCode>General</c:formatCode>
                <c:ptCount val="2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numCache>
            </c:numRef>
          </c:xVal>
          <c:yVal>
            <c:numRef>
              <c:f>Daten_Diagramme!$L$14:$L$39</c:f>
              <c:numCache>
                <c:formatCode>General</c:formatCode>
                <c:ptCount val="2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numCache>
            </c:numRef>
          </c:yVal>
          <c:smooth val="0"/>
          <c:extLst>
            <c:ext xmlns:c16="http://schemas.microsoft.com/office/drawing/2014/chart" uri="{C3380CC4-5D6E-409C-BE32-E72D297353CC}">
              <c16:uniqueId val="{00000042-D99D-408E-821C-EAE7B7A12677}"/>
            </c:ext>
          </c:extLst>
        </c:ser>
        <c:dLbls>
          <c:showLegendKey val="0"/>
          <c:showVal val="1"/>
          <c:showCatName val="0"/>
          <c:showSerName val="0"/>
          <c:showPercent val="0"/>
          <c:showBubbleSize val="0"/>
        </c:dLbls>
        <c:axId val="297632112"/>
        <c:axId val="297632504"/>
      </c:scatterChart>
      <c:catAx>
        <c:axId val="297293264"/>
        <c:scaling>
          <c:orientation val="maxMin"/>
        </c:scaling>
        <c:delete val="0"/>
        <c:axPos val="l"/>
        <c:majorTickMark val="none"/>
        <c:minorTickMark val="none"/>
        <c:tickLblPos val="none"/>
        <c:spPr>
          <a:ln w="3175">
            <a:solidFill>
              <a:srgbClr val="000000"/>
            </a:solidFill>
            <a:prstDash val="solid"/>
          </a:ln>
        </c:spPr>
        <c:crossAx val="297631720"/>
        <c:crosses val="autoZero"/>
        <c:auto val="1"/>
        <c:lblAlgn val="ctr"/>
        <c:lblOffset val="100"/>
        <c:tickMarkSkip val="1"/>
        <c:noMultiLvlLbl val="0"/>
      </c:catAx>
      <c:valAx>
        <c:axId val="297631720"/>
        <c:scaling>
          <c:orientation val="minMax"/>
          <c:max val="50"/>
          <c:min val="-50"/>
        </c:scaling>
        <c:delete val="1"/>
        <c:axPos val="t"/>
        <c:numFmt formatCode="#,#00" sourceLinked="1"/>
        <c:majorTickMark val="out"/>
        <c:minorTickMark val="none"/>
        <c:tickLblPos val="none"/>
        <c:crossAx val="297293264"/>
        <c:crosses val="autoZero"/>
        <c:crossBetween val="between"/>
        <c:majorUnit val="10"/>
        <c:minorUnit val="5"/>
      </c:valAx>
      <c:valAx>
        <c:axId val="297632112"/>
        <c:scaling>
          <c:orientation val="minMax"/>
        </c:scaling>
        <c:delete val="1"/>
        <c:axPos val="b"/>
        <c:numFmt formatCode="General" sourceLinked="1"/>
        <c:majorTickMark val="out"/>
        <c:minorTickMark val="none"/>
        <c:tickLblPos val="none"/>
        <c:crossAx val="297632504"/>
        <c:crosses val="max"/>
        <c:crossBetween val="midCat"/>
      </c:valAx>
      <c:valAx>
        <c:axId val="297632504"/>
        <c:scaling>
          <c:orientation val="maxMin"/>
          <c:max val="320"/>
          <c:min val="0"/>
        </c:scaling>
        <c:delete val="1"/>
        <c:axPos val="r"/>
        <c:numFmt formatCode="General" sourceLinked="1"/>
        <c:majorTickMark val="out"/>
        <c:minorTickMark val="none"/>
        <c:tickLblPos val="none"/>
        <c:crossAx val="297632112"/>
        <c:crosses val="max"/>
        <c:crossBetween val="midCat"/>
        <c:majorUnit val="10"/>
        <c:minorUnit val="5"/>
      </c:valAx>
      <c:spPr>
        <a:noFill/>
        <a:ln w="25400">
          <a:noFill/>
        </a:ln>
      </c:spPr>
    </c:plotArea>
    <c:plotVisOnly val="1"/>
    <c:dispBlanksAs val="gap"/>
    <c:showDLblsOverMax val="0"/>
  </c:chart>
  <c:spPr>
    <a:noFill/>
    <a:ln w="9525">
      <a:noFill/>
    </a:ln>
  </c:spPr>
  <c:txPr>
    <a:bodyPr/>
    <a:lstStyle/>
    <a:p>
      <a:pPr>
        <a:defRPr sz="500"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paperSize="9" orientation="landscape"/>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spPr>
            <a:ln w="25400">
              <a:solidFill>
                <a:srgbClr val="000000"/>
              </a:solidFill>
              <a:prstDash val="solid"/>
            </a:ln>
          </c:spPr>
          <c:marker>
            <c:symbol val="none"/>
          </c:marker>
          <c:dLbls>
            <c:dLbl>
              <c:idx val="0"/>
              <c:tx>
                <c:strRef>
                  <c:f>Diagramm!$I$46</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{10F0CEC9-4DDE-486F-AD27-59ED10EBF4C6}</c15:txfldGUID>
                      <c15:f>Diagramm!$I$46</c15:f>
                      <c15:dlblFieldTableCache>
                        <c:ptCount val="1"/>
                      </c15:dlblFieldTableCache>
                    </c15:dlblFTEntry>
                  </c15:dlblFieldTable>
                  <c15:showDataLabelsRange val="0"/>
                </c:ext>
                <c:ext xmlns:c16="http://schemas.microsoft.com/office/drawing/2014/chart" uri="{C3380CC4-5D6E-409C-BE32-E72D297353CC}">
                  <c16:uniqueId val="{00000000-B114-475A-B4D7-9DC457C4A6F8}"/>
                </c:ext>
              </c:extLst>
            </c:dLbl>
            <c:dLbl>
              <c:idx val="1"/>
              <c:tx>
                <c:strRef>
                  <c:f>Diagramm!$I$47</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{FD4DCB46-DC16-413A-BC48-315530527C5F}</c15:txfldGUID>
                      <c15:f>Diagramm!$I$47</c15:f>
                      <c15:dlblFieldTableCache>
                        <c:ptCount val="1"/>
                      </c15:dlblFieldTableCache>
                    </c15:dlblFTEntry>
                  </c15:dlblFieldTable>
                  <c15:showDataLabelsRange val="0"/>
                </c:ext>
                <c:ext xmlns:c16="http://schemas.microsoft.com/office/drawing/2014/chart" uri="{C3380CC4-5D6E-409C-BE32-E72D297353CC}">
                  <c16:uniqueId val="{00000001-B114-475A-B4D7-9DC457C4A6F8}"/>
                </c:ext>
              </c:extLst>
            </c:dLbl>
            <c:dLbl>
              <c:idx val="2"/>
              <c:tx>
                <c:strRef>
                  <c:f>Diagramm!$I$48</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{B3B49A04-830F-416F-925C-B2EE4FA63125}</c15:txfldGUID>
                      <c15:f>Diagramm!$I$48</c15:f>
                      <c15:dlblFieldTableCache>
                        <c:ptCount val="1"/>
                      </c15:dlblFieldTableCache>
                    </c15:dlblFTEntry>
                  </c15:dlblFieldTable>
                  <c15:showDataLabelsRange val="0"/>
                </c:ext>
                <c:ext xmlns:c16="http://schemas.microsoft.com/office/drawing/2014/chart" uri="{C3380CC4-5D6E-409C-BE32-E72D297353CC}">
                  <c16:uniqueId val="{00000002-B114-475A-B4D7-9DC457C4A6F8}"/>
                </c:ext>
              </c:extLst>
            </c:dLbl>
            <c:dLbl>
              <c:idx val="3"/>
              <c:tx>
                <c:strRef>
                  <c:f>Diagramm!$I$49</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{9B446C99-31AE-487F-8E34-E5AE73E04B16}</c15:txfldGUID>
                      <c15:f>Diagramm!$I$49</c15:f>
                      <c15:dlblFieldTableCache>
                        <c:ptCount val="1"/>
                      </c15:dlblFieldTableCache>
                    </c15:dlblFTEntry>
                  </c15:dlblFieldTable>
                  <c15:showDataLabelsRange val="0"/>
                </c:ext>
                <c:ext xmlns:c16="http://schemas.microsoft.com/office/drawing/2014/chart" uri="{C3380CC4-5D6E-409C-BE32-E72D297353CC}">
                  <c16:uniqueId val="{00000003-B114-475A-B4D7-9DC457C4A6F8}"/>
                </c:ext>
              </c:extLst>
            </c:dLbl>
            <c:dLbl>
              <c:idx val="4"/>
              <c:tx>
                <c:strRef>
                  <c:f>Diagramm!$I$50</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{49F7B303-727A-425A-B0B9-AA8ADA946977}</c15:txfldGUID>
                      <c15:f>Diagramm!$I$50</c15:f>
                      <c15:dlblFieldTableCache>
                        <c:ptCount val="1"/>
                      </c15:dlblFieldTableCache>
                    </c15:dlblFTEntry>
                  </c15:dlblFieldTable>
                  <c15:showDataLabelsRange val="0"/>
                </c:ext>
                <c:ext xmlns:c16="http://schemas.microsoft.com/office/drawing/2014/chart" uri="{C3380CC4-5D6E-409C-BE32-E72D297353CC}">
                  <c16:uniqueId val="{00000004-B114-475A-B4D7-9DC457C4A6F8}"/>
                </c:ext>
              </c:extLst>
            </c:dLbl>
            <c:dLbl>
              <c:idx val="5"/>
              <c:tx>
                <c:strRef>
                  <c:f>Diagramm!$I$51</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{72424734-A401-4D3F-BA56-BF88AD087C3D}</c15:txfldGUID>
                      <c15:f>Diagramm!$I$51</c15:f>
                      <c15:dlblFieldTableCache>
                        <c:ptCount val="1"/>
                      </c15:dlblFieldTableCache>
                    </c15:dlblFTEntry>
                  </c15:dlblFieldTable>
                  <c15:showDataLabelsRange val="0"/>
                </c:ext>
                <c:ext xmlns:c16="http://schemas.microsoft.com/office/drawing/2014/chart" uri="{C3380CC4-5D6E-409C-BE32-E72D297353CC}">
                  <c16:uniqueId val="{00000005-B114-475A-B4D7-9DC457C4A6F8}"/>
                </c:ext>
              </c:extLst>
            </c:dLbl>
            <c:dLbl>
              <c:idx val="6"/>
              <c:tx>
                <c:strRef>
                  <c:f>Diagramm!$I$52</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{1647872D-2D27-4484-AEFA-1A42D561E021}</c15:txfldGUID>
                      <c15:f>Diagramm!$I$52</c15:f>
                      <c15:dlblFieldTableCache>
                        <c:ptCount val="1"/>
                      </c15:dlblFieldTableCache>
                    </c15:dlblFTEntry>
                  </c15:dlblFieldTable>
                  <c15:showDataLabelsRange val="0"/>
                </c:ext>
                <c:ext xmlns:c16="http://schemas.microsoft.com/office/drawing/2014/chart" uri="{C3380CC4-5D6E-409C-BE32-E72D297353CC}">
                  <c16:uniqueId val="{00000006-B114-475A-B4D7-9DC457C4A6F8}"/>
                </c:ext>
              </c:extLst>
            </c:dLbl>
            <c:dLbl>
              <c:idx val="7"/>
              <c:tx>
                <c:strRef>
                  <c:f>Diagramm!$I$53</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{BC6C5213-20C0-49CB-B1A0-B3A510B9DD64}</c15:txfldGUID>
                      <c15:f>Diagramm!$I$53</c15:f>
                      <c15:dlblFieldTableCache>
                        <c:ptCount val="1"/>
                      </c15:dlblFieldTableCache>
                    </c15:dlblFTEntry>
                  </c15:dlblFieldTable>
                  <c15:showDataLabelsRange val="0"/>
                </c:ext>
                <c:ext xmlns:c16="http://schemas.microsoft.com/office/drawing/2014/chart" uri="{C3380CC4-5D6E-409C-BE32-E72D297353CC}">
                  <c16:uniqueId val="{00000007-B114-475A-B4D7-9DC457C4A6F8}"/>
                </c:ext>
              </c:extLst>
            </c:dLbl>
            <c:dLbl>
              <c:idx val="8"/>
              <c:tx>
                <c:strRef>
                  <c:f>Diagramm!$I$54</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{4D619DC8-74FB-4021-95C5-C50D1575CF19}</c15:txfldGUID>
                      <c15:f>Diagramm!$I$54</c15:f>
                      <c15:dlblFieldTableCache>
                        <c:ptCount val="1"/>
                      </c15:dlblFieldTableCache>
                    </c15:dlblFTEntry>
                  </c15:dlblFieldTable>
                  <c15:showDataLabelsRange val="0"/>
                </c:ext>
                <c:ext xmlns:c16="http://schemas.microsoft.com/office/drawing/2014/chart" uri="{C3380CC4-5D6E-409C-BE32-E72D297353CC}">
                  <c16:uniqueId val="{00000008-B114-475A-B4D7-9DC457C4A6F8}"/>
                </c:ext>
              </c:extLst>
            </c:dLbl>
            <c:dLbl>
              <c:idx val="9"/>
              <c:tx>
                <c:strRef>
                  <c:f>Diagramm!$I$55</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{BC81B2C5-2D3A-413D-A117-F0A52DDA4E07}</c15:txfldGUID>
                      <c15:f>Diagramm!$I$55</c15:f>
                      <c15:dlblFieldTableCache>
                        <c:ptCount val="1"/>
                      </c15:dlblFieldTableCache>
                    </c15:dlblFTEntry>
                  </c15:dlblFieldTable>
                  <c15:showDataLabelsRange val="0"/>
                </c:ext>
                <c:ext xmlns:c16="http://schemas.microsoft.com/office/drawing/2014/chart" uri="{C3380CC4-5D6E-409C-BE32-E72D297353CC}">
                  <c16:uniqueId val="{00000009-B114-475A-B4D7-9DC457C4A6F8}"/>
                </c:ext>
              </c:extLst>
            </c:dLbl>
            <c:dLbl>
              <c:idx val="10"/>
              <c:tx>
                <c:strRef>
                  <c:f>Diagramm!$I$56</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{50A14413-2FFD-4EB1-89AD-0A1DAE02BCB4}</c15:txfldGUID>
                      <c15:f>Diagramm!$I$56</c15:f>
                      <c15:dlblFieldTableCache>
                        <c:ptCount val="1"/>
                      </c15:dlblFieldTableCache>
                    </c15:dlblFTEntry>
                  </c15:dlblFieldTable>
                  <c15:showDataLabelsRange val="0"/>
                </c:ext>
                <c:ext xmlns:c16="http://schemas.microsoft.com/office/drawing/2014/chart" uri="{C3380CC4-5D6E-409C-BE32-E72D297353CC}">
                  <c16:uniqueId val="{0000000A-B114-475A-B4D7-9DC457C4A6F8}"/>
                </c:ext>
              </c:extLst>
            </c:dLbl>
            <c:dLbl>
              <c:idx val="11"/>
              <c:tx>
                <c:strRef>
                  <c:f>Diagramm!$I$57</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{A5CFA6D7-9860-49C9-B7BC-01901C19FAF9}</c15:txfldGUID>
                      <c15:f>Diagramm!$I$57</c15:f>
                      <c15:dlblFieldTableCache>
                        <c:ptCount val="1"/>
                      </c15:dlblFieldTableCache>
                    </c15:dlblFTEntry>
                  </c15:dlblFieldTable>
                  <c15:showDataLabelsRange val="0"/>
                </c:ext>
                <c:ext xmlns:c16="http://schemas.microsoft.com/office/drawing/2014/chart" uri="{C3380CC4-5D6E-409C-BE32-E72D297353CC}">
                  <c16:uniqueId val="{0000000B-B114-475A-B4D7-9DC457C4A6F8}"/>
                </c:ext>
              </c:extLst>
            </c:dLbl>
            <c:dLbl>
              <c:idx val="12"/>
              <c:tx>
                <c:strRef>
                  <c:f>Diagramm!$I$58</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{AE710BC1-955E-445B-A31E-BE1CCD693C88}</c15:txfldGUID>
                      <c15:f>Diagramm!$I$58</c15:f>
                      <c15:dlblFieldTableCache>
                        <c:ptCount val="1"/>
                      </c15:dlblFieldTableCache>
                    </c15:dlblFTEntry>
                  </c15:dlblFieldTable>
                  <c15:showDataLabelsRange val="0"/>
                </c:ext>
                <c:ext xmlns:c16="http://schemas.microsoft.com/office/drawing/2014/chart" uri="{C3380CC4-5D6E-409C-BE32-E72D297353CC}">
                  <c16:uniqueId val="{0000000C-B114-475A-B4D7-9DC457C4A6F8}"/>
                </c:ext>
              </c:extLst>
            </c:dLbl>
            <c:dLbl>
              <c:idx val="13"/>
              <c:tx>
                <c:strRef>
                  <c:f>Diagramm!$I$59</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{AB96860E-DE77-49FE-9EC9-089AEF393276}</c15:txfldGUID>
                      <c15:f>Diagramm!$I$59</c15:f>
                      <c15:dlblFieldTableCache>
                        <c:ptCount val="1"/>
                      </c15:dlblFieldTableCache>
                    </c15:dlblFTEntry>
                  </c15:dlblFieldTable>
                  <c15:showDataLabelsRange val="0"/>
                </c:ext>
                <c:ext xmlns:c16="http://schemas.microsoft.com/office/drawing/2014/chart" uri="{C3380CC4-5D6E-409C-BE32-E72D297353CC}">
                  <c16:uniqueId val="{0000000D-B114-475A-B4D7-9DC457C4A6F8}"/>
                </c:ext>
              </c:extLst>
            </c:dLbl>
            <c:dLbl>
              <c:idx val="14"/>
              <c:tx>
                <c:strRef>
                  <c:f>Diagramm!$I$60</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{A651B59C-BF89-4DD4-91AE-4A3692FE9846}</c15:txfldGUID>
                      <c15:f>Diagramm!$I$60</c15:f>
                      <c15:dlblFieldTableCache>
                        <c:ptCount val="1"/>
                      </c15:dlblFieldTableCache>
                    </c15:dlblFTEntry>
                  </c15:dlblFieldTable>
                  <c15:showDataLabelsRange val="0"/>
                </c:ext>
                <c:ext xmlns:c16="http://schemas.microsoft.com/office/drawing/2014/chart" uri="{C3380CC4-5D6E-409C-BE32-E72D297353CC}">
                  <c16:uniqueId val="{0000000E-B114-475A-B4D7-9DC457C4A6F8}"/>
                </c:ext>
              </c:extLst>
            </c:dLbl>
            <c:dLbl>
              <c:idx val="15"/>
              <c:tx>
                <c:strRef>
                  <c:f>Diagramm!$I$61</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{7C308771-4E6D-4D3C-A463-AE07461DC3C2}</c15:txfldGUID>
                      <c15:f>Diagramm!$I$61</c15:f>
                      <c15:dlblFieldTableCache>
                        <c:ptCount val="1"/>
                      </c15:dlblFieldTableCache>
                    </c15:dlblFTEntry>
                  </c15:dlblFieldTable>
                  <c15:showDataLabelsRange val="0"/>
                </c:ext>
                <c:ext xmlns:c16="http://schemas.microsoft.com/office/drawing/2014/chart" uri="{C3380CC4-5D6E-409C-BE32-E72D297353CC}">
                  <c16:uniqueId val="{0000000F-B114-475A-B4D7-9DC457C4A6F8}"/>
                </c:ext>
              </c:extLst>
            </c:dLbl>
            <c:dLbl>
              <c:idx val="16"/>
              <c:tx>
                <c:strRef>
                  <c:f>Diagramm!$I$62</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{92D02267-CAD1-466E-A7C8-EF0387DE3174}</c15:txfldGUID>
                      <c15:f>Diagramm!$I$62</c15:f>
                      <c15:dlblFieldTableCache>
                        <c:ptCount val="1"/>
                      </c15:dlblFieldTableCache>
                    </c15:dlblFTEntry>
                  </c15:dlblFieldTable>
                  <c15:showDataLabelsRange val="0"/>
                </c:ext>
                <c:ext xmlns:c16="http://schemas.microsoft.com/office/drawing/2014/chart" uri="{C3380CC4-5D6E-409C-BE32-E72D297353CC}">
                  <c16:uniqueId val="{00000010-B114-475A-B4D7-9DC457C4A6F8}"/>
                </c:ext>
              </c:extLst>
            </c:dLbl>
            <c:dLbl>
              <c:idx val="17"/>
              <c:tx>
                <c:strRef>
                  <c:f>Diagramm!$I$63</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{A631B341-825D-439C-82D2-CADC1A7EB940}</c15:txfldGUID>
                      <c15:f>Diagramm!$I$63</c15:f>
                      <c15:dlblFieldTableCache>
                        <c:ptCount val="1"/>
                      </c15:dlblFieldTableCache>
                    </c15:dlblFTEntry>
                  </c15:dlblFieldTable>
                  <c15:showDataLabelsRange val="0"/>
                </c:ext>
                <c:ext xmlns:c16="http://schemas.microsoft.com/office/drawing/2014/chart" uri="{C3380CC4-5D6E-409C-BE32-E72D297353CC}">
                  <c16:uniqueId val="{00000011-B114-475A-B4D7-9DC457C4A6F8}"/>
                </c:ext>
              </c:extLst>
            </c:dLbl>
            <c:dLbl>
              <c:idx val="18"/>
              <c:tx>
                <c:strRef>
                  <c:f>Diagramm!$I$64</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{027C80CC-9950-4096-B167-6A83015270A3}</c15:txfldGUID>
                      <c15:f>Diagramm!$I$64</c15:f>
                      <c15:dlblFieldTableCache>
                        <c:ptCount val="1"/>
                      </c15:dlblFieldTableCache>
                    </c15:dlblFTEntry>
                  </c15:dlblFieldTable>
                  <c15:showDataLabelsRange val="0"/>
                </c:ext>
                <c:ext xmlns:c16="http://schemas.microsoft.com/office/drawing/2014/chart" uri="{C3380CC4-5D6E-409C-BE32-E72D297353CC}">
                  <c16:uniqueId val="{00000012-B114-475A-B4D7-9DC457C4A6F8}"/>
                </c:ext>
              </c:extLst>
            </c:dLbl>
            <c:dLbl>
              <c:idx val="19"/>
              <c:tx>
                <c:strRef>
                  <c:f>Diagramm!$I$65</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{FAC1E853-2E4C-49AE-A239-A47476536BF6}</c15:txfldGUID>
                      <c15:f>Diagramm!$I$65</c15:f>
                      <c15:dlblFieldTableCache>
                        <c:ptCount val="1"/>
                      </c15:dlblFieldTableCache>
                    </c15:dlblFTEntry>
                  </c15:dlblFieldTable>
                  <c15:showDataLabelsRange val="0"/>
                </c:ext>
                <c:ext xmlns:c16="http://schemas.microsoft.com/office/drawing/2014/chart" uri="{C3380CC4-5D6E-409C-BE32-E72D297353CC}">
                  <c16:uniqueId val="{00000013-B114-475A-B4D7-9DC457C4A6F8}"/>
                </c:ext>
              </c:extLst>
            </c:dLbl>
            <c:dLbl>
              <c:idx val="20"/>
              <c:tx>
                <c:strRef>
                  <c:f>Diagramm!$I$66</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{9F6E8948-406F-45D6-AC94-18182AE2E948}</c15:txfldGUID>
                      <c15:f>Diagramm!$I$66</c15:f>
                      <c15:dlblFieldTableCache>
                        <c:ptCount val="1"/>
                      </c15:dlblFieldTableCache>
                    </c15:dlblFTEntry>
                  </c15:dlblFieldTable>
                  <c15:showDataLabelsRange val="0"/>
                </c:ext>
                <c:ext xmlns:c16="http://schemas.microsoft.com/office/drawing/2014/chart" uri="{C3380CC4-5D6E-409C-BE32-E72D297353CC}">
                  <c16:uniqueId val="{00000014-B114-475A-B4D7-9DC457C4A6F8}"/>
                </c:ext>
              </c:extLst>
            </c:dLbl>
            <c:dLbl>
              <c:idx val="21"/>
              <c:tx>
                <c:strRef>
                  <c:f>Diagramm!$I$67</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{3FE09E8D-2160-4C63-A94A-3A8CD528DA31}</c15:txfldGUID>
                      <c15:f>Diagramm!$I$67</c15:f>
                      <c15:dlblFieldTableCache>
                        <c:ptCount val="1"/>
                      </c15:dlblFieldTableCache>
                    </c15:dlblFTEntry>
                  </c15:dlblFieldTable>
                  <c15:showDataLabelsRange val="0"/>
                </c:ext>
                <c:ext xmlns:c16="http://schemas.microsoft.com/office/drawing/2014/chart" uri="{C3380CC4-5D6E-409C-BE32-E72D297353CC}">
                  <c16:uniqueId val="{00000015-B114-475A-B4D7-9DC457C4A6F8}"/>
                </c:ext>
              </c:extLst>
            </c:dLbl>
            <c:spPr>
              <a:noFill/>
              <a:ln w="25400">
                <a:noFill/>
              </a:ln>
            </c:spPr>
            <c:txPr>
              <a:bodyPr/>
              <a:lstStyle/>
              <a:p>
                <a:pPr>
                  <a:defRPr sz="150" b="0" i="0" u="none" strike="noStrike" baseline="0">
                    <a:solidFill>
                      <a:srgbClr val="000000"/>
                    </a:solidFill>
                    <a:latin typeface="Arial"/>
                    <a:ea typeface="Arial"/>
                    <a:cs typeface="Arial"/>
                  </a:defRPr>
                </a:pPr>
                <a:endParaRPr lang="de-DE"/>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16-B114-475A-B4D7-9DC457C4A6F8}"/>
            </c:ext>
          </c:extLst>
        </c:ser>
        <c:ser>
          <c:idx val="2"/>
          <c:order val="1"/>
          <c:spPr>
            <a:ln w="25400">
              <a:solidFill>
                <a:srgbClr val="808080"/>
              </a:solidFill>
              <a:prstDash val="solid"/>
            </a:ln>
          </c:spPr>
          <c:marker>
            <c:symbol val="none"/>
          </c:marker>
          <c:dLbls>
            <c:dLbl>
              <c:idx val="0"/>
              <c:tx>
                <c:strRef>
                  <c:f>Diagramm!$K$46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{53CFF062-8548-4657-9737-BC11378873C8}</c15:txfldGUID>
                      <c15:f>Diagramm!$K$46</c15:f>
                      <c15:dlblFieldTableCache>
                        <c:ptCount val="1"/>
                      </c15:dlblFieldTableCache>
                    </c15:dlblFTEntry>
                  </c15:dlblFieldTable>
                  <c15:showDataLabelsRange val="0"/>
                </c:ext>
                <c:ext xmlns:c16="http://schemas.microsoft.com/office/drawing/2014/chart" uri="{C3380CC4-5D6E-409C-BE32-E72D297353CC}">
                  <c16:uniqueId val="{00000017-B114-475A-B4D7-9DC457C4A6F8}"/>
                </c:ext>
              </c:extLst>
            </c:dLbl>
            <c:dLbl>
              <c:idx val="1"/>
              <c:tx>
                <c:strRef>
                  <c:f>Diagramm!$K$47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{4E1CA1E3-AC7A-422D-910D-6D77551CBEB7}</c15:txfldGUID>
                      <c15:f>Diagramm!$K$47</c15:f>
                      <c15:dlblFieldTableCache>
                        <c:ptCount val="1"/>
                      </c15:dlblFieldTableCache>
                    </c15:dlblFTEntry>
                  </c15:dlblFieldTable>
                  <c15:showDataLabelsRange val="0"/>
                </c:ext>
                <c:ext xmlns:c16="http://schemas.microsoft.com/office/drawing/2014/chart" uri="{C3380CC4-5D6E-409C-BE32-E72D297353CC}">
                  <c16:uniqueId val="{00000018-B114-475A-B4D7-9DC457C4A6F8}"/>
                </c:ext>
              </c:extLst>
            </c:dLbl>
            <c:dLbl>
              <c:idx val="2"/>
              <c:tx>
                <c:strRef>
                  <c:f>Diagramm!$K$48</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{248F54D6-13E3-4238-A5F4-266394209833}</c15:txfldGUID>
                      <c15:f>Diagramm!$K$48</c15:f>
                      <c15:dlblFieldTableCache>
                        <c:ptCount val="1"/>
                      </c15:dlblFieldTableCache>
                    </c15:dlblFTEntry>
                  </c15:dlblFieldTable>
                  <c15:showDataLabelsRange val="0"/>
                </c:ext>
                <c:ext xmlns:c16="http://schemas.microsoft.com/office/drawing/2014/chart" uri="{C3380CC4-5D6E-409C-BE32-E72D297353CC}">
                  <c16:uniqueId val="{00000019-B114-475A-B4D7-9DC457C4A6F8}"/>
                </c:ext>
              </c:extLst>
            </c:dLbl>
            <c:dLbl>
              <c:idx val="3"/>
              <c:tx>
                <c:strRef>
                  <c:f>Diagramm!$K$49</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{1936F10E-A4CC-409B-9BDA-28682ADBB7E5}</c15:txfldGUID>
                      <c15:f>Diagramm!$K$49</c15:f>
                      <c15:dlblFieldTableCache>
                        <c:ptCount val="1"/>
                      </c15:dlblFieldTableCache>
                    </c15:dlblFTEntry>
                  </c15:dlblFieldTable>
                  <c15:showDataLabelsRange val="0"/>
                </c:ext>
                <c:ext xmlns:c16="http://schemas.microsoft.com/office/drawing/2014/chart" uri="{C3380CC4-5D6E-409C-BE32-E72D297353CC}">
                  <c16:uniqueId val="{0000001A-B114-475A-B4D7-9DC457C4A6F8}"/>
                </c:ext>
              </c:extLst>
            </c:dLbl>
            <c:dLbl>
              <c:idx val="4"/>
              <c:tx>
                <c:strRef>
                  <c:f>Diagramm!$K$50</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{75E2C5E2-BD25-4529-AEC8-034E152C3A2A}</c15:txfldGUID>
                      <c15:f>Diagramm!$K$50</c15:f>
                      <c15:dlblFieldTableCache>
                        <c:ptCount val="1"/>
                      </c15:dlblFieldTableCache>
                    </c15:dlblFTEntry>
                  </c15:dlblFieldTable>
                  <c15:showDataLabelsRange val="0"/>
                </c:ext>
                <c:ext xmlns:c16="http://schemas.microsoft.com/office/drawing/2014/chart" uri="{C3380CC4-5D6E-409C-BE32-E72D297353CC}">
                  <c16:uniqueId val="{0000001B-B114-475A-B4D7-9DC457C4A6F8}"/>
                </c:ext>
              </c:extLst>
            </c:dLbl>
            <c:dLbl>
              <c:idx val="5"/>
              <c:tx>
                <c:strRef>
                  <c:f>Diagramm!$K$51</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{0FCE7EC5-D76C-4EAF-A206-A999A471FE77}</c15:txfldGUID>
                      <c15:f>Diagramm!$K$51</c15:f>
                      <c15:dlblFieldTableCache>
                        <c:ptCount val="1"/>
                      </c15:dlblFieldTableCache>
                    </c15:dlblFTEntry>
                  </c15:dlblFieldTable>
                  <c15:showDataLabelsRange val="0"/>
                </c:ext>
                <c:ext xmlns:c16="http://schemas.microsoft.com/office/drawing/2014/chart" uri="{C3380CC4-5D6E-409C-BE32-E72D297353CC}">
                  <c16:uniqueId val="{0000001C-B114-475A-B4D7-9DC457C4A6F8}"/>
                </c:ext>
              </c:extLst>
            </c:dLbl>
            <c:dLbl>
              <c:idx val="6"/>
              <c:tx>
                <c:strRef>
                  <c:f>Diagramm!$K$52</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{0A1DAF10-7E9B-44B9-AABE-F15F4352C825}</c15:txfldGUID>
                      <c15:f>Diagramm!$K$52</c15:f>
                      <c15:dlblFieldTableCache>
                        <c:ptCount val="1"/>
                      </c15:dlblFieldTableCache>
                    </c15:dlblFTEntry>
                  </c15:dlblFieldTable>
                  <c15:showDataLabelsRange val="0"/>
                </c:ext>
                <c:ext xmlns:c16="http://schemas.microsoft.com/office/drawing/2014/chart" uri="{C3380CC4-5D6E-409C-BE32-E72D297353CC}">
                  <c16:uniqueId val="{0000001D-B114-475A-B4D7-9DC457C4A6F8}"/>
                </c:ext>
              </c:extLst>
            </c:dLbl>
            <c:dLbl>
              <c:idx val="7"/>
              <c:tx>
                <c:strRef>
                  <c:f>Diagramm!$K$53</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{E978DC4C-53D7-463A-A859-E152EA39D1A6}</c15:txfldGUID>
                      <c15:f>Diagramm!$K$53</c15:f>
                      <c15:dlblFieldTableCache>
                        <c:ptCount val="1"/>
                      </c15:dlblFieldTableCache>
                    </c15:dlblFTEntry>
                  </c15:dlblFieldTable>
                  <c15:showDataLabelsRange val="0"/>
                </c:ext>
                <c:ext xmlns:c16="http://schemas.microsoft.com/office/drawing/2014/chart" uri="{C3380CC4-5D6E-409C-BE32-E72D297353CC}">
                  <c16:uniqueId val="{0000001E-B114-475A-B4D7-9DC457C4A6F8}"/>
                </c:ext>
              </c:extLst>
            </c:dLbl>
            <c:dLbl>
              <c:idx val="8"/>
              <c:tx>
                <c:strRef>
                  <c:f>Diagramm!$K$54</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{B3E10676-A580-4AE9-ADCA-279EC20EB765}</c15:txfldGUID>
                      <c15:f>Diagramm!$K$54</c15:f>
                      <c15:dlblFieldTableCache>
                        <c:ptCount val="1"/>
                      </c15:dlblFieldTableCache>
                    </c15:dlblFTEntry>
                  </c15:dlblFieldTable>
                  <c15:showDataLabelsRange val="0"/>
                </c:ext>
                <c:ext xmlns:c16="http://schemas.microsoft.com/office/drawing/2014/chart" uri="{C3380CC4-5D6E-409C-BE32-E72D297353CC}">
                  <c16:uniqueId val="{0000001F-B114-475A-B4D7-9DC457C4A6F8}"/>
                </c:ext>
              </c:extLst>
            </c:dLbl>
            <c:dLbl>
              <c:idx val="9"/>
              <c:tx>
                <c:strRef>
                  <c:f>Diagramm!$K$55</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{D2C18567-A674-4819-A86E-A306E570C1EA}</c15:txfldGUID>
                      <c15:f>Diagramm!$K$55</c15:f>
                      <c15:dlblFieldTableCache>
                        <c:ptCount val="1"/>
                      </c15:dlblFieldTableCache>
                    </c15:dlblFTEntry>
                  </c15:dlblFieldTable>
                  <c15:showDataLabelsRange val="0"/>
                </c:ext>
                <c:ext xmlns:c16="http://schemas.microsoft.com/office/drawing/2014/chart" uri="{C3380CC4-5D6E-409C-BE32-E72D297353CC}">
                  <c16:uniqueId val="{00000020-B114-475A-B4D7-9DC457C4A6F8}"/>
                </c:ext>
              </c:extLst>
            </c:dLbl>
            <c:dLbl>
              <c:idx val="10"/>
              <c:tx>
                <c:strRef>
                  <c:f>Diagramm!$K$56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{8B70FADC-9CF3-4C1D-B1FE-A891EA270A4F}</c15:txfldGUID>
                      <c15:f>Diagramm!$K$56</c15:f>
                      <c15:dlblFieldTableCache>
                        <c:ptCount val="1"/>
                      </c15:dlblFieldTableCache>
                    </c15:dlblFTEntry>
                  </c15:dlblFieldTable>
                  <c15:showDataLabelsRange val="0"/>
                </c:ext>
                <c:ext xmlns:c16="http://schemas.microsoft.com/office/drawing/2014/chart" uri="{C3380CC4-5D6E-409C-BE32-E72D297353CC}">
                  <c16:uniqueId val="{00000021-B114-475A-B4D7-9DC457C4A6F8}"/>
                </c:ext>
              </c:extLst>
            </c:dLbl>
            <c:dLbl>
              <c:idx val="11"/>
              <c:tx>
                <c:strRef>
                  <c:f>Diagramm!$K$57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{60D588C4-E326-46C6-B166-A27F3C243241}</c15:txfldGUID>
                      <c15:f>Diagramm!$K$57</c15:f>
                      <c15:dlblFieldTableCache>
                        <c:ptCount val="1"/>
                      </c15:dlblFieldTableCache>
                    </c15:dlblFTEntry>
                  </c15:dlblFieldTable>
                  <c15:showDataLabelsRange val="0"/>
                </c:ext>
                <c:ext xmlns:c16="http://schemas.microsoft.com/office/drawing/2014/chart" uri="{C3380CC4-5D6E-409C-BE32-E72D297353CC}">
                  <c16:uniqueId val="{00000022-B114-475A-B4D7-9DC457C4A6F8}"/>
                </c:ext>
              </c:extLst>
            </c:dLbl>
            <c:dLbl>
              <c:idx val="12"/>
              <c:tx>
                <c:strRef>
                  <c:f>Diagramm!$K$58</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{4D2BEC17-534C-4F10-BEC6-A2C3B4BA86F1}</c15:txfldGUID>
                      <c15:f>Diagramm!$K$58</c15:f>
                      <c15:dlblFieldTableCache>
                        <c:ptCount val="1"/>
                      </c15:dlblFieldTableCache>
                    </c15:dlblFTEntry>
                  </c15:dlblFieldTable>
                  <c15:showDataLabelsRange val="0"/>
                </c:ext>
                <c:ext xmlns:c16="http://schemas.microsoft.com/office/drawing/2014/chart" uri="{C3380CC4-5D6E-409C-BE32-E72D297353CC}">
                  <c16:uniqueId val="{00000023-B114-475A-B4D7-9DC457C4A6F8}"/>
                </c:ext>
              </c:extLst>
            </c:dLbl>
            <c:dLbl>
              <c:idx val="13"/>
              <c:tx>
                <c:strRef>
                  <c:f>Diagramm!$K$59</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{1C87F468-EE88-4405-BD39-4195CF3D81CC}</c15:txfldGUID>
                      <c15:f>Diagramm!$K$59</c15:f>
                      <c15:dlblFieldTableCache>
                        <c:ptCount val="1"/>
                      </c15:dlblFieldTableCache>
                    </c15:dlblFTEntry>
                  </c15:dlblFieldTable>
                  <c15:showDataLabelsRange val="0"/>
                </c:ext>
                <c:ext xmlns:c16="http://schemas.microsoft.com/office/drawing/2014/chart" uri="{C3380CC4-5D6E-409C-BE32-E72D297353CC}">
                  <c16:uniqueId val="{00000024-B114-475A-B4D7-9DC457C4A6F8}"/>
                </c:ext>
              </c:extLst>
            </c:dLbl>
            <c:dLbl>
              <c:idx val="14"/>
              <c:tx>
                <c:strRef>
                  <c:f>Diagramm!$K$60</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{3A316B38-CEB2-4D55-8B8C-B4E2C40CA57F}</c15:txfldGUID>
                      <c15:f>Diagramm!$K$60</c15:f>
                      <c15:dlblFieldTableCache>
                        <c:ptCount val="1"/>
                      </c15:dlblFieldTableCache>
                    </c15:dlblFTEntry>
                  </c15:dlblFieldTable>
                  <c15:showDataLabelsRange val="0"/>
                </c:ext>
                <c:ext xmlns:c16="http://schemas.microsoft.com/office/drawing/2014/chart" uri="{C3380CC4-5D6E-409C-BE32-E72D297353CC}">
                  <c16:uniqueId val="{00000025-B114-475A-B4D7-9DC457C4A6F8}"/>
                </c:ext>
              </c:extLst>
            </c:dLbl>
            <c:dLbl>
              <c:idx val="15"/>
              <c:tx>
                <c:strRef>
                  <c:f>Diagramm!$K$61</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{36405965-3847-4FF7-B049-A76C1F6BA9E2}</c15:txfldGUID>
                      <c15:f>Diagramm!$K$61</c15:f>
                      <c15:dlblFieldTableCache>
                        <c:ptCount val="1"/>
                      </c15:dlblFieldTableCache>
                    </c15:dlblFTEntry>
                  </c15:dlblFieldTable>
                  <c15:showDataLabelsRange val="0"/>
                </c:ext>
                <c:ext xmlns:c16="http://schemas.microsoft.com/office/drawing/2014/chart" uri="{C3380CC4-5D6E-409C-BE32-E72D297353CC}">
                  <c16:uniqueId val="{00000026-B114-475A-B4D7-9DC457C4A6F8}"/>
                </c:ext>
              </c:extLst>
            </c:dLbl>
            <c:dLbl>
              <c:idx val="16"/>
              <c:tx>
                <c:strRef>
                  <c:f>Diagramm!$K$62</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{F6BF481B-0F95-416C-9605-3BD298756DCD}</c15:txfldGUID>
                      <c15:f>Diagramm!$K$62</c15:f>
                      <c15:dlblFieldTableCache>
                        <c:ptCount val="1"/>
                      </c15:dlblFieldTableCache>
                    </c15:dlblFTEntry>
                  </c15:dlblFieldTable>
                  <c15:showDataLabelsRange val="0"/>
                </c:ext>
                <c:ext xmlns:c16="http://schemas.microsoft.com/office/drawing/2014/chart" uri="{C3380CC4-5D6E-409C-BE32-E72D297353CC}">
                  <c16:uniqueId val="{00000027-B114-475A-B4D7-9DC457C4A6F8}"/>
                </c:ext>
              </c:extLst>
            </c:dLbl>
            <c:dLbl>
              <c:idx val="17"/>
              <c:tx>
                <c:strRef>
                  <c:f>Diagramm!$K$63</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{EAABF15F-4C4A-4259-96C6-834F97A5C3EC}</c15:txfldGUID>
                      <c15:f>Diagramm!$K$63</c15:f>
                      <c15:dlblFieldTableCache>
                        <c:ptCount val="1"/>
                      </c15:dlblFieldTableCache>
                    </c15:dlblFTEntry>
                  </c15:dlblFieldTable>
                  <c15:showDataLabelsRange val="0"/>
                </c:ext>
                <c:ext xmlns:c16="http://schemas.microsoft.com/office/drawing/2014/chart" uri="{C3380CC4-5D6E-409C-BE32-E72D297353CC}">
                  <c16:uniqueId val="{00000028-B114-475A-B4D7-9DC457C4A6F8}"/>
                </c:ext>
              </c:extLst>
            </c:dLbl>
            <c:dLbl>
              <c:idx val="18"/>
              <c:tx>
                <c:strRef>
                  <c:f>Diagramm!$K$64</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{2039FCD4-5949-4B56-8E2B-AB1CB4E431E5}</c15:txfldGUID>
                      <c15:f>Diagramm!$K$64</c15:f>
                      <c15:dlblFieldTableCache>
                        <c:ptCount val="1"/>
                      </c15:dlblFieldTableCache>
                    </c15:dlblFTEntry>
                  </c15:dlblFieldTable>
                  <c15:showDataLabelsRange val="0"/>
                </c:ext>
                <c:ext xmlns:c16="http://schemas.microsoft.com/office/drawing/2014/chart" uri="{C3380CC4-5D6E-409C-BE32-E72D297353CC}">
                  <c16:uniqueId val="{00000029-B114-475A-B4D7-9DC457C4A6F8}"/>
                </c:ext>
              </c:extLst>
            </c:dLbl>
            <c:dLbl>
              <c:idx val="19"/>
              <c:tx>
                <c:strRef>
                  <c:f>Diagramm!$K$65</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{FFEA1410-66BF-41B9-8A8E-A1EC15765E25}</c15:txfldGUID>
                      <c15:f>Diagramm!$K$65</c15:f>
                      <c15:dlblFieldTableCache>
                        <c:ptCount val="1"/>
                      </c15:dlblFieldTableCache>
                    </c15:dlblFTEntry>
                  </c15:dlblFieldTable>
                  <c15:showDataLabelsRange val="0"/>
                </c:ext>
                <c:ext xmlns:c16="http://schemas.microsoft.com/office/drawing/2014/chart" uri="{C3380CC4-5D6E-409C-BE32-E72D297353CC}">
                  <c16:uniqueId val="{0000002A-B114-475A-B4D7-9DC457C4A6F8}"/>
                </c:ext>
              </c:extLst>
            </c:dLbl>
            <c:dLbl>
              <c:idx val="20"/>
              <c:tx>
                <c:strRef>
                  <c:f>Diagramm!$K$66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{3AB9C2CE-6627-4D85-80E2-FF9A7404C805}</c15:txfldGUID>
                      <c15:f>Diagramm!$K$66</c15:f>
                      <c15:dlblFieldTableCache>
                        <c:ptCount val="1"/>
                      </c15:dlblFieldTableCache>
                    </c15:dlblFTEntry>
                  </c15:dlblFieldTable>
                  <c15:showDataLabelsRange val="0"/>
                </c:ext>
                <c:ext xmlns:c16="http://schemas.microsoft.com/office/drawing/2014/chart" uri="{C3380CC4-5D6E-409C-BE32-E72D297353CC}">
                  <c16:uniqueId val="{0000002B-B114-475A-B4D7-9DC457C4A6F8}"/>
                </c:ext>
              </c:extLst>
            </c:dLbl>
            <c:dLbl>
              <c:idx val="21"/>
              <c:tx>
                <c:strRef>
                  <c:f>Diagramm!$K$67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{DEB3D83A-8D06-459C-9FD9-DC2FA9E43E59}</c15:txfldGUID>
                      <c15:f>Diagramm!$K$67</c15:f>
                      <c15:dlblFieldTableCache>
                        <c:ptCount val="1"/>
                      </c15:dlblFieldTableCache>
                    </c15:dlblFTEntry>
                  </c15:dlblFieldTable>
                  <c15:showDataLabelsRange val="0"/>
                </c:ext>
                <c:ext xmlns:c16="http://schemas.microsoft.com/office/drawing/2014/chart" uri="{C3380CC4-5D6E-409C-BE32-E72D297353CC}">
                  <c16:uniqueId val="{0000002C-B114-475A-B4D7-9DC457C4A6F8}"/>
                </c:ext>
              </c:extLst>
            </c:dLbl>
            <c:spPr>
              <a:noFill/>
              <a:ln w="25400">
                <a:noFill/>
              </a:ln>
            </c:spPr>
            <c:txPr>
              <a:bodyPr/>
              <a:lstStyle/>
              <a:p>
                <a:pPr>
                  <a:defRPr sz="225" b="0" i="0" u="none" strike="noStrike" baseline="0">
                    <a:solidFill>
                      <a:srgbClr val="000000"/>
                    </a:solidFill>
                    <a:latin typeface="Arial"/>
                    <a:ea typeface="Arial"/>
                    <a:cs typeface="Arial"/>
                  </a:defRPr>
                </a:pPr>
                <a:endParaRPr lang="de-D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2D-B114-475A-B4D7-9DC457C4A6F8}"/>
            </c:ext>
          </c:extLst>
        </c:ser>
        <c:ser>
          <c:idx val="1"/>
          <c:order val="2"/>
          <c:spPr>
            <a:ln w="25400">
              <a:solidFill>
                <a:srgbClr val="C0C0C0"/>
              </a:solidFill>
              <a:prstDash val="solid"/>
            </a:ln>
          </c:spPr>
          <c:marker>
            <c:symbol val="none"/>
          </c:marker>
          <c:dLbls>
            <c:dLbl>
              <c:idx val="0"/>
              <c:tx>
                <c:strRef>
                  <c:f>Diagramm!$J$46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{CE103414-9CED-4802-9B17-F45B2BCEC2DB}</c15:txfldGUID>
                      <c15:f>Diagramm!$J$46</c15:f>
                      <c15:dlblFieldTableCache>
                        <c:ptCount val="1"/>
                      </c15:dlblFieldTableCache>
                    </c15:dlblFTEntry>
                  </c15:dlblFieldTable>
                  <c15:showDataLabelsRange val="0"/>
                </c:ext>
                <c:ext xmlns:c16="http://schemas.microsoft.com/office/drawing/2014/chart" uri="{C3380CC4-5D6E-409C-BE32-E72D297353CC}">
                  <c16:uniqueId val="{0000002E-B114-475A-B4D7-9DC457C4A6F8}"/>
                </c:ext>
              </c:extLst>
            </c:dLbl>
            <c:dLbl>
              <c:idx val="1"/>
              <c:tx>
                <c:strRef>
                  <c:f>Diagramm!$J$47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{33BB8D96-2F67-4A46-B44C-B939B43E1E34}</c15:txfldGUID>
                      <c15:f>Diagramm!$J$47</c15:f>
                      <c15:dlblFieldTableCache>
                        <c:ptCount val="1"/>
                      </c15:dlblFieldTableCache>
                    </c15:dlblFTEntry>
                  </c15:dlblFieldTable>
                  <c15:showDataLabelsRange val="0"/>
                </c:ext>
                <c:ext xmlns:c16="http://schemas.microsoft.com/office/drawing/2014/chart" uri="{C3380CC4-5D6E-409C-BE32-E72D297353CC}">
                  <c16:uniqueId val="{0000002F-B114-475A-B4D7-9DC457C4A6F8}"/>
                </c:ext>
              </c:extLst>
            </c:dLbl>
            <c:dLbl>
              <c:idx val="2"/>
              <c:tx>
                <c:strRef>
                  <c:f>Diagramm!$J$48</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{2A4EBECB-2623-474E-8503-DB57328CC42B}</c15:txfldGUID>
                      <c15:f>Diagramm!$J$48</c15:f>
                      <c15:dlblFieldTableCache>
                        <c:ptCount val="1"/>
                      </c15:dlblFieldTableCache>
                    </c15:dlblFTEntry>
                  </c15:dlblFieldTable>
                  <c15:showDataLabelsRange val="0"/>
                </c:ext>
                <c:ext xmlns:c16="http://schemas.microsoft.com/office/drawing/2014/chart" uri="{C3380CC4-5D6E-409C-BE32-E72D297353CC}">
                  <c16:uniqueId val="{00000030-B114-475A-B4D7-9DC457C4A6F8}"/>
                </c:ext>
              </c:extLst>
            </c:dLbl>
            <c:dLbl>
              <c:idx val="3"/>
              <c:tx>
                <c:strRef>
                  <c:f>Diagramm!$J$49</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{FB87DDB1-8F8E-42E3-81A7-D17BC4046D9B}</c15:txfldGUID>
                      <c15:f>Diagramm!$J$49</c15:f>
                      <c15:dlblFieldTableCache>
                        <c:ptCount val="1"/>
                      </c15:dlblFieldTableCache>
                    </c15:dlblFTEntry>
                  </c15:dlblFieldTable>
                  <c15:showDataLabelsRange val="0"/>
                </c:ext>
                <c:ext xmlns:c16="http://schemas.microsoft.com/office/drawing/2014/chart" uri="{C3380CC4-5D6E-409C-BE32-E72D297353CC}">
                  <c16:uniqueId val="{00000031-B114-475A-B4D7-9DC457C4A6F8}"/>
                </c:ext>
              </c:extLst>
            </c:dLbl>
            <c:dLbl>
              <c:idx val="4"/>
              <c:tx>
                <c:strRef>
                  <c:f>Diagramm!$J$50</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{5995E315-9EBA-45D8-8B33-AC7A79138878}</c15:txfldGUID>
                      <c15:f>Diagramm!$J$50</c15:f>
                      <c15:dlblFieldTableCache>
                        <c:ptCount val="1"/>
                      </c15:dlblFieldTableCache>
                    </c15:dlblFTEntry>
                  </c15:dlblFieldTable>
                  <c15:showDataLabelsRange val="0"/>
                </c:ext>
                <c:ext xmlns:c16="http://schemas.microsoft.com/office/drawing/2014/chart" uri="{C3380CC4-5D6E-409C-BE32-E72D297353CC}">
                  <c16:uniqueId val="{00000032-B114-475A-B4D7-9DC457C4A6F8}"/>
                </c:ext>
              </c:extLst>
            </c:dLbl>
            <c:dLbl>
              <c:idx val="5"/>
              <c:tx>
                <c:strRef>
                  <c:f>Diagramm!$J$51</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{CB0BEA3C-5A93-4F86-9F4D-CE54BED8D0E9}</c15:txfldGUID>
                      <c15:f>Diagramm!$J$51</c15:f>
                      <c15:dlblFieldTableCache>
                        <c:ptCount val="1"/>
                      </c15:dlblFieldTableCache>
                    </c15:dlblFTEntry>
                  </c15:dlblFieldTable>
                  <c15:showDataLabelsRange val="0"/>
                </c:ext>
                <c:ext xmlns:c16="http://schemas.microsoft.com/office/drawing/2014/chart" uri="{C3380CC4-5D6E-409C-BE32-E72D297353CC}">
                  <c16:uniqueId val="{00000033-B114-475A-B4D7-9DC457C4A6F8}"/>
                </c:ext>
              </c:extLst>
            </c:dLbl>
            <c:dLbl>
              <c:idx val="6"/>
              <c:tx>
                <c:strRef>
                  <c:f>Diagramm!$J$52</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{B035B50B-47BC-4227-B569-397703496ADA}</c15:txfldGUID>
                      <c15:f>Diagramm!$J$52</c15:f>
                      <c15:dlblFieldTableCache>
                        <c:ptCount val="1"/>
                      </c15:dlblFieldTableCache>
                    </c15:dlblFTEntry>
                  </c15:dlblFieldTable>
                  <c15:showDataLabelsRange val="0"/>
                </c:ext>
                <c:ext xmlns:c16="http://schemas.microsoft.com/office/drawing/2014/chart" uri="{C3380CC4-5D6E-409C-BE32-E72D297353CC}">
                  <c16:uniqueId val="{00000034-B114-475A-B4D7-9DC457C4A6F8}"/>
                </c:ext>
              </c:extLst>
            </c:dLbl>
            <c:dLbl>
              <c:idx val="7"/>
              <c:tx>
                <c:strRef>
                  <c:f>Diagramm!$J$53</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{430796A0-E992-4920-914D-EFF58592EE98}</c15:txfldGUID>
                      <c15:f>Diagramm!$J$53</c15:f>
                      <c15:dlblFieldTableCache>
                        <c:ptCount val="1"/>
                      </c15:dlblFieldTableCache>
                    </c15:dlblFTEntry>
                  </c15:dlblFieldTable>
                  <c15:showDataLabelsRange val="0"/>
                </c:ext>
                <c:ext xmlns:c16="http://schemas.microsoft.com/office/drawing/2014/chart" uri="{C3380CC4-5D6E-409C-BE32-E72D297353CC}">
                  <c16:uniqueId val="{00000035-B114-475A-B4D7-9DC457C4A6F8}"/>
                </c:ext>
              </c:extLst>
            </c:dLbl>
            <c:dLbl>
              <c:idx val="8"/>
              <c:tx>
                <c:strRef>
                  <c:f>Diagramm!$J$54</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{BAB88CB0-D1CC-4DB6-9594-FB43372768EB}</c15:txfldGUID>
                      <c15:f>Diagramm!$J$54</c15:f>
                      <c15:dlblFieldTableCache>
                        <c:ptCount val="1"/>
                      </c15:dlblFieldTableCache>
                    </c15:dlblFTEntry>
                  </c15:dlblFieldTable>
                  <c15:showDataLabelsRange val="0"/>
                </c:ext>
                <c:ext xmlns:c16="http://schemas.microsoft.com/office/drawing/2014/chart" uri="{C3380CC4-5D6E-409C-BE32-E72D297353CC}">
                  <c16:uniqueId val="{00000036-B114-475A-B4D7-9DC457C4A6F8}"/>
                </c:ext>
              </c:extLst>
            </c:dLbl>
            <c:dLbl>
              <c:idx val="9"/>
              <c:tx>
                <c:strRef>
                  <c:f>Diagramm!$J$55</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{F499A174-CF30-4DD2-9786-806D7B002E92}</c15:txfldGUID>
                      <c15:f>Diagramm!$J$55</c15:f>
                      <c15:dlblFieldTableCache>
                        <c:ptCount val="1"/>
                      </c15:dlblFieldTableCache>
                    </c15:dlblFTEntry>
                  </c15:dlblFieldTable>
                  <c15:showDataLabelsRange val="0"/>
                </c:ext>
                <c:ext xmlns:c16="http://schemas.microsoft.com/office/drawing/2014/chart" uri="{C3380CC4-5D6E-409C-BE32-E72D297353CC}">
                  <c16:uniqueId val="{00000037-B114-475A-B4D7-9DC457C4A6F8}"/>
                </c:ext>
              </c:extLst>
            </c:dLbl>
            <c:dLbl>
              <c:idx val="10"/>
              <c:tx>
                <c:strRef>
                  <c:f>Diagramm!$J$56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{09FFE3EF-0025-4F0B-AA68-BB879A535385}</c15:txfldGUID>
                      <c15:f>Diagramm!$J$56</c15:f>
                      <c15:dlblFieldTableCache>
                        <c:ptCount val="1"/>
                      </c15:dlblFieldTableCache>
                    </c15:dlblFTEntry>
                  </c15:dlblFieldTable>
                  <c15:showDataLabelsRange val="0"/>
                </c:ext>
                <c:ext xmlns:c16="http://schemas.microsoft.com/office/drawing/2014/chart" uri="{C3380CC4-5D6E-409C-BE32-E72D297353CC}">
                  <c16:uniqueId val="{00000038-B114-475A-B4D7-9DC457C4A6F8}"/>
                </c:ext>
              </c:extLst>
            </c:dLbl>
            <c:dLbl>
              <c:idx val="11"/>
              <c:tx>
                <c:strRef>
                  <c:f>Diagramm!$J$57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{A9F20AB8-B95C-4B2F-BB64-E1FA9B9F3325}</c15:txfldGUID>
                      <c15:f>Diagramm!$J$57</c15:f>
                      <c15:dlblFieldTableCache>
                        <c:ptCount val="1"/>
                      </c15:dlblFieldTableCache>
                    </c15:dlblFTEntry>
                  </c15:dlblFieldTable>
                  <c15:showDataLabelsRange val="0"/>
                </c:ext>
                <c:ext xmlns:c16="http://schemas.microsoft.com/office/drawing/2014/chart" uri="{C3380CC4-5D6E-409C-BE32-E72D297353CC}">
                  <c16:uniqueId val="{00000039-B114-475A-B4D7-9DC457C4A6F8}"/>
                </c:ext>
              </c:extLst>
            </c:dLbl>
            <c:dLbl>
              <c:idx val="12"/>
              <c:tx>
                <c:strRef>
                  <c:f>Diagramm!$J$58</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{FC9421E3-EC89-457E-BC8B-5FDD3D356324}</c15:txfldGUID>
                      <c15:f>Diagramm!$J$58</c15:f>
                      <c15:dlblFieldTableCache>
                        <c:ptCount val="1"/>
                      </c15:dlblFieldTableCache>
                    </c15:dlblFTEntry>
                  </c15:dlblFieldTable>
                  <c15:showDataLabelsRange val="0"/>
                </c:ext>
                <c:ext xmlns:c16="http://schemas.microsoft.com/office/drawing/2014/chart" uri="{C3380CC4-5D6E-409C-BE32-E72D297353CC}">
                  <c16:uniqueId val="{0000003A-B114-475A-B4D7-9DC457C4A6F8}"/>
                </c:ext>
              </c:extLst>
            </c:dLbl>
            <c:dLbl>
              <c:idx val="13"/>
              <c:tx>
                <c:strRef>
                  <c:f>Diagramm!$J$59</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{07A1F6BF-42C2-4773-BE52-FFC60D9868AF}</c15:txfldGUID>
                      <c15:f>Diagramm!$J$59</c15:f>
                      <c15:dlblFieldTableCache>
                        <c:ptCount val="1"/>
                      </c15:dlblFieldTableCache>
                    </c15:dlblFTEntry>
                  </c15:dlblFieldTable>
                  <c15:showDataLabelsRange val="0"/>
                </c:ext>
                <c:ext xmlns:c16="http://schemas.microsoft.com/office/drawing/2014/chart" uri="{C3380CC4-5D6E-409C-BE32-E72D297353CC}">
                  <c16:uniqueId val="{0000003B-B114-475A-B4D7-9DC457C4A6F8}"/>
                </c:ext>
              </c:extLst>
            </c:dLbl>
            <c:dLbl>
              <c:idx val="14"/>
              <c:tx>
                <c:strRef>
                  <c:f>Diagramm!$J$60</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{E80600E8-4DAF-48B1-9C7E-3A385FE61FAD}</c15:txfldGUID>
                      <c15:f>Diagramm!$J$60</c15:f>
                      <c15:dlblFieldTableCache>
                        <c:ptCount val="1"/>
                      </c15:dlblFieldTableCache>
                    </c15:dlblFTEntry>
                  </c15:dlblFieldTable>
                  <c15:showDataLabelsRange val="0"/>
                </c:ext>
                <c:ext xmlns:c16="http://schemas.microsoft.com/office/drawing/2014/chart" uri="{C3380CC4-5D6E-409C-BE32-E72D297353CC}">
                  <c16:uniqueId val="{0000003C-B114-475A-B4D7-9DC457C4A6F8}"/>
                </c:ext>
              </c:extLst>
            </c:dLbl>
            <c:dLbl>
              <c:idx val="15"/>
              <c:tx>
                <c:strRef>
                  <c:f>Diagramm!$J$61</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{D78E8270-0226-4CBC-8F37-0CCA61849887}</c15:txfldGUID>
                      <c15:f>Diagramm!$J$61</c15:f>
                      <c15:dlblFieldTableCache>
                        <c:ptCount val="1"/>
                      </c15:dlblFieldTableCache>
                    </c15:dlblFTEntry>
                  </c15:dlblFieldTable>
                  <c15:showDataLabelsRange val="0"/>
                </c:ext>
                <c:ext xmlns:c16="http://schemas.microsoft.com/office/drawing/2014/chart" uri="{C3380CC4-5D6E-409C-BE32-E72D297353CC}">
                  <c16:uniqueId val="{0000003D-B114-475A-B4D7-9DC457C4A6F8}"/>
                </c:ext>
              </c:extLst>
            </c:dLbl>
            <c:dLbl>
              <c:idx val="16"/>
              <c:tx>
                <c:strRef>
                  <c:f>Diagramm!$J$62</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{54E82CC9-6462-4CE4-AB3D-C900E27D5784}</c15:txfldGUID>
                      <c15:f>Diagramm!$J$62</c15:f>
                      <c15:dlblFieldTableCache>
                        <c:ptCount val="1"/>
                      </c15:dlblFieldTableCache>
                    </c15:dlblFTEntry>
                  </c15:dlblFieldTable>
                  <c15:showDataLabelsRange val="0"/>
                </c:ext>
                <c:ext xmlns:c16="http://schemas.microsoft.com/office/drawing/2014/chart" uri="{C3380CC4-5D6E-409C-BE32-E72D297353CC}">
                  <c16:uniqueId val="{0000003E-B114-475A-B4D7-9DC457C4A6F8}"/>
                </c:ext>
              </c:extLst>
            </c:dLbl>
            <c:dLbl>
              <c:idx val="17"/>
              <c:tx>
                <c:strRef>
                  <c:f>Diagramm!$J$63</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{6A9365AD-9C21-4BE5-AF38-3600CF213590}</c15:txfldGUID>
                      <c15:f>Diagramm!$J$63</c15:f>
                      <c15:dlblFieldTableCache>
                        <c:ptCount val="1"/>
                      </c15:dlblFieldTableCache>
                    </c15:dlblFTEntry>
                  </c15:dlblFieldTable>
                  <c15:showDataLabelsRange val="0"/>
                </c:ext>
                <c:ext xmlns:c16="http://schemas.microsoft.com/office/drawing/2014/chart" uri="{C3380CC4-5D6E-409C-BE32-E72D297353CC}">
                  <c16:uniqueId val="{0000003F-B114-475A-B4D7-9DC457C4A6F8}"/>
                </c:ext>
              </c:extLst>
            </c:dLbl>
            <c:dLbl>
              <c:idx val="18"/>
              <c:tx>
                <c:strRef>
                  <c:f>Diagramm!$J$64</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{92972EF4-0C9C-45AB-81BB-FD77E832560A}</c15:txfldGUID>
                      <c15:f>Diagramm!$J$64</c15:f>
                      <c15:dlblFieldTableCache>
                        <c:ptCount val="1"/>
                      </c15:dlblFieldTableCache>
                    </c15:dlblFTEntry>
                  </c15:dlblFieldTable>
                  <c15:showDataLabelsRange val="0"/>
                </c:ext>
                <c:ext xmlns:c16="http://schemas.microsoft.com/office/drawing/2014/chart" uri="{C3380CC4-5D6E-409C-BE32-E72D297353CC}">
                  <c16:uniqueId val="{00000040-B114-475A-B4D7-9DC457C4A6F8}"/>
                </c:ext>
              </c:extLst>
            </c:dLbl>
            <c:dLbl>
              <c:idx val="19"/>
              <c:tx>
                <c:strRef>
                  <c:f>Diagramm!$J$65</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{FCA4E74F-CE81-45FD-9C90-113E087D05D4}</c15:txfldGUID>
                      <c15:f>Diagramm!$J$65</c15:f>
                      <c15:dlblFieldTableCache>
                        <c:ptCount val="1"/>
                      </c15:dlblFieldTableCache>
                    </c15:dlblFTEntry>
                  </c15:dlblFieldTable>
                  <c15:showDataLabelsRange val="0"/>
                </c:ext>
                <c:ext xmlns:c16="http://schemas.microsoft.com/office/drawing/2014/chart" uri="{C3380CC4-5D6E-409C-BE32-E72D297353CC}">
                  <c16:uniqueId val="{00000041-B114-475A-B4D7-9DC457C4A6F8}"/>
                </c:ext>
              </c:extLst>
            </c:dLbl>
            <c:dLbl>
              <c:idx val="20"/>
              <c:tx>
                <c:strRef>
                  <c:f>Diagramm!$J$66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{D290CE1C-4C01-482E-95E1-12C173207D48}</c15:txfldGUID>
                      <c15:f>Diagramm!$J$66</c15:f>
                      <c15:dlblFieldTableCache>
                        <c:ptCount val="1"/>
                      </c15:dlblFieldTableCache>
                    </c15:dlblFTEntry>
                  </c15:dlblFieldTable>
                  <c15:showDataLabelsRange val="0"/>
                </c:ext>
                <c:ext xmlns:c16="http://schemas.microsoft.com/office/drawing/2014/chart" uri="{C3380CC4-5D6E-409C-BE32-E72D297353CC}">
                  <c16:uniqueId val="{00000042-B114-475A-B4D7-9DC457C4A6F8}"/>
                </c:ext>
              </c:extLst>
            </c:dLbl>
            <c:dLbl>
              <c:idx val="21"/>
              <c:tx>
                <c:strRef>
                  <c:f>Diagramm!$J$67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{098B4821-72BF-45AA-A2BC-8A89F3772745}</c15:txfldGUID>
                      <c15:f>Diagramm!$J$67</c15:f>
                      <c15:dlblFieldTableCache>
                        <c:ptCount val="1"/>
                      </c15:dlblFieldTableCache>
                    </c15:dlblFTEntry>
                  </c15:dlblFieldTable>
                  <c15:showDataLabelsRange val="0"/>
                </c:ext>
                <c:ext xmlns:c16="http://schemas.microsoft.com/office/drawing/2014/chart" uri="{C3380CC4-5D6E-409C-BE32-E72D297353CC}">
                  <c16:uniqueId val="{00000043-B114-475A-B4D7-9DC457C4A6F8}"/>
                </c:ext>
              </c:extLst>
            </c:dLbl>
            <c:spPr>
              <a:noFill/>
              <a:ln w="25400">
                <a:noFill/>
              </a:ln>
            </c:spPr>
            <c:txPr>
              <a:bodyPr/>
              <a:lstStyle/>
              <a:p>
                <a:pPr>
                  <a:defRPr sz="150" b="0" i="0" u="none" strike="noStrike" baseline="0">
                    <a:solidFill>
                      <a:srgbClr val="000000"/>
                    </a:solidFill>
                    <a:latin typeface="Arial"/>
                    <a:ea typeface="Arial"/>
                    <a:cs typeface="Arial"/>
                  </a:defRPr>
                </a:pPr>
                <a:endParaRPr lang="de-D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44-B114-475A-B4D7-9DC457C4A6F8}"/>
            </c:ext>
          </c:extLst>
        </c:ser>
        <c:dLbls>
          <c:showLegendKey val="0"/>
          <c:showVal val="0"/>
          <c:showCatName val="0"/>
          <c:showSerName val="0"/>
          <c:showPercent val="0"/>
          <c:showBubbleSize val="0"/>
        </c:dLbls>
        <c:smooth val="0"/>
        <c:axId val="297633680"/>
        <c:axId val="297634072"/>
      </c:lineChart>
      <c:catAx>
        <c:axId val="297633680"/>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275" b="0" i="0" u="none" strike="noStrike" baseline="0">
                <a:solidFill>
                  <a:srgbClr val="000000"/>
                </a:solidFill>
                <a:latin typeface="Arial"/>
                <a:ea typeface="Arial"/>
                <a:cs typeface="Arial"/>
              </a:defRPr>
            </a:pPr>
            <a:endParaRPr lang="de-DE"/>
          </a:p>
        </c:txPr>
        <c:crossAx val="297634072"/>
        <c:crosses val="autoZero"/>
        <c:auto val="1"/>
        <c:lblAlgn val="ctr"/>
        <c:lblOffset val="100"/>
        <c:tickLblSkip val="1"/>
        <c:tickMarkSkip val="1"/>
        <c:noMultiLvlLbl val="0"/>
      </c:catAx>
      <c:valAx>
        <c:axId val="297634072"/>
        <c:scaling>
          <c:orientation val="minMax"/>
        </c:scaling>
        <c:delete val="0"/>
        <c:axPos val="l"/>
        <c:numFmt formatCode="0" sourceLinked="0"/>
        <c:majorTickMark val="out"/>
        <c:minorTickMark val="none"/>
        <c:tickLblPos val="nextTo"/>
        <c:spPr>
          <a:ln w="3175">
            <a:solidFill>
              <a:srgbClr val="000000"/>
            </a:solidFill>
            <a:prstDash val="solid"/>
          </a:ln>
        </c:spPr>
        <c:txPr>
          <a:bodyPr rot="0" vert="horz"/>
          <a:lstStyle/>
          <a:p>
            <a:pPr>
              <a:defRPr sz="275" b="0" i="0" u="none" strike="noStrike" baseline="0">
                <a:solidFill>
                  <a:srgbClr val="000000"/>
                </a:solidFill>
                <a:latin typeface="Arial"/>
                <a:ea typeface="Arial"/>
                <a:cs typeface="Arial"/>
              </a:defRPr>
            </a:pPr>
            <a:endParaRPr lang="de-DE"/>
          </a:p>
        </c:txPr>
        <c:crossAx val="297633680"/>
        <c:crosses val="autoZero"/>
        <c:crossBetween val="between"/>
      </c:valAx>
      <c:spPr>
        <a:noFill/>
        <a:ln w="25400">
          <a:noFill/>
        </a:ln>
      </c:spPr>
    </c:plotArea>
    <c:legend>
      <c:legendPos val="r"/>
      <c:overlay val="0"/>
      <c:spPr>
        <a:noFill/>
        <a:ln w="25400">
          <a:noFill/>
        </a:ln>
      </c:spPr>
      <c:txPr>
        <a:bodyPr/>
        <a:lstStyle/>
        <a:p>
          <a:pPr>
            <a:defRPr sz="735" b="0" i="0" u="none" strike="noStrike" baseline="0">
              <a:solidFill>
                <a:srgbClr val="000000"/>
              </a:solidFill>
              <a:latin typeface="Arial"/>
              <a:ea typeface="Arial"/>
              <a:cs typeface="Arial"/>
            </a:defRPr>
          </a:pPr>
          <a:endParaRPr lang="de-DE"/>
        </a:p>
      </c:txPr>
    </c:legend>
    <c:plotVisOnly val="1"/>
    <c:dispBlanksAs val="gap"/>
    <c:showDLblsOverMax val="0"/>
  </c:chart>
  <c:spPr>
    <a:noFill/>
    <a:ln w="9525">
      <a:noFill/>
    </a:ln>
  </c:spPr>
  <c:txPr>
    <a:bodyPr/>
    <a:lstStyle/>
    <a:p>
      <a:pPr>
        <a:defRPr sz="200"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spPr>
            <a:ln w="25400">
              <a:solidFill>
                <a:srgbClr val="000000"/>
              </a:solidFill>
              <a:prstDash val="solid"/>
            </a:ln>
          </c:spPr>
          <c:marker>
            <c:symbol val="none"/>
          </c:marker>
          <c:dLbls>
            <c:dLbl>
              <c:idx val="0"/>
              <c:tx>
                <c:rich>
                  <a:bodyPr/>
                  <a:lstStyle/>
                  <a:p>
                    <a:pPr>
                      <a:defRPr sz="1000" b="0" i="0" u="none" strike="noStrike" baseline="0">
                        <a:solidFill>
                          <a:srgbClr val="000000"/>
                        </a:solidFill>
                        <a:latin typeface="Arial"/>
                        <a:ea typeface="Arial"/>
                        <a:cs typeface="Arial"/>
                      </a:defRPr>
                    </a:pPr>
                    <a:endParaRPr lang="de-DE"/>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8AEC-414C-829B-18CCD3794B8A}"/>
                </c:ext>
              </c:extLst>
            </c:dLbl>
            <c:dLbl>
              <c:idx val="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8AEC-414C-829B-18CCD3794B8A}"/>
                </c:ext>
              </c:extLst>
            </c:dLbl>
            <c:dLbl>
              <c:idx val="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8AEC-414C-829B-18CCD3794B8A}"/>
                </c:ext>
              </c:extLst>
            </c:dLbl>
            <c:dLbl>
              <c:idx val="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8AEC-414C-829B-18CCD3794B8A}"/>
                </c:ext>
              </c:extLst>
            </c:dLbl>
            <c:dLbl>
              <c:idx val="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8AEC-414C-829B-18CCD3794B8A}"/>
                </c:ext>
              </c:extLst>
            </c:dLbl>
            <c:dLbl>
              <c:idx val="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8AEC-414C-829B-18CCD3794B8A}"/>
                </c:ext>
              </c:extLst>
            </c:dLbl>
            <c:dLbl>
              <c:idx val="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8AEC-414C-829B-18CCD3794B8A}"/>
                </c:ext>
              </c:extLst>
            </c:dLbl>
            <c:dLbl>
              <c:idx val="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8AEC-414C-829B-18CCD3794B8A}"/>
                </c:ext>
              </c:extLst>
            </c:dLbl>
            <c:dLbl>
              <c:idx val="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8AEC-414C-829B-18CCD3794B8A}"/>
                </c:ext>
              </c:extLst>
            </c:dLbl>
            <c:dLbl>
              <c:idx val="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8AEC-414C-829B-18CCD3794B8A}"/>
                </c:ext>
              </c:extLst>
            </c:dLbl>
            <c:dLbl>
              <c:idx val="1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8AEC-414C-829B-18CCD3794B8A}"/>
                </c:ext>
              </c:extLst>
            </c:dLbl>
            <c:dLbl>
              <c:idx val="1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8AEC-414C-829B-18CCD3794B8A}"/>
                </c:ext>
              </c:extLst>
            </c:dLbl>
            <c:dLbl>
              <c:idx val="1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8AEC-414C-829B-18CCD3794B8A}"/>
                </c:ext>
              </c:extLst>
            </c:dLbl>
            <c:dLbl>
              <c:idx val="1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8AEC-414C-829B-18CCD3794B8A}"/>
                </c:ext>
              </c:extLst>
            </c:dLbl>
            <c:dLbl>
              <c:idx val="1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8AEC-414C-829B-18CCD3794B8A}"/>
                </c:ext>
              </c:extLst>
            </c:dLbl>
            <c:dLbl>
              <c:idx val="1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8AEC-414C-829B-18CCD3794B8A}"/>
                </c:ext>
              </c:extLst>
            </c:dLbl>
            <c:dLbl>
              <c:idx val="1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8AEC-414C-829B-18CCD3794B8A}"/>
                </c:ext>
              </c:extLst>
            </c:dLbl>
            <c:dLbl>
              <c:idx val="1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8AEC-414C-829B-18CCD3794B8A}"/>
                </c:ext>
              </c:extLst>
            </c:dLbl>
            <c:dLbl>
              <c:idx val="1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2-8AEC-414C-829B-18CCD3794B8A}"/>
                </c:ext>
              </c:extLst>
            </c:dLbl>
            <c:dLbl>
              <c:idx val="1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3-8AEC-414C-829B-18CCD3794B8A}"/>
                </c:ext>
              </c:extLst>
            </c:dLbl>
            <c:dLbl>
              <c:idx val="2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4-8AEC-414C-829B-18CCD3794B8A}"/>
                </c:ext>
              </c:extLst>
            </c:dLbl>
            <c:dLbl>
              <c:idx val="2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5-8AEC-414C-829B-18CCD3794B8A}"/>
                </c:ext>
              </c:extLst>
            </c:dLbl>
            <c:spPr>
              <a:noFill/>
              <a:ln w="25400">
                <a:noFill/>
              </a:ln>
            </c:spPr>
            <c:txPr>
              <a:bodyPr/>
              <a:lstStyle/>
              <a:p>
                <a:pPr>
                  <a:defRPr sz="150" b="0" i="0" u="none" strike="noStrike" baseline="0">
                    <a:solidFill>
                      <a:srgbClr val="000000"/>
                    </a:solidFill>
                    <a:latin typeface="Arial"/>
                    <a:ea typeface="Arial"/>
                    <a:cs typeface="Arial"/>
                  </a:defRPr>
                </a:pPr>
                <a:endParaRPr lang="de-DE"/>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16-8AEC-414C-829B-18CCD3794B8A}"/>
            </c:ext>
          </c:extLst>
        </c:ser>
        <c:ser>
          <c:idx val="2"/>
          <c:order val="1"/>
          <c:spPr>
            <a:ln w="25400">
              <a:solidFill>
                <a:srgbClr val="808080"/>
              </a:solidFill>
              <a:prstDash val="solid"/>
            </a:ln>
          </c:spPr>
          <c:marker>
            <c:symbol val="none"/>
          </c:marker>
          <c:dLbls>
            <c:dLbl>
              <c:idx val="0"/>
              <c:tx>
                <c:rich>
                  <a:bodyPr/>
                  <a:lstStyle/>
                  <a:p>
                    <a:pPr>
                      <a:defRPr sz="1000" b="0" i="0" u="none" strike="noStrike" baseline="0">
                        <a:solidFill>
                          <a:srgbClr val="000000"/>
                        </a:solidFill>
                        <a:latin typeface="Arial"/>
                        <a:ea typeface="Arial"/>
                        <a:cs typeface="Arial"/>
                      </a:defRPr>
                    </a:pPr>
                    <a:endParaRPr lang="de-DE"/>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7-8AEC-414C-829B-18CCD3794B8A}"/>
                </c:ext>
              </c:extLst>
            </c:dLbl>
            <c:dLbl>
              <c:idx val="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8-8AEC-414C-829B-18CCD3794B8A}"/>
                </c:ext>
              </c:extLst>
            </c:dLbl>
            <c:dLbl>
              <c:idx val="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9-8AEC-414C-829B-18CCD3794B8A}"/>
                </c:ext>
              </c:extLst>
            </c:dLbl>
            <c:dLbl>
              <c:idx val="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A-8AEC-414C-829B-18CCD3794B8A}"/>
                </c:ext>
              </c:extLst>
            </c:dLbl>
            <c:dLbl>
              <c:idx val="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B-8AEC-414C-829B-18CCD3794B8A}"/>
                </c:ext>
              </c:extLst>
            </c:dLbl>
            <c:dLbl>
              <c:idx val="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C-8AEC-414C-829B-18CCD3794B8A}"/>
                </c:ext>
              </c:extLst>
            </c:dLbl>
            <c:dLbl>
              <c:idx val="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D-8AEC-414C-829B-18CCD3794B8A}"/>
                </c:ext>
              </c:extLst>
            </c:dLbl>
            <c:dLbl>
              <c:idx val="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E-8AEC-414C-829B-18CCD3794B8A}"/>
                </c:ext>
              </c:extLst>
            </c:dLbl>
            <c:dLbl>
              <c:idx val="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F-8AEC-414C-829B-18CCD3794B8A}"/>
                </c:ext>
              </c:extLst>
            </c:dLbl>
            <c:dLbl>
              <c:idx val="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0-8AEC-414C-829B-18CCD3794B8A}"/>
                </c:ext>
              </c:extLst>
            </c:dLbl>
            <c:dLbl>
              <c:idx val="1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1-8AEC-414C-829B-18CCD3794B8A}"/>
                </c:ext>
              </c:extLst>
            </c:dLbl>
            <c:dLbl>
              <c:idx val="1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2-8AEC-414C-829B-18CCD3794B8A}"/>
                </c:ext>
              </c:extLst>
            </c:dLbl>
            <c:dLbl>
              <c:idx val="1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3-8AEC-414C-829B-18CCD3794B8A}"/>
                </c:ext>
              </c:extLst>
            </c:dLbl>
            <c:dLbl>
              <c:idx val="1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4-8AEC-414C-829B-18CCD3794B8A}"/>
                </c:ext>
              </c:extLst>
            </c:dLbl>
            <c:dLbl>
              <c:idx val="1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5-8AEC-414C-829B-18CCD3794B8A}"/>
                </c:ext>
              </c:extLst>
            </c:dLbl>
            <c:dLbl>
              <c:idx val="1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6-8AEC-414C-829B-18CCD3794B8A}"/>
                </c:ext>
              </c:extLst>
            </c:dLbl>
            <c:dLbl>
              <c:idx val="1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7-8AEC-414C-829B-18CCD3794B8A}"/>
                </c:ext>
              </c:extLst>
            </c:dLbl>
            <c:dLbl>
              <c:idx val="1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8-8AEC-414C-829B-18CCD3794B8A}"/>
                </c:ext>
              </c:extLst>
            </c:dLbl>
            <c:dLbl>
              <c:idx val="1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9-8AEC-414C-829B-18CCD3794B8A}"/>
                </c:ext>
              </c:extLst>
            </c:dLbl>
            <c:dLbl>
              <c:idx val="1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A-8AEC-414C-829B-18CCD3794B8A}"/>
                </c:ext>
              </c:extLst>
            </c:dLbl>
            <c:dLbl>
              <c:idx val="2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B-8AEC-414C-829B-18CCD3794B8A}"/>
                </c:ext>
              </c:extLst>
            </c:dLbl>
            <c:dLbl>
              <c:idx val="2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C-8AEC-414C-829B-18CCD3794B8A}"/>
                </c:ext>
              </c:extLst>
            </c:dLbl>
            <c:spPr>
              <a:noFill/>
              <a:ln w="25400">
                <a:noFill/>
              </a:ln>
            </c:spPr>
            <c:txPr>
              <a:bodyPr/>
              <a:lstStyle/>
              <a:p>
                <a:pPr>
                  <a:defRPr sz="225" b="0" i="0" u="none" strike="noStrike" baseline="0">
                    <a:solidFill>
                      <a:srgbClr val="000000"/>
                    </a:solidFill>
                    <a:latin typeface="Arial"/>
                    <a:ea typeface="Arial"/>
                    <a:cs typeface="Arial"/>
                  </a:defRPr>
                </a:pPr>
                <a:endParaRPr lang="de-D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2D-8AEC-414C-829B-18CCD3794B8A}"/>
            </c:ext>
          </c:extLst>
        </c:ser>
        <c:ser>
          <c:idx val="1"/>
          <c:order val="2"/>
          <c:spPr>
            <a:ln w="25400">
              <a:solidFill>
                <a:srgbClr val="C0C0C0"/>
              </a:solidFill>
              <a:prstDash val="solid"/>
            </a:ln>
          </c:spPr>
          <c:marker>
            <c:symbol val="none"/>
          </c:marker>
          <c:dLbls>
            <c:dLbl>
              <c:idx val="0"/>
              <c:tx>
                <c:rich>
                  <a:bodyPr/>
                  <a:lstStyle/>
                  <a:p>
                    <a:pPr>
                      <a:defRPr sz="1000" b="0" i="0" u="none" strike="noStrike" baseline="0">
                        <a:solidFill>
                          <a:srgbClr val="000000"/>
                        </a:solidFill>
                        <a:latin typeface="Arial"/>
                        <a:ea typeface="Arial"/>
                        <a:cs typeface="Arial"/>
                      </a:defRPr>
                    </a:pPr>
                    <a:endParaRPr lang="de-DE"/>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E-8AEC-414C-829B-18CCD3794B8A}"/>
                </c:ext>
              </c:extLst>
            </c:dLbl>
            <c:dLbl>
              <c:idx val="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F-8AEC-414C-829B-18CCD3794B8A}"/>
                </c:ext>
              </c:extLst>
            </c:dLbl>
            <c:dLbl>
              <c:idx val="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0-8AEC-414C-829B-18CCD3794B8A}"/>
                </c:ext>
              </c:extLst>
            </c:dLbl>
            <c:dLbl>
              <c:idx val="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1-8AEC-414C-829B-18CCD3794B8A}"/>
                </c:ext>
              </c:extLst>
            </c:dLbl>
            <c:dLbl>
              <c:idx val="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2-8AEC-414C-829B-18CCD3794B8A}"/>
                </c:ext>
              </c:extLst>
            </c:dLbl>
            <c:dLbl>
              <c:idx val="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3-8AEC-414C-829B-18CCD3794B8A}"/>
                </c:ext>
              </c:extLst>
            </c:dLbl>
            <c:dLbl>
              <c:idx val="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4-8AEC-414C-829B-18CCD3794B8A}"/>
                </c:ext>
              </c:extLst>
            </c:dLbl>
            <c:dLbl>
              <c:idx val="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5-8AEC-414C-829B-18CCD3794B8A}"/>
                </c:ext>
              </c:extLst>
            </c:dLbl>
            <c:dLbl>
              <c:idx val="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6-8AEC-414C-829B-18CCD3794B8A}"/>
                </c:ext>
              </c:extLst>
            </c:dLbl>
            <c:dLbl>
              <c:idx val="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7-8AEC-414C-829B-18CCD3794B8A}"/>
                </c:ext>
              </c:extLst>
            </c:dLbl>
            <c:dLbl>
              <c:idx val="1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8-8AEC-414C-829B-18CCD3794B8A}"/>
                </c:ext>
              </c:extLst>
            </c:dLbl>
            <c:dLbl>
              <c:idx val="1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9-8AEC-414C-829B-18CCD3794B8A}"/>
                </c:ext>
              </c:extLst>
            </c:dLbl>
            <c:dLbl>
              <c:idx val="1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A-8AEC-414C-829B-18CCD3794B8A}"/>
                </c:ext>
              </c:extLst>
            </c:dLbl>
            <c:dLbl>
              <c:idx val="1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B-8AEC-414C-829B-18CCD3794B8A}"/>
                </c:ext>
              </c:extLst>
            </c:dLbl>
            <c:dLbl>
              <c:idx val="1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C-8AEC-414C-829B-18CCD3794B8A}"/>
                </c:ext>
              </c:extLst>
            </c:dLbl>
            <c:dLbl>
              <c:idx val="1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D-8AEC-414C-829B-18CCD3794B8A}"/>
                </c:ext>
              </c:extLst>
            </c:dLbl>
            <c:dLbl>
              <c:idx val="1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E-8AEC-414C-829B-18CCD3794B8A}"/>
                </c:ext>
              </c:extLst>
            </c:dLbl>
            <c:dLbl>
              <c:idx val="1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F-8AEC-414C-829B-18CCD3794B8A}"/>
                </c:ext>
              </c:extLst>
            </c:dLbl>
            <c:dLbl>
              <c:idx val="1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0-8AEC-414C-829B-18CCD3794B8A}"/>
                </c:ext>
              </c:extLst>
            </c:dLbl>
            <c:dLbl>
              <c:idx val="1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1-8AEC-414C-829B-18CCD3794B8A}"/>
                </c:ext>
              </c:extLst>
            </c:dLbl>
            <c:dLbl>
              <c:idx val="2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2-8AEC-414C-829B-18CCD3794B8A}"/>
                </c:ext>
              </c:extLst>
            </c:dLbl>
            <c:dLbl>
              <c:idx val="2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3-8AEC-414C-829B-18CCD3794B8A}"/>
                </c:ext>
              </c:extLst>
            </c:dLbl>
            <c:spPr>
              <a:noFill/>
              <a:ln w="25400">
                <a:noFill/>
              </a:ln>
            </c:spPr>
            <c:txPr>
              <a:bodyPr/>
              <a:lstStyle/>
              <a:p>
                <a:pPr>
                  <a:defRPr sz="150" b="0" i="0" u="none" strike="noStrike" baseline="0">
                    <a:solidFill>
                      <a:srgbClr val="000000"/>
                    </a:solidFill>
                    <a:latin typeface="Arial"/>
                    <a:ea typeface="Arial"/>
                    <a:cs typeface="Arial"/>
                  </a:defRPr>
                </a:pPr>
                <a:endParaRPr lang="de-D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44-8AEC-414C-829B-18CCD3794B8A}"/>
            </c:ext>
          </c:extLst>
        </c:ser>
        <c:dLbls>
          <c:showLegendKey val="0"/>
          <c:showVal val="0"/>
          <c:showCatName val="0"/>
          <c:showSerName val="0"/>
          <c:showPercent val="0"/>
          <c:showBubbleSize val="0"/>
        </c:dLbls>
        <c:smooth val="0"/>
        <c:axId val="292822744"/>
        <c:axId val="292823136"/>
      </c:lineChart>
      <c:catAx>
        <c:axId val="292822744"/>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250" b="0" i="0" u="none" strike="noStrike" baseline="0">
                <a:solidFill>
                  <a:srgbClr val="000000"/>
                </a:solidFill>
                <a:latin typeface="Arial"/>
                <a:ea typeface="Arial"/>
                <a:cs typeface="Arial"/>
              </a:defRPr>
            </a:pPr>
            <a:endParaRPr lang="de-DE"/>
          </a:p>
        </c:txPr>
        <c:crossAx val="292823136"/>
        <c:crosses val="autoZero"/>
        <c:auto val="1"/>
        <c:lblAlgn val="ctr"/>
        <c:lblOffset val="100"/>
        <c:tickLblSkip val="1"/>
        <c:tickMarkSkip val="1"/>
        <c:noMultiLvlLbl val="0"/>
      </c:catAx>
      <c:valAx>
        <c:axId val="292823136"/>
        <c:scaling>
          <c:orientation val="minMax"/>
        </c:scaling>
        <c:delete val="0"/>
        <c:axPos val="l"/>
        <c:numFmt formatCode="0" sourceLinked="0"/>
        <c:majorTickMark val="out"/>
        <c:minorTickMark val="none"/>
        <c:tickLblPos val="nextTo"/>
        <c:spPr>
          <a:ln w="3175">
            <a:solidFill>
              <a:srgbClr val="000000"/>
            </a:solidFill>
            <a:prstDash val="solid"/>
          </a:ln>
        </c:spPr>
        <c:txPr>
          <a:bodyPr rot="0" vert="horz"/>
          <a:lstStyle/>
          <a:p>
            <a:pPr>
              <a:defRPr sz="250" b="0" i="0" u="none" strike="noStrike" baseline="0">
                <a:solidFill>
                  <a:srgbClr val="000000"/>
                </a:solidFill>
                <a:latin typeface="Arial"/>
                <a:ea typeface="Arial"/>
                <a:cs typeface="Arial"/>
              </a:defRPr>
            </a:pPr>
            <a:endParaRPr lang="de-DE"/>
          </a:p>
        </c:txPr>
        <c:crossAx val="292822744"/>
        <c:crosses val="autoZero"/>
        <c:crossBetween val="between"/>
      </c:valAx>
      <c:spPr>
        <a:noFill/>
        <a:ln w="25400">
          <a:noFill/>
        </a:ln>
      </c:spPr>
    </c:plotArea>
    <c:legend>
      <c:legendPos val="r"/>
      <c:overlay val="0"/>
      <c:spPr>
        <a:noFill/>
        <a:ln w="25400">
          <a:noFill/>
        </a:ln>
      </c:spPr>
      <c:txPr>
        <a:bodyPr/>
        <a:lstStyle/>
        <a:p>
          <a:pPr>
            <a:defRPr sz="735" b="0" i="0" u="none" strike="noStrike" baseline="0">
              <a:solidFill>
                <a:srgbClr val="000000"/>
              </a:solidFill>
              <a:latin typeface="Arial"/>
              <a:ea typeface="Arial"/>
              <a:cs typeface="Arial"/>
            </a:defRPr>
          </a:pPr>
          <a:endParaRPr lang="de-DE"/>
        </a:p>
      </c:txPr>
    </c:legend>
    <c:plotVisOnly val="1"/>
    <c:dispBlanksAs val="gap"/>
    <c:showDLblsOverMax val="0"/>
  </c:chart>
  <c:spPr>
    <a:noFill/>
    <a:ln w="9525">
      <a:noFill/>
    </a:ln>
  </c:spPr>
  <c:txPr>
    <a:bodyPr/>
    <a:lstStyle/>
    <a:p>
      <a:pPr>
        <a:defRPr sz="200"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paperSize="9" orientation="landscape"/>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8044718948978125E-2"/>
          <c:y val="9.4044031096981395E-2"/>
          <c:w val="0.93184408380111061"/>
          <c:h val="0.76175665188554964"/>
        </c:manualLayout>
      </c:layout>
      <c:lineChart>
        <c:grouping val="standard"/>
        <c:varyColors val="0"/>
        <c:ser>
          <c:idx val="0"/>
          <c:order val="0"/>
          <c:tx>
            <c:strRef>
              <c:f>Daten_Diagramme!$I$50</c:f>
              <c:strCache>
                <c:ptCount val="1"/>
                <c:pt idx="0">
                  <c:v>SvB</c:v>
                </c:pt>
              </c:strCache>
            </c:strRef>
          </c:tx>
          <c:spPr>
            <a:ln w="25400">
              <a:solidFill>
                <a:srgbClr val="000000"/>
              </a:solidFill>
              <a:prstDash val="solid"/>
            </a:ln>
          </c:spPr>
          <c:marker>
            <c:symbol val="none"/>
          </c:marker>
          <c:cat>
            <c:strRef>
              <c:f>Daten_Diagramme!$H$51:$H$75</c:f>
              <c:strCache>
                <c:ptCount val="23"/>
                <c:pt idx="2">
                  <c:v>Sep-14</c:v>
                </c:pt>
                <c:pt idx="6">
                  <c:v>Sep-15</c:v>
                </c:pt>
                <c:pt idx="10">
                  <c:v>Sep-16</c:v>
                </c:pt>
                <c:pt idx="14">
                  <c:v>Sep-17</c:v>
                </c:pt>
                <c:pt idx="18">
                  <c:v>Sep-18</c:v>
                </c:pt>
                <c:pt idx="22">
                  <c:v>Sep-19</c:v>
                </c:pt>
              </c:strCache>
            </c:strRef>
          </c:cat>
          <c:val>
            <c:numRef>
              <c:f>Daten_Diagramme!$E$51:$E$75</c:f>
              <c:numCache>
                <c:formatCode>#,#00</c:formatCode>
                <c:ptCount val="25"/>
                <c:pt idx="0">
                  <c:v>100</c:v>
                </c:pt>
                <c:pt idx="1">
                  <c:v>101.15719283557097</c:v>
                </c:pt>
                <c:pt idx="2">
                  <c:v>102.4519331399695</c:v>
                </c:pt>
                <c:pt idx="3">
                  <c:v>100.16744909248571</c:v>
                </c:pt>
                <c:pt idx="4">
                  <c:v>99.234518434350989</c:v>
                </c:pt>
                <c:pt idx="5">
                  <c:v>100.22127201507043</c:v>
                </c:pt>
                <c:pt idx="6">
                  <c:v>101.35454355171485</c:v>
                </c:pt>
                <c:pt idx="7">
                  <c:v>100.00897048709744</c:v>
                </c:pt>
                <c:pt idx="8">
                  <c:v>99.709954250515793</c:v>
                </c:pt>
                <c:pt idx="9">
                  <c:v>100.28406542475257</c:v>
                </c:pt>
                <c:pt idx="10">
                  <c:v>101.87782196573274</c:v>
                </c:pt>
                <c:pt idx="11">
                  <c:v>100.46646532906738</c:v>
                </c:pt>
                <c:pt idx="12">
                  <c:v>100.15249828065664</c:v>
                </c:pt>
                <c:pt idx="13">
                  <c:v>100.81930448823371</c:v>
                </c:pt>
                <c:pt idx="14">
                  <c:v>102.86457554645216</c:v>
                </c:pt>
                <c:pt idx="15">
                  <c:v>102.00340878509704</c:v>
                </c:pt>
                <c:pt idx="16">
                  <c:v>101.42630744849446</c:v>
                </c:pt>
                <c:pt idx="17">
                  <c:v>101.96752683670722</c:v>
                </c:pt>
                <c:pt idx="18">
                  <c:v>102.73898872708789</c:v>
                </c:pt>
                <c:pt idx="19">
                  <c:v>101.51302215710314</c:v>
                </c:pt>
                <c:pt idx="20">
                  <c:v>101.01067487964596</c:v>
                </c:pt>
                <c:pt idx="21">
                  <c:v>101.33660257751995</c:v>
                </c:pt>
                <c:pt idx="22">
                  <c:v>102.35325778189757</c:v>
                </c:pt>
                <c:pt idx="23">
                  <c:v>101.05851747749904</c:v>
                </c:pt>
                <c:pt idx="24">
                  <c:v>100.77445205274647</c:v>
                </c:pt>
              </c:numCache>
            </c:numRef>
          </c:val>
          <c:smooth val="0"/>
          <c:extLst>
            <c:ext xmlns:c16="http://schemas.microsoft.com/office/drawing/2014/chart" uri="{C3380CC4-5D6E-409C-BE32-E72D297353CC}">
              <c16:uniqueId val="{00000000-9326-42A0-A5A5-8D9C63809B09}"/>
            </c:ext>
          </c:extLst>
        </c:ser>
        <c:ser>
          <c:idx val="2"/>
          <c:order val="1"/>
          <c:tx>
            <c:strRef>
              <c:f>Daten_Diagramme!$K$50</c:f>
              <c:strCache>
                <c:ptCount val="1"/>
                <c:pt idx="0">
                  <c:v>GeB - im Nebenjob</c:v>
                </c:pt>
              </c:strCache>
            </c:strRef>
          </c:tx>
          <c:spPr>
            <a:ln w="25400">
              <a:solidFill>
                <a:srgbClr val="808080"/>
              </a:solidFill>
              <a:prstDash val="solid"/>
            </a:ln>
          </c:spPr>
          <c:marker>
            <c:symbol val="none"/>
          </c:marker>
          <c:cat>
            <c:strLit>
              <c:ptCount val="25"/>
              <c:pt idx="0">
                <c:v>38625</c:v>
              </c:pt>
              <c:pt idx="4">
                <c:v>38990</c:v>
              </c:pt>
              <c:pt idx="8">
                <c:v>39355</c:v>
              </c:pt>
              <c:pt idx="12">
                <c:v>39721</c:v>
              </c:pt>
              <c:pt idx="16">
                <c:v>40086</c:v>
              </c:pt>
              <c:pt idx="20">
                <c:v>40451</c:v>
              </c:pt>
              <c:pt idx="24">
                <c:v>40816</c:v>
              </c:pt>
            </c:strLit>
          </c:cat>
          <c:val>
            <c:numRef>
              <c:f>Daten_Diagramme!$G$51:$G$75</c:f>
              <c:numCache>
                <c:formatCode>#,#00</c:formatCode>
                <c:ptCount val="25"/>
                <c:pt idx="0">
                  <c:v>100</c:v>
                </c:pt>
                <c:pt idx="1">
                  <c:v>101.98757763975155</c:v>
                </c:pt>
                <c:pt idx="2">
                  <c:v>107.45341614906832</c:v>
                </c:pt>
                <c:pt idx="3">
                  <c:v>105.21739130434781</c:v>
                </c:pt>
                <c:pt idx="4">
                  <c:v>101.61490683229815</c:v>
                </c:pt>
                <c:pt idx="5">
                  <c:v>103.72670807453417</c:v>
                </c:pt>
                <c:pt idx="6">
                  <c:v>108.69565217391303</c:v>
                </c:pt>
                <c:pt idx="7">
                  <c:v>109.06832298136646</c:v>
                </c:pt>
                <c:pt idx="8">
                  <c:v>110.55900621118013</c:v>
                </c:pt>
                <c:pt idx="9">
                  <c:v>112.04968944099379</c:v>
                </c:pt>
                <c:pt idx="10">
                  <c:v>112.17391304347825</c:v>
                </c:pt>
                <c:pt idx="11">
                  <c:v>110.68322981366458</c:v>
                </c:pt>
                <c:pt idx="12">
                  <c:v>112.79503105590064</c:v>
                </c:pt>
                <c:pt idx="13">
                  <c:v>115.03105590062113</c:v>
                </c:pt>
                <c:pt idx="14">
                  <c:v>114.78260869565217</c:v>
                </c:pt>
                <c:pt idx="15">
                  <c:v>113.7888198757764</c:v>
                </c:pt>
                <c:pt idx="16">
                  <c:v>114.28571428571428</c:v>
                </c:pt>
                <c:pt idx="17">
                  <c:v>118.01242236024845</c:v>
                </c:pt>
                <c:pt idx="18">
                  <c:v>119.50310559006212</c:v>
                </c:pt>
                <c:pt idx="19">
                  <c:v>119.00621118012423</c:v>
                </c:pt>
                <c:pt idx="20">
                  <c:v>117.39130434782609</c:v>
                </c:pt>
                <c:pt idx="21">
                  <c:v>121.49068322981367</c:v>
                </c:pt>
                <c:pt idx="22">
                  <c:v>126.08695652173914</c:v>
                </c:pt>
                <c:pt idx="23">
                  <c:v>125.96273291925466</c:v>
                </c:pt>
                <c:pt idx="24">
                  <c:v>118.88198757763975</c:v>
                </c:pt>
              </c:numCache>
            </c:numRef>
          </c:val>
          <c:smooth val="0"/>
          <c:extLst>
            <c:ext xmlns:c16="http://schemas.microsoft.com/office/drawing/2014/chart" uri="{C3380CC4-5D6E-409C-BE32-E72D297353CC}">
              <c16:uniqueId val="{00000001-9326-42A0-A5A5-8D9C63809B09}"/>
            </c:ext>
          </c:extLst>
        </c:ser>
        <c:ser>
          <c:idx val="1"/>
          <c:order val="2"/>
          <c:tx>
            <c:strRef>
              <c:f>Daten_Diagramme!$J$50</c:f>
              <c:strCache>
                <c:ptCount val="1"/>
                <c:pt idx="0">
                  <c:v>GeB - ausschließlich</c:v>
                </c:pt>
              </c:strCache>
            </c:strRef>
          </c:tx>
          <c:spPr>
            <a:ln w="25400">
              <a:solidFill>
                <a:srgbClr val="C0C0C0"/>
              </a:solidFill>
              <a:prstDash val="solid"/>
            </a:ln>
          </c:spPr>
          <c:marker>
            <c:symbol val="none"/>
          </c:marker>
          <c:cat>
            <c:strLit>
              <c:ptCount val="25"/>
              <c:pt idx="0">
                <c:v>38625</c:v>
              </c:pt>
              <c:pt idx="4">
                <c:v>38990</c:v>
              </c:pt>
              <c:pt idx="8">
                <c:v>39355</c:v>
              </c:pt>
              <c:pt idx="12">
                <c:v>39721</c:v>
              </c:pt>
              <c:pt idx="16">
                <c:v>40086</c:v>
              </c:pt>
              <c:pt idx="20">
                <c:v>40451</c:v>
              </c:pt>
              <c:pt idx="24">
                <c:v>40816</c:v>
              </c:pt>
            </c:strLit>
          </c:cat>
          <c:val>
            <c:numRef>
              <c:f>Daten_Diagramme!$F$51:$F$75</c:f>
              <c:numCache>
                <c:formatCode>#,#00</c:formatCode>
                <c:ptCount val="25"/>
                <c:pt idx="0">
                  <c:v>100</c:v>
                </c:pt>
                <c:pt idx="1">
                  <c:v>99.411561093804082</c:v>
                </c:pt>
                <c:pt idx="2">
                  <c:v>94.35790931118035</c:v>
                </c:pt>
                <c:pt idx="3">
                  <c:v>96.642436829352718</c:v>
                </c:pt>
                <c:pt idx="4">
                  <c:v>92.834890965732086</c:v>
                </c:pt>
                <c:pt idx="5">
                  <c:v>92.350294219453104</c:v>
                </c:pt>
                <c:pt idx="6">
                  <c:v>90.377293181031504</c:v>
                </c:pt>
                <c:pt idx="7">
                  <c:v>90.965732087227408</c:v>
                </c:pt>
                <c:pt idx="8">
                  <c:v>89.927310488058154</c:v>
                </c:pt>
                <c:pt idx="9">
                  <c:v>88.958116995500163</c:v>
                </c:pt>
                <c:pt idx="10">
                  <c:v>85.912080304603663</c:v>
                </c:pt>
                <c:pt idx="11">
                  <c:v>85.877466251298031</c:v>
                </c:pt>
                <c:pt idx="12">
                  <c:v>84.596746278989272</c:v>
                </c:pt>
                <c:pt idx="13">
                  <c:v>85.739010038075463</c:v>
                </c:pt>
                <c:pt idx="14">
                  <c:v>84.423676012461058</c:v>
                </c:pt>
                <c:pt idx="15">
                  <c:v>84.839044652128763</c:v>
                </c:pt>
                <c:pt idx="16">
                  <c:v>82.450674974039458</c:v>
                </c:pt>
                <c:pt idx="17">
                  <c:v>83.800623052959494</c:v>
                </c:pt>
                <c:pt idx="18">
                  <c:v>81.86223606784354</c:v>
                </c:pt>
                <c:pt idx="19">
                  <c:v>81.066112841813776</c:v>
                </c:pt>
                <c:pt idx="20">
                  <c:v>78.989269643475239</c:v>
                </c:pt>
                <c:pt idx="21">
                  <c:v>81.343025268258913</c:v>
                </c:pt>
                <c:pt idx="22">
                  <c:v>79.43925233644859</c:v>
                </c:pt>
                <c:pt idx="23">
                  <c:v>77.258566978193144</c:v>
                </c:pt>
                <c:pt idx="24">
                  <c:v>73.831775700934571</c:v>
                </c:pt>
              </c:numCache>
            </c:numRef>
          </c:val>
          <c:smooth val="0"/>
          <c:extLst>
            <c:ext xmlns:c16="http://schemas.microsoft.com/office/drawing/2014/chart" uri="{C3380CC4-5D6E-409C-BE32-E72D297353CC}">
              <c16:uniqueId val="{00000002-9326-42A0-A5A5-8D9C63809B09}"/>
            </c:ext>
          </c:extLst>
        </c:ser>
        <c:ser>
          <c:idx val="3"/>
          <c:order val="3"/>
          <c:tx>
            <c:v/>
          </c:tx>
          <c:spPr>
            <a:ln w="12700">
              <a:solidFill>
                <a:srgbClr val="FFFFFF"/>
              </a:solidFill>
              <a:prstDash val="solid"/>
            </a:ln>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3-9326-42A0-A5A5-8D9C63809B09}"/>
                </c:ext>
              </c:extLst>
            </c:dLbl>
            <c:dLbl>
              <c:idx val="1"/>
              <c:delete val="1"/>
              <c:extLst>
                <c:ext xmlns:c15="http://schemas.microsoft.com/office/drawing/2012/chart" uri="{CE6537A1-D6FC-4f65-9D91-7224C49458BB}"/>
                <c:ext xmlns:c16="http://schemas.microsoft.com/office/drawing/2014/chart" uri="{C3380CC4-5D6E-409C-BE32-E72D297353CC}">
                  <c16:uniqueId val="{00000004-9326-42A0-A5A5-8D9C63809B09}"/>
                </c:ext>
              </c:extLst>
            </c:dLbl>
            <c:dLbl>
              <c:idx val="2"/>
              <c:delete val="1"/>
              <c:extLst>
                <c:ext xmlns:c15="http://schemas.microsoft.com/office/drawing/2012/chart" uri="{CE6537A1-D6FC-4f65-9D91-7224C49458BB}"/>
                <c:ext xmlns:c16="http://schemas.microsoft.com/office/drawing/2014/chart" uri="{C3380CC4-5D6E-409C-BE32-E72D297353CC}">
                  <c16:uniqueId val="{00000005-9326-42A0-A5A5-8D9C63809B09}"/>
                </c:ext>
              </c:extLst>
            </c:dLbl>
            <c:dLbl>
              <c:idx val="3"/>
              <c:delete val="1"/>
              <c:extLst>
                <c:ext xmlns:c15="http://schemas.microsoft.com/office/drawing/2012/chart" uri="{CE6537A1-D6FC-4f65-9D91-7224C49458BB}"/>
                <c:ext xmlns:c16="http://schemas.microsoft.com/office/drawing/2014/chart" uri="{C3380CC4-5D6E-409C-BE32-E72D297353CC}">
                  <c16:uniqueId val="{00000006-9326-42A0-A5A5-8D9C63809B09}"/>
                </c:ext>
              </c:extLst>
            </c:dLbl>
            <c:dLbl>
              <c:idx val="4"/>
              <c:delete val="1"/>
              <c:extLst>
                <c:ext xmlns:c15="http://schemas.microsoft.com/office/drawing/2012/chart" uri="{CE6537A1-D6FC-4f65-9D91-7224C49458BB}"/>
                <c:ext xmlns:c16="http://schemas.microsoft.com/office/drawing/2014/chart" uri="{C3380CC4-5D6E-409C-BE32-E72D297353CC}">
                  <c16:uniqueId val="{00000007-9326-42A0-A5A5-8D9C63809B09}"/>
                </c:ext>
              </c:extLst>
            </c:dLbl>
            <c:dLbl>
              <c:idx val="5"/>
              <c:delete val="1"/>
              <c:extLst>
                <c:ext xmlns:c15="http://schemas.microsoft.com/office/drawing/2012/chart" uri="{CE6537A1-D6FC-4f65-9D91-7224C49458BB}"/>
                <c:ext xmlns:c16="http://schemas.microsoft.com/office/drawing/2014/chart" uri="{C3380CC4-5D6E-409C-BE32-E72D297353CC}">
                  <c16:uniqueId val="{00000008-9326-42A0-A5A5-8D9C63809B09}"/>
                </c:ext>
              </c:extLst>
            </c:dLbl>
            <c:dLbl>
              <c:idx val="6"/>
              <c:delete val="1"/>
              <c:extLst>
                <c:ext xmlns:c15="http://schemas.microsoft.com/office/drawing/2012/chart" uri="{CE6537A1-D6FC-4f65-9D91-7224C49458BB}"/>
                <c:ext xmlns:c16="http://schemas.microsoft.com/office/drawing/2014/chart" uri="{C3380CC4-5D6E-409C-BE32-E72D297353CC}">
                  <c16:uniqueId val="{00000009-9326-42A0-A5A5-8D9C63809B09}"/>
                </c:ext>
              </c:extLst>
            </c:dLbl>
            <c:dLbl>
              <c:idx val="7"/>
              <c:delete val="1"/>
              <c:extLst>
                <c:ext xmlns:c15="http://schemas.microsoft.com/office/drawing/2012/chart" uri="{CE6537A1-D6FC-4f65-9D91-7224C49458BB}"/>
                <c:ext xmlns:c16="http://schemas.microsoft.com/office/drawing/2014/chart" uri="{C3380CC4-5D6E-409C-BE32-E72D297353CC}">
                  <c16:uniqueId val="{0000000A-9326-42A0-A5A5-8D9C63809B09}"/>
                </c:ext>
              </c:extLst>
            </c:dLbl>
            <c:dLbl>
              <c:idx val="8"/>
              <c:delete val="1"/>
              <c:extLst>
                <c:ext xmlns:c15="http://schemas.microsoft.com/office/drawing/2012/chart" uri="{CE6537A1-D6FC-4f65-9D91-7224C49458BB}"/>
                <c:ext xmlns:c16="http://schemas.microsoft.com/office/drawing/2014/chart" uri="{C3380CC4-5D6E-409C-BE32-E72D297353CC}">
                  <c16:uniqueId val="{0000000B-9326-42A0-A5A5-8D9C63809B09}"/>
                </c:ext>
              </c:extLst>
            </c:dLbl>
            <c:dLbl>
              <c:idx val="9"/>
              <c:delete val="1"/>
              <c:extLst>
                <c:ext xmlns:c15="http://schemas.microsoft.com/office/drawing/2012/chart" uri="{CE6537A1-D6FC-4f65-9D91-7224C49458BB}"/>
                <c:ext xmlns:c16="http://schemas.microsoft.com/office/drawing/2014/chart" uri="{C3380CC4-5D6E-409C-BE32-E72D297353CC}">
                  <c16:uniqueId val="{0000000C-9326-42A0-A5A5-8D9C63809B09}"/>
                </c:ext>
              </c:extLst>
            </c:dLbl>
            <c:dLbl>
              <c:idx val="10"/>
              <c:delete val="1"/>
              <c:extLst>
                <c:ext xmlns:c15="http://schemas.microsoft.com/office/drawing/2012/chart" uri="{CE6537A1-D6FC-4f65-9D91-7224C49458BB}"/>
                <c:ext xmlns:c16="http://schemas.microsoft.com/office/drawing/2014/chart" uri="{C3380CC4-5D6E-409C-BE32-E72D297353CC}">
                  <c16:uniqueId val="{0000000D-9326-42A0-A5A5-8D9C63809B09}"/>
                </c:ext>
              </c:extLst>
            </c:dLbl>
            <c:dLbl>
              <c:idx val="11"/>
              <c:delete val="1"/>
              <c:extLst>
                <c:ext xmlns:c15="http://schemas.microsoft.com/office/drawing/2012/chart" uri="{CE6537A1-D6FC-4f65-9D91-7224C49458BB}"/>
                <c:ext xmlns:c16="http://schemas.microsoft.com/office/drawing/2014/chart" uri="{C3380CC4-5D6E-409C-BE32-E72D297353CC}">
                  <c16:uniqueId val="{0000000E-9326-42A0-A5A5-8D9C63809B09}"/>
                </c:ext>
              </c:extLst>
            </c:dLbl>
            <c:dLbl>
              <c:idx val="12"/>
              <c:delete val="1"/>
              <c:extLst>
                <c:ext xmlns:c15="http://schemas.microsoft.com/office/drawing/2012/chart" uri="{CE6537A1-D6FC-4f65-9D91-7224C49458BB}"/>
                <c:ext xmlns:c16="http://schemas.microsoft.com/office/drawing/2014/chart" uri="{C3380CC4-5D6E-409C-BE32-E72D297353CC}">
                  <c16:uniqueId val="{0000000F-9326-42A0-A5A5-8D9C63809B09}"/>
                </c:ext>
              </c:extLst>
            </c:dLbl>
            <c:dLbl>
              <c:idx val="13"/>
              <c:tx>
                <c:rich>
                  <a:bodyPr/>
                  <a:lstStyle/>
                  <a:p>
                    <a:r>
                      <a:rPr lang="de-DE"/>
                      <a:t>Diagrammdarstellung wegen fehlender Daten nicht möglich.</a:t>
                    </a:r>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9326-42A0-A5A5-8D9C63809B09}"/>
                </c:ext>
              </c:extLst>
            </c:dLbl>
            <c:dLbl>
              <c:idx val="14"/>
              <c:delete val="1"/>
              <c:extLst>
                <c:ext xmlns:c15="http://schemas.microsoft.com/office/drawing/2012/chart" uri="{CE6537A1-D6FC-4f65-9D91-7224C49458BB}"/>
                <c:ext xmlns:c16="http://schemas.microsoft.com/office/drawing/2014/chart" uri="{C3380CC4-5D6E-409C-BE32-E72D297353CC}">
                  <c16:uniqueId val="{00000011-9326-42A0-A5A5-8D9C63809B09}"/>
                </c:ext>
              </c:extLst>
            </c:dLbl>
            <c:dLbl>
              <c:idx val="15"/>
              <c:delete val="1"/>
              <c:extLst>
                <c:ext xmlns:c15="http://schemas.microsoft.com/office/drawing/2012/chart" uri="{CE6537A1-D6FC-4f65-9D91-7224C49458BB}"/>
                <c:ext xmlns:c16="http://schemas.microsoft.com/office/drawing/2014/chart" uri="{C3380CC4-5D6E-409C-BE32-E72D297353CC}">
                  <c16:uniqueId val="{00000012-9326-42A0-A5A5-8D9C63809B09}"/>
                </c:ext>
              </c:extLst>
            </c:dLbl>
            <c:dLbl>
              <c:idx val="16"/>
              <c:delete val="1"/>
              <c:extLst>
                <c:ext xmlns:c15="http://schemas.microsoft.com/office/drawing/2012/chart" uri="{CE6537A1-D6FC-4f65-9D91-7224C49458BB}"/>
                <c:ext xmlns:c16="http://schemas.microsoft.com/office/drawing/2014/chart" uri="{C3380CC4-5D6E-409C-BE32-E72D297353CC}">
                  <c16:uniqueId val="{00000013-9326-42A0-A5A5-8D9C63809B09}"/>
                </c:ext>
              </c:extLst>
            </c:dLbl>
            <c:dLbl>
              <c:idx val="17"/>
              <c:delete val="1"/>
              <c:extLst>
                <c:ext xmlns:c15="http://schemas.microsoft.com/office/drawing/2012/chart" uri="{CE6537A1-D6FC-4f65-9D91-7224C49458BB}"/>
                <c:ext xmlns:c16="http://schemas.microsoft.com/office/drawing/2014/chart" uri="{C3380CC4-5D6E-409C-BE32-E72D297353CC}">
                  <c16:uniqueId val="{00000014-9326-42A0-A5A5-8D9C63809B09}"/>
                </c:ext>
              </c:extLst>
            </c:dLbl>
            <c:dLbl>
              <c:idx val="18"/>
              <c:delete val="1"/>
              <c:extLst>
                <c:ext xmlns:c15="http://schemas.microsoft.com/office/drawing/2012/chart" uri="{CE6537A1-D6FC-4f65-9D91-7224C49458BB}"/>
                <c:ext xmlns:c16="http://schemas.microsoft.com/office/drawing/2014/chart" uri="{C3380CC4-5D6E-409C-BE32-E72D297353CC}">
                  <c16:uniqueId val="{00000015-9326-42A0-A5A5-8D9C63809B09}"/>
                </c:ext>
              </c:extLst>
            </c:dLbl>
            <c:dLbl>
              <c:idx val="19"/>
              <c:delete val="1"/>
              <c:extLst>
                <c:ext xmlns:c15="http://schemas.microsoft.com/office/drawing/2012/chart" uri="{CE6537A1-D6FC-4f65-9D91-7224C49458BB}"/>
                <c:ext xmlns:c16="http://schemas.microsoft.com/office/drawing/2014/chart" uri="{C3380CC4-5D6E-409C-BE32-E72D297353CC}">
                  <c16:uniqueId val="{00000016-9326-42A0-A5A5-8D9C63809B09}"/>
                </c:ext>
              </c:extLst>
            </c:dLbl>
            <c:dLbl>
              <c:idx val="20"/>
              <c:delete val="1"/>
              <c:extLst>
                <c:ext xmlns:c15="http://schemas.microsoft.com/office/drawing/2012/chart" uri="{CE6537A1-D6FC-4f65-9D91-7224C49458BB}"/>
                <c:ext xmlns:c16="http://schemas.microsoft.com/office/drawing/2014/chart" uri="{C3380CC4-5D6E-409C-BE32-E72D297353CC}">
                  <c16:uniqueId val="{00000017-9326-42A0-A5A5-8D9C63809B09}"/>
                </c:ext>
              </c:extLst>
            </c:dLbl>
            <c:dLbl>
              <c:idx val="21"/>
              <c:delete val="1"/>
              <c:extLst>
                <c:ext xmlns:c15="http://schemas.microsoft.com/office/drawing/2012/chart" uri="{CE6537A1-D6FC-4f65-9D91-7224C49458BB}"/>
                <c:ext xmlns:c16="http://schemas.microsoft.com/office/drawing/2014/chart" uri="{C3380CC4-5D6E-409C-BE32-E72D297353CC}">
                  <c16:uniqueId val="{00000018-9326-42A0-A5A5-8D9C63809B09}"/>
                </c:ext>
              </c:extLst>
            </c:dLbl>
            <c:dLbl>
              <c:idx val="22"/>
              <c:delete val="1"/>
              <c:extLst>
                <c:ext xmlns:c15="http://schemas.microsoft.com/office/drawing/2012/chart" uri="{CE6537A1-D6FC-4f65-9D91-7224C49458BB}"/>
                <c:ext xmlns:c16="http://schemas.microsoft.com/office/drawing/2014/chart" uri="{C3380CC4-5D6E-409C-BE32-E72D297353CC}">
                  <c16:uniqueId val="{00000019-9326-42A0-A5A5-8D9C63809B09}"/>
                </c:ext>
              </c:extLst>
            </c:dLbl>
            <c:dLbl>
              <c:idx val="23"/>
              <c:delete val="1"/>
              <c:extLst>
                <c:ext xmlns:c15="http://schemas.microsoft.com/office/drawing/2012/chart" uri="{CE6537A1-D6FC-4f65-9D91-7224C49458BB}"/>
                <c:ext xmlns:c16="http://schemas.microsoft.com/office/drawing/2014/chart" uri="{C3380CC4-5D6E-409C-BE32-E72D297353CC}">
                  <c16:uniqueId val="{0000001A-9326-42A0-A5A5-8D9C63809B09}"/>
                </c:ext>
              </c:extLst>
            </c:dLbl>
            <c:dLbl>
              <c:idx val="24"/>
              <c:delete val="1"/>
              <c:extLst>
                <c:ext xmlns:c15="http://schemas.microsoft.com/office/drawing/2012/chart" uri="{CE6537A1-D6FC-4f65-9D91-7224C49458BB}"/>
                <c:ext xmlns:c16="http://schemas.microsoft.com/office/drawing/2014/chart" uri="{C3380CC4-5D6E-409C-BE32-E72D297353CC}">
                  <c16:uniqueId val="{0000001B-9326-42A0-A5A5-8D9C63809B09}"/>
                </c:ext>
              </c:extLst>
            </c:dLbl>
            <c:spPr>
              <a:noFill/>
              <a:ln w="25400">
                <a:noFill/>
              </a:ln>
            </c:spPr>
            <c:txPr>
              <a:bodyPr/>
              <a:lstStyle/>
              <a:p>
                <a:pPr>
                  <a:defRPr sz="900" b="0" i="0" u="none" strike="noStrike" baseline="0">
                    <a:solidFill>
                      <a:srgbClr val="000000"/>
                    </a:solidFill>
                    <a:latin typeface="Arial"/>
                    <a:ea typeface="Arial"/>
                    <a:cs typeface="Arial"/>
                  </a:defRPr>
                </a:pPr>
                <a:endParaRPr lang="de-D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Daten_Diagramme!$H$51:$H$75</c:f>
              <c:strCache>
                <c:ptCount val="23"/>
                <c:pt idx="2">
                  <c:v>Sep-14</c:v>
                </c:pt>
                <c:pt idx="6">
                  <c:v>Sep-15</c:v>
                </c:pt>
                <c:pt idx="10">
                  <c:v>Sep-16</c:v>
                </c:pt>
                <c:pt idx="14">
                  <c:v>Sep-17</c:v>
                </c:pt>
                <c:pt idx="18">
                  <c:v>Sep-18</c:v>
                </c:pt>
                <c:pt idx="22">
                  <c:v>Sep-19</c:v>
                </c:pt>
              </c:strCache>
            </c:strRef>
          </c:cat>
          <c:val>
            <c:numRef>
              <c:f>Daten_Diagramme!$L$51:$L$75</c:f>
              <c:numCache>
                <c:formatCode>#,#00</c:formatCode>
                <c:ptCount val="25"/>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numCache>
            </c:numRef>
          </c:val>
          <c:smooth val="0"/>
          <c:extLst>
            <c:ext xmlns:c16="http://schemas.microsoft.com/office/drawing/2014/chart" uri="{C3380CC4-5D6E-409C-BE32-E72D297353CC}">
              <c16:uniqueId val="{0000001C-9326-42A0-A5A5-8D9C63809B09}"/>
            </c:ext>
          </c:extLst>
        </c:ser>
        <c:dLbls>
          <c:showLegendKey val="0"/>
          <c:showVal val="0"/>
          <c:showCatName val="0"/>
          <c:showSerName val="0"/>
          <c:showPercent val="0"/>
          <c:showBubbleSize val="0"/>
        </c:dLbls>
        <c:smooth val="0"/>
        <c:axId val="297632896"/>
        <c:axId val="297635248"/>
      </c:lineChart>
      <c:catAx>
        <c:axId val="297632896"/>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850" b="0" i="0" u="none" strike="noStrike" baseline="0">
                <a:solidFill>
                  <a:srgbClr val="000000"/>
                </a:solidFill>
                <a:latin typeface="Arial"/>
                <a:ea typeface="Arial"/>
                <a:cs typeface="Arial"/>
              </a:defRPr>
            </a:pPr>
            <a:endParaRPr lang="de-DE"/>
          </a:p>
        </c:txPr>
        <c:crossAx val="297635248"/>
        <c:crossesAt val="0"/>
        <c:auto val="1"/>
        <c:lblAlgn val="ctr"/>
        <c:lblOffset val="100"/>
        <c:tickLblSkip val="1"/>
        <c:tickMarkSkip val="1"/>
        <c:noMultiLvlLbl val="0"/>
      </c:catAx>
      <c:valAx>
        <c:axId val="297635248"/>
        <c:scaling>
          <c:orientation val="minMax"/>
          <c:max val="250"/>
          <c:min val="0"/>
        </c:scaling>
        <c:delete val="0"/>
        <c:axPos val="l"/>
        <c:numFmt formatCode="0" sourceLinked="0"/>
        <c:majorTickMark val="out"/>
        <c:minorTickMark val="none"/>
        <c:tickLblPos val="nextTo"/>
        <c:spPr>
          <a:ln w="3175">
            <a:solidFill>
              <a:srgbClr val="000000"/>
            </a:solidFill>
            <a:prstDash val="solid"/>
          </a:ln>
        </c:spPr>
        <c:txPr>
          <a:bodyPr rot="0" vert="horz"/>
          <a:lstStyle/>
          <a:p>
            <a:pPr>
              <a:defRPr sz="850" b="0" i="0" u="none" strike="noStrike" baseline="0">
                <a:solidFill>
                  <a:srgbClr val="000000"/>
                </a:solidFill>
                <a:latin typeface="Arial"/>
                <a:ea typeface="Arial"/>
                <a:cs typeface="Arial"/>
              </a:defRPr>
            </a:pPr>
            <a:endParaRPr lang="de-DE"/>
          </a:p>
        </c:txPr>
        <c:crossAx val="297632896"/>
        <c:crosses val="autoZero"/>
        <c:crossBetween val="between"/>
        <c:majorUnit val="50"/>
        <c:minorUnit val="10"/>
      </c:valAx>
      <c:spPr>
        <a:noFill/>
        <a:ln w="25400">
          <a:noFill/>
        </a:ln>
      </c:spPr>
    </c:plotArea>
    <c:legend>
      <c:legendPos val="r"/>
      <c:layout>
        <c:manualLayout>
          <c:xMode val="edge"/>
          <c:yMode val="edge"/>
          <c:x val="0.26368726814176158"/>
          <c:y val="1.5673981191222569E-2"/>
          <c:w val="0.60893889939735191"/>
          <c:h val="6.269592476489029E-2"/>
        </c:manualLayout>
      </c:layout>
      <c:overlay val="0"/>
      <c:spPr>
        <a:noFill/>
        <a:ln w="25400">
          <a:noFill/>
        </a:ln>
      </c:spPr>
      <c:txPr>
        <a:bodyPr/>
        <a:lstStyle/>
        <a:p>
          <a:pPr>
            <a:defRPr sz="735" b="0" i="0" u="none" strike="noStrike" baseline="0">
              <a:solidFill>
                <a:srgbClr val="000000"/>
              </a:solidFill>
              <a:latin typeface="Arial"/>
              <a:ea typeface="Arial"/>
              <a:cs typeface="Arial"/>
            </a:defRPr>
          </a:pPr>
          <a:endParaRPr lang="de-DE"/>
        </a:p>
      </c:txPr>
    </c:legend>
    <c:plotVisOnly val="1"/>
    <c:dispBlanksAs val="gap"/>
    <c:showDLblsOverMax val="0"/>
  </c:chart>
  <c:spPr>
    <a:noFill/>
    <a:ln w="9525">
      <a:noFill/>
    </a:ln>
  </c:spPr>
  <c:txPr>
    <a:bodyPr/>
    <a:lstStyle/>
    <a:p>
      <a:pPr>
        <a:defRPr sz="900" b="0" i="0" u="none" strike="noStrike" baseline="0">
          <a:solidFill>
            <a:srgbClr val="000000"/>
          </a:solidFill>
          <a:latin typeface="Arial"/>
          <a:ea typeface="Arial"/>
          <a:cs typeface="Arial"/>
        </a:defRPr>
      </a:pPr>
      <a:endParaRPr lang="de-DE"/>
    </a:p>
  </c:txPr>
  <c:printSettings>
    <c:headerFooter alignWithMargins="0"/>
    <c:pageMargins b="0.98425196850393659" l="0.78740157480314954" r="0.78740157480314954" t="0.98425196850393659" header="0.51181102362204722" footer="0.51181102362204722"/>
    <c:pageSetup paperSize="9" orientation="landscape"/>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image" Target="../media/image5.emf"/><Relationship Id="rId2" Type="http://schemas.openxmlformats.org/officeDocument/2006/relationships/image" Target="../media/image4.jpeg"/><Relationship Id="rId1" Type="http://schemas.openxmlformats.org/officeDocument/2006/relationships/image" Target="../media/image3.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hyperlink" Target="#Inhaltsverzeichnis!A1"/><Relationship Id="rId5" Type="http://schemas.openxmlformats.org/officeDocument/2006/relationships/image" Target="../media/image1.jpeg"/><Relationship Id="rId4" Type="http://schemas.openxmlformats.org/officeDocument/2006/relationships/chart" Target="../charts/chart4.xml"/></Relationships>
</file>

<file path=xl/drawings/_rels/drawing7.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0.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1.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2.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3.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4.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5.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6.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7.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8.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9.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20.xml.rels><?xml version="1.0" encoding="UTF-8" standalone="yes"?>
<Relationships xmlns="http://schemas.openxmlformats.org/package/2006/relationships"><Relationship Id="rId3" Type="http://schemas.openxmlformats.org/officeDocument/2006/relationships/image" Target="../media/image1.jpeg"/><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hyperlink" Target="#Inhaltsverzeichnis!A1"/><Relationship Id="rId4" Type="http://schemas.openxmlformats.org/officeDocument/2006/relationships/chart" Target="../charts/chart7.xml"/></Relationships>
</file>

<file path=xl/drawings/_rels/drawing21.xml.rels><?xml version="1.0" encoding="UTF-8" standalone="yes"?>
<Relationships xmlns="http://schemas.openxmlformats.org/package/2006/relationships"><Relationship Id="rId1" Type="http://schemas.openxmlformats.org/officeDocument/2006/relationships/image" Target="../media/image5.emf"/></Relationships>
</file>

<file path=xl/drawings/_rels/drawing22.xml.rels><?xml version="1.0" encoding="UTF-8" standalone="yes"?>
<Relationships xmlns="http://schemas.openxmlformats.org/package/2006/relationships"><Relationship Id="rId1" Type="http://schemas.openxmlformats.org/officeDocument/2006/relationships/image" Target="../media/image5.emf"/></Relationships>
</file>

<file path=xl/drawings/_rels/drawing23.xml.rels><?xml version="1.0" encoding="UTF-8" standalone="yes"?>
<Relationships xmlns="http://schemas.openxmlformats.org/package/2006/relationships"><Relationship Id="rId1" Type="http://schemas.openxmlformats.org/officeDocument/2006/relationships/image" Target="../media/image7.jpeg"/></Relationships>
</file>

<file path=xl/drawings/_rels/drawing24.xml.rels><?xml version="1.0" encoding="UTF-8" standalone="yes"?>
<Relationships xmlns="http://schemas.openxmlformats.org/package/2006/relationships"><Relationship Id="rId1" Type="http://schemas.openxmlformats.org/officeDocument/2006/relationships/hyperlink" Target="#Inhaltsverzeichnis!A1"/></Relationships>
</file>

<file path=xl/drawings/_rels/drawing25.xml.rels><?xml version="1.0" encoding="UTF-8" standalone="yes"?>
<Relationships xmlns="http://schemas.openxmlformats.org/package/2006/relationships"><Relationship Id="rId1" Type="http://schemas.openxmlformats.org/officeDocument/2006/relationships/image" Target="../media/image5.e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76200</xdr:colOff>
      <xdr:row>2</xdr:row>
      <xdr:rowOff>200025</xdr:rowOff>
    </xdr:to>
    <xdr:sp macro="" textlink="">
      <xdr:nvSpPr>
        <xdr:cNvPr id="2" name="Text Box 1"/>
        <xdr:cNvSpPr txBox="1">
          <a:spLocks noChangeArrowheads="1"/>
        </xdr:cNvSpPr>
      </xdr:nvSpPr>
      <xdr:spPr bwMode="auto">
        <a:xfrm>
          <a:off x="495300" y="628650"/>
          <a:ext cx="76200" cy="200025"/>
        </a:xfrm>
        <a:prstGeom prst="rect">
          <a:avLst/>
        </a:prstGeom>
        <a:noFill/>
        <a:ln w="9525">
          <a:noFill/>
          <a:miter lim="800000"/>
          <a:headEnd/>
          <a:tailEnd/>
        </a:ln>
      </xdr:spPr>
    </xdr:sp>
    <xdr:clientData/>
  </xdr:twoCellAnchor>
  <xdr:twoCellAnchor editAs="oneCell">
    <xdr:from>
      <xdr:col>1</xdr:col>
      <xdr:colOff>0</xdr:colOff>
      <xdr:row>2</xdr:row>
      <xdr:rowOff>0</xdr:rowOff>
    </xdr:from>
    <xdr:to>
      <xdr:col>1</xdr:col>
      <xdr:colOff>76200</xdr:colOff>
      <xdr:row>2</xdr:row>
      <xdr:rowOff>200025</xdr:rowOff>
    </xdr:to>
    <xdr:sp macro="" textlink="">
      <xdr:nvSpPr>
        <xdr:cNvPr id="3" name="Text Box 2"/>
        <xdr:cNvSpPr txBox="1">
          <a:spLocks noChangeArrowheads="1"/>
        </xdr:cNvSpPr>
      </xdr:nvSpPr>
      <xdr:spPr bwMode="auto">
        <a:xfrm>
          <a:off x="495300" y="628650"/>
          <a:ext cx="76200" cy="200025"/>
        </a:xfrm>
        <a:prstGeom prst="rect">
          <a:avLst/>
        </a:prstGeom>
        <a:noFill/>
        <a:ln w="9525">
          <a:noFill/>
          <a:miter lim="800000"/>
          <a:headEnd/>
          <a:tailEnd/>
        </a:ln>
      </xdr:spPr>
    </xdr:sp>
    <xdr:clientData/>
  </xdr:twoCellAnchor>
  <xdr:twoCellAnchor editAs="oneCell">
    <xdr:from>
      <xdr:col>0</xdr:col>
      <xdr:colOff>19050</xdr:colOff>
      <xdr:row>0</xdr:row>
      <xdr:rowOff>9525</xdr:rowOff>
    </xdr:from>
    <xdr:to>
      <xdr:col>1</xdr:col>
      <xdr:colOff>1428750</xdr:colOff>
      <xdr:row>0</xdr:row>
      <xdr:rowOff>400050</xdr:rowOff>
    </xdr:to>
    <xdr:pic>
      <xdr:nvPicPr>
        <xdr:cNvPr id="4"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editAs="oneCell">
    <xdr:from>
      <xdr:col>2</xdr:col>
      <xdr:colOff>0</xdr:colOff>
      <xdr:row>2</xdr:row>
      <xdr:rowOff>0</xdr:rowOff>
    </xdr:from>
    <xdr:to>
      <xdr:col>2</xdr:col>
      <xdr:colOff>76200</xdr:colOff>
      <xdr:row>2</xdr:row>
      <xdr:rowOff>200025</xdr:rowOff>
    </xdr:to>
    <xdr:sp macro="" textlink="">
      <xdr:nvSpPr>
        <xdr:cNvPr id="5" name="Text Box 4"/>
        <xdr:cNvSpPr txBox="1">
          <a:spLocks noChangeArrowheads="1"/>
        </xdr:cNvSpPr>
      </xdr:nvSpPr>
      <xdr:spPr bwMode="auto">
        <a:xfrm>
          <a:off x="5114925" y="628650"/>
          <a:ext cx="76200" cy="200025"/>
        </a:xfrm>
        <a:prstGeom prst="rect">
          <a:avLst/>
        </a:prstGeom>
        <a:noFill/>
        <a:ln w="9525">
          <a:noFill/>
          <a:miter lim="800000"/>
          <a:headEnd/>
          <a:tailEnd/>
        </a:ln>
      </xdr:spPr>
    </xdr:sp>
    <xdr:clientData/>
  </xdr:twoCellAnchor>
  <xdr:twoCellAnchor editAs="oneCell">
    <xdr:from>
      <xdr:col>2</xdr:col>
      <xdr:colOff>0</xdr:colOff>
      <xdr:row>2</xdr:row>
      <xdr:rowOff>0</xdr:rowOff>
    </xdr:from>
    <xdr:to>
      <xdr:col>2</xdr:col>
      <xdr:colOff>76200</xdr:colOff>
      <xdr:row>2</xdr:row>
      <xdr:rowOff>200025</xdr:rowOff>
    </xdr:to>
    <xdr:sp macro="" textlink="">
      <xdr:nvSpPr>
        <xdr:cNvPr id="6" name="Text Box 5"/>
        <xdr:cNvSpPr txBox="1">
          <a:spLocks noChangeArrowheads="1"/>
        </xdr:cNvSpPr>
      </xdr:nvSpPr>
      <xdr:spPr bwMode="auto">
        <a:xfrm>
          <a:off x="5114925" y="628650"/>
          <a:ext cx="76200" cy="200025"/>
        </a:xfrm>
        <a:prstGeom prst="rect">
          <a:avLst/>
        </a:prstGeom>
        <a:noFill/>
        <a:ln w="9525">
          <a:no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13</xdr:row>
      <xdr:rowOff>9525</xdr:rowOff>
    </xdr:from>
    <xdr:to>
      <xdr:col>7</xdr:col>
      <xdr:colOff>1539875</xdr:colOff>
      <xdr:row>54</xdr:row>
      <xdr:rowOff>19050</xdr:rowOff>
    </xdr:to>
    <xdr:pic>
      <xdr:nvPicPr>
        <xdr:cNvPr id="2" name="Grafik 18"/>
        <xdr:cNvPicPr>
          <a:picLocks/>
        </xdr:cNvPicPr>
      </xdr:nvPicPr>
      <xdr:blipFill>
        <a:blip xmlns:r="http://schemas.openxmlformats.org/officeDocument/2006/relationships" r:embed="rId1"/>
        <a:stretch>
          <a:fillRect/>
        </a:stretch>
      </xdr:blipFill>
      <xdr:spPr>
        <a:xfrm>
          <a:off x="76200" y="2362200"/>
          <a:ext cx="6797675" cy="7429500"/>
        </a:xfrm>
        <a:prstGeom prst="rect">
          <a:avLst/>
        </a:prstGeom>
      </xdr:spPr>
    </xdr:pic>
    <xdr:clientData/>
  </xdr:twoCellAnchor>
  <xdr:twoCellAnchor editAs="oneCell">
    <xdr:from>
      <xdr:col>0</xdr:col>
      <xdr:colOff>0</xdr:colOff>
      <xdr:row>0</xdr:row>
      <xdr:rowOff>0</xdr:rowOff>
    </xdr:from>
    <xdr:to>
      <xdr:col>7</xdr:col>
      <xdr:colOff>1533525</xdr:colOff>
      <xdr:row>13</xdr:row>
      <xdr:rowOff>3175</xdr:rowOff>
    </xdr:to>
    <xdr:pic>
      <xdr:nvPicPr>
        <xdr:cNvPr id="3" name="Bild 14"/>
        <xdr:cNvPicPr>
          <a:picLocks/>
        </xdr:cNvPicPr>
      </xdr:nvPicPr>
      <xdr:blipFill>
        <a:blip xmlns:r="http://schemas.openxmlformats.org/officeDocument/2006/relationships" r:embed="rId2"/>
        <a:stretch>
          <a:fillRect/>
        </a:stretch>
      </xdr:blipFill>
      <xdr:spPr>
        <a:xfrm>
          <a:off x="0" y="0"/>
          <a:ext cx="6867525" cy="2355850"/>
        </a:xfrm>
        <a:prstGeom prst="rect">
          <a:avLst/>
        </a:prstGeom>
      </xdr:spPr>
    </xdr:pic>
    <xdr:clientData/>
  </xdr:twoCellAnchor>
  <xdr:twoCellAnchor editAs="oneCell">
    <xdr:from>
      <xdr:col>0</xdr:col>
      <xdr:colOff>257175</xdr:colOff>
      <xdr:row>55</xdr:row>
      <xdr:rowOff>131989</xdr:rowOff>
    </xdr:from>
    <xdr:to>
      <xdr:col>2</xdr:col>
      <xdr:colOff>758501</xdr:colOff>
      <xdr:row>58</xdr:row>
      <xdr:rowOff>42454</xdr:rowOff>
    </xdr:to>
    <xdr:pic>
      <xdr:nvPicPr>
        <xdr:cNvPr id="4" name="Bild 2"/>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257175" y="10085614"/>
          <a:ext cx="2025326" cy="453390"/>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twoCellAnchor>
  <xdr:twoCellAnchor>
    <xdr:from>
      <xdr:col>0</xdr:col>
      <xdr:colOff>640556</xdr:colOff>
      <xdr:row>2</xdr:row>
      <xdr:rowOff>69057</xdr:rowOff>
    </xdr:from>
    <xdr:to>
      <xdr:col>7</xdr:col>
      <xdr:colOff>859631</xdr:colOff>
      <xdr:row>3</xdr:row>
      <xdr:rowOff>126207</xdr:rowOff>
    </xdr:to>
    <xdr:sp macro="" textlink="">
      <xdr:nvSpPr>
        <xdr:cNvPr id="5" name="Kopfbereich"/>
        <xdr:cNvSpPr txBox="1"/>
      </xdr:nvSpPr>
      <xdr:spPr>
        <a:xfrm>
          <a:off x="640556" y="431007"/>
          <a:ext cx="5553075" cy="2381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1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Tabellen</a:t>
          </a:r>
        </a:p>
      </xdr:txBody>
    </xdr:sp>
    <xdr:clientData/>
  </xdr:twoCellAnchor>
  <xdr:twoCellAnchor>
    <xdr:from>
      <xdr:col>0</xdr:col>
      <xdr:colOff>628651</xdr:colOff>
      <xdr:row>5</xdr:row>
      <xdr:rowOff>14289</xdr:rowOff>
    </xdr:from>
    <xdr:to>
      <xdr:col>7</xdr:col>
      <xdr:colOff>800101</xdr:colOff>
      <xdr:row>9</xdr:row>
      <xdr:rowOff>128589</xdr:rowOff>
    </xdr:to>
    <xdr:sp macro="" textlink="">
      <xdr:nvSpPr>
        <xdr:cNvPr id="6" name="Titel"/>
        <xdr:cNvSpPr txBox="1"/>
      </xdr:nvSpPr>
      <xdr:spPr>
        <a:xfrm>
          <a:off x="628651" y="919164"/>
          <a:ext cx="5505450" cy="8382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Regionalreport</a:t>
          </a:r>
          <a:r>
            <a:rPr lang="de-DE" sz="2200" b="1" i="0" baseline="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 über </a:t>
          </a:r>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Beschäftigte (Quartalszahlen)</a:t>
          </a:r>
        </a:p>
      </xdr:txBody>
    </xdr:sp>
    <xdr:clientData/>
  </xdr:twoCellAnchor>
  <xdr:twoCellAnchor>
    <xdr:from>
      <xdr:col>0</xdr:col>
      <xdr:colOff>638175</xdr:colOff>
      <xdr:row>9</xdr:row>
      <xdr:rowOff>130968</xdr:rowOff>
    </xdr:from>
    <xdr:to>
      <xdr:col>7</xdr:col>
      <xdr:colOff>1085850</xdr:colOff>
      <xdr:row>13</xdr:row>
      <xdr:rowOff>16668</xdr:rowOff>
    </xdr:to>
    <xdr:sp macro="" textlink="">
      <xdr:nvSpPr>
        <xdr:cNvPr id="7" name="Region"/>
        <xdr:cNvSpPr txBox="1"/>
      </xdr:nvSpPr>
      <xdr:spPr>
        <a:xfrm>
          <a:off x="638175" y="1759743"/>
          <a:ext cx="5781675" cy="609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Dessau-Roßlau, Stadt (15001)</a:t>
          </a:r>
        </a:p>
      </xdr:txBody>
    </xdr:sp>
    <xdr:clientData/>
  </xdr:twoCellAnchor>
  <xdr:twoCellAnchor>
    <xdr:from>
      <xdr:col>0</xdr:col>
      <xdr:colOff>638175</xdr:colOff>
      <xdr:row>10</xdr:row>
      <xdr:rowOff>176213</xdr:rowOff>
    </xdr:from>
    <xdr:to>
      <xdr:col>7</xdr:col>
      <xdr:colOff>904875</xdr:colOff>
      <xdr:row>14</xdr:row>
      <xdr:rowOff>61913</xdr:rowOff>
    </xdr:to>
    <xdr:sp macro="" textlink="">
      <xdr:nvSpPr>
        <xdr:cNvPr id="8" name="Berichtsmonat"/>
        <xdr:cNvSpPr txBox="1"/>
      </xdr:nvSpPr>
      <xdr:spPr>
        <a:xfrm>
          <a:off x="638175" y="1985963"/>
          <a:ext cx="5600700" cy="609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Stichtag: 31. März 2020</a:t>
          </a:r>
        </a:p>
      </xdr:txBody>
    </xdr:sp>
    <xdr:clientData/>
  </xdr:twoCellAnchor>
  <mc:AlternateContent xmlns:mc="http://schemas.openxmlformats.org/markup-compatibility/2006">
    <mc:Choice xmlns:a14="http://schemas.microsoft.com/office/drawing/2010/main" Requires="a14">
      <xdr:twoCellAnchor editAs="oneCell">
        <xdr:from>
          <xdr:col>0</xdr:col>
          <xdr:colOff>533400</xdr:colOff>
          <xdr:row>52</xdr:row>
          <xdr:rowOff>57150</xdr:rowOff>
        </xdr:from>
        <xdr:to>
          <xdr:col>2</xdr:col>
          <xdr:colOff>704850</xdr:colOff>
          <xdr:row>53</xdr:row>
          <xdr:rowOff>104775</xdr:rowOff>
        </xdr:to>
        <xdr:sp macro="" textlink="">
          <xdr:nvSpPr>
            <xdr:cNvPr id="2055" name="ComboBox3" hidden="1">
              <a:extLst>
                <a:ext uri="{63B3BB69-23CF-44E3-9099-C40C66FF867C}">
                  <a14:compatExt spid="_x0000_s205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333375</xdr:colOff>
      <xdr:row>0</xdr:row>
      <xdr:rowOff>390525</xdr:rowOff>
    </xdr:to>
    <xdr:pic>
      <xdr:nvPicPr>
        <xdr:cNvPr id="2" name="Picture 3"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238125</xdr:colOff>
      <xdr:row>17</xdr:row>
      <xdr:rowOff>0</xdr:rowOff>
    </xdr:from>
    <xdr:to>
      <xdr:col>0</xdr:col>
      <xdr:colOff>314325</xdr:colOff>
      <xdr:row>17</xdr:row>
      <xdr:rowOff>200025</xdr:rowOff>
    </xdr:to>
    <xdr:sp macro="" textlink="">
      <xdr:nvSpPr>
        <xdr:cNvPr id="3" name="Text Box 10"/>
        <xdr:cNvSpPr txBox="1">
          <a:spLocks noChangeArrowheads="1"/>
        </xdr:cNvSpPr>
      </xdr:nvSpPr>
      <xdr:spPr bwMode="auto">
        <a:xfrm>
          <a:off x="238125" y="3019425"/>
          <a:ext cx="76200" cy="200025"/>
        </a:xfrm>
        <a:prstGeom prst="rect">
          <a:avLst/>
        </a:prstGeom>
        <a:noFill/>
        <a:ln w="9525">
          <a:noFill/>
          <a:miter lim="800000"/>
          <a:headEnd/>
          <a:tailEnd/>
        </a:ln>
      </xdr:spPr>
    </xdr:sp>
    <xdr:clientData/>
  </xdr:twoCellAnchor>
  <xdr:twoCellAnchor editAs="oneCell">
    <xdr:from>
      <xdr:col>1</xdr:col>
      <xdr:colOff>0</xdr:colOff>
      <xdr:row>17</xdr:row>
      <xdr:rowOff>0</xdr:rowOff>
    </xdr:from>
    <xdr:to>
      <xdr:col>1</xdr:col>
      <xdr:colOff>76200</xdr:colOff>
      <xdr:row>17</xdr:row>
      <xdr:rowOff>200025</xdr:rowOff>
    </xdr:to>
    <xdr:sp macro="" textlink="">
      <xdr:nvSpPr>
        <xdr:cNvPr id="4" name="Text Box 11"/>
        <xdr:cNvSpPr txBox="1">
          <a:spLocks noChangeArrowheads="1"/>
        </xdr:cNvSpPr>
      </xdr:nvSpPr>
      <xdr:spPr bwMode="auto">
        <a:xfrm>
          <a:off x="495300" y="3019425"/>
          <a:ext cx="76200" cy="200025"/>
        </a:xfrm>
        <a:prstGeom prst="rect">
          <a:avLst/>
        </a:prstGeom>
        <a:noFill/>
        <a:ln w="9525">
          <a:noFill/>
          <a:miter lim="800000"/>
          <a:headEnd/>
          <a:tailEnd/>
        </a:ln>
      </xdr:spPr>
    </xdr:sp>
    <xdr:clientData/>
  </xdr:twoCellAnchor>
  <xdr:twoCellAnchor editAs="oneCell">
    <xdr:from>
      <xdr:col>1</xdr:col>
      <xdr:colOff>0</xdr:colOff>
      <xdr:row>17</xdr:row>
      <xdr:rowOff>0</xdr:rowOff>
    </xdr:from>
    <xdr:to>
      <xdr:col>1</xdr:col>
      <xdr:colOff>76200</xdr:colOff>
      <xdr:row>17</xdr:row>
      <xdr:rowOff>200025</xdr:rowOff>
    </xdr:to>
    <xdr:sp macro="" textlink="">
      <xdr:nvSpPr>
        <xdr:cNvPr id="5" name="Text Box 12"/>
        <xdr:cNvSpPr txBox="1">
          <a:spLocks noChangeArrowheads="1"/>
        </xdr:cNvSpPr>
      </xdr:nvSpPr>
      <xdr:spPr bwMode="auto">
        <a:xfrm>
          <a:off x="495300" y="3019425"/>
          <a:ext cx="76200" cy="200025"/>
        </a:xfrm>
        <a:prstGeom prst="rect">
          <a:avLst/>
        </a:prstGeom>
        <a:noFill/>
        <a:ln w="9525">
          <a:noFill/>
          <a:miter lim="800000"/>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38100</xdr:rowOff>
    </xdr:from>
    <xdr:to>
      <xdr:col>2</xdr:col>
      <xdr:colOff>371475</xdr:colOff>
      <xdr:row>1</xdr:row>
      <xdr:rowOff>0</xdr:rowOff>
    </xdr:to>
    <xdr:pic>
      <xdr:nvPicPr>
        <xdr:cNvPr id="2" name="Picture 3"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0" y="38100"/>
          <a:ext cx="1905000" cy="390525"/>
        </a:xfrm>
        <a:prstGeom prst="rect">
          <a:avLst/>
        </a:prstGeom>
        <a:noFill/>
        <a:ln w="9525">
          <a:noFill/>
          <a:miter lim="800000"/>
          <a:headEnd/>
          <a:tailEnd/>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2</xdr:col>
      <xdr:colOff>419100</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editAs="oneCell">
    <xdr:from>
      <xdr:col>0</xdr:col>
      <xdr:colOff>19050</xdr:colOff>
      <xdr:row>0</xdr:row>
      <xdr:rowOff>9525</xdr:rowOff>
    </xdr:from>
    <xdr:to>
      <xdr:col>2</xdr:col>
      <xdr:colOff>419100</xdr:colOff>
      <xdr:row>0</xdr:row>
      <xdr:rowOff>400050</xdr:rowOff>
    </xdr:to>
    <xdr:pic>
      <xdr:nvPicPr>
        <xdr:cNvPr id="3"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4" name="Inhalt">
          <a:hlinkClick xmlns:r="http://schemas.openxmlformats.org/officeDocument/2006/relationships" r:id="rId2"/>
        </xdr:cNvPr>
        <xdr:cNvSpPr txBox="1"/>
      </xdr:nvSpPr>
      <xdr:spPr>
        <a:xfrm>
          <a:off x="5356225"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6.xml><?xml version="1.0" encoding="utf-8"?>
<xdr:wsDr xmlns:xdr="http://schemas.openxmlformats.org/drawingml/2006/spreadsheetDrawing" xmlns:a="http://schemas.openxmlformats.org/drawingml/2006/main">
  <xdr:twoCellAnchor>
    <xdr:from>
      <xdr:col>3</xdr:col>
      <xdr:colOff>0</xdr:colOff>
      <xdr:row>7</xdr:row>
      <xdr:rowOff>95250</xdr:rowOff>
    </xdr:from>
    <xdr:to>
      <xdr:col>5</xdr:col>
      <xdr:colOff>990600</xdr:colOff>
      <xdr:row>12</xdr:row>
      <xdr:rowOff>47625</xdr:rowOff>
    </xdr:to>
    <xdr:graphicFrame macro="">
      <xdr:nvGraphicFramePr>
        <xdr:cNvPr id="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0</xdr:colOff>
      <xdr:row>7</xdr:row>
      <xdr:rowOff>95250</xdr:rowOff>
    </xdr:from>
    <xdr:to>
      <xdr:col>8</xdr:col>
      <xdr:colOff>990600</xdr:colOff>
      <xdr:row>12</xdr:row>
      <xdr:rowOff>47625</xdr:rowOff>
    </xdr:to>
    <xdr:graphicFrame macro="">
      <xdr:nvGraphicFramePr>
        <xdr:cNvPr id="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14</xdr:row>
      <xdr:rowOff>38100</xdr:rowOff>
    </xdr:from>
    <xdr:to>
      <xdr:col>5</xdr:col>
      <xdr:colOff>990600</xdr:colOff>
      <xdr:row>42</xdr:row>
      <xdr:rowOff>19050</xdr:rowOff>
    </xdr:to>
    <xdr:graphicFrame macro="">
      <xdr:nvGraphicFramePr>
        <xdr:cNvPr id="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9525</xdr:colOff>
      <xdr:row>14</xdr:row>
      <xdr:rowOff>38100</xdr:rowOff>
    </xdr:from>
    <xdr:to>
      <xdr:col>8</xdr:col>
      <xdr:colOff>990600</xdr:colOff>
      <xdr:row>42</xdr:row>
      <xdr:rowOff>19050</xdr:rowOff>
    </xdr:to>
    <xdr:graphicFrame macro="">
      <xdr:nvGraphicFramePr>
        <xdr:cNvPr id="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19050</xdr:colOff>
      <xdr:row>0</xdr:row>
      <xdr:rowOff>9525</xdr:rowOff>
    </xdr:from>
    <xdr:to>
      <xdr:col>1</xdr:col>
      <xdr:colOff>1257300</xdr:colOff>
      <xdr:row>0</xdr:row>
      <xdr:rowOff>400050</xdr:rowOff>
    </xdr:to>
    <xdr:pic>
      <xdr:nvPicPr>
        <xdr:cNvPr id="6" name="rot" descr="Statistik-4c-200"/>
        <xdr:cNvPicPr>
          <a:picLocks noChangeAspect="1" noChangeArrowheads="1"/>
        </xdr:cNvPicPr>
      </xdr:nvPicPr>
      <xdr:blipFill>
        <a:blip xmlns:r="http://schemas.openxmlformats.org/officeDocument/2006/relationships" r:embed="rId5"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7</xdr:col>
      <xdr:colOff>869950</xdr:colOff>
      <xdr:row>2</xdr:row>
      <xdr:rowOff>0</xdr:rowOff>
    </xdr:from>
    <xdr:to>
      <xdr:col>9</xdr:col>
      <xdr:colOff>88900</xdr:colOff>
      <xdr:row>3</xdr:row>
      <xdr:rowOff>38100</xdr:rowOff>
    </xdr:to>
    <xdr:sp macro="" textlink="">
      <xdr:nvSpPr>
        <xdr:cNvPr id="7" name="Inhalt">
          <a:hlinkClick xmlns:r="http://schemas.openxmlformats.org/officeDocument/2006/relationships" r:id="rId6"/>
        </xdr:cNvPr>
        <xdr:cNvSpPr txBox="1"/>
      </xdr:nvSpPr>
      <xdr:spPr>
        <a:xfrm>
          <a:off x="8118475"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7.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2</xdr:col>
      <xdr:colOff>428625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5346700"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8.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3</xdr:col>
      <xdr:colOff>1085850</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10</xdr:col>
      <xdr:colOff>165100</xdr:colOff>
      <xdr:row>2</xdr:row>
      <xdr:rowOff>0</xdr:rowOff>
    </xdr:from>
    <xdr:to>
      <xdr:col>12</xdr:col>
      <xdr:colOff>88900</xdr:colOff>
      <xdr:row>2</xdr:row>
      <xdr:rowOff>228600</xdr:rowOff>
    </xdr:to>
    <xdr:sp macro="" textlink="">
      <xdr:nvSpPr>
        <xdr:cNvPr id="3" name="Inhalt">
          <a:hlinkClick xmlns:r="http://schemas.openxmlformats.org/officeDocument/2006/relationships" r:id="rId2"/>
        </xdr:cNvPr>
        <xdr:cNvSpPr txBox="1"/>
      </xdr:nvSpPr>
      <xdr:spPr>
        <a:xfrm>
          <a:off x="6794500"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9.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1343025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7680325"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1476375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9</xdr:col>
      <xdr:colOff>165100</xdr:colOff>
      <xdr:row>2</xdr:row>
      <xdr:rowOff>0</xdr:rowOff>
    </xdr:from>
    <xdr:to>
      <xdr:col>11</xdr:col>
      <xdr:colOff>88900</xdr:colOff>
      <xdr:row>2</xdr:row>
      <xdr:rowOff>228600</xdr:rowOff>
    </xdr:to>
    <xdr:sp macro="" textlink="">
      <xdr:nvSpPr>
        <xdr:cNvPr id="3" name="Inhalt">
          <a:hlinkClick xmlns:r="http://schemas.openxmlformats.org/officeDocument/2006/relationships" r:id="rId2"/>
        </xdr:cNvPr>
        <xdr:cNvSpPr txBox="1"/>
      </xdr:nvSpPr>
      <xdr:spPr>
        <a:xfrm>
          <a:off x="6527800"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2</xdr:col>
      <xdr:colOff>76200</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5699125"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2.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3</xdr:col>
      <xdr:colOff>1181100</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10</xdr:col>
      <xdr:colOff>165100</xdr:colOff>
      <xdr:row>2</xdr:row>
      <xdr:rowOff>0</xdr:rowOff>
    </xdr:from>
    <xdr:to>
      <xdr:col>12</xdr:col>
      <xdr:colOff>88900</xdr:colOff>
      <xdr:row>2</xdr:row>
      <xdr:rowOff>228600</xdr:rowOff>
    </xdr:to>
    <xdr:sp macro="" textlink="">
      <xdr:nvSpPr>
        <xdr:cNvPr id="3" name="Inhalt">
          <a:hlinkClick xmlns:r="http://schemas.openxmlformats.org/officeDocument/2006/relationships" r:id="rId2"/>
        </xdr:cNvPr>
        <xdr:cNvSpPr txBox="1"/>
      </xdr:nvSpPr>
      <xdr:spPr>
        <a:xfrm>
          <a:off x="6318250"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1343025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7680325"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4.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1476375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9</xdr:col>
      <xdr:colOff>165100</xdr:colOff>
      <xdr:row>2</xdr:row>
      <xdr:rowOff>0</xdr:rowOff>
    </xdr:from>
    <xdr:to>
      <xdr:col>11</xdr:col>
      <xdr:colOff>88900</xdr:colOff>
      <xdr:row>2</xdr:row>
      <xdr:rowOff>228600</xdr:rowOff>
    </xdr:to>
    <xdr:sp macro="" textlink="">
      <xdr:nvSpPr>
        <xdr:cNvPr id="3" name="Inhalt">
          <a:hlinkClick xmlns:r="http://schemas.openxmlformats.org/officeDocument/2006/relationships" r:id="rId2"/>
        </xdr:cNvPr>
        <xdr:cNvSpPr txBox="1"/>
      </xdr:nvSpPr>
      <xdr:spPr>
        <a:xfrm>
          <a:off x="6927850"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5.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4</xdr:col>
      <xdr:colOff>733425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10</xdr:col>
      <xdr:colOff>165100</xdr:colOff>
      <xdr:row>2</xdr:row>
      <xdr:rowOff>0</xdr:rowOff>
    </xdr:from>
    <xdr:to>
      <xdr:col>12</xdr:col>
      <xdr:colOff>88900</xdr:colOff>
      <xdr:row>2</xdr:row>
      <xdr:rowOff>228600</xdr:rowOff>
    </xdr:to>
    <xdr:sp macro="" textlink="">
      <xdr:nvSpPr>
        <xdr:cNvPr id="3" name="Inhalt">
          <a:hlinkClick xmlns:r="http://schemas.openxmlformats.org/officeDocument/2006/relationships" r:id="rId2"/>
        </xdr:cNvPr>
        <xdr:cNvSpPr txBox="1"/>
      </xdr:nvSpPr>
      <xdr:spPr>
        <a:xfrm>
          <a:off x="5775325" y="609600"/>
          <a:ext cx="1152525"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twoCellAnchor>
    <xdr:from>
      <xdr:col>10</xdr:col>
      <xdr:colOff>98425</xdr:colOff>
      <xdr:row>2</xdr:row>
      <xdr:rowOff>0</xdr:rowOff>
    </xdr:from>
    <xdr:to>
      <xdr:col>12</xdr:col>
      <xdr:colOff>0</xdr:colOff>
      <xdr:row>2</xdr:row>
      <xdr:rowOff>228600</xdr:rowOff>
    </xdr:to>
    <xdr:sp macro="" textlink="">
      <xdr:nvSpPr>
        <xdr:cNvPr id="4" name="Inhalt">
          <a:hlinkClick xmlns:r="http://schemas.openxmlformats.org/officeDocument/2006/relationships" r:id="rId2"/>
        </xdr:cNvPr>
        <xdr:cNvSpPr txBox="1"/>
      </xdr:nvSpPr>
      <xdr:spPr>
        <a:xfrm>
          <a:off x="5708650" y="609600"/>
          <a:ext cx="11303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6.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1343025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7680325"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7.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1476375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9</xdr:col>
      <xdr:colOff>165100</xdr:colOff>
      <xdr:row>2</xdr:row>
      <xdr:rowOff>0</xdr:rowOff>
    </xdr:from>
    <xdr:to>
      <xdr:col>11</xdr:col>
      <xdr:colOff>88900</xdr:colOff>
      <xdr:row>2</xdr:row>
      <xdr:rowOff>228600</xdr:rowOff>
    </xdr:to>
    <xdr:sp macro="" textlink="">
      <xdr:nvSpPr>
        <xdr:cNvPr id="3" name="Inhalt">
          <a:hlinkClick xmlns:r="http://schemas.openxmlformats.org/officeDocument/2006/relationships" r:id="rId2"/>
        </xdr:cNvPr>
        <xdr:cNvSpPr txBox="1"/>
      </xdr:nvSpPr>
      <xdr:spPr>
        <a:xfrm>
          <a:off x="6927850"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8.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1343025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7680325"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9.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1476375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9</xdr:col>
      <xdr:colOff>165100</xdr:colOff>
      <xdr:row>2</xdr:row>
      <xdr:rowOff>0</xdr:rowOff>
    </xdr:from>
    <xdr:to>
      <xdr:col>11</xdr:col>
      <xdr:colOff>88900</xdr:colOff>
      <xdr:row>2</xdr:row>
      <xdr:rowOff>228600</xdr:rowOff>
    </xdr:to>
    <xdr:sp macro="" textlink="">
      <xdr:nvSpPr>
        <xdr:cNvPr id="3" name="Inhalt">
          <a:hlinkClick xmlns:r="http://schemas.openxmlformats.org/officeDocument/2006/relationships" r:id="rId2"/>
        </xdr:cNvPr>
        <xdr:cNvSpPr txBox="1"/>
      </xdr:nvSpPr>
      <xdr:spPr>
        <a:xfrm>
          <a:off x="6927850"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20.xml><?xml version="1.0" encoding="utf-8"?>
<xdr:wsDr xmlns:xdr="http://schemas.openxmlformats.org/drawingml/2006/spreadsheetDrawing" xmlns:a="http://schemas.openxmlformats.org/drawingml/2006/main">
  <xdr:twoCellAnchor>
    <xdr:from>
      <xdr:col>0</xdr:col>
      <xdr:colOff>0</xdr:colOff>
      <xdr:row>58</xdr:row>
      <xdr:rowOff>0</xdr:rowOff>
    </xdr:from>
    <xdr:to>
      <xdr:col>11</xdr:col>
      <xdr:colOff>76200</xdr:colOff>
      <xdr:row>58</xdr:row>
      <xdr:rowOff>0</xdr:rowOff>
    </xdr:to>
    <xdr:graphicFrame macro="">
      <xdr:nvGraphicFramePr>
        <xdr:cNvPr id="2"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58</xdr:row>
      <xdr:rowOff>0</xdr:rowOff>
    </xdr:from>
    <xdr:to>
      <xdr:col>11</xdr:col>
      <xdr:colOff>66675</xdr:colOff>
      <xdr:row>58</xdr:row>
      <xdr:rowOff>0</xdr:rowOff>
    </xdr:to>
    <xdr:graphicFrame macro="">
      <xdr:nvGraphicFramePr>
        <xdr:cNvPr id="3"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19050</xdr:colOff>
      <xdr:row>0</xdr:row>
      <xdr:rowOff>9525</xdr:rowOff>
    </xdr:from>
    <xdr:to>
      <xdr:col>2</xdr:col>
      <xdr:colOff>152400</xdr:colOff>
      <xdr:row>0</xdr:row>
      <xdr:rowOff>400050</xdr:rowOff>
    </xdr:to>
    <xdr:pic>
      <xdr:nvPicPr>
        <xdr:cNvPr id="4" name="rot" descr="Statistik-4c-200"/>
        <xdr:cNvPicPr>
          <a:picLocks noChangeAspect="1" noChangeArrowheads="1"/>
        </xdr:cNvPicPr>
      </xdr:nvPicPr>
      <xdr:blipFill>
        <a:blip xmlns:r="http://schemas.openxmlformats.org/officeDocument/2006/relationships" r:embed="rId3"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0</xdr:col>
      <xdr:colOff>0</xdr:colOff>
      <xdr:row>56</xdr:row>
      <xdr:rowOff>136526</xdr:rowOff>
    </xdr:from>
    <xdr:to>
      <xdr:col>12</xdr:col>
      <xdr:colOff>485774</xdr:colOff>
      <xdr:row>71</xdr:row>
      <xdr:rowOff>63500</xdr:rowOff>
    </xdr:to>
    <xdr:graphicFrame macro="">
      <xdr:nvGraphicFramePr>
        <xdr:cNvPr id="5"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165100</xdr:colOff>
      <xdr:row>2</xdr:row>
      <xdr:rowOff>0</xdr:rowOff>
    </xdr:from>
    <xdr:to>
      <xdr:col>13</xdr:col>
      <xdr:colOff>88900</xdr:colOff>
      <xdr:row>2</xdr:row>
      <xdr:rowOff>228600</xdr:rowOff>
    </xdr:to>
    <xdr:sp macro="" textlink="">
      <xdr:nvSpPr>
        <xdr:cNvPr id="6" name="Inhalt">
          <a:hlinkClick xmlns:r="http://schemas.openxmlformats.org/officeDocument/2006/relationships" r:id="rId5"/>
        </xdr:cNvPr>
        <xdr:cNvSpPr txBox="1"/>
      </xdr:nvSpPr>
      <xdr:spPr>
        <a:xfrm>
          <a:off x="7766050"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2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1676400</xdr:colOff>
      <xdr:row>0</xdr:row>
      <xdr:rowOff>381000</xdr:rowOff>
    </xdr:to>
    <xdr:pic>
      <xdr:nvPicPr>
        <xdr:cNvPr id="2" name="BA-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8288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oneCellAnchor>
    <xdr:from>
      <xdr:col>9</xdr:col>
      <xdr:colOff>647700</xdr:colOff>
      <xdr:row>43</xdr:row>
      <xdr:rowOff>76200</xdr:rowOff>
    </xdr:from>
    <xdr:ext cx="184731" cy="264560"/>
    <xdr:sp macro="" textlink="">
      <xdr:nvSpPr>
        <xdr:cNvPr id="2" name="Textfeld 1"/>
        <xdr:cNvSpPr txBox="1"/>
      </xdr:nvSpPr>
      <xdr:spPr>
        <a:xfrm>
          <a:off x="11620500" y="17916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oneCell">
    <xdr:from>
      <xdr:col>0</xdr:col>
      <xdr:colOff>0</xdr:colOff>
      <xdr:row>0</xdr:row>
      <xdr:rowOff>0</xdr:rowOff>
    </xdr:from>
    <xdr:to>
      <xdr:col>1</xdr:col>
      <xdr:colOff>1676400</xdr:colOff>
      <xdr:row>0</xdr:row>
      <xdr:rowOff>381000</xdr:rowOff>
    </xdr:to>
    <xdr:pic>
      <xdr:nvPicPr>
        <xdr:cNvPr id="3" name="BA-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oneCellAnchor>
    <xdr:from>
      <xdr:col>8</xdr:col>
      <xdr:colOff>662940</xdr:colOff>
      <xdr:row>40</xdr:row>
      <xdr:rowOff>76200</xdr:rowOff>
    </xdr:from>
    <xdr:ext cx="192428" cy="264560"/>
    <xdr:sp macro="" textlink="">
      <xdr:nvSpPr>
        <xdr:cNvPr id="2" name="Textfeld 1"/>
        <xdr:cNvSpPr txBox="1"/>
      </xdr:nvSpPr>
      <xdr:spPr>
        <a:xfrm>
          <a:off x="10988040" y="18430875"/>
          <a:ext cx="19242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absolute">
    <xdr:from>
      <xdr:col>0</xdr:col>
      <xdr:colOff>38100</xdr:colOff>
      <xdr:row>0</xdr:row>
      <xdr:rowOff>76200</xdr:rowOff>
    </xdr:from>
    <xdr:to>
      <xdr:col>1</xdr:col>
      <xdr:colOff>1857375</xdr:colOff>
      <xdr:row>0</xdr:row>
      <xdr:rowOff>466725</xdr:rowOff>
    </xdr:to>
    <xdr:pic>
      <xdr:nvPicPr>
        <xdr:cNvPr id="3" name="BA-Logo" descr="Statistik-4c-100dp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620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0</xdr:col>
      <xdr:colOff>0</xdr:colOff>
      <xdr:row>2</xdr:row>
      <xdr:rowOff>0</xdr:rowOff>
    </xdr:from>
    <xdr:to>
      <xdr:col>1</xdr:col>
      <xdr:colOff>171450</xdr:colOff>
      <xdr:row>3</xdr:row>
      <xdr:rowOff>38100</xdr:rowOff>
    </xdr:to>
    <xdr:sp macro="" textlink="">
      <xdr:nvSpPr>
        <xdr:cNvPr id="2" name="Inhalt">
          <a:hlinkClick xmlns:r="http://schemas.openxmlformats.org/officeDocument/2006/relationships" r:id="rId1"/>
        </xdr:cNvPr>
        <xdr:cNvSpPr txBox="1"/>
      </xdr:nvSpPr>
      <xdr:spPr>
        <a:xfrm>
          <a:off x="0" y="3810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25.xml><?xml version="1.0" encoding="utf-8"?>
<xdr:wsDr xmlns:xdr="http://schemas.openxmlformats.org/drawingml/2006/spreadsheetDrawing" xmlns:a="http://schemas.openxmlformats.org/drawingml/2006/main">
  <xdr:twoCellAnchor editAs="oneCell">
    <xdr:from>
      <xdr:col>0</xdr:col>
      <xdr:colOff>57150</xdr:colOff>
      <xdr:row>0</xdr:row>
      <xdr:rowOff>38100</xdr:rowOff>
    </xdr:from>
    <xdr:to>
      <xdr:col>2</xdr:col>
      <xdr:colOff>514350</xdr:colOff>
      <xdr:row>1</xdr:row>
      <xdr:rowOff>0</xdr:rowOff>
    </xdr:to>
    <xdr:pic>
      <xdr:nvPicPr>
        <xdr:cNvPr id="2" name="BA-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 y="38100"/>
          <a:ext cx="17907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2.emf"/><Relationship Id="rId4" Type="http://schemas.openxmlformats.org/officeDocument/2006/relationships/control" Target="../activeX/activeX1.xml"/></Relationships>
</file>

<file path=xl/worksheets/_rels/sheet3.xml.rels><?xml version="1.0" encoding="UTF-8" standalone="yes"?>
<Relationships xmlns="http://schemas.openxmlformats.org/package/2006/relationships"><Relationship Id="rId3" Type="http://schemas.openxmlformats.org/officeDocument/2006/relationships/hyperlink" Target="mailto:%20Statistik-Service-Suedost@arbeitsagentur.de" TargetMode="External"/><Relationship Id="rId2" Type="http://schemas.openxmlformats.org/officeDocument/2006/relationships/hyperlink" Target="http://statistik.arbeitsagentur.de/Navigation/Statistik/Statistik-nach-Themen/Statistik-nach-Themen-Nav.html" TargetMode="External"/><Relationship Id="rId1" Type="http://schemas.openxmlformats.org/officeDocument/2006/relationships/hyperlink" Target="http://statistik.arbeitsagentur.de/" TargetMode="External"/><Relationship Id="rId5" Type="http://schemas.openxmlformats.org/officeDocument/2006/relationships/drawing" Target="../drawings/drawing3.x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21.xml"/><Relationship Id="rId2" Type="http://schemas.openxmlformats.org/officeDocument/2006/relationships/printerSettings" Target="../printerSettings/printerSettings21.bin"/><Relationship Id="rId1" Type="http://schemas.openxmlformats.org/officeDocument/2006/relationships/hyperlink" Target="https://statistik.arbeitsagentur.de/DE/Statischer-Content/Grundlagen/Methodik-Qualitaet/Methodenberichte/Beschaeftigungsstatistik/Generische-Publikationen/Methodenbericht-Befristete-Beschaeftigung.pdf?__blob=publicationFile"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22.xml"/><Relationship Id="rId2" Type="http://schemas.openxmlformats.org/officeDocument/2006/relationships/printerSettings" Target="../printerSettings/printerSettings22.bin"/><Relationship Id="rId1" Type="http://schemas.openxmlformats.org/officeDocument/2006/relationships/hyperlink" Target="https://statistik.arbeitsagentur.de/DE/Statischer-Content/Grundlagen/Methodik-Qualitaet/Qualitaetsberichte/Generische-Publikationen/Qualitaetsbericht-Statistik-Beschaeftigung.pdf?__blob=publicationFile"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23.xml"/><Relationship Id="rId2" Type="http://schemas.openxmlformats.org/officeDocument/2006/relationships/printerSettings" Target="../printerSettings/printerSettings23.bin"/><Relationship Id="rId1" Type="http://schemas.openxmlformats.org/officeDocument/2006/relationships/hyperlink" Target="https://statistik.arbeitsagentur.de/DE/Statischer-Content/Grundlagen/Methodik-Qualitaet/Qualitaetsberichte/Generische-Publikationen/Qualitaetsbericht-Statistik-Beschaeftigung.pdf" TargetMode="External"/></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Ausbildungsmarkt/Ausbildungsmarkt-Nav.html" TargetMode="External"/><Relationship Id="rId13" Type="http://schemas.openxmlformats.org/officeDocument/2006/relationships/hyperlink" Target="https://statistik.arbeitsagentur.de/DE/Navigation/Statistiken/Fachstatistiken/Grundsicherung-fuer-Arbeitsuchende-SGBII/Grundsicherung-fuer-Arbeitsuchende-SGBII-Nav.html" TargetMode="External"/><Relationship Id="rId18" Type="http://schemas.openxmlformats.org/officeDocument/2006/relationships/hyperlink" Target="https://statistik.arbeitsagentur.de/DE/Navigation/Statistiken/Themen-im-Fokus/Demografie/Demografie-Nav.html" TargetMode="External"/><Relationship Id="rId26" Type="http://schemas.openxmlformats.org/officeDocument/2006/relationships/hyperlink" Target="https://statistik.arbeitsagentur.de/DE/Navigation/Statistiken/Themen-im-Fokus/Migration/Migration-Nav.html"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chkraeftebedarf/Fachkraeftebedarf-Nav.html" TargetMode="External"/><Relationship Id="rId7" Type="http://schemas.openxmlformats.org/officeDocument/2006/relationships/hyperlink" Target="https://statistik.arbeitsagentur.de/DE/Navigation/Statistiken/Fachstatistiken/Arbeitsuche-Arbeitslosigkeit-Unterbeschaeftigung/Arbeitsuche-Arbeitslosigkeit-Unterbeschaeftigung-Nav.html" TargetMode="External"/><Relationship Id="rId12" Type="http://schemas.openxmlformats.org/officeDocument/2006/relationships/hyperlink" Target="https://statistik.arbeitsagentur.de/DE/Navigation/Statistiken/Fachstatistiken/Gemeldete-Arbeitsstellen/Gemeldete-Arbeitsstellen-Nav.html" TargetMode="External"/><Relationship Id="rId17" Type="http://schemas.openxmlformats.org/officeDocument/2006/relationships/hyperlink" Target="https://statistik.arbeitsagentur.de/DE/Navigation/Statistiken/Themen-im-Fokus/Corona/Corona-Nav.html" TargetMode="External"/><Relationship Id="rId25" Type="http://schemas.openxmlformats.org/officeDocument/2006/relationships/hyperlink" Target="https://statistik.arbeitsagentur.de/DE/Navigation/Statistiken/Themen-im-Fokus/Menschen-mit-Behinderungen/Menschen-mit-Behinderungen-Nav.html" TargetMode="External"/><Relationship Id="rId2" Type="http://schemas.openxmlformats.org/officeDocument/2006/relationships/hyperlink" Target="https://statistik.arbeitsagentur.de/DE/Statischer-Content/Grundlagen/Definitionen/Glossare/Generische-Publikationen/Gesamtglossar.pdf" TargetMode="External"/><Relationship Id="rId16" Type="http://schemas.openxmlformats.org/officeDocument/2006/relationships/hyperlink" Target="https://statistik.arbeitsagentur.de/DE/Navigation/Statistiken/Themen-im-Fokus/Bildung/Bildung-Nav.html" TargetMode="External"/><Relationship Id="rId20" Type="http://schemas.openxmlformats.org/officeDocument/2006/relationships/hyperlink" Target="https://statistik.arbeitsagentur.de/DE/Navigation/Statistiken/Themen-im-Fokus/Entgelt/Entgelt-Nav.html" TargetMode="External"/><Relationship Id="rId29" Type="http://schemas.openxmlformats.org/officeDocument/2006/relationships/hyperlink" Target="https://statistik.arbeitsagentur.de/DE/Navigation/Statistiken/Themen-im-Fokus/Zeitarbeit/Zeitarbeit-Nav.html"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Grundlagen/Methodik-Qualitaet/Qualitaetsberichte/Qualitaetsberichte-Nav.html" TargetMode="External"/><Relationship Id="rId11" Type="http://schemas.openxmlformats.org/officeDocument/2006/relationships/hyperlink" Target="https://statistik.arbeitsagentur.de/DE/Navigation/Statistiken/Fachstatistiken/Foerderung-und-berufliche-Rehabilitation/Foerderung-und-berufliche-Rehabilitation-Nav.html" TargetMode="External"/><Relationship Id="rId24" Type="http://schemas.openxmlformats.org/officeDocument/2006/relationships/hyperlink" Target="https://statistik.arbeitsagentur.de/DE/Navigation/Statistiken/Themen-im-Fokus/Langzeitarbeitslosigkeit/Langzeitarbeitslosigkeit-Nav.html" TargetMode="External"/><Relationship Id="rId5" Type="http://schemas.openxmlformats.org/officeDocument/2006/relationships/hyperlink" Target="https://statistik.arbeitsagentur.de/DE/Navigation/Grundlagen/Methodik-Qualitaet/Methodische-Hinweise/Meth-Hinweise-Nav.html" TargetMode="External"/><Relationship Id="rId15" Type="http://schemas.openxmlformats.org/officeDocument/2006/relationships/hyperlink" Target="https://statistik.arbeitsagentur.de/DE/Navigation/Statistiken/Themen-im-Fokus/Berufe/Berufe-Nav.html" TargetMode="External"/><Relationship Id="rId23" Type="http://schemas.openxmlformats.org/officeDocument/2006/relationships/hyperlink" Target="https://statistik.arbeitsagentur.de/DE/Navigation/Statistiken/Themen-im-Fokus/Frauen-und-Maenner/Frauen-und-Maenner-Nav.html" TargetMode="External"/><Relationship Id="rId28" Type="http://schemas.openxmlformats.org/officeDocument/2006/relationships/hyperlink" Target="https://statistik.arbeitsagentur.de/DE/Navigation/Statistiken/Themen-im-Fokus/Wirtschaftszweige/Wirtschaftszweige-Nav.html" TargetMode="External"/><Relationship Id="rId10" Type="http://schemas.openxmlformats.org/officeDocument/2006/relationships/hyperlink" Target="https://statistik.arbeitsagentur.de/DE/Navigation/Statistiken/Fachstatistiken/Einnahmen-Ausgaben/Einnahmen-Ausgaben-Nav.html" TargetMode="External"/><Relationship Id="rId19" Type="http://schemas.openxmlformats.org/officeDocument/2006/relationships/hyperlink" Target="https://statistik.arbeitsagentur.de/DE/Navigation/Statistiken/Themen-im-Fokus/Eingliederungsbilanzen/Eingliederungsbilanzen-Nav.html" TargetMode="External"/><Relationship Id="rId31" Type="http://schemas.openxmlformats.org/officeDocument/2006/relationships/drawing" Target="../drawings/drawing25.xml"/><Relationship Id="rId4" Type="http://schemas.openxmlformats.org/officeDocument/2006/relationships/hyperlink" Target="https://statistik.arbeitsagentur.de/DE/Statischer-Content/Grundlagen/Definitionen/Generische-Publikationen/Zeichenerklaerung.pdf" TargetMode="External"/><Relationship Id="rId9" Type="http://schemas.openxmlformats.org/officeDocument/2006/relationships/hyperlink" Target="https://statistik.arbeitsagentur.de/DE/Navigation/Statistiken/Fachstatistiken/Beschaeftigung/Beschaeftigung-Nav.html" TargetMode="External"/><Relationship Id="rId14" Type="http://schemas.openxmlformats.org/officeDocument/2006/relationships/hyperlink" Target="https://statistik.arbeitsagentur.de/DE/Navigation/Statistiken/Fachstatistiken/Leistungen-SGBIII/Leistungen-SGBIII-Nav.html" TargetMode="External"/><Relationship Id="rId22" Type="http://schemas.openxmlformats.org/officeDocument/2006/relationships/hyperlink" Target="https://statistik.arbeitsagentur.de/DE/Navigation/Statistiken/Themen-im-Fokus/Familien-Kinder/Familien-und-Kinder-Nav.html" TargetMode="External"/><Relationship Id="rId27" Type="http://schemas.openxmlformats.org/officeDocument/2006/relationships/hyperlink" Target="https://statistik.arbeitsagentur.de/DE/Navigation/Statistiken/Themen-im-Fokus/Regionale-Mobilitaet/Regionale-Mobilitaet-Nav.html" TargetMode="External"/><Relationship Id="rId30"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9"/>
  <dimension ref="A1:D11"/>
  <sheetViews>
    <sheetView showGridLines="0" zoomScaleNormal="100" workbookViewId="0"/>
  </sheetViews>
  <sheetFormatPr baseColWidth="10" defaultColWidth="8.625" defaultRowHeight="16.5" customHeight="1" x14ac:dyDescent="0.2"/>
  <cols>
    <col min="1" max="1" width="6.5" style="7" customWidth="1"/>
    <col min="2" max="2" width="60.625" style="7" customWidth="1"/>
    <col min="3" max="3" width="8.125" style="7" customWidth="1"/>
    <col min="4" max="4" width="4.75" style="7" customWidth="1"/>
    <col min="5" max="16384" width="8.625" style="7"/>
  </cols>
  <sheetData>
    <row r="1" spans="1:4" s="4" customFormat="1" ht="36.75" customHeight="1" x14ac:dyDescent="0.2">
      <c r="A1" s="1"/>
      <c r="B1" s="2"/>
      <c r="C1" s="2"/>
      <c r="D1" s="3"/>
    </row>
    <row r="2" spans="1:4" s="4" customFormat="1" ht="12.75" customHeight="1" x14ac:dyDescent="0.2">
      <c r="A2" s="5"/>
      <c r="B2" s="6"/>
      <c r="C2" s="6"/>
      <c r="D2" s="6"/>
    </row>
    <row r="5" spans="1:4" ht="16.5" customHeight="1" x14ac:dyDescent="0.2">
      <c r="B5" s="8"/>
    </row>
    <row r="6" spans="1:4" ht="16.5" customHeight="1" x14ac:dyDescent="0.25">
      <c r="B6" s="9" t="s">
        <v>0</v>
      </c>
    </row>
    <row r="7" spans="1:4" ht="16.5" customHeight="1" x14ac:dyDescent="0.25">
      <c r="B7" s="9" t="s">
        <v>1</v>
      </c>
    </row>
    <row r="8" spans="1:4" ht="16.5" customHeight="1" x14ac:dyDescent="0.25">
      <c r="B8" s="9" t="s">
        <v>2</v>
      </c>
    </row>
    <row r="9" spans="1:4" ht="16.5" customHeight="1" x14ac:dyDescent="0.25">
      <c r="B9" s="9" t="s">
        <v>3</v>
      </c>
    </row>
    <row r="10" spans="1:4" ht="16.5" customHeight="1" x14ac:dyDescent="0.25">
      <c r="B10" s="9" t="s">
        <v>4</v>
      </c>
    </row>
    <row r="11" spans="1:4" ht="16.5" customHeight="1" x14ac:dyDescent="0.2">
      <c r="B11" s="10"/>
    </row>
  </sheetData>
  <dataConsolidate/>
  <pageMargins left="0.78740157499999996" right="0.78740157499999996" top="0.984251969" bottom="0.984251969" header="0.4921259845" footer="0.492125984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2">
    <pageSetUpPr fitToPage="1"/>
  </sheetPr>
  <dimension ref="N64"/>
  <sheetViews>
    <sheetView showGridLines="0" tabSelected="1" zoomScaleNormal="100" workbookViewId="0"/>
  </sheetViews>
  <sheetFormatPr baseColWidth="10" defaultRowHeight="14.25" x14ac:dyDescent="0.2"/>
  <cols>
    <col min="1" max="7" width="11" style="12"/>
    <col min="8" max="8" width="23.5" style="12" customWidth="1"/>
    <col min="9" max="16384" width="11" style="12"/>
  </cols>
  <sheetData>
    <row r="64" spans="14:14" x14ac:dyDescent="0.2">
      <c r="N64" s="11" t="s">
        <v>5</v>
      </c>
    </row>
  </sheetData>
  <dataConsolidate/>
  <pageMargins left="0" right="0" top="0" bottom="0" header="0.16" footer="0"/>
  <pageSetup paperSize="9" scale="96" orientation="portrait" r:id="rId1"/>
  <drawing r:id="rId2"/>
  <legacyDrawing r:id="rId3"/>
  <controls>
    <mc:AlternateContent xmlns:mc="http://schemas.openxmlformats.org/markup-compatibility/2006">
      <mc:Choice Requires="x14">
        <control shapeId="2055" r:id="rId4" name="ComboBox3">
          <controlPr autoLine="0" r:id="rId5">
            <anchor moveWithCells="1">
              <from>
                <xdr:col>0</xdr:col>
                <xdr:colOff>533400</xdr:colOff>
                <xdr:row>52</xdr:row>
                <xdr:rowOff>57150</xdr:rowOff>
              </from>
              <to>
                <xdr:col>2</xdr:col>
                <xdr:colOff>552450</xdr:colOff>
                <xdr:row>53</xdr:row>
                <xdr:rowOff>104775</xdr:rowOff>
              </to>
            </anchor>
          </controlPr>
        </control>
      </mc:Choice>
      <mc:Fallback>
        <control shapeId="2055" r:id="rId4" name="ComboBox3"/>
      </mc:Fallback>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3">
    <pageSetUpPr fitToPage="1"/>
  </sheetPr>
  <dimension ref="A1:F54"/>
  <sheetViews>
    <sheetView showGridLines="0" zoomScaleNormal="100" zoomScaleSheetLayoutView="100" workbookViewId="0"/>
  </sheetViews>
  <sheetFormatPr baseColWidth="10" defaultColWidth="8.625" defaultRowHeight="16.5" customHeight="1" x14ac:dyDescent="0.2"/>
  <cols>
    <col min="1" max="1" width="6.5" style="23" customWidth="1"/>
    <col min="2" max="2" width="14.125" style="23" customWidth="1"/>
    <col min="3" max="3" width="42.375" style="23" customWidth="1"/>
    <col min="4" max="5" width="5" style="23" customWidth="1"/>
    <col min="6" max="6" width="10.625" style="23" customWidth="1"/>
    <col min="7" max="256" width="8.625" style="23"/>
    <col min="257" max="257" width="6.5" style="23" customWidth="1"/>
    <col min="258" max="258" width="14.125" style="23" customWidth="1"/>
    <col min="259" max="259" width="42.375" style="23" customWidth="1"/>
    <col min="260" max="261" width="5" style="23" customWidth="1"/>
    <col min="262" max="262" width="10.625" style="23" customWidth="1"/>
    <col min="263" max="512" width="8.625" style="23"/>
    <col min="513" max="513" width="6.5" style="23" customWidth="1"/>
    <col min="514" max="514" width="14.125" style="23" customWidth="1"/>
    <col min="515" max="515" width="42.375" style="23" customWidth="1"/>
    <col min="516" max="517" width="5" style="23" customWidth="1"/>
    <col min="518" max="518" width="10.625" style="23" customWidth="1"/>
    <col min="519" max="768" width="8.625" style="23"/>
    <col min="769" max="769" width="6.5" style="23" customWidth="1"/>
    <col min="770" max="770" width="14.125" style="23" customWidth="1"/>
    <col min="771" max="771" width="42.375" style="23" customWidth="1"/>
    <col min="772" max="773" width="5" style="23" customWidth="1"/>
    <col min="774" max="774" width="10.625" style="23" customWidth="1"/>
    <col min="775" max="1024" width="8.625" style="23"/>
    <col min="1025" max="1025" width="6.5" style="23" customWidth="1"/>
    <col min="1026" max="1026" width="14.125" style="23" customWidth="1"/>
    <col min="1027" max="1027" width="42.375" style="23" customWidth="1"/>
    <col min="1028" max="1029" width="5" style="23" customWidth="1"/>
    <col min="1030" max="1030" width="10.625" style="23" customWidth="1"/>
    <col min="1031" max="1280" width="8.625" style="23"/>
    <col min="1281" max="1281" width="6.5" style="23" customWidth="1"/>
    <col min="1282" max="1282" width="14.125" style="23" customWidth="1"/>
    <col min="1283" max="1283" width="42.375" style="23" customWidth="1"/>
    <col min="1284" max="1285" width="5" style="23" customWidth="1"/>
    <col min="1286" max="1286" width="10.625" style="23" customWidth="1"/>
    <col min="1287" max="1536" width="8.625" style="23"/>
    <col min="1537" max="1537" width="6.5" style="23" customWidth="1"/>
    <col min="1538" max="1538" width="14.125" style="23" customWidth="1"/>
    <col min="1539" max="1539" width="42.375" style="23" customWidth="1"/>
    <col min="1540" max="1541" width="5" style="23" customWidth="1"/>
    <col min="1542" max="1542" width="10.625" style="23" customWidth="1"/>
    <col min="1543" max="1792" width="8.625" style="23"/>
    <col min="1793" max="1793" width="6.5" style="23" customWidth="1"/>
    <col min="1794" max="1794" width="14.125" style="23" customWidth="1"/>
    <col min="1795" max="1795" width="42.375" style="23" customWidth="1"/>
    <col min="1796" max="1797" width="5" style="23" customWidth="1"/>
    <col min="1798" max="1798" width="10.625" style="23" customWidth="1"/>
    <col min="1799" max="2048" width="8.625" style="23"/>
    <col min="2049" max="2049" width="6.5" style="23" customWidth="1"/>
    <col min="2050" max="2050" width="14.125" style="23" customWidth="1"/>
    <col min="2051" max="2051" width="42.375" style="23" customWidth="1"/>
    <col min="2052" max="2053" width="5" style="23" customWidth="1"/>
    <col min="2054" max="2054" width="10.625" style="23" customWidth="1"/>
    <col min="2055" max="2304" width="8.625" style="23"/>
    <col min="2305" max="2305" width="6.5" style="23" customWidth="1"/>
    <col min="2306" max="2306" width="14.125" style="23" customWidth="1"/>
    <col min="2307" max="2307" width="42.375" style="23" customWidth="1"/>
    <col min="2308" max="2309" width="5" style="23" customWidth="1"/>
    <col min="2310" max="2310" width="10.625" style="23" customWidth="1"/>
    <col min="2311" max="2560" width="8.625" style="23"/>
    <col min="2561" max="2561" width="6.5" style="23" customWidth="1"/>
    <col min="2562" max="2562" width="14.125" style="23" customWidth="1"/>
    <col min="2563" max="2563" width="42.375" style="23" customWidth="1"/>
    <col min="2564" max="2565" width="5" style="23" customWidth="1"/>
    <col min="2566" max="2566" width="10.625" style="23" customWidth="1"/>
    <col min="2567" max="2816" width="8.625" style="23"/>
    <col min="2817" max="2817" width="6.5" style="23" customWidth="1"/>
    <col min="2818" max="2818" width="14.125" style="23" customWidth="1"/>
    <col min="2819" max="2819" width="42.375" style="23" customWidth="1"/>
    <col min="2820" max="2821" width="5" style="23" customWidth="1"/>
    <col min="2822" max="2822" width="10.625" style="23" customWidth="1"/>
    <col min="2823" max="3072" width="8.625" style="23"/>
    <col min="3073" max="3073" width="6.5" style="23" customWidth="1"/>
    <col min="3074" max="3074" width="14.125" style="23" customWidth="1"/>
    <col min="3075" max="3075" width="42.375" style="23" customWidth="1"/>
    <col min="3076" max="3077" width="5" style="23" customWidth="1"/>
    <col min="3078" max="3078" width="10.625" style="23" customWidth="1"/>
    <col min="3079" max="3328" width="8.625" style="23"/>
    <col min="3329" max="3329" width="6.5" style="23" customWidth="1"/>
    <col min="3330" max="3330" width="14.125" style="23" customWidth="1"/>
    <col min="3331" max="3331" width="42.375" style="23" customWidth="1"/>
    <col min="3332" max="3333" width="5" style="23" customWidth="1"/>
    <col min="3334" max="3334" width="10.625" style="23" customWidth="1"/>
    <col min="3335" max="3584" width="8.625" style="23"/>
    <col min="3585" max="3585" width="6.5" style="23" customWidth="1"/>
    <col min="3586" max="3586" width="14.125" style="23" customWidth="1"/>
    <col min="3587" max="3587" width="42.375" style="23" customWidth="1"/>
    <col min="3588" max="3589" width="5" style="23" customWidth="1"/>
    <col min="3590" max="3590" width="10.625" style="23" customWidth="1"/>
    <col min="3591" max="3840" width="8.625" style="23"/>
    <col min="3841" max="3841" width="6.5" style="23" customWidth="1"/>
    <col min="3842" max="3842" width="14.125" style="23" customWidth="1"/>
    <col min="3843" max="3843" width="42.375" style="23" customWidth="1"/>
    <col min="3844" max="3845" width="5" style="23" customWidth="1"/>
    <col min="3846" max="3846" width="10.625" style="23" customWidth="1"/>
    <col min="3847" max="4096" width="8.625" style="23"/>
    <col min="4097" max="4097" width="6.5" style="23" customWidth="1"/>
    <col min="4098" max="4098" width="14.125" style="23" customWidth="1"/>
    <col min="4099" max="4099" width="42.375" style="23" customWidth="1"/>
    <col min="4100" max="4101" width="5" style="23" customWidth="1"/>
    <col min="4102" max="4102" width="10.625" style="23" customWidth="1"/>
    <col min="4103" max="4352" width="8.625" style="23"/>
    <col min="4353" max="4353" width="6.5" style="23" customWidth="1"/>
    <col min="4354" max="4354" width="14.125" style="23" customWidth="1"/>
    <col min="4355" max="4355" width="42.375" style="23" customWidth="1"/>
    <col min="4356" max="4357" width="5" style="23" customWidth="1"/>
    <col min="4358" max="4358" width="10.625" style="23" customWidth="1"/>
    <col min="4359" max="4608" width="8.625" style="23"/>
    <col min="4609" max="4609" width="6.5" style="23" customWidth="1"/>
    <col min="4610" max="4610" width="14.125" style="23" customWidth="1"/>
    <col min="4611" max="4611" width="42.375" style="23" customWidth="1"/>
    <col min="4612" max="4613" width="5" style="23" customWidth="1"/>
    <col min="4614" max="4614" width="10.625" style="23" customWidth="1"/>
    <col min="4615" max="4864" width="8.625" style="23"/>
    <col min="4865" max="4865" width="6.5" style="23" customWidth="1"/>
    <col min="4866" max="4866" width="14.125" style="23" customWidth="1"/>
    <col min="4867" max="4867" width="42.375" style="23" customWidth="1"/>
    <col min="4868" max="4869" width="5" style="23" customWidth="1"/>
    <col min="4870" max="4870" width="10.625" style="23" customWidth="1"/>
    <col min="4871" max="5120" width="8.625" style="23"/>
    <col min="5121" max="5121" width="6.5" style="23" customWidth="1"/>
    <col min="5122" max="5122" width="14.125" style="23" customWidth="1"/>
    <col min="5123" max="5123" width="42.375" style="23" customWidth="1"/>
    <col min="5124" max="5125" width="5" style="23" customWidth="1"/>
    <col min="5126" max="5126" width="10.625" style="23" customWidth="1"/>
    <col min="5127" max="5376" width="8.625" style="23"/>
    <col min="5377" max="5377" width="6.5" style="23" customWidth="1"/>
    <col min="5378" max="5378" width="14.125" style="23" customWidth="1"/>
    <col min="5379" max="5379" width="42.375" style="23" customWidth="1"/>
    <col min="5380" max="5381" width="5" style="23" customWidth="1"/>
    <col min="5382" max="5382" width="10.625" style="23" customWidth="1"/>
    <col min="5383" max="5632" width="8.625" style="23"/>
    <col min="5633" max="5633" width="6.5" style="23" customWidth="1"/>
    <col min="5634" max="5634" width="14.125" style="23" customWidth="1"/>
    <col min="5635" max="5635" width="42.375" style="23" customWidth="1"/>
    <col min="5636" max="5637" width="5" style="23" customWidth="1"/>
    <col min="5638" max="5638" width="10.625" style="23" customWidth="1"/>
    <col min="5639" max="5888" width="8.625" style="23"/>
    <col min="5889" max="5889" width="6.5" style="23" customWidth="1"/>
    <col min="5890" max="5890" width="14.125" style="23" customWidth="1"/>
    <col min="5891" max="5891" width="42.375" style="23" customWidth="1"/>
    <col min="5892" max="5893" width="5" style="23" customWidth="1"/>
    <col min="5894" max="5894" width="10.625" style="23" customWidth="1"/>
    <col min="5895" max="6144" width="8.625" style="23"/>
    <col min="6145" max="6145" width="6.5" style="23" customWidth="1"/>
    <col min="6146" max="6146" width="14.125" style="23" customWidth="1"/>
    <col min="6147" max="6147" width="42.375" style="23" customWidth="1"/>
    <col min="6148" max="6149" width="5" style="23" customWidth="1"/>
    <col min="6150" max="6150" width="10.625" style="23" customWidth="1"/>
    <col min="6151" max="6400" width="8.625" style="23"/>
    <col min="6401" max="6401" width="6.5" style="23" customWidth="1"/>
    <col min="6402" max="6402" width="14.125" style="23" customWidth="1"/>
    <col min="6403" max="6403" width="42.375" style="23" customWidth="1"/>
    <col min="6404" max="6405" width="5" style="23" customWidth="1"/>
    <col min="6406" max="6406" width="10.625" style="23" customWidth="1"/>
    <col min="6407" max="6656" width="8.625" style="23"/>
    <col min="6657" max="6657" width="6.5" style="23" customWidth="1"/>
    <col min="6658" max="6658" width="14.125" style="23" customWidth="1"/>
    <col min="6659" max="6659" width="42.375" style="23" customWidth="1"/>
    <col min="6660" max="6661" width="5" style="23" customWidth="1"/>
    <col min="6662" max="6662" width="10.625" style="23" customWidth="1"/>
    <col min="6663" max="6912" width="8.625" style="23"/>
    <col min="6913" max="6913" width="6.5" style="23" customWidth="1"/>
    <col min="6914" max="6914" width="14.125" style="23" customWidth="1"/>
    <col min="6915" max="6915" width="42.375" style="23" customWidth="1"/>
    <col min="6916" max="6917" width="5" style="23" customWidth="1"/>
    <col min="6918" max="6918" width="10.625" style="23" customWidth="1"/>
    <col min="6919" max="7168" width="8.625" style="23"/>
    <col min="7169" max="7169" width="6.5" style="23" customWidth="1"/>
    <col min="7170" max="7170" width="14.125" style="23" customWidth="1"/>
    <col min="7171" max="7171" width="42.375" style="23" customWidth="1"/>
    <col min="7172" max="7173" width="5" style="23" customWidth="1"/>
    <col min="7174" max="7174" width="10.625" style="23" customWidth="1"/>
    <col min="7175" max="7424" width="8.625" style="23"/>
    <col min="7425" max="7425" width="6.5" style="23" customWidth="1"/>
    <col min="7426" max="7426" width="14.125" style="23" customWidth="1"/>
    <col min="7427" max="7427" width="42.375" style="23" customWidth="1"/>
    <col min="7428" max="7429" width="5" style="23" customWidth="1"/>
    <col min="7430" max="7430" width="10.625" style="23" customWidth="1"/>
    <col min="7431" max="7680" width="8.625" style="23"/>
    <col min="7681" max="7681" width="6.5" style="23" customWidth="1"/>
    <col min="7682" max="7682" width="14.125" style="23" customWidth="1"/>
    <col min="7683" max="7683" width="42.375" style="23" customWidth="1"/>
    <col min="7684" max="7685" width="5" style="23" customWidth="1"/>
    <col min="7686" max="7686" width="10.625" style="23" customWidth="1"/>
    <col min="7687" max="7936" width="8.625" style="23"/>
    <col min="7937" max="7937" width="6.5" style="23" customWidth="1"/>
    <col min="7938" max="7938" width="14.125" style="23" customWidth="1"/>
    <col min="7939" max="7939" width="42.375" style="23" customWidth="1"/>
    <col min="7940" max="7941" width="5" style="23" customWidth="1"/>
    <col min="7942" max="7942" width="10.625" style="23" customWidth="1"/>
    <col min="7943" max="8192" width="8.625" style="23"/>
    <col min="8193" max="8193" width="6.5" style="23" customWidth="1"/>
    <col min="8194" max="8194" width="14.125" style="23" customWidth="1"/>
    <col min="8195" max="8195" width="42.375" style="23" customWidth="1"/>
    <col min="8196" max="8197" width="5" style="23" customWidth="1"/>
    <col min="8198" max="8198" width="10.625" style="23" customWidth="1"/>
    <col min="8199" max="8448" width="8.625" style="23"/>
    <col min="8449" max="8449" width="6.5" style="23" customWidth="1"/>
    <col min="8450" max="8450" width="14.125" style="23" customWidth="1"/>
    <col min="8451" max="8451" width="42.375" style="23" customWidth="1"/>
    <col min="8452" max="8453" width="5" style="23" customWidth="1"/>
    <col min="8454" max="8454" width="10.625" style="23" customWidth="1"/>
    <col min="8455" max="8704" width="8.625" style="23"/>
    <col min="8705" max="8705" width="6.5" style="23" customWidth="1"/>
    <col min="8706" max="8706" width="14.125" style="23" customWidth="1"/>
    <col min="8707" max="8707" width="42.375" style="23" customWidth="1"/>
    <col min="8708" max="8709" width="5" style="23" customWidth="1"/>
    <col min="8710" max="8710" width="10.625" style="23" customWidth="1"/>
    <col min="8711" max="8960" width="8.625" style="23"/>
    <col min="8961" max="8961" width="6.5" style="23" customWidth="1"/>
    <col min="8962" max="8962" width="14.125" style="23" customWidth="1"/>
    <col min="8963" max="8963" width="42.375" style="23" customWidth="1"/>
    <col min="8964" max="8965" width="5" style="23" customWidth="1"/>
    <col min="8966" max="8966" width="10.625" style="23" customWidth="1"/>
    <col min="8967" max="9216" width="8.625" style="23"/>
    <col min="9217" max="9217" width="6.5" style="23" customWidth="1"/>
    <col min="9218" max="9218" width="14.125" style="23" customWidth="1"/>
    <col min="9219" max="9219" width="42.375" style="23" customWidth="1"/>
    <col min="9220" max="9221" width="5" style="23" customWidth="1"/>
    <col min="9222" max="9222" width="10.625" style="23" customWidth="1"/>
    <col min="9223" max="9472" width="8.625" style="23"/>
    <col min="9473" max="9473" width="6.5" style="23" customWidth="1"/>
    <col min="9474" max="9474" width="14.125" style="23" customWidth="1"/>
    <col min="9475" max="9475" width="42.375" style="23" customWidth="1"/>
    <col min="9476" max="9477" width="5" style="23" customWidth="1"/>
    <col min="9478" max="9478" width="10.625" style="23" customWidth="1"/>
    <col min="9479" max="9728" width="8.625" style="23"/>
    <col min="9729" max="9729" width="6.5" style="23" customWidth="1"/>
    <col min="9730" max="9730" width="14.125" style="23" customWidth="1"/>
    <col min="9731" max="9731" width="42.375" style="23" customWidth="1"/>
    <col min="9732" max="9733" width="5" style="23" customWidth="1"/>
    <col min="9734" max="9734" width="10.625" style="23" customWidth="1"/>
    <col min="9735" max="9984" width="8.625" style="23"/>
    <col min="9985" max="9985" width="6.5" style="23" customWidth="1"/>
    <col min="9986" max="9986" width="14.125" style="23" customWidth="1"/>
    <col min="9987" max="9987" width="42.375" style="23" customWidth="1"/>
    <col min="9988" max="9989" width="5" style="23" customWidth="1"/>
    <col min="9990" max="9990" width="10.625" style="23" customWidth="1"/>
    <col min="9991" max="10240" width="8.625" style="23"/>
    <col min="10241" max="10241" width="6.5" style="23" customWidth="1"/>
    <col min="10242" max="10242" width="14.125" style="23" customWidth="1"/>
    <col min="10243" max="10243" width="42.375" style="23" customWidth="1"/>
    <col min="10244" max="10245" width="5" style="23" customWidth="1"/>
    <col min="10246" max="10246" width="10.625" style="23" customWidth="1"/>
    <col min="10247" max="10496" width="8.625" style="23"/>
    <col min="10497" max="10497" width="6.5" style="23" customWidth="1"/>
    <col min="10498" max="10498" width="14.125" style="23" customWidth="1"/>
    <col min="10499" max="10499" width="42.375" style="23" customWidth="1"/>
    <col min="10500" max="10501" width="5" style="23" customWidth="1"/>
    <col min="10502" max="10502" width="10.625" style="23" customWidth="1"/>
    <col min="10503" max="10752" width="8.625" style="23"/>
    <col min="10753" max="10753" width="6.5" style="23" customWidth="1"/>
    <col min="10754" max="10754" width="14.125" style="23" customWidth="1"/>
    <col min="10755" max="10755" width="42.375" style="23" customWidth="1"/>
    <col min="10756" max="10757" width="5" style="23" customWidth="1"/>
    <col min="10758" max="10758" width="10.625" style="23" customWidth="1"/>
    <col min="10759" max="11008" width="8.625" style="23"/>
    <col min="11009" max="11009" width="6.5" style="23" customWidth="1"/>
    <col min="11010" max="11010" width="14.125" style="23" customWidth="1"/>
    <col min="11011" max="11011" width="42.375" style="23" customWidth="1"/>
    <col min="11012" max="11013" width="5" style="23" customWidth="1"/>
    <col min="11014" max="11014" width="10.625" style="23" customWidth="1"/>
    <col min="11015" max="11264" width="8.625" style="23"/>
    <col min="11265" max="11265" width="6.5" style="23" customWidth="1"/>
    <col min="11266" max="11266" width="14.125" style="23" customWidth="1"/>
    <col min="11267" max="11267" width="42.375" style="23" customWidth="1"/>
    <col min="11268" max="11269" width="5" style="23" customWidth="1"/>
    <col min="11270" max="11270" width="10.625" style="23" customWidth="1"/>
    <col min="11271" max="11520" width="8.625" style="23"/>
    <col min="11521" max="11521" width="6.5" style="23" customWidth="1"/>
    <col min="11522" max="11522" width="14.125" style="23" customWidth="1"/>
    <col min="11523" max="11523" width="42.375" style="23" customWidth="1"/>
    <col min="11524" max="11525" width="5" style="23" customWidth="1"/>
    <col min="11526" max="11526" width="10.625" style="23" customWidth="1"/>
    <col min="11527" max="11776" width="8.625" style="23"/>
    <col min="11777" max="11777" width="6.5" style="23" customWidth="1"/>
    <col min="11778" max="11778" width="14.125" style="23" customWidth="1"/>
    <col min="11779" max="11779" width="42.375" style="23" customWidth="1"/>
    <col min="11780" max="11781" width="5" style="23" customWidth="1"/>
    <col min="11782" max="11782" width="10.625" style="23" customWidth="1"/>
    <col min="11783" max="12032" width="8.625" style="23"/>
    <col min="12033" max="12033" width="6.5" style="23" customWidth="1"/>
    <col min="12034" max="12034" width="14.125" style="23" customWidth="1"/>
    <col min="12035" max="12035" width="42.375" style="23" customWidth="1"/>
    <col min="12036" max="12037" width="5" style="23" customWidth="1"/>
    <col min="12038" max="12038" width="10.625" style="23" customWidth="1"/>
    <col min="12039" max="12288" width="8.625" style="23"/>
    <col min="12289" max="12289" width="6.5" style="23" customWidth="1"/>
    <col min="12290" max="12290" width="14.125" style="23" customWidth="1"/>
    <col min="12291" max="12291" width="42.375" style="23" customWidth="1"/>
    <col min="12292" max="12293" width="5" style="23" customWidth="1"/>
    <col min="12294" max="12294" width="10.625" style="23" customWidth="1"/>
    <col min="12295" max="12544" width="8.625" style="23"/>
    <col min="12545" max="12545" width="6.5" style="23" customWidth="1"/>
    <col min="12546" max="12546" width="14.125" style="23" customWidth="1"/>
    <col min="12547" max="12547" width="42.375" style="23" customWidth="1"/>
    <col min="12548" max="12549" width="5" style="23" customWidth="1"/>
    <col min="12550" max="12550" width="10.625" style="23" customWidth="1"/>
    <col min="12551" max="12800" width="8.625" style="23"/>
    <col min="12801" max="12801" width="6.5" style="23" customWidth="1"/>
    <col min="12802" max="12802" width="14.125" style="23" customWidth="1"/>
    <col min="12803" max="12803" width="42.375" style="23" customWidth="1"/>
    <col min="12804" max="12805" width="5" style="23" customWidth="1"/>
    <col min="12806" max="12806" width="10.625" style="23" customWidth="1"/>
    <col min="12807" max="13056" width="8.625" style="23"/>
    <col min="13057" max="13057" width="6.5" style="23" customWidth="1"/>
    <col min="13058" max="13058" width="14.125" style="23" customWidth="1"/>
    <col min="13059" max="13059" width="42.375" style="23" customWidth="1"/>
    <col min="13060" max="13061" width="5" style="23" customWidth="1"/>
    <col min="13062" max="13062" width="10.625" style="23" customWidth="1"/>
    <col min="13063" max="13312" width="8.625" style="23"/>
    <col min="13313" max="13313" width="6.5" style="23" customWidth="1"/>
    <col min="13314" max="13314" width="14.125" style="23" customWidth="1"/>
    <col min="13315" max="13315" width="42.375" style="23" customWidth="1"/>
    <col min="13316" max="13317" width="5" style="23" customWidth="1"/>
    <col min="13318" max="13318" width="10.625" style="23" customWidth="1"/>
    <col min="13319" max="13568" width="8.625" style="23"/>
    <col min="13569" max="13569" width="6.5" style="23" customWidth="1"/>
    <col min="13570" max="13570" width="14.125" style="23" customWidth="1"/>
    <col min="13571" max="13571" width="42.375" style="23" customWidth="1"/>
    <col min="13572" max="13573" width="5" style="23" customWidth="1"/>
    <col min="13574" max="13574" width="10.625" style="23" customWidth="1"/>
    <col min="13575" max="13824" width="8.625" style="23"/>
    <col min="13825" max="13825" width="6.5" style="23" customWidth="1"/>
    <col min="13826" max="13826" width="14.125" style="23" customWidth="1"/>
    <col min="13827" max="13827" width="42.375" style="23" customWidth="1"/>
    <col min="13828" max="13829" width="5" style="23" customWidth="1"/>
    <col min="13830" max="13830" width="10.625" style="23" customWidth="1"/>
    <col min="13831" max="14080" width="8.625" style="23"/>
    <col min="14081" max="14081" width="6.5" style="23" customWidth="1"/>
    <col min="14082" max="14082" width="14.125" style="23" customWidth="1"/>
    <col min="14083" max="14083" width="42.375" style="23" customWidth="1"/>
    <col min="14084" max="14085" width="5" style="23" customWidth="1"/>
    <col min="14086" max="14086" width="10.625" style="23" customWidth="1"/>
    <col min="14087" max="14336" width="8.625" style="23"/>
    <col min="14337" max="14337" width="6.5" style="23" customWidth="1"/>
    <col min="14338" max="14338" width="14.125" style="23" customWidth="1"/>
    <col min="14339" max="14339" width="42.375" style="23" customWidth="1"/>
    <col min="14340" max="14341" width="5" style="23" customWidth="1"/>
    <col min="14342" max="14342" width="10.625" style="23" customWidth="1"/>
    <col min="14343" max="14592" width="8.625" style="23"/>
    <col min="14593" max="14593" width="6.5" style="23" customWidth="1"/>
    <col min="14594" max="14594" width="14.125" style="23" customWidth="1"/>
    <col min="14595" max="14595" width="42.375" style="23" customWidth="1"/>
    <col min="14596" max="14597" width="5" style="23" customWidth="1"/>
    <col min="14598" max="14598" width="10.625" style="23" customWidth="1"/>
    <col min="14599" max="14848" width="8.625" style="23"/>
    <col min="14849" max="14849" width="6.5" style="23" customWidth="1"/>
    <col min="14850" max="14850" width="14.125" style="23" customWidth="1"/>
    <col min="14851" max="14851" width="42.375" style="23" customWidth="1"/>
    <col min="14852" max="14853" width="5" style="23" customWidth="1"/>
    <col min="14854" max="14854" width="10.625" style="23" customWidth="1"/>
    <col min="14855" max="15104" width="8.625" style="23"/>
    <col min="15105" max="15105" width="6.5" style="23" customWidth="1"/>
    <col min="15106" max="15106" width="14.125" style="23" customWidth="1"/>
    <col min="15107" max="15107" width="42.375" style="23" customWidth="1"/>
    <col min="15108" max="15109" width="5" style="23" customWidth="1"/>
    <col min="15110" max="15110" width="10.625" style="23" customWidth="1"/>
    <col min="15111" max="15360" width="8.625" style="23"/>
    <col min="15361" max="15361" width="6.5" style="23" customWidth="1"/>
    <col min="15362" max="15362" width="14.125" style="23" customWidth="1"/>
    <col min="15363" max="15363" width="42.375" style="23" customWidth="1"/>
    <col min="15364" max="15365" width="5" style="23" customWidth="1"/>
    <col min="15366" max="15366" width="10.625" style="23" customWidth="1"/>
    <col min="15367" max="15616" width="8.625" style="23"/>
    <col min="15617" max="15617" width="6.5" style="23" customWidth="1"/>
    <col min="15618" max="15618" width="14.125" style="23" customWidth="1"/>
    <col min="15619" max="15619" width="42.375" style="23" customWidth="1"/>
    <col min="15620" max="15621" width="5" style="23" customWidth="1"/>
    <col min="15622" max="15622" width="10.625" style="23" customWidth="1"/>
    <col min="15623" max="15872" width="8.625" style="23"/>
    <col min="15873" max="15873" width="6.5" style="23" customWidth="1"/>
    <col min="15874" max="15874" width="14.125" style="23" customWidth="1"/>
    <col min="15875" max="15875" width="42.375" style="23" customWidth="1"/>
    <col min="15876" max="15877" width="5" style="23" customWidth="1"/>
    <col min="15878" max="15878" width="10.625" style="23" customWidth="1"/>
    <col min="15879" max="16128" width="8.625" style="23"/>
    <col min="16129" max="16129" width="6.5" style="23" customWidth="1"/>
    <col min="16130" max="16130" width="14.125" style="23" customWidth="1"/>
    <col min="16131" max="16131" width="42.375" style="23" customWidth="1"/>
    <col min="16132" max="16133" width="5" style="23" customWidth="1"/>
    <col min="16134" max="16134" width="10.625" style="23" customWidth="1"/>
    <col min="16135" max="16384" width="8.625" style="23"/>
  </cols>
  <sheetData>
    <row r="1" spans="1:6" s="16" customFormat="1" ht="33.75" customHeight="1" x14ac:dyDescent="0.2">
      <c r="A1" s="13"/>
      <c r="B1" s="14"/>
      <c r="C1" s="14"/>
      <c r="D1" s="14"/>
      <c r="E1" s="14"/>
      <c r="F1" s="15" t="s">
        <v>6</v>
      </c>
    </row>
    <row r="2" spans="1:6" s="21" customFormat="1" ht="12.75" customHeight="1" x14ac:dyDescent="0.2">
      <c r="A2" s="17"/>
      <c r="B2" s="18"/>
      <c r="C2" s="19"/>
      <c r="D2" s="20"/>
      <c r="E2" s="20"/>
      <c r="F2" s="19"/>
    </row>
    <row r="3" spans="1:6" ht="12.75" customHeight="1" x14ac:dyDescent="0.2">
      <c r="A3" s="21"/>
      <c r="B3" s="22"/>
      <c r="C3" s="21"/>
      <c r="D3" s="22"/>
      <c r="E3" s="21"/>
      <c r="F3" s="21"/>
    </row>
    <row r="4" spans="1:6" s="24" customFormat="1" ht="12.75" customHeight="1" x14ac:dyDescent="0.25">
      <c r="A4" s="562" t="s">
        <v>7</v>
      </c>
      <c r="B4" s="562"/>
      <c r="C4" s="562"/>
      <c r="D4" s="562"/>
      <c r="E4" s="562"/>
      <c r="F4" s="562"/>
    </row>
    <row r="5" spans="1:6" ht="12.75" customHeight="1" x14ac:dyDescent="0.2">
      <c r="A5" s="21"/>
      <c r="B5" s="22"/>
      <c r="C5" s="21"/>
      <c r="D5" s="22"/>
      <c r="E5" s="21"/>
      <c r="F5" s="21"/>
    </row>
    <row r="6" spans="1:6" ht="12.75" customHeight="1" x14ac:dyDescent="0.2">
      <c r="A6" s="25" t="s">
        <v>8</v>
      </c>
      <c r="B6" s="26"/>
      <c r="C6" s="555" t="s">
        <v>9</v>
      </c>
      <c r="D6" s="555"/>
      <c r="E6" s="555"/>
      <c r="F6" s="555"/>
    </row>
    <row r="7" spans="1:6" ht="12.75" customHeight="1" x14ac:dyDescent="0.2">
      <c r="A7" s="25"/>
      <c r="B7" s="26"/>
      <c r="C7" s="27"/>
      <c r="D7" s="27"/>
      <c r="E7" s="27"/>
      <c r="F7" s="27"/>
    </row>
    <row r="8" spans="1:6" ht="12.75" customHeight="1" x14ac:dyDescent="0.2">
      <c r="A8" s="25" t="s">
        <v>10</v>
      </c>
      <c r="B8" s="26"/>
      <c r="C8" s="555" t="s">
        <v>11</v>
      </c>
      <c r="D8" s="555"/>
      <c r="E8" s="555"/>
      <c r="F8" s="555"/>
    </row>
    <row r="9" spans="1:6" ht="12.75" customHeight="1" x14ac:dyDescent="0.2">
      <c r="A9" s="25"/>
      <c r="B9" s="26"/>
      <c r="C9" s="27"/>
      <c r="D9" s="27"/>
      <c r="E9" s="27"/>
      <c r="F9" s="27"/>
    </row>
    <row r="10" spans="1:6" ht="12.75" customHeight="1" x14ac:dyDescent="0.2">
      <c r="A10" s="25" t="s">
        <v>12</v>
      </c>
      <c r="C10" s="563" t="s">
        <v>13</v>
      </c>
      <c r="D10" s="563"/>
      <c r="E10" s="563"/>
      <c r="F10" s="563"/>
    </row>
    <row r="11" spans="1:6" ht="12.75" customHeight="1" x14ac:dyDescent="0.2">
      <c r="A11" s="22"/>
      <c r="B11" s="21"/>
      <c r="C11" s="28"/>
      <c r="D11" s="27"/>
      <c r="E11" s="29"/>
      <c r="F11" s="27"/>
    </row>
    <row r="12" spans="1:6" ht="12.75" customHeight="1" x14ac:dyDescent="0.2">
      <c r="A12" s="25" t="s">
        <v>14</v>
      </c>
      <c r="B12" s="21"/>
      <c r="C12" s="564" t="s">
        <v>15</v>
      </c>
      <c r="D12" s="564"/>
      <c r="E12" s="564"/>
      <c r="F12" s="564"/>
    </row>
    <row r="13" spans="1:6" ht="12.75" customHeight="1" x14ac:dyDescent="0.2">
      <c r="C13" s="30"/>
      <c r="D13" s="30"/>
      <c r="E13" s="30"/>
      <c r="F13" s="30"/>
    </row>
    <row r="14" spans="1:6" ht="12.75" customHeight="1" x14ac:dyDescent="0.2">
      <c r="A14" s="25" t="s">
        <v>16</v>
      </c>
      <c r="B14" s="21"/>
      <c r="C14" s="31" t="s">
        <v>17</v>
      </c>
      <c r="D14" s="27"/>
      <c r="E14" s="27"/>
      <c r="F14" s="27"/>
    </row>
    <row r="15" spans="1:6" ht="12.75" customHeight="1" x14ac:dyDescent="0.2">
      <c r="A15" s="22"/>
      <c r="B15" s="21"/>
      <c r="C15" s="32"/>
      <c r="D15" s="27"/>
      <c r="E15" s="27"/>
      <c r="F15" s="27"/>
    </row>
    <row r="16" spans="1:6" ht="12.75" customHeight="1" x14ac:dyDescent="0.2">
      <c r="A16" s="33" t="s">
        <v>18</v>
      </c>
      <c r="B16" s="34"/>
      <c r="C16" s="35" t="s">
        <v>19</v>
      </c>
      <c r="D16" s="27"/>
      <c r="E16" s="27"/>
      <c r="F16" s="27"/>
    </row>
    <row r="17" spans="1:6" ht="12.75" customHeight="1" x14ac:dyDescent="0.2">
      <c r="A17" s="22"/>
      <c r="B17" s="21"/>
      <c r="C17" s="32"/>
      <c r="D17" s="27"/>
      <c r="E17" s="27"/>
      <c r="F17" s="27"/>
    </row>
    <row r="18" spans="1:6" ht="26.25" customHeight="1" x14ac:dyDescent="0.2">
      <c r="A18" s="554" t="s">
        <v>20</v>
      </c>
      <c r="B18" s="554"/>
      <c r="C18" s="31" t="s">
        <v>21</v>
      </c>
      <c r="D18" s="27"/>
      <c r="E18" s="27"/>
      <c r="F18" s="27"/>
    </row>
    <row r="19" spans="1:6" ht="12.75" customHeight="1" x14ac:dyDescent="0.2">
      <c r="A19" s="22"/>
      <c r="B19" s="21"/>
      <c r="C19" s="32"/>
      <c r="D19" s="27"/>
      <c r="E19" s="27"/>
      <c r="F19" s="27"/>
    </row>
    <row r="20" spans="1:6" ht="89.25" customHeight="1" x14ac:dyDescent="0.2">
      <c r="A20" s="25" t="s">
        <v>22</v>
      </c>
      <c r="B20" s="21"/>
      <c r="C20" s="555" t="s">
        <v>23</v>
      </c>
      <c r="D20" s="555"/>
      <c r="E20" s="555"/>
      <c r="F20" s="555"/>
    </row>
    <row r="21" spans="1:6" ht="12.75" customHeight="1" x14ac:dyDescent="0.2">
      <c r="A21" s="22"/>
      <c r="B21" s="21"/>
      <c r="C21" s="27"/>
      <c r="D21" s="27"/>
      <c r="E21" s="27"/>
      <c r="F21" s="27"/>
    </row>
    <row r="22" spans="1:6" ht="12.75" customHeight="1" x14ac:dyDescent="0.2">
      <c r="A22" s="22" t="s">
        <v>24</v>
      </c>
      <c r="B22" s="21"/>
      <c r="C22" s="36" t="s">
        <v>25</v>
      </c>
      <c r="D22" s="36"/>
      <c r="E22" s="36"/>
      <c r="F22" s="36"/>
    </row>
    <row r="23" spans="1:6" ht="12.75" customHeight="1" x14ac:dyDescent="0.2">
      <c r="A23" s="22"/>
      <c r="B23" s="21"/>
      <c r="C23" s="27" t="s">
        <v>26</v>
      </c>
      <c r="D23" s="27"/>
      <c r="E23" s="27"/>
      <c r="F23" s="27"/>
    </row>
    <row r="24" spans="1:6" ht="12.75" customHeight="1" x14ac:dyDescent="0.2">
      <c r="A24" s="22"/>
      <c r="B24" s="21"/>
      <c r="C24" s="27"/>
      <c r="D24" s="27"/>
      <c r="E24" s="27"/>
      <c r="F24" s="27"/>
    </row>
    <row r="25" spans="1:6" ht="12.75" customHeight="1" x14ac:dyDescent="0.2">
      <c r="A25" s="22" t="s">
        <v>27</v>
      </c>
      <c r="B25" s="21"/>
      <c r="C25" s="37" t="s">
        <v>28</v>
      </c>
      <c r="D25" s="36"/>
      <c r="E25" s="36"/>
      <c r="F25" s="36"/>
    </row>
    <row r="26" spans="1:6" ht="12.75" customHeight="1" x14ac:dyDescent="0.2">
      <c r="A26" s="22"/>
      <c r="B26" s="21"/>
      <c r="C26" s="37" t="s">
        <v>29</v>
      </c>
      <c r="D26" s="36"/>
      <c r="E26" s="36"/>
      <c r="F26" s="36"/>
    </row>
    <row r="27" spans="1:6" ht="12.75" customHeight="1" x14ac:dyDescent="0.2">
      <c r="A27" s="22"/>
      <c r="B27" s="21"/>
      <c r="C27" s="37" t="s">
        <v>30</v>
      </c>
      <c r="D27" s="36"/>
      <c r="E27" s="36"/>
      <c r="F27" s="36"/>
    </row>
    <row r="28" spans="1:6" ht="12.75" customHeight="1" x14ac:dyDescent="0.2">
      <c r="A28" s="21" t="s">
        <v>31</v>
      </c>
      <c r="B28" s="38"/>
      <c r="C28" s="39" t="s">
        <v>32</v>
      </c>
      <c r="D28" s="40"/>
      <c r="E28" s="40"/>
      <c r="F28" s="40"/>
    </row>
    <row r="29" spans="1:6" ht="12.75" customHeight="1" x14ac:dyDescent="0.2">
      <c r="A29" s="21" t="s">
        <v>33</v>
      </c>
      <c r="B29" s="41"/>
      <c r="C29" s="36" t="s">
        <v>34</v>
      </c>
      <c r="D29" s="36"/>
      <c r="E29" s="36"/>
      <c r="F29" s="36"/>
    </row>
    <row r="30" spans="1:6" ht="12.75" customHeight="1" x14ac:dyDescent="0.2">
      <c r="A30" s="21" t="s">
        <v>35</v>
      </c>
      <c r="B30" s="41"/>
      <c r="C30" s="36" t="s">
        <v>36</v>
      </c>
      <c r="D30" s="36"/>
      <c r="E30" s="36"/>
      <c r="F30" s="36"/>
    </row>
    <row r="31" spans="1:6" s="43" customFormat="1" ht="12.75" customHeight="1" x14ac:dyDescent="0.2">
      <c r="A31" s="42"/>
      <c r="B31" s="42"/>
      <c r="C31" s="42"/>
      <c r="D31" s="42"/>
      <c r="E31" s="42"/>
      <c r="F31" s="42"/>
    </row>
    <row r="32" spans="1:6" ht="12.75" customHeight="1" x14ac:dyDescent="0.2">
      <c r="A32" s="44"/>
      <c r="C32" s="45"/>
      <c r="D32" s="36"/>
      <c r="E32" s="36"/>
      <c r="F32" s="36"/>
    </row>
    <row r="33" spans="1:6" ht="12.75" customHeight="1" x14ac:dyDescent="0.2">
      <c r="A33" s="25" t="s">
        <v>37</v>
      </c>
      <c r="B33" s="26"/>
      <c r="C33" s="556" t="s">
        <v>38</v>
      </c>
      <c r="D33" s="557"/>
      <c r="E33" s="557"/>
      <c r="F33" s="557"/>
    </row>
    <row r="34" spans="1:6" ht="12.75" customHeight="1" x14ac:dyDescent="0.2">
      <c r="A34" s="26"/>
      <c r="B34" s="26"/>
      <c r="C34" s="558" t="s">
        <v>39</v>
      </c>
      <c r="D34" s="559"/>
      <c r="E34" s="559"/>
      <c r="F34" s="559"/>
    </row>
    <row r="35" spans="1:6" ht="25.5" customHeight="1" x14ac:dyDescent="0.2">
      <c r="A35" s="26"/>
      <c r="B35" s="26"/>
      <c r="C35" s="560" t="s">
        <v>40</v>
      </c>
      <c r="D35" s="561"/>
      <c r="E35" s="561"/>
      <c r="F35" s="561"/>
    </row>
    <row r="36" spans="1:6" ht="12.75" x14ac:dyDescent="0.2">
      <c r="B36" s="26"/>
    </row>
    <row r="37" spans="1:6" ht="12.75" x14ac:dyDescent="0.2">
      <c r="A37" s="22" t="s">
        <v>41</v>
      </c>
      <c r="C37" s="45" t="s">
        <v>42</v>
      </c>
      <c r="D37" s="36"/>
      <c r="E37" s="36"/>
      <c r="F37" s="36"/>
    </row>
    <row r="38" spans="1:6" ht="28.5" customHeight="1" x14ac:dyDescent="0.2">
      <c r="C38" s="557" t="s">
        <v>43</v>
      </c>
      <c r="D38" s="557"/>
      <c r="E38" s="557"/>
      <c r="F38" s="557"/>
    </row>
    <row r="39" spans="1:6" ht="12.75" customHeight="1" x14ac:dyDescent="0.2">
      <c r="C39" s="45"/>
      <c r="D39" s="36"/>
      <c r="E39" s="36"/>
      <c r="F39" s="36"/>
    </row>
    <row r="40" spans="1:6" ht="12.75" customHeight="1" x14ac:dyDescent="0.2">
      <c r="A40" s="46" t="s">
        <v>44</v>
      </c>
      <c r="B40" s="47"/>
      <c r="C40" s="47" t="s">
        <v>45</v>
      </c>
      <c r="D40" s="47"/>
      <c r="E40" s="47"/>
      <c r="F40" s="47"/>
    </row>
    <row r="41" spans="1:6" ht="12.75" customHeight="1" x14ac:dyDescent="0.2">
      <c r="A41" s="48"/>
      <c r="B41" s="48"/>
      <c r="C41" s="49" t="s">
        <v>46</v>
      </c>
      <c r="D41" s="48"/>
      <c r="E41" s="48"/>
      <c r="F41" s="48"/>
    </row>
    <row r="42" spans="1:6" ht="12.75" customHeight="1" x14ac:dyDescent="0.2">
      <c r="A42" s="47"/>
      <c r="B42" s="47"/>
      <c r="C42" s="50" t="s">
        <v>47</v>
      </c>
      <c r="D42" s="47"/>
      <c r="E42" s="47"/>
      <c r="F42" s="47"/>
    </row>
    <row r="43" spans="1:6" ht="12.75" customHeight="1" x14ac:dyDescent="0.2">
      <c r="A43" s="16"/>
      <c r="B43" s="26"/>
      <c r="C43" s="51" t="s">
        <v>48</v>
      </c>
      <c r="D43" s="52"/>
      <c r="E43" s="52"/>
      <c r="F43" s="52"/>
    </row>
    <row r="44" spans="1:6" ht="12.75" customHeight="1" x14ac:dyDescent="0.2">
      <c r="A44" s="16"/>
      <c r="B44" s="21"/>
      <c r="C44" s="53" t="s">
        <v>49</v>
      </c>
      <c r="D44" s="36"/>
      <c r="E44" s="36"/>
      <c r="F44" s="36"/>
    </row>
    <row r="45" spans="1:6" ht="12.75" customHeight="1" x14ac:dyDescent="0.2">
      <c r="A45" s="16"/>
      <c r="B45" s="21"/>
      <c r="C45" s="53" t="s">
        <v>50</v>
      </c>
      <c r="D45" s="36"/>
      <c r="E45" s="36"/>
      <c r="F45" s="36"/>
    </row>
    <row r="46" spans="1:6" ht="12.75" customHeight="1" x14ac:dyDescent="0.2">
      <c r="A46" s="16"/>
      <c r="B46" s="21"/>
      <c r="C46" s="53" t="s">
        <v>51</v>
      </c>
      <c r="D46" s="21"/>
      <c r="E46" s="21"/>
      <c r="F46" s="21"/>
    </row>
    <row r="47" spans="1:6" ht="12.75" customHeight="1" x14ac:dyDescent="0.2">
      <c r="A47" s="54"/>
      <c r="B47" s="54"/>
      <c r="C47" s="55" t="s">
        <v>52</v>
      </c>
      <c r="D47" s="54"/>
      <c r="E47" s="54"/>
      <c r="F47" s="54"/>
    </row>
    <row r="48" spans="1:6" ht="12.75" customHeight="1" x14ac:dyDescent="0.2">
      <c r="A48" s="54"/>
      <c r="B48" s="54"/>
      <c r="C48" s="55" t="s">
        <v>53</v>
      </c>
      <c r="D48" s="54"/>
      <c r="E48" s="54"/>
      <c r="F48" s="54"/>
    </row>
    <row r="49" spans="1:6" ht="12.75" customHeight="1" x14ac:dyDescent="0.2">
      <c r="A49" s="54"/>
      <c r="B49" s="54"/>
      <c r="C49" s="55" t="s">
        <v>54</v>
      </c>
      <c r="D49" s="54"/>
      <c r="E49" s="54"/>
      <c r="F49" s="54"/>
    </row>
    <row r="50" spans="1:6" ht="12.75" customHeight="1" x14ac:dyDescent="0.2">
      <c r="A50" s="54"/>
      <c r="B50" s="54"/>
      <c r="C50" s="55" t="s">
        <v>55</v>
      </c>
      <c r="D50" s="54"/>
      <c r="E50" s="54"/>
      <c r="F50" s="54"/>
    </row>
    <row r="51" spans="1:6" ht="12.75" customHeight="1" x14ac:dyDescent="0.2">
      <c r="A51" s="54"/>
      <c r="B51" s="54"/>
      <c r="C51" s="54"/>
      <c r="D51" s="54"/>
      <c r="E51" s="54"/>
      <c r="F51" s="54"/>
    </row>
    <row r="52" spans="1:6" ht="16.5" customHeight="1" x14ac:dyDescent="0.2">
      <c r="A52" s="54"/>
      <c r="B52" s="54"/>
      <c r="C52" s="54"/>
      <c r="D52" s="54"/>
      <c r="E52" s="54"/>
      <c r="F52" s="54"/>
    </row>
    <row r="53" spans="1:6" ht="16.5" customHeight="1" x14ac:dyDescent="0.2">
      <c r="A53" s="54"/>
      <c r="B53" s="54"/>
      <c r="C53" s="54"/>
      <c r="D53" s="54"/>
      <c r="E53" s="54"/>
      <c r="F53" s="54"/>
    </row>
    <row r="54" spans="1:6" ht="16.5" customHeight="1" x14ac:dyDescent="0.2">
      <c r="B54" s="54"/>
      <c r="C54" s="54"/>
      <c r="D54" s="54"/>
      <c r="E54" s="54"/>
      <c r="F54" s="54"/>
    </row>
  </sheetData>
  <sheetProtection selectLockedCells="1" selectUnlockedCells="1"/>
  <mergeCells count="13">
    <mergeCell ref="C38:F38"/>
    <mergeCell ref="A4:F4"/>
    <mergeCell ref="C6:F6"/>
    <mergeCell ref="C8:F8"/>
    <mergeCell ref="C10:D10"/>
    <mergeCell ref="E10:F10"/>
    <mergeCell ref="C12:D12"/>
    <mergeCell ref="E12:F12"/>
    <mergeCell ref="A18:B18"/>
    <mergeCell ref="C20:F20"/>
    <mergeCell ref="C33:F33"/>
    <mergeCell ref="C34:F34"/>
    <mergeCell ref="C35:F35"/>
  </mergeCells>
  <hyperlinks>
    <hyperlink ref="C33" r:id="rId1"/>
    <hyperlink ref="C35:F35" r:id="rId2" display="http://statistik.arbeitsagentur.de/Navigation/Statistik/Statistik-nach-Themen/Statistik-nach-Themen-Nav.html"/>
    <hyperlink ref="C28" r:id="rId3" display="mailto:%20Statistik-Service-Suedost@arbeitsagentur.de"/>
  </hyperlinks>
  <printOptions horizontalCentered="1"/>
  <pageMargins left="0.70866141732283472" right="0.39370078740157483" top="0.39370078740157483" bottom="0.39370078740157483" header="0.39370078740157483" footer="0.39370078740157483"/>
  <pageSetup paperSize="9" orientation="portrait" r:id="rId4"/>
  <headerFooter alignWithMargins="0"/>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3">
    <pageSetUpPr autoPageBreaks="0"/>
  </sheetPr>
  <dimension ref="A1:G62"/>
  <sheetViews>
    <sheetView showGridLines="0" zoomScaleNormal="100" workbookViewId="0"/>
  </sheetViews>
  <sheetFormatPr baseColWidth="10" defaultColWidth="9.75" defaultRowHeight="16.5" customHeight="1" x14ac:dyDescent="0.2"/>
  <cols>
    <col min="1" max="1" width="6.875" style="59" customWidth="1"/>
    <col min="2" max="4" width="13.25" style="59" customWidth="1"/>
    <col min="5" max="5" width="5.625" style="59" customWidth="1"/>
    <col min="6" max="6" width="18.125" style="59" customWidth="1"/>
    <col min="7" max="16384" width="9.75" style="59"/>
  </cols>
  <sheetData>
    <row r="1" spans="1:7" s="58" customFormat="1" ht="33.75" customHeight="1" x14ac:dyDescent="0.2">
      <c r="A1" s="56"/>
      <c r="B1" s="57"/>
      <c r="C1" s="57"/>
      <c r="D1" s="57"/>
      <c r="E1" s="57"/>
      <c r="F1" s="57"/>
      <c r="G1" s="15" t="s">
        <v>6</v>
      </c>
    </row>
    <row r="2" spans="1:7" ht="12.75" customHeight="1" x14ac:dyDescent="0.2"/>
    <row r="3" spans="1:7" ht="12" x14ac:dyDescent="0.2">
      <c r="B3" s="60"/>
    </row>
    <row r="4" spans="1:7" ht="15.75" x14ac:dyDescent="0.25">
      <c r="A4" s="61" t="s">
        <v>56</v>
      </c>
      <c r="C4" s="61"/>
      <c r="D4" s="61"/>
      <c r="E4" s="61"/>
      <c r="F4" s="61"/>
    </row>
    <row r="5" spans="1:7" ht="12" x14ac:dyDescent="0.2"/>
    <row r="6" spans="1:7" ht="12" x14ac:dyDescent="0.2"/>
    <row r="7" spans="1:7" ht="15" x14ac:dyDescent="0.25">
      <c r="A7" s="62" t="s">
        <v>11</v>
      </c>
      <c r="C7" s="63"/>
      <c r="D7" s="63"/>
      <c r="E7" s="63"/>
      <c r="F7" s="63"/>
    </row>
    <row r="8" spans="1:7" ht="15" customHeight="1" x14ac:dyDescent="0.2">
      <c r="A8" s="64" t="s">
        <v>13</v>
      </c>
      <c r="C8" s="65"/>
      <c r="D8" s="65"/>
      <c r="E8" s="65"/>
      <c r="F8" s="65"/>
    </row>
    <row r="9" spans="1:7" ht="15" customHeight="1" x14ac:dyDescent="0.2">
      <c r="A9" s="66" t="s">
        <v>57</v>
      </c>
      <c r="C9" s="65"/>
      <c r="D9" s="65"/>
      <c r="E9" s="65"/>
      <c r="F9" s="65"/>
    </row>
    <row r="10" spans="1:7" ht="15" customHeight="1" x14ac:dyDescent="0.2"/>
    <row r="11" spans="1:7" ht="15" customHeight="1" x14ac:dyDescent="0.2">
      <c r="A11" s="67"/>
    </row>
    <row r="12" spans="1:7" s="70" customFormat="1" ht="15" customHeight="1" x14ac:dyDescent="0.2">
      <c r="A12" s="68" t="s">
        <v>58</v>
      </c>
      <c r="B12" s="69"/>
      <c r="C12" s="69"/>
      <c r="D12" s="69"/>
      <c r="E12" s="69"/>
    </row>
    <row r="13" spans="1:7" s="70" customFormat="1" ht="15" customHeight="1" x14ac:dyDescent="0.2">
      <c r="A13" s="71" t="s">
        <v>59</v>
      </c>
      <c r="F13" s="72"/>
    </row>
    <row r="14" spans="1:7" s="70" customFormat="1" ht="15" customHeight="1" x14ac:dyDescent="0.2">
      <c r="B14" s="71" t="s">
        <v>60</v>
      </c>
      <c r="F14" s="72"/>
      <c r="G14" s="73" t="s">
        <v>61</v>
      </c>
    </row>
    <row r="15" spans="1:7" s="70" customFormat="1" ht="15" customHeight="1" x14ac:dyDescent="0.2">
      <c r="A15" s="71" t="s">
        <v>62</v>
      </c>
      <c r="F15" s="72"/>
    </row>
    <row r="16" spans="1:7" s="70" customFormat="1" ht="15" customHeight="1" x14ac:dyDescent="0.2">
      <c r="B16" s="71" t="s">
        <v>63</v>
      </c>
      <c r="F16" s="72"/>
    </row>
    <row r="17" spans="1:7" s="70" customFormat="1" ht="15" customHeight="1" x14ac:dyDescent="0.2">
      <c r="B17" s="71" t="s">
        <v>64</v>
      </c>
      <c r="F17" s="72"/>
      <c r="G17" s="73" t="s">
        <v>65</v>
      </c>
    </row>
    <row r="18" spans="1:7" s="70" customFormat="1" ht="15" customHeight="1" x14ac:dyDescent="0.2">
      <c r="F18" s="72"/>
    </row>
    <row r="19" spans="1:7" s="70" customFormat="1" ht="15" customHeight="1" x14ac:dyDescent="0.2">
      <c r="A19" s="68" t="s">
        <v>66</v>
      </c>
      <c r="F19" s="72"/>
    </row>
    <row r="20" spans="1:7" s="70" customFormat="1" ht="15" customHeight="1" x14ac:dyDescent="0.2">
      <c r="B20" s="71" t="s">
        <v>67</v>
      </c>
      <c r="F20" s="72"/>
      <c r="G20" s="73" t="s">
        <v>68</v>
      </c>
    </row>
    <row r="21" spans="1:7" s="70" customFormat="1" ht="15" customHeight="1" x14ac:dyDescent="0.2">
      <c r="B21" s="71" t="s">
        <v>60</v>
      </c>
      <c r="F21" s="72"/>
      <c r="G21" s="73" t="s">
        <v>69</v>
      </c>
    </row>
    <row r="22" spans="1:7" s="70" customFormat="1" ht="15" customHeight="1" x14ac:dyDescent="0.2">
      <c r="B22" s="71" t="s">
        <v>70</v>
      </c>
      <c r="F22" s="72"/>
      <c r="G22" s="73" t="s">
        <v>71</v>
      </c>
    </row>
    <row r="23" spans="1:7" s="70" customFormat="1" ht="15" customHeight="1" x14ac:dyDescent="0.2">
      <c r="B23" s="71" t="s">
        <v>72</v>
      </c>
      <c r="F23" s="72"/>
      <c r="G23" s="73" t="s">
        <v>73</v>
      </c>
    </row>
    <row r="24" spans="1:7" s="70" customFormat="1" ht="15" customHeight="1" x14ac:dyDescent="0.2">
      <c r="F24" s="72"/>
    </row>
    <row r="25" spans="1:7" s="70" customFormat="1" ht="15" customHeight="1" x14ac:dyDescent="0.2">
      <c r="A25" s="68" t="s">
        <v>74</v>
      </c>
      <c r="F25" s="72"/>
    </row>
    <row r="26" spans="1:7" s="70" customFormat="1" ht="15" customHeight="1" x14ac:dyDescent="0.2">
      <c r="B26" s="71" t="s">
        <v>67</v>
      </c>
      <c r="F26" s="72"/>
      <c r="G26" s="73" t="s">
        <v>75</v>
      </c>
    </row>
    <row r="27" spans="1:7" s="70" customFormat="1" ht="15" customHeight="1" x14ac:dyDescent="0.2">
      <c r="B27" s="71" t="s">
        <v>60</v>
      </c>
      <c r="F27" s="72"/>
      <c r="G27" s="73" t="s">
        <v>76</v>
      </c>
    </row>
    <row r="28" spans="1:7" s="70" customFormat="1" ht="15" customHeight="1" x14ac:dyDescent="0.2">
      <c r="B28" s="71" t="s">
        <v>70</v>
      </c>
      <c r="F28" s="72"/>
      <c r="G28" s="73" t="s">
        <v>77</v>
      </c>
    </row>
    <row r="29" spans="1:7" s="70" customFormat="1" ht="15" customHeight="1" x14ac:dyDescent="0.2">
      <c r="A29" s="70" t="s">
        <v>78</v>
      </c>
      <c r="B29" s="71" t="s">
        <v>72</v>
      </c>
      <c r="F29" s="72"/>
      <c r="G29" s="73" t="s">
        <v>79</v>
      </c>
    </row>
    <row r="30" spans="1:7" s="70" customFormat="1" ht="15" customHeight="1" x14ac:dyDescent="0.2">
      <c r="F30" s="72"/>
    </row>
    <row r="31" spans="1:7" s="70" customFormat="1" ht="15" customHeight="1" x14ac:dyDescent="0.2">
      <c r="A31" s="68" t="s">
        <v>80</v>
      </c>
      <c r="F31" s="72"/>
    </row>
    <row r="32" spans="1:7" s="70" customFormat="1" ht="15" customHeight="1" x14ac:dyDescent="0.2">
      <c r="B32" s="71" t="s">
        <v>81</v>
      </c>
      <c r="F32" s="72"/>
      <c r="G32" s="73" t="s">
        <v>82</v>
      </c>
    </row>
    <row r="33" spans="1:7" s="70" customFormat="1" ht="15" customHeight="1" x14ac:dyDescent="0.2">
      <c r="B33" s="71" t="s">
        <v>70</v>
      </c>
      <c r="F33" s="72"/>
      <c r="G33" s="73" t="s">
        <v>83</v>
      </c>
    </row>
    <row r="34" spans="1:7" s="70" customFormat="1" ht="15" customHeight="1" x14ac:dyDescent="0.2">
      <c r="B34" s="71" t="s">
        <v>72</v>
      </c>
      <c r="F34" s="72"/>
      <c r="G34" s="73" t="s">
        <v>84</v>
      </c>
    </row>
    <row r="35" spans="1:7" s="70" customFormat="1" ht="15" customHeight="1" x14ac:dyDescent="0.2">
      <c r="F35" s="72"/>
    </row>
    <row r="36" spans="1:7" s="70" customFormat="1" ht="15" customHeight="1" x14ac:dyDescent="0.2">
      <c r="A36" s="68" t="s">
        <v>85</v>
      </c>
      <c r="F36" s="72"/>
    </row>
    <row r="37" spans="1:7" s="70" customFormat="1" ht="15" customHeight="1" x14ac:dyDescent="0.2">
      <c r="B37" s="71" t="s">
        <v>70</v>
      </c>
      <c r="F37" s="72"/>
      <c r="G37" s="73" t="s">
        <v>86</v>
      </c>
    </row>
    <row r="38" spans="1:7" s="70" customFormat="1" ht="15" customHeight="1" x14ac:dyDescent="0.2">
      <c r="B38" s="71" t="s">
        <v>72</v>
      </c>
      <c r="F38" s="72"/>
      <c r="G38" s="73" t="s">
        <v>87</v>
      </c>
    </row>
    <row r="39" spans="1:7" s="70" customFormat="1" ht="15" customHeight="1" x14ac:dyDescent="0.2">
      <c r="F39" s="72"/>
    </row>
    <row r="40" spans="1:7" s="70" customFormat="1" ht="15" customHeight="1" x14ac:dyDescent="0.2">
      <c r="A40" s="68" t="s">
        <v>88</v>
      </c>
      <c r="F40" s="72"/>
    </row>
    <row r="41" spans="1:7" s="70" customFormat="1" ht="32.25" customHeight="1" x14ac:dyDescent="0.2">
      <c r="B41" s="565" t="s">
        <v>89</v>
      </c>
      <c r="C41" s="565"/>
      <c r="D41" s="565"/>
      <c r="E41" s="565"/>
      <c r="F41" s="565"/>
      <c r="G41" s="73" t="s">
        <v>90</v>
      </c>
    </row>
    <row r="42" spans="1:7" s="70" customFormat="1" ht="15" customHeight="1" x14ac:dyDescent="0.2">
      <c r="F42" s="72"/>
    </row>
    <row r="43" spans="1:7" s="70" customFormat="1" ht="15" customHeight="1" x14ac:dyDescent="0.2">
      <c r="A43" s="68"/>
      <c r="F43" s="72"/>
      <c r="G43" s="73"/>
    </row>
    <row r="44" spans="1:7" s="75" customFormat="1" ht="12.75" x14ac:dyDescent="0.2">
      <c r="A44" s="74"/>
      <c r="B44" s="74"/>
      <c r="C44" s="74"/>
      <c r="D44" s="74"/>
      <c r="E44" s="74"/>
      <c r="F44" s="74"/>
    </row>
    <row r="45" spans="1:7" s="75" customFormat="1" ht="12.75" x14ac:dyDescent="0.2">
      <c r="B45" s="74"/>
      <c r="C45" s="74"/>
      <c r="D45" s="74"/>
      <c r="E45" s="74"/>
      <c r="F45" s="74"/>
    </row>
    <row r="46" spans="1:7" s="75" customFormat="1" ht="12.75" x14ac:dyDescent="0.2">
      <c r="A46" s="76"/>
      <c r="B46" s="77"/>
      <c r="D46" s="78"/>
      <c r="E46" s="78"/>
      <c r="F46" s="78"/>
    </row>
    <row r="47" spans="1:7" s="75" customFormat="1" ht="12.75" x14ac:dyDescent="0.2">
      <c r="A47" s="70"/>
      <c r="B47" s="77"/>
      <c r="C47" s="79"/>
      <c r="D47" s="79"/>
      <c r="E47" s="79"/>
      <c r="F47" s="79"/>
    </row>
    <row r="48" spans="1:7" s="75" customFormat="1" ht="12.75" x14ac:dyDescent="0.2">
      <c r="A48" s="70"/>
      <c r="B48" s="77"/>
      <c r="C48" s="77"/>
      <c r="D48" s="77"/>
      <c r="E48" s="77"/>
      <c r="F48" s="77"/>
    </row>
    <row r="49" spans="1:6" s="75" customFormat="1" ht="12.75" x14ac:dyDescent="0.2">
      <c r="A49" s="70"/>
      <c r="B49" s="74"/>
      <c r="C49" s="74"/>
      <c r="D49" s="74"/>
      <c r="E49" s="74"/>
      <c r="F49" s="74"/>
    </row>
    <row r="50" spans="1:6" s="75" customFormat="1" ht="12.75" x14ac:dyDescent="0.2">
      <c r="A50" s="70"/>
      <c r="B50" s="77"/>
      <c r="D50" s="78"/>
      <c r="E50" s="78"/>
      <c r="F50" s="78"/>
    </row>
    <row r="51" spans="1:6" s="75" customFormat="1" ht="12.75" x14ac:dyDescent="0.2">
      <c r="A51" s="70"/>
      <c r="B51" s="77"/>
      <c r="C51" s="79"/>
      <c r="D51" s="79"/>
      <c r="E51" s="79"/>
      <c r="F51" s="79"/>
    </row>
    <row r="52" spans="1:6" s="75" customFormat="1" ht="12.75" x14ac:dyDescent="0.2">
      <c r="A52" s="70"/>
      <c r="B52" s="77"/>
      <c r="C52" s="77"/>
      <c r="D52" s="77"/>
      <c r="E52" s="77"/>
      <c r="F52" s="77"/>
    </row>
    <row r="53" spans="1:6" s="75" customFormat="1" ht="12.75" x14ac:dyDescent="0.2">
      <c r="A53" s="70"/>
      <c r="B53" s="74"/>
      <c r="C53" s="74"/>
      <c r="D53" s="74"/>
      <c r="E53" s="74"/>
      <c r="F53" s="74"/>
    </row>
    <row r="54" spans="1:6" s="75" customFormat="1" ht="12.75" x14ac:dyDescent="0.2">
      <c r="A54" s="70"/>
      <c r="B54" s="80"/>
      <c r="D54" s="81"/>
      <c r="E54" s="81"/>
      <c r="F54" s="81"/>
    </row>
    <row r="55" spans="1:6" ht="12.75" x14ac:dyDescent="0.2">
      <c r="A55" s="70"/>
      <c r="B55" s="82"/>
      <c r="C55" s="83"/>
      <c r="D55" s="83"/>
      <c r="E55" s="83"/>
      <c r="F55" s="83"/>
    </row>
    <row r="56" spans="1:6" ht="12.75" x14ac:dyDescent="0.2">
      <c r="A56" s="70"/>
      <c r="B56" s="84"/>
    </row>
    <row r="57" spans="1:6" ht="12.75" x14ac:dyDescent="0.2">
      <c r="A57" s="70"/>
    </row>
    <row r="58" spans="1:6" ht="12.75" x14ac:dyDescent="0.2">
      <c r="A58" s="70"/>
      <c r="C58" s="60"/>
      <c r="D58" s="60"/>
    </row>
    <row r="59" spans="1:6" ht="12.75" x14ac:dyDescent="0.2">
      <c r="A59" s="70"/>
      <c r="E59" s="85"/>
    </row>
    <row r="60" spans="1:6" ht="12" x14ac:dyDescent="0.2">
      <c r="B60" s="86"/>
      <c r="C60" s="60"/>
      <c r="D60" s="60"/>
    </row>
    <row r="61" spans="1:6" ht="12" x14ac:dyDescent="0.2">
      <c r="B61" s="87"/>
    </row>
    <row r="62" spans="1:6" ht="12" x14ac:dyDescent="0.2"/>
  </sheetData>
  <mergeCells count="1">
    <mergeCell ref="B41:F41"/>
  </mergeCells>
  <hyperlinks>
    <hyperlink ref="G14" location="'Tabelle 1'!A1" display="'Tabelle 1'!A1"/>
    <hyperlink ref="G17" location="'Diagramm'!A1" display="'Diagramm'!A1"/>
    <hyperlink ref="G20" location="'Tabelle 2.1'!A1" display="'Tabelle 2.1'!A1"/>
    <hyperlink ref="G21" location="'Tabelle 2.2'!A1" display="'Tabelle 2.2'!A1"/>
    <hyperlink ref="G22" location="'Tabelle 2.3'!A1" display="'Tabelle 2.3'!A1"/>
    <hyperlink ref="G23" location="'Tabelle 2.4'!A1" display="'Tabelle 2.4'!A1"/>
    <hyperlink ref="G26" location="'Tabelle 3.1'!A1" display="'Tabelle 3.1'!A1"/>
    <hyperlink ref="G27" location="'Tabelle 3.2'!A1" display="'Tabelle 3.2'!A1"/>
    <hyperlink ref="G28" location="'Tabelle 3.3'!A1" display="'Tabelle 3.3'!A1"/>
    <hyperlink ref="G29" location="'Tabelle 3.4'!A1" display="'Tabelle 3.4'!A1"/>
    <hyperlink ref="G32" location="'Tabelle 4.1'!A1" display="'Tabelle 4.1'!A1"/>
    <hyperlink ref="G33" location="'Tabelle 4.2'!A1" display="'Tabelle 4.2'!A1"/>
    <hyperlink ref="G34" location="'Tabelle 4.3'!A1" display="'Tabelle 4.3'!A1"/>
    <hyperlink ref="G37" location="'Tabelle 5.1'!A1" display="'Tabelle 5.1'!A1"/>
    <hyperlink ref="G38" location="'Tabelle 5.2'!A1" display="'Tabelle 5.2'!A1"/>
    <hyperlink ref="G41" location="'Tabelle 6'!A1" display="'Tabelle 6'!A1"/>
  </hyperlinks>
  <printOptions horizontalCentered="1"/>
  <pageMargins left="0.70866141732283472" right="0.39370078740157483" top="0.39370078740157483" bottom="0.39370078740157483" header="0.39370078740157483" footer="0.39370078740157483"/>
  <pageSetup paperSize="9" fitToHeight="0"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O63"/>
  <sheetViews>
    <sheetView showGridLines="0" zoomScaleNormal="100" workbookViewId="0"/>
  </sheetViews>
  <sheetFormatPr baseColWidth="10" defaultColWidth="7.75" defaultRowHeight="15.95" customHeight="1" x14ac:dyDescent="0.2"/>
  <cols>
    <col min="1" max="1" width="3.25" style="97" customWidth="1"/>
    <col min="2" max="2" width="16.5" style="97" bestFit="1"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90"/>
      <c r="D1" s="90"/>
      <c r="E1" s="90"/>
      <c r="F1" s="90"/>
      <c r="G1" s="89"/>
      <c r="H1" s="89"/>
      <c r="I1" s="89"/>
      <c r="J1" s="15" t="s">
        <v>6</v>
      </c>
    </row>
    <row r="2" spans="1:15" s="91" customFormat="1" ht="6.2" customHeight="1" x14ac:dyDescent="0.2">
      <c r="A2" s="92"/>
      <c r="B2" s="93"/>
      <c r="C2" s="93"/>
      <c r="D2" s="93"/>
      <c r="E2" s="93"/>
      <c r="F2" s="93"/>
      <c r="G2" s="93"/>
      <c r="H2" s="93"/>
      <c r="I2" s="93"/>
      <c r="J2" s="93"/>
    </row>
    <row r="3" spans="1:15" s="94" customFormat="1" ht="24.95" customHeight="1" x14ac:dyDescent="0.2">
      <c r="A3" s="570" t="s">
        <v>91</v>
      </c>
      <c r="B3" s="571"/>
      <c r="C3" s="571"/>
      <c r="D3" s="571"/>
      <c r="E3" s="571"/>
      <c r="F3" s="571"/>
      <c r="G3" s="571"/>
      <c r="H3" s="571"/>
      <c r="I3" s="571"/>
      <c r="J3" s="571"/>
    </row>
    <row r="4" spans="1:15" s="94" customFormat="1" ht="12" customHeight="1" x14ac:dyDescent="0.2">
      <c r="A4" s="572" t="s">
        <v>92</v>
      </c>
      <c r="B4" s="572"/>
      <c r="C4" s="572"/>
      <c r="D4" s="572"/>
      <c r="E4" s="572"/>
      <c r="F4" s="572"/>
      <c r="G4" s="572"/>
      <c r="H4" s="572"/>
      <c r="I4" s="572"/>
      <c r="J4" s="572"/>
    </row>
    <row r="5" spans="1:15" s="94" customFormat="1" ht="12" customHeight="1" x14ac:dyDescent="0.2">
      <c r="A5" s="573" t="s">
        <v>57</v>
      </c>
      <c r="B5" s="573"/>
      <c r="C5" s="573"/>
      <c r="D5" s="573"/>
      <c r="E5" s="95"/>
      <c r="F5" s="95"/>
      <c r="G5" s="95"/>
      <c r="H5" s="95"/>
      <c r="I5" s="95"/>
      <c r="J5" s="95"/>
    </row>
    <row r="6" spans="1:15" s="94" customFormat="1" ht="11.25" customHeight="1" x14ac:dyDescent="0.2">
      <c r="A6" s="574"/>
      <c r="B6" s="575"/>
      <c r="C6" s="575"/>
      <c r="D6" s="575"/>
      <c r="E6" s="575"/>
      <c r="F6" s="575"/>
      <c r="G6" s="575"/>
      <c r="H6" s="575"/>
      <c r="I6" s="575"/>
      <c r="J6" s="575"/>
    </row>
    <row r="7" spans="1:15" s="91" customFormat="1" ht="12" customHeight="1" x14ac:dyDescent="0.2">
      <c r="A7" s="576" t="s">
        <v>93</v>
      </c>
      <c r="B7" s="577"/>
      <c r="C7" s="582" t="s">
        <v>94</v>
      </c>
      <c r="D7" s="585" t="s">
        <v>95</v>
      </c>
      <c r="E7" s="586"/>
      <c r="F7" s="586"/>
      <c r="G7" s="586"/>
      <c r="H7" s="587"/>
      <c r="I7" s="588" t="s">
        <v>96</v>
      </c>
      <c r="J7" s="589"/>
      <c r="K7" s="96"/>
      <c r="L7" s="96"/>
      <c r="M7" s="96"/>
      <c r="N7" s="96"/>
      <c r="O7" s="96"/>
    </row>
    <row r="8" spans="1:15" ht="34.5" customHeight="1" x14ac:dyDescent="0.2">
      <c r="A8" s="578"/>
      <c r="B8" s="579"/>
      <c r="C8" s="583"/>
      <c r="D8" s="566" t="s">
        <v>97</v>
      </c>
      <c r="E8" s="566" t="s">
        <v>98</v>
      </c>
      <c r="F8" s="566" t="s">
        <v>99</v>
      </c>
      <c r="G8" s="566" t="s">
        <v>100</v>
      </c>
      <c r="H8" s="566" t="s">
        <v>101</v>
      </c>
      <c r="I8" s="590"/>
      <c r="J8" s="591"/>
    </row>
    <row r="9" spans="1:15" ht="12" customHeight="1" x14ac:dyDescent="0.2">
      <c r="A9" s="578"/>
      <c r="B9" s="579"/>
      <c r="C9" s="583"/>
      <c r="D9" s="567"/>
      <c r="E9" s="567"/>
      <c r="F9" s="567"/>
      <c r="G9" s="567"/>
      <c r="H9" s="567"/>
      <c r="I9" s="98" t="s">
        <v>102</v>
      </c>
      <c r="J9" s="99" t="s">
        <v>103</v>
      </c>
    </row>
    <row r="10" spans="1:15" ht="12" customHeight="1" x14ac:dyDescent="0.2">
      <c r="A10" s="580"/>
      <c r="B10" s="581"/>
      <c r="C10" s="584"/>
      <c r="D10" s="100">
        <v>1</v>
      </c>
      <c r="E10" s="100">
        <v>2</v>
      </c>
      <c r="F10" s="100">
        <v>3</v>
      </c>
      <c r="G10" s="100">
        <v>4</v>
      </c>
      <c r="H10" s="100">
        <v>5</v>
      </c>
      <c r="I10" s="100">
        <v>6</v>
      </c>
      <c r="J10" s="100">
        <v>7</v>
      </c>
      <c r="K10" s="101"/>
    </row>
    <row r="11" spans="1:15" s="110" customFormat="1" ht="18" customHeight="1" x14ac:dyDescent="0.2">
      <c r="A11" s="102" t="s">
        <v>66</v>
      </c>
      <c r="B11" s="103"/>
      <c r="C11" s="104"/>
      <c r="D11" s="105"/>
      <c r="E11" s="106"/>
      <c r="F11" s="106"/>
      <c r="G11" s="106"/>
      <c r="H11" s="107"/>
      <c r="I11" s="108"/>
      <c r="J11" s="109"/>
    </row>
    <row r="12" spans="1:15" s="110" customFormat="1" ht="13.5" customHeight="1" x14ac:dyDescent="0.2">
      <c r="A12" s="111" t="s">
        <v>104</v>
      </c>
      <c r="B12" s="112"/>
      <c r="C12" s="113">
        <v>100</v>
      </c>
      <c r="D12" s="114">
        <v>33702</v>
      </c>
      <c r="E12" s="114">
        <v>33797</v>
      </c>
      <c r="F12" s="114">
        <v>34230</v>
      </c>
      <c r="G12" s="114">
        <v>33890</v>
      </c>
      <c r="H12" s="114">
        <v>33781</v>
      </c>
      <c r="I12" s="115">
        <v>-79</v>
      </c>
      <c r="J12" s="116">
        <v>-0.23385927000384832</v>
      </c>
      <c r="N12" s="117"/>
    </row>
    <row r="13" spans="1:15" s="110" customFormat="1" ht="13.5" customHeight="1" x14ac:dyDescent="0.2">
      <c r="A13" s="118" t="s">
        <v>105</v>
      </c>
      <c r="B13" s="119" t="s">
        <v>106</v>
      </c>
      <c r="C13" s="113">
        <v>47.549106877930093</v>
      </c>
      <c r="D13" s="114">
        <v>16025</v>
      </c>
      <c r="E13" s="114">
        <v>16045</v>
      </c>
      <c r="F13" s="114">
        <v>16403</v>
      </c>
      <c r="G13" s="114">
        <v>16179</v>
      </c>
      <c r="H13" s="114">
        <v>16026</v>
      </c>
      <c r="I13" s="115">
        <v>-1</v>
      </c>
      <c r="J13" s="116">
        <v>-6.239860227130912E-3</v>
      </c>
    </row>
    <row r="14" spans="1:15" s="110" customFormat="1" ht="13.5" customHeight="1" x14ac:dyDescent="0.2">
      <c r="A14" s="120"/>
      <c r="B14" s="119" t="s">
        <v>107</v>
      </c>
      <c r="C14" s="113">
        <v>52.450893122069907</v>
      </c>
      <c r="D14" s="114">
        <v>17677</v>
      </c>
      <c r="E14" s="114">
        <v>17752</v>
      </c>
      <c r="F14" s="114">
        <v>17827</v>
      </c>
      <c r="G14" s="114">
        <v>17711</v>
      </c>
      <c r="H14" s="114">
        <v>17755</v>
      </c>
      <c r="I14" s="115">
        <v>-78</v>
      </c>
      <c r="J14" s="116">
        <v>-0.43931286961419319</v>
      </c>
    </row>
    <row r="15" spans="1:15" s="110" customFormat="1" ht="13.5" customHeight="1" x14ac:dyDescent="0.2">
      <c r="A15" s="118" t="s">
        <v>105</v>
      </c>
      <c r="B15" s="121" t="s">
        <v>108</v>
      </c>
      <c r="C15" s="113">
        <v>7.8392973710759009</v>
      </c>
      <c r="D15" s="114">
        <v>2642</v>
      </c>
      <c r="E15" s="114">
        <v>2723</v>
      </c>
      <c r="F15" s="114">
        <v>2810</v>
      </c>
      <c r="G15" s="114">
        <v>2452</v>
      </c>
      <c r="H15" s="114">
        <v>2474</v>
      </c>
      <c r="I15" s="115">
        <v>168</v>
      </c>
      <c r="J15" s="116">
        <v>6.7906224737267582</v>
      </c>
    </row>
    <row r="16" spans="1:15" s="110" customFormat="1" ht="13.5" customHeight="1" x14ac:dyDescent="0.2">
      <c r="A16" s="118"/>
      <c r="B16" s="121" t="s">
        <v>109</v>
      </c>
      <c r="C16" s="113">
        <v>65.251320396415636</v>
      </c>
      <c r="D16" s="114">
        <v>21991</v>
      </c>
      <c r="E16" s="114">
        <v>22038</v>
      </c>
      <c r="F16" s="114">
        <v>22350</v>
      </c>
      <c r="G16" s="114">
        <v>22464</v>
      </c>
      <c r="H16" s="114">
        <v>22486</v>
      </c>
      <c r="I16" s="115">
        <v>-495</v>
      </c>
      <c r="J16" s="116">
        <v>-2.201369741172285</v>
      </c>
    </row>
    <row r="17" spans="1:10" s="110" customFormat="1" ht="13.5" customHeight="1" x14ac:dyDescent="0.2">
      <c r="A17" s="118"/>
      <c r="B17" s="121" t="s">
        <v>110</v>
      </c>
      <c r="C17" s="113">
        <v>25.939113405732598</v>
      </c>
      <c r="D17" s="114">
        <v>8742</v>
      </c>
      <c r="E17" s="114">
        <v>8714</v>
      </c>
      <c r="F17" s="114">
        <v>8759</v>
      </c>
      <c r="G17" s="114">
        <v>8679</v>
      </c>
      <c r="H17" s="114">
        <v>8539</v>
      </c>
      <c r="I17" s="115">
        <v>203</v>
      </c>
      <c r="J17" s="116">
        <v>2.377327555919897</v>
      </c>
    </row>
    <row r="18" spans="1:10" s="110" customFormat="1" ht="13.5" customHeight="1" x14ac:dyDescent="0.2">
      <c r="A18" s="120"/>
      <c r="B18" s="121" t="s">
        <v>111</v>
      </c>
      <c r="C18" s="113">
        <v>0.97026882677585902</v>
      </c>
      <c r="D18" s="114">
        <v>327</v>
      </c>
      <c r="E18" s="114">
        <v>322</v>
      </c>
      <c r="F18" s="114">
        <v>311</v>
      </c>
      <c r="G18" s="114">
        <v>295</v>
      </c>
      <c r="H18" s="114">
        <v>282</v>
      </c>
      <c r="I18" s="115">
        <v>45</v>
      </c>
      <c r="J18" s="116">
        <v>15.957446808510639</v>
      </c>
    </row>
    <row r="19" spans="1:10" s="110" customFormat="1" ht="13.5" customHeight="1" x14ac:dyDescent="0.2">
      <c r="A19" s="120"/>
      <c r="B19" s="121" t="s">
        <v>112</v>
      </c>
      <c r="C19" s="113">
        <v>0.33825885704112518</v>
      </c>
      <c r="D19" s="114">
        <v>114</v>
      </c>
      <c r="E19" s="114">
        <v>103</v>
      </c>
      <c r="F19" s="114">
        <v>100</v>
      </c>
      <c r="G19" s="114">
        <v>85</v>
      </c>
      <c r="H19" s="114">
        <v>88</v>
      </c>
      <c r="I19" s="115">
        <v>26</v>
      </c>
      <c r="J19" s="116">
        <v>29.545454545454547</v>
      </c>
    </row>
    <row r="20" spans="1:10" s="110" customFormat="1" ht="13.5" customHeight="1" x14ac:dyDescent="0.2">
      <c r="A20" s="118" t="s">
        <v>113</v>
      </c>
      <c r="B20" s="122" t="s">
        <v>114</v>
      </c>
      <c r="C20" s="113">
        <v>70.046288054121419</v>
      </c>
      <c r="D20" s="114">
        <v>23607</v>
      </c>
      <c r="E20" s="114">
        <v>23677</v>
      </c>
      <c r="F20" s="114">
        <v>24055</v>
      </c>
      <c r="G20" s="114">
        <v>23788</v>
      </c>
      <c r="H20" s="114">
        <v>23716</v>
      </c>
      <c r="I20" s="115">
        <v>-109</v>
      </c>
      <c r="J20" s="116">
        <v>-0.45960532973519985</v>
      </c>
    </row>
    <row r="21" spans="1:10" s="110" customFormat="1" ht="13.5" customHeight="1" x14ac:dyDescent="0.2">
      <c r="A21" s="120"/>
      <c r="B21" s="122" t="s">
        <v>115</v>
      </c>
      <c r="C21" s="113">
        <v>29.953711945878585</v>
      </c>
      <c r="D21" s="114">
        <v>10095</v>
      </c>
      <c r="E21" s="114">
        <v>10120</v>
      </c>
      <c r="F21" s="114">
        <v>10175</v>
      </c>
      <c r="G21" s="114">
        <v>10102</v>
      </c>
      <c r="H21" s="114">
        <v>10065</v>
      </c>
      <c r="I21" s="115">
        <v>30</v>
      </c>
      <c r="J21" s="116">
        <v>0.29806259314456035</v>
      </c>
    </row>
    <row r="22" spans="1:10" s="110" customFormat="1" ht="13.5" customHeight="1" x14ac:dyDescent="0.2">
      <c r="A22" s="118" t="s">
        <v>113</v>
      </c>
      <c r="B22" s="122" t="s">
        <v>116</v>
      </c>
      <c r="C22" s="113">
        <v>96.243546377069606</v>
      </c>
      <c r="D22" s="114">
        <v>32436</v>
      </c>
      <c r="E22" s="114">
        <v>32519</v>
      </c>
      <c r="F22" s="114">
        <v>32917</v>
      </c>
      <c r="G22" s="114">
        <v>32715</v>
      </c>
      <c r="H22" s="114">
        <v>32694</v>
      </c>
      <c r="I22" s="115">
        <v>-258</v>
      </c>
      <c r="J22" s="116">
        <v>-0.78913562121490177</v>
      </c>
    </row>
    <row r="23" spans="1:10" s="110" customFormat="1" ht="13.5" customHeight="1" x14ac:dyDescent="0.2">
      <c r="A23" s="123"/>
      <c r="B23" s="124" t="s">
        <v>117</v>
      </c>
      <c r="C23" s="125">
        <v>3.7297489763218801</v>
      </c>
      <c r="D23" s="114">
        <v>1257</v>
      </c>
      <c r="E23" s="114">
        <v>1270</v>
      </c>
      <c r="F23" s="114">
        <v>1306</v>
      </c>
      <c r="G23" s="114">
        <v>1166</v>
      </c>
      <c r="H23" s="114">
        <v>1077</v>
      </c>
      <c r="I23" s="115">
        <v>180</v>
      </c>
      <c r="J23" s="116">
        <v>16.713091922005571</v>
      </c>
    </row>
    <row r="24" spans="1:10" s="110" customFormat="1" ht="18" customHeight="1" x14ac:dyDescent="0.2">
      <c r="A24" s="126" t="s">
        <v>118</v>
      </c>
      <c r="B24" s="103"/>
      <c r="C24" s="127"/>
      <c r="D24" s="128"/>
      <c r="E24" s="129"/>
      <c r="F24" s="129"/>
      <c r="G24" s="129"/>
      <c r="H24" s="130"/>
      <c r="I24" s="131"/>
      <c r="J24" s="132"/>
    </row>
    <row r="25" spans="1:10" s="110" customFormat="1" ht="15.75" customHeight="1" x14ac:dyDescent="0.2">
      <c r="A25" s="111" t="s">
        <v>119</v>
      </c>
      <c r="B25" s="112"/>
      <c r="C25" s="133"/>
      <c r="D25" s="134"/>
      <c r="E25" s="135"/>
      <c r="F25" s="135"/>
      <c r="G25" s="135"/>
      <c r="H25" s="136"/>
      <c r="I25" s="137"/>
      <c r="J25" s="138"/>
    </row>
    <row r="26" spans="1:10" s="110" customFormat="1" ht="13.5" customHeight="1" x14ac:dyDescent="0.2">
      <c r="A26" s="111" t="s">
        <v>104</v>
      </c>
      <c r="B26" s="112"/>
      <c r="C26" s="113">
        <v>100</v>
      </c>
      <c r="D26" s="139">
        <v>3090</v>
      </c>
      <c r="E26" s="114">
        <v>3246</v>
      </c>
      <c r="F26" s="114">
        <v>3310</v>
      </c>
      <c r="G26" s="114">
        <v>3328</v>
      </c>
      <c r="H26" s="140">
        <v>3227</v>
      </c>
      <c r="I26" s="115">
        <v>-137</v>
      </c>
      <c r="J26" s="116">
        <v>-4.2454291911992561</v>
      </c>
    </row>
    <row r="27" spans="1:10" s="110" customFormat="1" ht="13.5" customHeight="1" x14ac:dyDescent="0.2">
      <c r="A27" s="118" t="s">
        <v>105</v>
      </c>
      <c r="B27" s="119" t="s">
        <v>106</v>
      </c>
      <c r="C27" s="113">
        <v>44.40129449838188</v>
      </c>
      <c r="D27" s="115">
        <v>1372</v>
      </c>
      <c r="E27" s="114">
        <v>1455</v>
      </c>
      <c r="F27" s="114">
        <v>1464</v>
      </c>
      <c r="G27" s="114">
        <v>1472</v>
      </c>
      <c r="H27" s="140">
        <v>1411</v>
      </c>
      <c r="I27" s="115">
        <v>-39</v>
      </c>
      <c r="J27" s="116">
        <v>-2.7639971651311126</v>
      </c>
    </row>
    <row r="28" spans="1:10" s="110" customFormat="1" ht="13.5" customHeight="1" x14ac:dyDescent="0.2">
      <c r="A28" s="120"/>
      <c r="B28" s="119" t="s">
        <v>107</v>
      </c>
      <c r="C28" s="113">
        <v>55.59870550161812</v>
      </c>
      <c r="D28" s="115">
        <v>1718</v>
      </c>
      <c r="E28" s="114">
        <v>1791</v>
      </c>
      <c r="F28" s="114">
        <v>1846</v>
      </c>
      <c r="G28" s="114">
        <v>1856</v>
      </c>
      <c r="H28" s="140">
        <v>1816</v>
      </c>
      <c r="I28" s="115">
        <v>-98</v>
      </c>
      <c r="J28" s="116">
        <v>-5.3964757709251101</v>
      </c>
    </row>
    <row r="29" spans="1:10" s="110" customFormat="1" ht="13.5" customHeight="1" x14ac:dyDescent="0.2">
      <c r="A29" s="118" t="s">
        <v>105</v>
      </c>
      <c r="B29" s="121" t="s">
        <v>108</v>
      </c>
      <c r="C29" s="113">
        <v>14.951456310679612</v>
      </c>
      <c r="D29" s="115">
        <v>462</v>
      </c>
      <c r="E29" s="114">
        <v>471</v>
      </c>
      <c r="F29" s="114">
        <v>515</v>
      </c>
      <c r="G29" s="114">
        <v>518</v>
      </c>
      <c r="H29" s="140">
        <v>450</v>
      </c>
      <c r="I29" s="115">
        <v>12</v>
      </c>
      <c r="J29" s="116">
        <v>2.6666666666666665</v>
      </c>
    </row>
    <row r="30" spans="1:10" s="110" customFormat="1" ht="13.5" customHeight="1" x14ac:dyDescent="0.2">
      <c r="A30" s="118"/>
      <c r="B30" s="121" t="s">
        <v>109</v>
      </c>
      <c r="C30" s="113">
        <v>37.411003236245953</v>
      </c>
      <c r="D30" s="115">
        <v>1156</v>
      </c>
      <c r="E30" s="114">
        <v>1240</v>
      </c>
      <c r="F30" s="114">
        <v>1237</v>
      </c>
      <c r="G30" s="114">
        <v>1259</v>
      </c>
      <c r="H30" s="140">
        <v>1252</v>
      </c>
      <c r="I30" s="115">
        <v>-96</v>
      </c>
      <c r="J30" s="116">
        <v>-7.6677316293929714</v>
      </c>
    </row>
    <row r="31" spans="1:10" s="110" customFormat="1" ht="13.5" customHeight="1" x14ac:dyDescent="0.2">
      <c r="A31" s="118"/>
      <c r="B31" s="121" t="s">
        <v>110</v>
      </c>
      <c r="C31" s="113">
        <v>21.262135922330096</v>
      </c>
      <c r="D31" s="115">
        <v>657</v>
      </c>
      <c r="E31" s="114">
        <v>694</v>
      </c>
      <c r="F31" s="114">
        <v>723</v>
      </c>
      <c r="G31" s="114">
        <v>712</v>
      </c>
      <c r="H31" s="140">
        <v>725</v>
      </c>
      <c r="I31" s="115">
        <v>-68</v>
      </c>
      <c r="J31" s="116">
        <v>-9.3793103448275854</v>
      </c>
    </row>
    <row r="32" spans="1:10" s="110" customFormat="1" ht="13.5" customHeight="1" x14ac:dyDescent="0.2">
      <c r="A32" s="120"/>
      <c r="B32" s="121" t="s">
        <v>111</v>
      </c>
      <c r="C32" s="113">
        <v>26.375404530744337</v>
      </c>
      <c r="D32" s="115">
        <v>815</v>
      </c>
      <c r="E32" s="114">
        <v>841</v>
      </c>
      <c r="F32" s="114">
        <v>835</v>
      </c>
      <c r="G32" s="114">
        <v>839</v>
      </c>
      <c r="H32" s="140">
        <v>800</v>
      </c>
      <c r="I32" s="115">
        <v>15</v>
      </c>
      <c r="J32" s="116">
        <v>1.875</v>
      </c>
    </row>
    <row r="33" spans="1:10" s="110" customFormat="1" ht="13.5" customHeight="1" x14ac:dyDescent="0.2">
      <c r="A33" s="120"/>
      <c r="B33" s="121" t="s">
        <v>112</v>
      </c>
      <c r="C33" s="113">
        <v>3.1391585760517797</v>
      </c>
      <c r="D33" s="115">
        <v>97</v>
      </c>
      <c r="E33" s="114">
        <v>102</v>
      </c>
      <c r="F33" s="114">
        <v>102</v>
      </c>
      <c r="G33" s="114">
        <v>93</v>
      </c>
      <c r="H33" s="140">
        <v>83</v>
      </c>
      <c r="I33" s="115">
        <v>14</v>
      </c>
      <c r="J33" s="116">
        <v>16.867469879518072</v>
      </c>
    </row>
    <row r="34" spans="1:10" s="110" customFormat="1" ht="13.5" customHeight="1" x14ac:dyDescent="0.2">
      <c r="A34" s="118" t="s">
        <v>113</v>
      </c>
      <c r="B34" s="122" t="s">
        <v>116</v>
      </c>
      <c r="C34" s="113">
        <v>94.304207119741093</v>
      </c>
      <c r="D34" s="115">
        <v>2914</v>
      </c>
      <c r="E34" s="114">
        <v>3079</v>
      </c>
      <c r="F34" s="114">
        <v>3161</v>
      </c>
      <c r="G34" s="114">
        <v>3174</v>
      </c>
      <c r="H34" s="140">
        <v>3080</v>
      </c>
      <c r="I34" s="115">
        <v>-166</v>
      </c>
      <c r="J34" s="116">
        <v>-5.3896103896103895</v>
      </c>
    </row>
    <row r="35" spans="1:10" s="110" customFormat="1" ht="13.5" customHeight="1" x14ac:dyDescent="0.2">
      <c r="A35" s="118"/>
      <c r="B35" s="119" t="s">
        <v>117</v>
      </c>
      <c r="C35" s="113">
        <v>5.4692556634304204</v>
      </c>
      <c r="D35" s="115">
        <v>169</v>
      </c>
      <c r="E35" s="114">
        <v>164</v>
      </c>
      <c r="F35" s="114">
        <v>146</v>
      </c>
      <c r="G35" s="114">
        <v>151</v>
      </c>
      <c r="H35" s="140">
        <v>143</v>
      </c>
      <c r="I35" s="115">
        <v>26</v>
      </c>
      <c r="J35" s="116">
        <v>18.181818181818183</v>
      </c>
    </row>
    <row r="36" spans="1:10" s="110" customFormat="1" ht="18" customHeight="1" x14ac:dyDescent="0.2">
      <c r="A36" s="111" t="s">
        <v>120</v>
      </c>
      <c r="B36" s="112"/>
      <c r="C36" s="141"/>
      <c r="D36" s="134"/>
      <c r="E36" s="135"/>
      <c r="F36" s="135"/>
      <c r="G36" s="135"/>
      <c r="H36" s="136"/>
      <c r="I36" s="137"/>
      <c r="J36" s="138"/>
    </row>
    <row r="37" spans="1:10" s="110" customFormat="1" ht="13.5" customHeight="1" x14ac:dyDescent="0.2">
      <c r="A37" s="111" t="s">
        <v>104</v>
      </c>
      <c r="B37" s="112"/>
      <c r="C37" s="113">
        <v>100</v>
      </c>
      <c r="D37" s="139">
        <v>2133</v>
      </c>
      <c r="E37" s="114">
        <v>2232</v>
      </c>
      <c r="F37" s="114">
        <v>2295</v>
      </c>
      <c r="G37" s="114">
        <v>2350</v>
      </c>
      <c r="H37" s="140">
        <v>2282</v>
      </c>
      <c r="I37" s="115">
        <v>-149</v>
      </c>
      <c r="J37" s="116">
        <v>-6.5293602103418058</v>
      </c>
    </row>
    <row r="38" spans="1:10" s="110" customFormat="1" ht="13.5" customHeight="1" x14ac:dyDescent="0.2">
      <c r="A38" s="118" t="s">
        <v>105</v>
      </c>
      <c r="B38" s="119" t="s">
        <v>106</v>
      </c>
      <c r="C38" s="113">
        <v>46.132208157524616</v>
      </c>
      <c r="D38" s="115">
        <v>984</v>
      </c>
      <c r="E38" s="114">
        <v>1029</v>
      </c>
      <c r="F38" s="114">
        <v>1046</v>
      </c>
      <c r="G38" s="114">
        <v>1068</v>
      </c>
      <c r="H38" s="140">
        <v>1041</v>
      </c>
      <c r="I38" s="115">
        <v>-57</v>
      </c>
      <c r="J38" s="116">
        <v>-5.4755043227665707</v>
      </c>
    </row>
    <row r="39" spans="1:10" s="110" customFormat="1" ht="13.5" customHeight="1" x14ac:dyDescent="0.2">
      <c r="A39" s="120"/>
      <c r="B39" s="119" t="s">
        <v>107</v>
      </c>
      <c r="C39" s="113">
        <v>53.867791842475384</v>
      </c>
      <c r="D39" s="115">
        <v>1149</v>
      </c>
      <c r="E39" s="114">
        <v>1203</v>
      </c>
      <c r="F39" s="114">
        <v>1249</v>
      </c>
      <c r="G39" s="114">
        <v>1282</v>
      </c>
      <c r="H39" s="140">
        <v>1241</v>
      </c>
      <c r="I39" s="115">
        <v>-92</v>
      </c>
      <c r="J39" s="116">
        <v>-7.4133763094278811</v>
      </c>
    </row>
    <row r="40" spans="1:10" s="110" customFormat="1" ht="13.5" customHeight="1" x14ac:dyDescent="0.2">
      <c r="A40" s="118" t="s">
        <v>105</v>
      </c>
      <c r="B40" s="121" t="s">
        <v>108</v>
      </c>
      <c r="C40" s="113">
        <v>16.924519456165026</v>
      </c>
      <c r="D40" s="115">
        <v>361</v>
      </c>
      <c r="E40" s="114">
        <v>365</v>
      </c>
      <c r="F40" s="114">
        <v>401</v>
      </c>
      <c r="G40" s="114">
        <v>422</v>
      </c>
      <c r="H40" s="140">
        <v>350</v>
      </c>
      <c r="I40" s="115">
        <v>11</v>
      </c>
      <c r="J40" s="116">
        <v>3.1428571428571428</v>
      </c>
    </row>
    <row r="41" spans="1:10" s="110" customFormat="1" ht="13.5" customHeight="1" x14ac:dyDescent="0.2">
      <c r="A41" s="118"/>
      <c r="B41" s="121" t="s">
        <v>109</v>
      </c>
      <c r="C41" s="113">
        <v>23.066104078762308</v>
      </c>
      <c r="D41" s="115">
        <v>492</v>
      </c>
      <c r="E41" s="114">
        <v>533</v>
      </c>
      <c r="F41" s="114">
        <v>539</v>
      </c>
      <c r="G41" s="114">
        <v>569</v>
      </c>
      <c r="H41" s="140">
        <v>591</v>
      </c>
      <c r="I41" s="115">
        <v>-99</v>
      </c>
      <c r="J41" s="116">
        <v>-16.751269035532996</v>
      </c>
    </row>
    <row r="42" spans="1:10" s="110" customFormat="1" ht="13.5" customHeight="1" x14ac:dyDescent="0.2">
      <c r="A42" s="118"/>
      <c r="B42" s="121" t="s">
        <v>110</v>
      </c>
      <c r="C42" s="113">
        <v>22.550398499765588</v>
      </c>
      <c r="D42" s="115">
        <v>481</v>
      </c>
      <c r="E42" s="114">
        <v>514</v>
      </c>
      <c r="F42" s="114">
        <v>536</v>
      </c>
      <c r="G42" s="114">
        <v>539</v>
      </c>
      <c r="H42" s="140">
        <v>556</v>
      </c>
      <c r="I42" s="115">
        <v>-75</v>
      </c>
      <c r="J42" s="116">
        <v>-13.489208633093526</v>
      </c>
    </row>
    <row r="43" spans="1:10" s="110" customFormat="1" ht="13.5" customHeight="1" x14ac:dyDescent="0.2">
      <c r="A43" s="120"/>
      <c r="B43" s="121" t="s">
        <v>111</v>
      </c>
      <c r="C43" s="113">
        <v>37.458977965307078</v>
      </c>
      <c r="D43" s="115">
        <v>799</v>
      </c>
      <c r="E43" s="114">
        <v>820</v>
      </c>
      <c r="F43" s="114">
        <v>819</v>
      </c>
      <c r="G43" s="114">
        <v>820</v>
      </c>
      <c r="H43" s="140">
        <v>785</v>
      </c>
      <c r="I43" s="115">
        <v>14</v>
      </c>
      <c r="J43" s="116">
        <v>1.7834394904458599</v>
      </c>
    </row>
    <row r="44" spans="1:10" s="110" customFormat="1" ht="13.5" customHeight="1" x14ac:dyDescent="0.2">
      <c r="A44" s="120"/>
      <c r="B44" s="121" t="s">
        <v>112</v>
      </c>
      <c r="C44" s="113">
        <v>4.4069385841537736</v>
      </c>
      <c r="D44" s="115">
        <v>94</v>
      </c>
      <c r="E44" s="114">
        <v>94</v>
      </c>
      <c r="F44" s="114">
        <v>96</v>
      </c>
      <c r="G44" s="114">
        <v>85</v>
      </c>
      <c r="H44" s="140">
        <v>80</v>
      </c>
      <c r="I44" s="115">
        <v>14</v>
      </c>
      <c r="J44" s="116">
        <v>17.5</v>
      </c>
    </row>
    <row r="45" spans="1:10" s="110" customFormat="1" ht="13.5" customHeight="1" x14ac:dyDescent="0.2">
      <c r="A45" s="118" t="s">
        <v>113</v>
      </c>
      <c r="B45" s="122" t="s">
        <v>116</v>
      </c>
      <c r="C45" s="113">
        <v>93.952180028129391</v>
      </c>
      <c r="D45" s="115">
        <v>2004</v>
      </c>
      <c r="E45" s="114">
        <v>2110</v>
      </c>
      <c r="F45" s="114">
        <v>2187</v>
      </c>
      <c r="G45" s="114">
        <v>2230</v>
      </c>
      <c r="H45" s="140">
        <v>2164</v>
      </c>
      <c r="I45" s="115">
        <v>-160</v>
      </c>
      <c r="J45" s="116">
        <v>-7.3937153419593349</v>
      </c>
    </row>
    <row r="46" spans="1:10" s="110" customFormat="1" ht="13.5" customHeight="1" x14ac:dyDescent="0.2">
      <c r="A46" s="118"/>
      <c r="B46" s="119" t="s">
        <v>117</v>
      </c>
      <c r="C46" s="113">
        <v>5.766526019690577</v>
      </c>
      <c r="D46" s="115">
        <v>123</v>
      </c>
      <c r="E46" s="114">
        <v>119</v>
      </c>
      <c r="F46" s="114">
        <v>105</v>
      </c>
      <c r="G46" s="114">
        <v>117</v>
      </c>
      <c r="H46" s="140">
        <v>114</v>
      </c>
      <c r="I46" s="115">
        <v>9</v>
      </c>
      <c r="J46" s="116">
        <v>7.8947368421052628</v>
      </c>
    </row>
    <row r="47" spans="1:10" s="110" customFormat="1" ht="18" customHeight="1" x14ac:dyDescent="0.2">
      <c r="A47" s="111" t="s">
        <v>121</v>
      </c>
      <c r="B47" s="112"/>
      <c r="C47" s="141"/>
      <c r="D47" s="134"/>
      <c r="E47" s="135"/>
      <c r="F47" s="135"/>
      <c r="G47" s="135"/>
      <c r="H47" s="136"/>
      <c r="I47" s="137"/>
      <c r="J47" s="138"/>
    </row>
    <row r="48" spans="1:10" s="110" customFormat="1" ht="13.5" customHeight="1" x14ac:dyDescent="0.2">
      <c r="A48" s="111" t="s">
        <v>104</v>
      </c>
      <c r="B48" s="112"/>
      <c r="C48" s="113">
        <v>100</v>
      </c>
      <c r="D48" s="139">
        <v>957</v>
      </c>
      <c r="E48" s="114">
        <v>1014</v>
      </c>
      <c r="F48" s="114">
        <v>1015</v>
      </c>
      <c r="G48" s="114">
        <v>978</v>
      </c>
      <c r="H48" s="140">
        <v>945</v>
      </c>
      <c r="I48" s="115">
        <v>12</v>
      </c>
      <c r="J48" s="116">
        <v>1.2698412698412698</v>
      </c>
    </row>
    <row r="49" spans="1:12" s="110" customFormat="1" ht="13.5" customHeight="1" x14ac:dyDescent="0.2">
      <c r="A49" s="118" t="s">
        <v>105</v>
      </c>
      <c r="B49" s="119" t="s">
        <v>106</v>
      </c>
      <c r="C49" s="113">
        <v>40.543364681295714</v>
      </c>
      <c r="D49" s="115">
        <v>388</v>
      </c>
      <c r="E49" s="114">
        <v>426</v>
      </c>
      <c r="F49" s="114">
        <v>418</v>
      </c>
      <c r="G49" s="114">
        <v>404</v>
      </c>
      <c r="H49" s="140">
        <v>370</v>
      </c>
      <c r="I49" s="115">
        <v>18</v>
      </c>
      <c r="J49" s="116">
        <v>4.8648648648648649</v>
      </c>
    </row>
    <row r="50" spans="1:12" s="110" customFormat="1" ht="13.5" customHeight="1" x14ac:dyDescent="0.2">
      <c r="A50" s="120"/>
      <c r="B50" s="119" t="s">
        <v>107</v>
      </c>
      <c r="C50" s="113">
        <v>59.456635318704286</v>
      </c>
      <c r="D50" s="115">
        <v>569</v>
      </c>
      <c r="E50" s="114">
        <v>588</v>
      </c>
      <c r="F50" s="114">
        <v>597</v>
      </c>
      <c r="G50" s="114">
        <v>574</v>
      </c>
      <c r="H50" s="140">
        <v>575</v>
      </c>
      <c r="I50" s="115">
        <v>-6</v>
      </c>
      <c r="J50" s="116">
        <v>-1.0434782608695652</v>
      </c>
    </row>
    <row r="51" spans="1:12" s="110" customFormat="1" ht="13.5" customHeight="1" x14ac:dyDescent="0.2">
      <c r="A51" s="118" t="s">
        <v>105</v>
      </c>
      <c r="B51" s="121" t="s">
        <v>108</v>
      </c>
      <c r="C51" s="113">
        <v>10.553814002089863</v>
      </c>
      <c r="D51" s="115">
        <v>101</v>
      </c>
      <c r="E51" s="114">
        <v>106</v>
      </c>
      <c r="F51" s="114">
        <v>114</v>
      </c>
      <c r="G51" s="114">
        <v>96</v>
      </c>
      <c r="H51" s="140">
        <v>100</v>
      </c>
      <c r="I51" s="115">
        <v>1</v>
      </c>
      <c r="J51" s="116">
        <v>1</v>
      </c>
    </row>
    <row r="52" spans="1:12" s="110" customFormat="1" ht="13.5" customHeight="1" x14ac:dyDescent="0.2">
      <c r="A52" s="118"/>
      <c r="B52" s="121" t="s">
        <v>109</v>
      </c>
      <c r="C52" s="113">
        <v>69.383490073145239</v>
      </c>
      <c r="D52" s="115">
        <v>664</v>
      </c>
      <c r="E52" s="114">
        <v>707</v>
      </c>
      <c r="F52" s="114">
        <v>698</v>
      </c>
      <c r="G52" s="114">
        <v>690</v>
      </c>
      <c r="H52" s="140">
        <v>661</v>
      </c>
      <c r="I52" s="115">
        <v>3</v>
      </c>
      <c r="J52" s="116">
        <v>0.45385779122541603</v>
      </c>
    </row>
    <row r="53" spans="1:12" s="110" customFormat="1" ht="13.5" customHeight="1" x14ac:dyDescent="0.2">
      <c r="A53" s="118"/>
      <c r="B53" s="121" t="s">
        <v>110</v>
      </c>
      <c r="C53" s="113">
        <v>18.390804597701148</v>
      </c>
      <c r="D53" s="115">
        <v>176</v>
      </c>
      <c r="E53" s="114">
        <v>180</v>
      </c>
      <c r="F53" s="114">
        <v>187</v>
      </c>
      <c r="G53" s="114">
        <v>173</v>
      </c>
      <c r="H53" s="140">
        <v>169</v>
      </c>
      <c r="I53" s="115">
        <v>7</v>
      </c>
      <c r="J53" s="116">
        <v>4.1420118343195265</v>
      </c>
    </row>
    <row r="54" spans="1:12" s="110" customFormat="1" ht="13.5" customHeight="1" x14ac:dyDescent="0.2">
      <c r="A54" s="120"/>
      <c r="B54" s="121" t="s">
        <v>111</v>
      </c>
      <c r="C54" s="113">
        <v>1.6718913270637408</v>
      </c>
      <c r="D54" s="115">
        <v>16</v>
      </c>
      <c r="E54" s="114">
        <v>21</v>
      </c>
      <c r="F54" s="114">
        <v>16</v>
      </c>
      <c r="G54" s="114">
        <v>19</v>
      </c>
      <c r="H54" s="140">
        <v>15</v>
      </c>
      <c r="I54" s="115">
        <v>1</v>
      </c>
      <c r="J54" s="116">
        <v>6.666666666666667</v>
      </c>
    </row>
    <row r="55" spans="1:12" s="110" customFormat="1" ht="13.5" customHeight="1" x14ac:dyDescent="0.2">
      <c r="A55" s="120"/>
      <c r="B55" s="121" t="s">
        <v>112</v>
      </c>
      <c r="C55" s="113">
        <v>0.31347962382445144</v>
      </c>
      <c r="D55" s="115">
        <v>3</v>
      </c>
      <c r="E55" s="114">
        <v>8</v>
      </c>
      <c r="F55" s="114">
        <v>6</v>
      </c>
      <c r="G55" s="114">
        <v>8</v>
      </c>
      <c r="H55" s="140">
        <v>3</v>
      </c>
      <c r="I55" s="115">
        <v>0</v>
      </c>
      <c r="J55" s="116">
        <v>0</v>
      </c>
    </row>
    <row r="56" spans="1:12" s="110" customFormat="1" ht="13.5" customHeight="1" x14ac:dyDescent="0.2">
      <c r="A56" s="118" t="s">
        <v>113</v>
      </c>
      <c r="B56" s="122" t="s">
        <v>116</v>
      </c>
      <c r="C56" s="113">
        <v>95.08881922675026</v>
      </c>
      <c r="D56" s="115">
        <v>910</v>
      </c>
      <c r="E56" s="114">
        <v>969</v>
      </c>
      <c r="F56" s="114">
        <v>974</v>
      </c>
      <c r="G56" s="114">
        <v>944</v>
      </c>
      <c r="H56" s="140">
        <v>916</v>
      </c>
      <c r="I56" s="115">
        <v>-6</v>
      </c>
      <c r="J56" s="116">
        <v>-0.65502183406113534</v>
      </c>
    </row>
    <row r="57" spans="1:12" s="110" customFormat="1" ht="13.5" customHeight="1" x14ac:dyDescent="0.2">
      <c r="A57" s="142"/>
      <c r="B57" s="124" t="s">
        <v>117</v>
      </c>
      <c r="C57" s="125">
        <v>4.8066875653082546</v>
      </c>
      <c r="D57" s="143">
        <v>46</v>
      </c>
      <c r="E57" s="144">
        <v>45</v>
      </c>
      <c r="F57" s="144">
        <v>41</v>
      </c>
      <c r="G57" s="144">
        <v>34</v>
      </c>
      <c r="H57" s="145">
        <v>29</v>
      </c>
      <c r="I57" s="143">
        <v>17</v>
      </c>
      <c r="J57" s="146">
        <v>58.620689655172413</v>
      </c>
    </row>
    <row r="58" spans="1:12" s="101" customFormat="1" ht="11.25" customHeight="1" x14ac:dyDescent="0.15">
      <c r="B58" s="147"/>
      <c r="C58" s="147"/>
      <c r="D58" s="148"/>
      <c r="E58" s="148"/>
      <c r="F58" s="148"/>
      <c r="G58" s="149"/>
      <c r="H58" s="148"/>
      <c r="I58" s="148"/>
      <c r="J58" s="150" t="s">
        <v>45</v>
      </c>
      <c r="K58" s="151"/>
      <c r="L58" s="151"/>
    </row>
    <row r="59" spans="1:12" s="101" customFormat="1" ht="12.75" customHeight="1" x14ac:dyDescent="0.15">
      <c r="A59" s="533" t="s">
        <v>515</v>
      </c>
      <c r="B59" s="153"/>
      <c r="C59" s="153"/>
      <c r="D59" s="154"/>
      <c r="E59" s="153"/>
      <c r="F59" s="153"/>
      <c r="G59" s="153"/>
      <c r="H59" s="153"/>
      <c r="I59" s="153"/>
      <c r="J59" s="153"/>
      <c r="K59" s="151"/>
      <c r="L59" s="151"/>
    </row>
    <row r="60" spans="1:12" s="101" customFormat="1" ht="22.5" customHeight="1" x14ac:dyDescent="0.15">
      <c r="A60" s="568" t="s">
        <v>123</v>
      </c>
      <c r="B60" s="569"/>
      <c r="C60" s="569"/>
      <c r="D60" s="569"/>
      <c r="E60" s="569"/>
      <c r="F60" s="569"/>
      <c r="G60" s="569"/>
      <c r="H60" s="569"/>
      <c r="I60" s="569"/>
      <c r="J60" s="569"/>
      <c r="K60" s="151"/>
      <c r="L60" s="151"/>
    </row>
    <row r="61" spans="1:12" ht="18" customHeight="1" x14ac:dyDescent="0.2">
      <c r="A61" s="568"/>
      <c r="B61" s="569"/>
      <c r="C61" s="569"/>
      <c r="D61" s="569"/>
      <c r="E61" s="569"/>
      <c r="F61" s="569"/>
      <c r="G61" s="569"/>
      <c r="H61" s="569"/>
      <c r="I61" s="569"/>
      <c r="J61" s="569"/>
      <c r="K61" s="151"/>
      <c r="L61" s="151"/>
    </row>
    <row r="63" spans="1:12" ht="15.95" customHeight="1" x14ac:dyDescent="0.2">
      <c r="B63" s="568"/>
      <c r="C63" s="569"/>
      <c r="D63" s="569"/>
      <c r="E63" s="569"/>
      <c r="F63" s="569"/>
      <c r="G63" s="569"/>
      <c r="H63" s="569"/>
      <c r="I63" s="569"/>
      <c r="J63" s="569"/>
      <c r="K63" s="569"/>
    </row>
  </sheetData>
  <mergeCells count="16">
    <mergeCell ref="B63:K63"/>
    <mergeCell ref="A3:J3"/>
    <mergeCell ref="A4:J4"/>
    <mergeCell ref="A5:D5"/>
    <mergeCell ref="A6:J6"/>
    <mergeCell ref="A7:B10"/>
    <mergeCell ref="C7:C10"/>
    <mergeCell ref="D7:H7"/>
    <mergeCell ref="I7:J8"/>
    <mergeCell ref="D8:D9"/>
    <mergeCell ref="E8:E9"/>
    <mergeCell ref="F8:F9"/>
    <mergeCell ref="G8:G9"/>
    <mergeCell ref="H8:H9"/>
    <mergeCell ref="A60:J60"/>
    <mergeCell ref="A61:J61"/>
  </mergeCells>
  <printOptions horizontalCentered="1"/>
  <pageMargins left="0.70866141732283472" right="0.39370078740157483" top="0.39370078740157483" bottom="0.39370078740157483" header="0" footer="0"/>
  <pageSetup paperSize="9" scale="90"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pageSetUpPr fitToPage="1"/>
  </sheetPr>
  <dimension ref="A1:K46"/>
  <sheetViews>
    <sheetView showGridLines="0" zoomScaleNormal="100" workbookViewId="0"/>
  </sheetViews>
  <sheetFormatPr baseColWidth="10" defaultColWidth="7.75" defaultRowHeight="15.95" customHeight="1" x14ac:dyDescent="0.2"/>
  <cols>
    <col min="1" max="1" width="8.75" style="97" customWidth="1"/>
    <col min="2" max="2" width="31.25" style="97" customWidth="1"/>
    <col min="3" max="3" width="5.5" style="155" customWidth="1"/>
    <col min="4" max="4" width="10.25" style="156" customWidth="1"/>
    <col min="5" max="9" width="13.125" style="156" customWidth="1"/>
    <col min="10" max="10" width="9.375" style="225" bestFit="1" customWidth="1"/>
    <col min="11" max="11" width="8.75" style="226" bestFit="1" customWidth="1"/>
    <col min="12" max="16384" width="7.75" style="97"/>
  </cols>
  <sheetData>
    <row r="1" spans="1:11" s="91" customFormat="1" ht="36.75" customHeight="1" x14ac:dyDescent="0.2">
      <c r="A1" s="88"/>
      <c r="B1" s="89"/>
      <c r="C1" s="90"/>
      <c r="D1" s="90"/>
      <c r="E1" s="90"/>
      <c r="F1" s="90"/>
      <c r="G1" s="89"/>
      <c r="H1" s="89"/>
      <c r="I1" s="15" t="s">
        <v>6</v>
      </c>
      <c r="J1" s="158"/>
      <c r="K1" s="159"/>
    </row>
    <row r="2" spans="1:11" s="91" customFormat="1" ht="6.2" customHeight="1" x14ac:dyDescent="0.2">
      <c r="A2" s="92"/>
      <c r="B2" s="93"/>
      <c r="C2" s="93"/>
      <c r="D2" s="93"/>
      <c r="E2" s="93"/>
      <c r="F2" s="93"/>
      <c r="G2" s="93"/>
      <c r="H2" s="93"/>
      <c r="I2" s="93"/>
      <c r="J2" s="158"/>
      <c r="K2" s="159"/>
    </row>
    <row r="3" spans="1:11" s="94" customFormat="1" ht="15" x14ac:dyDescent="0.2">
      <c r="A3" s="571" t="s">
        <v>124</v>
      </c>
      <c r="B3" s="571"/>
      <c r="C3" s="571"/>
      <c r="D3" s="571"/>
      <c r="E3" s="571"/>
      <c r="F3" s="571"/>
      <c r="G3" s="571"/>
      <c r="H3" s="571"/>
      <c r="I3" s="571"/>
      <c r="J3" s="160"/>
      <c r="K3" s="161"/>
    </row>
    <row r="4" spans="1:11" s="94" customFormat="1" ht="15" x14ac:dyDescent="0.2">
      <c r="A4" s="571" t="s">
        <v>125</v>
      </c>
      <c r="B4" s="571"/>
      <c r="C4" s="571"/>
      <c r="D4" s="571"/>
      <c r="E4" s="571"/>
      <c r="F4" s="571"/>
      <c r="G4" s="571"/>
      <c r="H4" s="571"/>
      <c r="I4" s="571"/>
      <c r="J4" s="160"/>
      <c r="K4" s="161"/>
    </row>
    <row r="5" spans="1:11" s="166" customFormat="1" ht="12" customHeight="1" x14ac:dyDescent="0.2">
      <c r="A5" s="573" t="s">
        <v>126</v>
      </c>
      <c r="B5" s="573"/>
      <c r="C5" s="573"/>
      <c r="D5" s="573"/>
      <c r="E5" s="162"/>
      <c r="F5" s="162"/>
      <c r="G5" s="162"/>
      <c r="H5" s="162"/>
      <c r="I5" s="163"/>
      <c r="J5" s="164"/>
      <c r="K5" s="165"/>
    </row>
    <row r="6" spans="1:11" s="94" customFormat="1" ht="11.25" customHeight="1" x14ac:dyDescent="0.2">
      <c r="A6" s="599" t="s">
        <v>57</v>
      </c>
      <c r="B6" s="599"/>
      <c r="C6" s="167"/>
      <c r="D6" s="600" t="s">
        <v>127</v>
      </c>
      <c r="E6" s="600"/>
      <c r="F6" s="600"/>
      <c r="G6" s="600"/>
      <c r="H6" s="600"/>
      <c r="I6" s="600"/>
      <c r="J6" s="160"/>
      <c r="K6" s="161"/>
    </row>
    <row r="7" spans="1:11" s="94" customFormat="1" ht="24.95" customHeight="1" x14ac:dyDescent="0.2">
      <c r="A7" s="168"/>
      <c r="B7" s="169"/>
      <c r="C7" s="170"/>
      <c r="D7" s="601" t="s">
        <v>66</v>
      </c>
      <c r="E7" s="601"/>
      <c r="F7" s="601"/>
      <c r="G7" s="601" t="s">
        <v>128</v>
      </c>
      <c r="H7" s="601"/>
      <c r="I7" s="601"/>
      <c r="J7" s="160"/>
      <c r="K7" s="161"/>
    </row>
    <row r="8" spans="1:11" s="94" customFormat="1" ht="15" customHeight="1" x14ac:dyDescent="0.2">
      <c r="A8" s="171"/>
      <c r="B8" s="172"/>
      <c r="C8" s="172"/>
      <c r="D8" s="172"/>
      <c r="E8" s="172"/>
      <c r="F8" s="172"/>
      <c r="G8" s="172"/>
      <c r="H8" s="172"/>
      <c r="I8" s="173"/>
    </row>
    <row r="9" spans="1:11" s="177" customFormat="1" ht="24.95" customHeight="1" x14ac:dyDescent="0.2">
      <c r="A9" s="174" t="s">
        <v>13</v>
      </c>
      <c r="B9" s="175"/>
      <c r="C9" s="175"/>
      <c r="D9" s="175"/>
      <c r="E9" s="175"/>
      <c r="F9" s="175"/>
      <c r="G9" s="175"/>
      <c r="H9" s="175"/>
      <c r="I9" s="176"/>
    </row>
    <row r="10" spans="1:11" s="177" customFormat="1" ht="24.95" customHeight="1" x14ac:dyDescent="0.2">
      <c r="A10" s="174" t="s">
        <v>129</v>
      </c>
      <c r="B10" s="175"/>
      <c r="C10" s="175"/>
      <c r="D10" s="175"/>
      <c r="E10" s="175"/>
      <c r="F10" s="175"/>
      <c r="G10" s="175"/>
      <c r="H10" s="175"/>
      <c r="I10" s="176"/>
    </row>
    <row r="11" spans="1:11" s="177" customFormat="1" ht="24.95" customHeight="1" x14ac:dyDescent="0.2">
      <c r="A11" s="174" t="s">
        <v>130</v>
      </c>
      <c r="B11" s="175"/>
      <c r="C11" s="175"/>
      <c r="D11" s="175"/>
      <c r="E11" s="175"/>
      <c r="F11" s="175"/>
      <c r="G11" s="175"/>
      <c r="H11" s="175"/>
      <c r="I11" s="176"/>
    </row>
    <row r="12" spans="1:11" s="177" customFormat="1" ht="24.95" customHeight="1" x14ac:dyDescent="0.2">
      <c r="A12" s="174" t="s">
        <v>131</v>
      </c>
      <c r="B12" s="175"/>
      <c r="C12" s="175"/>
      <c r="D12" s="175"/>
      <c r="E12" s="175"/>
      <c r="F12" s="175"/>
      <c r="G12" s="175"/>
      <c r="H12" s="175"/>
      <c r="I12" s="176"/>
    </row>
    <row r="13" spans="1:11" s="110" customFormat="1" ht="0.75" customHeight="1" x14ac:dyDescent="0.2">
      <c r="A13" s="123"/>
      <c r="B13" s="124"/>
      <c r="C13" s="178"/>
      <c r="D13" s="179"/>
      <c r="E13" s="179"/>
      <c r="F13" s="179"/>
      <c r="G13" s="179"/>
      <c r="H13" s="179"/>
      <c r="I13" s="180"/>
      <c r="J13" s="181"/>
      <c r="K13" s="182"/>
    </row>
    <row r="14" spans="1:11" s="110" customFormat="1" ht="9.9499999999999993" customHeight="1" x14ac:dyDescent="0.2">
      <c r="A14" s="120"/>
      <c r="B14" s="119"/>
      <c r="C14" s="183"/>
      <c r="D14" s="184"/>
      <c r="E14" s="184"/>
      <c r="F14" s="184"/>
      <c r="G14" s="184"/>
      <c r="H14" s="184"/>
      <c r="I14" s="185"/>
      <c r="J14" s="186"/>
      <c r="K14" s="187"/>
    </row>
    <row r="15" spans="1:11" s="94" customFormat="1" ht="15" x14ac:dyDescent="0.2">
      <c r="A15" s="595" t="s">
        <v>13</v>
      </c>
      <c r="B15" s="572"/>
      <c r="C15" s="572"/>
      <c r="D15" s="572"/>
      <c r="E15" s="572"/>
      <c r="F15" s="572"/>
      <c r="G15" s="572"/>
      <c r="H15" s="572"/>
      <c r="I15" s="596"/>
      <c r="J15" s="188"/>
      <c r="K15" s="161"/>
    </row>
    <row r="16" spans="1:11" s="192" customFormat="1" ht="24.95" customHeight="1" x14ac:dyDescent="0.2">
      <c r="A16" s="597" t="s">
        <v>104</v>
      </c>
      <c r="B16" s="598"/>
      <c r="C16" s="189"/>
      <c r="D16" s="190"/>
      <c r="E16" s="190"/>
      <c r="F16" s="190"/>
      <c r="G16" s="190"/>
      <c r="H16" s="190"/>
      <c r="I16" s="191"/>
    </row>
    <row r="17" spans="1:9" s="198" customFormat="1" ht="24.95" customHeight="1" x14ac:dyDescent="0.2">
      <c r="A17" s="193" t="s">
        <v>132</v>
      </c>
      <c r="B17" s="194" t="s">
        <v>133</v>
      </c>
      <c r="C17" s="195"/>
      <c r="D17" s="196"/>
      <c r="E17" s="196"/>
      <c r="F17" s="196"/>
      <c r="G17" s="196"/>
      <c r="H17" s="196"/>
      <c r="I17" s="197"/>
    </row>
    <row r="18" spans="1:9" s="198" customFormat="1" ht="24.95" customHeight="1" x14ac:dyDescent="0.2">
      <c r="A18" s="193" t="s">
        <v>134</v>
      </c>
      <c r="B18" s="199" t="s">
        <v>135</v>
      </c>
      <c r="C18" s="195"/>
      <c r="D18" s="196"/>
      <c r="E18" s="196"/>
      <c r="F18" s="196"/>
      <c r="G18" s="196"/>
      <c r="H18" s="196"/>
      <c r="I18" s="197"/>
    </row>
    <row r="19" spans="1:9" s="200" customFormat="1" ht="24.95" customHeight="1" x14ac:dyDescent="0.2">
      <c r="A19" s="193" t="s">
        <v>136</v>
      </c>
      <c r="B19" s="199" t="s">
        <v>137</v>
      </c>
      <c r="C19" s="195"/>
      <c r="D19" s="196"/>
      <c r="E19" s="196"/>
      <c r="F19" s="196"/>
      <c r="G19" s="196"/>
      <c r="H19" s="196"/>
      <c r="I19" s="197"/>
    </row>
    <row r="20" spans="1:9" s="198" customFormat="1" ht="24.95" customHeight="1" x14ac:dyDescent="0.2">
      <c r="A20" s="193" t="s">
        <v>138</v>
      </c>
      <c r="B20" s="593" t="s">
        <v>139</v>
      </c>
      <c r="C20" s="593"/>
      <c r="D20" s="196"/>
      <c r="E20" s="196"/>
      <c r="F20" s="196"/>
      <c r="G20" s="196"/>
      <c r="H20" s="196"/>
      <c r="I20" s="197"/>
    </row>
    <row r="21" spans="1:9" s="200" customFormat="1" ht="24.95" customHeight="1" x14ac:dyDescent="0.2">
      <c r="A21" s="193" t="s">
        <v>140</v>
      </c>
      <c r="B21" s="199" t="s">
        <v>141</v>
      </c>
      <c r="C21" s="195"/>
      <c r="D21" s="196"/>
      <c r="E21" s="196"/>
      <c r="F21" s="196"/>
      <c r="G21" s="196"/>
      <c r="H21" s="196"/>
      <c r="I21" s="197"/>
    </row>
    <row r="22" spans="1:9" s="198" customFormat="1" ht="24.95" customHeight="1" x14ac:dyDescent="0.2">
      <c r="A22" s="193" t="s">
        <v>142</v>
      </c>
      <c r="B22" s="593" t="s">
        <v>143</v>
      </c>
      <c r="C22" s="593"/>
      <c r="D22" s="196"/>
      <c r="E22" s="196"/>
      <c r="F22" s="196"/>
      <c r="G22" s="196"/>
      <c r="H22" s="196"/>
      <c r="I22" s="197"/>
    </row>
    <row r="23" spans="1:9" s="200" customFormat="1" ht="24.95" customHeight="1" x14ac:dyDescent="0.2">
      <c r="A23" s="201" t="s">
        <v>144</v>
      </c>
      <c r="B23" s="202" t="s">
        <v>145</v>
      </c>
      <c r="C23" s="195"/>
      <c r="D23" s="196"/>
      <c r="E23" s="196"/>
      <c r="F23" s="196"/>
      <c r="G23" s="196"/>
      <c r="H23" s="196"/>
      <c r="I23" s="197"/>
    </row>
    <row r="24" spans="1:9" s="198" customFormat="1" ht="24.95" customHeight="1" x14ac:dyDescent="0.2">
      <c r="A24" s="193" t="s">
        <v>146</v>
      </c>
      <c r="B24" s="199" t="s">
        <v>147</v>
      </c>
      <c r="C24" s="195"/>
      <c r="D24" s="196"/>
      <c r="E24" s="196"/>
      <c r="F24" s="196"/>
      <c r="G24" s="196"/>
      <c r="H24" s="196"/>
      <c r="I24" s="197"/>
    </row>
    <row r="25" spans="1:9" s="200" customFormat="1" ht="24.95" customHeight="1" x14ac:dyDescent="0.2">
      <c r="A25" s="193" t="s">
        <v>148</v>
      </c>
      <c r="B25" s="199" t="s">
        <v>149</v>
      </c>
      <c r="C25" s="195"/>
      <c r="D25" s="196"/>
      <c r="E25" s="196"/>
      <c r="F25" s="196"/>
      <c r="G25" s="196"/>
      <c r="H25" s="196"/>
      <c r="I25" s="197"/>
    </row>
    <row r="26" spans="1:9" s="198" customFormat="1" ht="24.95" customHeight="1" x14ac:dyDescent="0.2">
      <c r="A26" s="201" t="s">
        <v>150</v>
      </c>
      <c r="B26" s="202" t="s">
        <v>151</v>
      </c>
      <c r="C26" s="195"/>
      <c r="D26" s="196"/>
      <c r="E26" s="196"/>
      <c r="F26" s="196"/>
      <c r="G26" s="196"/>
      <c r="H26" s="196"/>
      <c r="I26" s="197"/>
    </row>
    <row r="27" spans="1:9" s="198" customFormat="1" ht="24.95" customHeight="1" x14ac:dyDescent="0.2">
      <c r="A27" s="201" t="s">
        <v>152</v>
      </c>
      <c r="B27" s="199" t="s">
        <v>153</v>
      </c>
      <c r="C27" s="195"/>
      <c r="D27" s="196"/>
      <c r="E27" s="196"/>
      <c r="F27" s="196"/>
      <c r="G27" s="196"/>
      <c r="H27" s="196"/>
      <c r="I27" s="197"/>
    </row>
    <row r="28" spans="1:9" s="198" customFormat="1" ht="24.95" customHeight="1" x14ac:dyDescent="0.2">
      <c r="A28" s="193" t="s">
        <v>154</v>
      </c>
      <c r="B28" s="593" t="s">
        <v>155</v>
      </c>
      <c r="C28" s="593"/>
      <c r="D28" s="196"/>
      <c r="E28" s="196"/>
      <c r="F28" s="196"/>
      <c r="G28" s="196"/>
      <c r="H28" s="196"/>
      <c r="I28" s="197"/>
    </row>
    <row r="29" spans="1:9" s="198" customFormat="1" ht="24.95" customHeight="1" x14ac:dyDescent="0.2">
      <c r="A29" s="193" t="s">
        <v>156</v>
      </c>
      <c r="B29" s="593" t="s">
        <v>157</v>
      </c>
      <c r="C29" s="593"/>
      <c r="D29" s="196"/>
      <c r="E29" s="196"/>
      <c r="F29" s="196"/>
      <c r="G29" s="196"/>
      <c r="H29" s="196"/>
      <c r="I29" s="197"/>
    </row>
    <row r="30" spans="1:9" s="198" customFormat="1" ht="24.95" customHeight="1" x14ac:dyDescent="0.2">
      <c r="A30" s="201" t="s">
        <v>158</v>
      </c>
      <c r="B30" s="592" t="s">
        <v>159</v>
      </c>
      <c r="C30" s="592"/>
      <c r="D30" s="196"/>
      <c r="E30" s="196"/>
      <c r="F30" s="196"/>
      <c r="G30" s="196"/>
      <c r="H30" s="196"/>
      <c r="I30" s="197"/>
    </row>
    <row r="31" spans="1:9" s="198" customFormat="1" ht="24.95" customHeight="1" x14ac:dyDescent="0.2">
      <c r="A31" s="201">
        <v>782.78300000000002</v>
      </c>
      <c r="B31" s="203" t="s">
        <v>160</v>
      </c>
      <c r="C31" s="195"/>
      <c r="D31" s="196"/>
      <c r="E31" s="196"/>
      <c r="F31" s="196"/>
      <c r="G31" s="196"/>
      <c r="H31" s="196"/>
      <c r="I31" s="197"/>
    </row>
    <row r="32" spans="1:9" s="198" customFormat="1" ht="24.95" customHeight="1" x14ac:dyDescent="0.2">
      <c r="A32" s="193" t="s">
        <v>161</v>
      </c>
      <c r="B32" s="593" t="s">
        <v>162</v>
      </c>
      <c r="C32" s="593"/>
      <c r="D32" s="196"/>
      <c r="E32" s="196"/>
      <c r="F32" s="196"/>
      <c r="G32" s="196"/>
      <c r="H32" s="196"/>
      <c r="I32" s="197"/>
    </row>
    <row r="33" spans="1:11" s="198" customFormat="1" ht="24.95" customHeight="1" x14ac:dyDescent="0.2">
      <c r="A33" s="193" t="s">
        <v>163</v>
      </c>
      <c r="B33" s="199" t="s">
        <v>164</v>
      </c>
      <c r="C33" s="195"/>
      <c r="D33" s="196"/>
      <c r="E33" s="196"/>
      <c r="F33" s="196"/>
      <c r="G33" s="196"/>
      <c r="H33" s="196"/>
      <c r="I33" s="197"/>
    </row>
    <row r="34" spans="1:11" s="198" customFormat="1" ht="24.95" customHeight="1" x14ac:dyDescent="0.2">
      <c r="A34" s="193">
        <v>86</v>
      </c>
      <c r="B34" s="199" t="s">
        <v>165</v>
      </c>
      <c r="C34" s="195"/>
      <c r="D34" s="196"/>
      <c r="E34" s="196"/>
      <c r="F34" s="196"/>
      <c r="G34" s="196"/>
      <c r="H34" s="196"/>
      <c r="I34" s="197"/>
    </row>
    <row r="35" spans="1:11" s="198" customFormat="1" ht="24.95" customHeight="1" x14ac:dyDescent="0.2">
      <c r="A35" s="193">
        <v>87.88</v>
      </c>
      <c r="B35" s="204" t="s">
        <v>166</v>
      </c>
      <c r="C35" s="195"/>
      <c r="D35" s="196"/>
      <c r="E35" s="196"/>
      <c r="F35" s="196"/>
      <c r="G35" s="196"/>
      <c r="H35" s="196"/>
      <c r="I35" s="197"/>
    </row>
    <row r="36" spans="1:11" s="198" customFormat="1" ht="24.95" customHeight="1" x14ac:dyDescent="0.2">
      <c r="A36" s="193" t="s">
        <v>167</v>
      </c>
      <c r="B36" s="593" t="s">
        <v>168</v>
      </c>
      <c r="C36" s="593"/>
      <c r="D36" s="196"/>
      <c r="E36" s="196"/>
      <c r="F36" s="196"/>
      <c r="G36" s="196"/>
      <c r="H36" s="196"/>
      <c r="I36" s="197"/>
    </row>
    <row r="37" spans="1:11" s="198" customFormat="1" ht="24.95" customHeight="1" x14ac:dyDescent="0.2">
      <c r="A37" s="193"/>
      <c r="B37" s="204" t="s">
        <v>169</v>
      </c>
      <c r="C37" s="195"/>
      <c r="D37" s="196"/>
      <c r="E37" s="196"/>
      <c r="F37" s="196"/>
      <c r="G37" s="196"/>
      <c r="H37" s="196"/>
      <c r="I37" s="197"/>
    </row>
    <row r="38" spans="1:11" s="198" customFormat="1" ht="24.95" customHeight="1" x14ac:dyDescent="0.2">
      <c r="A38" s="205" t="s">
        <v>170</v>
      </c>
      <c r="B38" s="206"/>
      <c r="C38" s="195"/>
      <c r="D38" s="196"/>
      <c r="E38" s="196"/>
      <c r="F38" s="196"/>
      <c r="G38" s="196"/>
      <c r="H38" s="196"/>
      <c r="I38" s="197"/>
    </row>
    <row r="39" spans="1:11" s="198" customFormat="1" ht="24.95" customHeight="1" x14ac:dyDescent="0.2">
      <c r="A39" s="207" t="s">
        <v>132</v>
      </c>
      <c r="B39" s="208" t="s">
        <v>133</v>
      </c>
      <c r="C39" s="195"/>
      <c r="D39" s="196"/>
      <c r="E39" s="196"/>
      <c r="F39" s="196"/>
      <c r="G39" s="196"/>
      <c r="H39" s="196"/>
      <c r="I39" s="197"/>
    </row>
    <row r="40" spans="1:11" s="198" customFormat="1" ht="24.95" customHeight="1" x14ac:dyDescent="0.2">
      <c r="A40" s="207" t="s">
        <v>171</v>
      </c>
      <c r="B40" s="208" t="s">
        <v>172</v>
      </c>
      <c r="C40" s="195"/>
      <c r="D40" s="196"/>
      <c r="E40" s="196"/>
      <c r="F40" s="196"/>
      <c r="G40" s="196"/>
      <c r="H40" s="196"/>
      <c r="I40" s="197"/>
    </row>
    <row r="41" spans="1:11" s="198" customFormat="1" ht="24.95" customHeight="1" x14ac:dyDescent="0.2">
      <c r="A41" s="207" t="s">
        <v>173</v>
      </c>
      <c r="B41" s="208" t="s">
        <v>174</v>
      </c>
      <c r="C41" s="195"/>
      <c r="D41" s="196"/>
      <c r="E41" s="196"/>
      <c r="F41" s="196"/>
      <c r="G41" s="196"/>
      <c r="H41" s="196"/>
      <c r="I41" s="197"/>
    </row>
    <row r="42" spans="1:11" ht="2.25" customHeight="1" x14ac:dyDescent="0.2">
      <c r="A42" s="209"/>
      <c r="B42" s="210"/>
      <c r="C42" s="211"/>
      <c r="D42" s="212"/>
      <c r="E42" s="212"/>
      <c r="F42" s="212"/>
      <c r="G42" s="212"/>
      <c r="H42" s="212"/>
      <c r="I42" s="213"/>
      <c r="J42" s="97"/>
      <c r="K42" s="97"/>
    </row>
    <row r="43" spans="1:11" s="151" customFormat="1" ht="12" customHeight="1" x14ac:dyDescent="0.15">
      <c r="A43" s="214"/>
      <c r="C43" s="215"/>
      <c r="D43" s="216"/>
      <c r="E43" s="216"/>
      <c r="F43" s="216"/>
      <c r="G43" s="216"/>
      <c r="H43" s="216"/>
      <c r="I43" s="217" t="s">
        <v>45</v>
      </c>
      <c r="J43" s="218"/>
      <c r="K43" s="219"/>
    </row>
    <row r="44" spans="1:11" s="151" customFormat="1" ht="35.25" customHeight="1" x14ac:dyDescent="0.15">
      <c r="A44" s="594" t="s">
        <v>175</v>
      </c>
      <c r="B44" s="594"/>
      <c r="C44" s="594"/>
      <c r="D44" s="594"/>
      <c r="E44" s="594"/>
      <c r="F44" s="594"/>
      <c r="G44" s="594"/>
      <c r="H44" s="594"/>
      <c r="I44" s="594"/>
      <c r="J44" s="220"/>
    </row>
    <row r="45" spans="1:11" s="151" customFormat="1" ht="9" x14ac:dyDescent="0.15">
      <c r="A45" s="214"/>
      <c r="B45" s="221"/>
      <c r="C45" s="222"/>
      <c r="D45" s="148"/>
      <c r="E45" s="148"/>
      <c r="F45" s="148"/>
      <c r="G45" s="148"/>
      <c r="H45" s="148"/>
      <c r="I45" s="148"/>
      <c r="J45" s="223"/>
    </row>
    <row r="46" spans="1:11" ht="11.25" x14ac:dyDescent="0.2">
      <c r="A46" s="224"/>
      <c r="J46" s="157"/>
      <c r="K46" s="97"/>
    </row>
  </sheetData>
  <mergeCells count="17">
    <mergeCell ref="D7:F7"/>
    <mergeCell ref="G7:I7"/>
    <mergeCell ref="A3:I3"/>
    <mergeCell ref="A4:I4"/>
    <mergeCell ref="A5:D5"/>
    <mergeCell ref="A6:B6"/>
    <mergeCell ref="D6:I6"/>
    <mergeCell ref="B30:C30"/>
    <mergeCell ref="B32:C32"/>
    <mergeCell ref="B36:C36"/>
    <mergeCell ref="A44:I44"/>
    <mergeCell ref="A15:I15"/>
    <mergeCell ref="A16:B16"/>
    <mergeCell ref="B20:C20"/>
    <mergeCell ref="B22:C22"/>
    <mergeCell ref="B28:C28"/>
    <mergeCell ref="B29:C29"/>
  </mergeCells>
  <printOptions horizontalCentered="1"/>
  <pageMargins left="0.7" right="0.7" top="0.75" bottom="0.75" header="0.3" footer="0.3"/>
  <pageSetup paperSize="9" scale="61"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pageSetUpPr fitToPage="1"/>
  </sheetPr>
  <dimension ref="A1:O82"/>
  <sheetViews>
    <sheetView showGridLines="0" zoomScaleNormal="100" workbookViewId="0"/>
  </sheetViews>
  <sheetFormatPr baseColWidth="10" defaultColWidth="7.75" defaultRowHeight="15.95" customHeight="1" x14ac:dyDescent="0.2"/>
  <cols>
    <col min="1" max="1" width="3.25" style="97" customWidth="1"/>
    <col min="2" max="2" width="16.375" style="97"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90"/>
      <c r="D1" s="90"/>
      <c r="E1" s="90"/>
      <c r="F1" s="90"/>
      <c r="G1" s="89"/>
      <c r="H1" s="89"/>
      <c r="I1" s="89"/>
      <c r="J1" s="15" t="s">
        <v>6</v>
      </c>
    </row>
    <row r="2" spans="1:15" s="91" customFormat="1" ht="6.2" customHeight="1" x14ac:dyDescent="0.2">
      <c r="A2" s="92"/>
      <c r="B2" s="93"/>
      <c r="C2" s="93"/>
      <c r="D2" s="93"/>
      <c r="E2" s="93"/>
      <c r="F2" s="93"/>
      <c r="G2" s="93"/>
      <c r="H2" s="93"/>
      <c r="I2" s="93"/>
      <c r="J2" s="93"/>
    </row>
    <row r="3" spans="1:15" s="94" customFormat="1" ht="24.95" customHeight="1" x14ac:dyDescent="0.2">
      <c r="A3" s="570" t="s">
        <v>176</v>
      </c>
      <c r="B3" s="571"/>
      <c r="C3" s="571"/>
      <c r="D3" s="571"/>
      <c r="E3" s="571"/>
      <c r="F3" s="571"/>
      <c r="G3" s="571"/>
      <c r="H3" s="571"/>
      <c r="I3" s="571"/>
      <c r="J3" s="571"/>
    </row>
    <row r="4" spans="1:15" s="94" customFormat="1" ht="12" customHeight="1" x14ac:dyDescent="0.2">
      <c r="A4" s="573" t="s">
        <v>126</v>
      </c>
      <c r="B4" s="573"/>
      <c r="C4" s="573"/>
      <c r="D4" s="573"/>
      <c r="E4" s="573"/>
      <c r="F4" s="573"/>
      <c r="G4" s="573"/>
      <c r="H4" s="573"/>
      <c r="I4" s="573"/>
      <c r="J4" s="573"/>
    </row>
    <row r="5" spans="1:15" s="94" customFormat="1" ht="11.25" customHeight="1" x14ac:dyDescent="0.2">
      <c r="A5" s="573" t="s">
        <v>57</v>
      </c>
      <c r="B5" s="573"/>
      <c r="C5" s="573"/>
      <c r="D5" s="573"/>
      <c r="E5" s="95"/>
      <c r="F5" s="95"/>
      <c r="G5" s="95"/>
      <c r="H5" s="95"/>
      <c r="I5" s="95"/>
      <c r="J5" s="95"/>
    </row>
    <row r="6" spans="1:15" s="94" customFormat="1" ht="12.75" customHeight="1" x14ac:dyDescent="0.2">
      <c r="A6" s="227"/>
      <c r="B6" s="228"/>
      <c r="C6" s="228"/>
      <c r="D6" s="228"/>
      <c r="E6" s="228"/>
      <c r="F6" s="228"/>
      <c r="G6" s="228"/>
      <c r="H6" s="228"/>
      <c r="I6" s="228"/>
      <c r="J6" s="228"/>
    </row>
    <row r="7" spans="1:15" s="91" customFormat="1" ht="12" customHeight="1" x14ac:dyDescent="0.2">
      <c r="A7" s="576" t="s">
        <v>177</v>
      </c>
      <c r="B7" s="577"/>
      <c r="C7" s="582" t="s">
        <v>178</v>
      </c>
      <c r="D7" s="585" t="s">
        <v>179</v>
      </c>
      <c r="E7" s="586"/>
      <c r="F7" s="586"/>
      <c r="G7" s="586"/>
      <c r="H7" s="587"/>
      <c r="I7" s="588" t="s">
        <v>180</v>
      </c>
      <c r="J7" s="589"/>
      <c r="K7" s="96"/>
      <c r="L7" s="96"/>
      <c r="M7" s="96"/>
      <c r="N7" s="96"/>
      <c r="O7" s="96"/>
    </row>
    <row r="8" spans="1:15" ht="21.75" customHeight="1" x14ac:dyDescent="0.2">
      <c r="A8" s="578"/>
      <c r="B8" s="579"/>
      <c r="C8" s="583"/>
      <c r="D8" s="566" t="s">
        <v>97</v>
      </c>
      <c r="E8" s="566" t="s">
        <v>98</v>
      </c>
      <c r="F8" s="566" t="s">
        <v>99</v>
      </c>
      <c r="G8" s="566" t="s">
        <v>100</v>
      </c>
      <c r="H8" s="566" t="s">
        <v>101</v>
      </c>
      <c r="I8" s="590"/>
      <c r="J8" s="591"/>
    </row>
    <row r="9" spans="1:15" ht="12" customHeight="1" x14ac:dyDescent="0.2">
      <c r="A9" s="578"/>
      <c r="B9" s="579"/>
      <c r="C9" s="583"/>
      <c r="D9" s="567"/>
      <c r="E9" s="567"/>
      <c r="F9" s="567"/>
      <c r="G9" s="567"/>
      <c r="H9" s="567"/>
      <c r="I9" s="98" t="s">
        <v>102</v>
      </c>
      <c r="J9" s="99" t="s">
        <v>103</v>
      </c>
    </row>
    <row r="10" spans="1:15" ht="12" customHeight="1" x14ac:dyDescent="0.2">
      <c r="A10" s="580"/>
      <c r="B10" s="581"/>
      <c r="C10" s="584"/>
      <c r="D10" s="100">
        <v>1</v>
      </c>
      <c r="E10" s="100">
        <v>2</v>
      </c>
      <c r="F10" s="100">
        <v>3</v>
      </c>
      <c r="G10" s="100">
        <v>4</v>
      </c>
      <c r="H10" s="100">
        <v>5</v>
      </c>
      <c r="I10" s="100">
        <v>6</v>
      </c>
      <c r="J10" s="100">
        <v>7</v>
      </c>
      <c r="K10" s="101"/>
    </row>
    <row r="11" spans="1:15" s="110" customFormat="1" ht="14.1" customHeight="1" x14ac:dyDescent="0.2">
      <c r="A11" s="102" t="s">
        <v>13</v>
      </c>
      <c r="B11" s="229"/>
      <c r="C11" s="230"/>
      <c r="D11" s="231"/>
      <c r="E11" s="232"/>
      <c r="F11" s="232"/>
      <c r="G11" s="232"/>
      <c r="H11" s="233"/>
      <c r="I11" s="231"/>
      <c r="J11" s="234"/>
    </row>
    <row r="12" spans="1:15" s="110" customFormat="1" ht="14.1" customHeight="1" x14ac:dyDescent="0.2">
      <c r="A12" s="126" t="s">
        <v>104</v>
      </c>
      <c r="B12" s="103"/>
      <c r="C12" s="113">
        <v>100</v>
      </c>
      <c r="D12" s="235">
        <v>33702</v>
      </c>
      <c r="E12" s="236">
        <v>33797</v>
      </c>
      <c r="F12" s="114">
        <v>34230</v>
      </c>
      <c r="G12" s="114">
        <v>33890</v>
      </c>
      <c r="H12" s="140">
        <v>33781</v>
      </c>
      <c r="I12" s="115">
        <v>-79</v>
      </c>
      <c r="J12" s="116">
        <v>-0.23385927000384832</v>
      </c>
    </row>
    <row r="13" spans="1:15" s="110" customFormat="1" ht="12" customHeight="1" x14ac:dyDescent="0.2">
      <c r="A13" s="118" t="s">
        <v>105</v>
      </c>
      <c r="B13" s="119" t="s">
        <v>106</v>
      </c>
      <c r="C13" s="113">
        <v>47.549106877930093</v>
      </c>
      <c r="D13" s="115">
        <v>16025</v>
      </c>
      <c r="E13" s="114">
        <v>16045</v>
      </c>
      <c r="F13" s="114">
        <v>16403</v>
      </c>
      <c r="G13" s="114">
        <v>16179</v>
      </c>
      <c r="H13" s="140">
        <v>16026</v>
      </c>
      <c r="I13" s="115">
        <v>-1</v>
      </c>
      <c r="J13" s="116">
        <v>-6.239860227130912E-3</v>
      </c>
    </row>
    <row r="14" spans="1:15" s="110" customFormat="1" ht="12" customHeight="1" x14ac:dyDescent="0.2">
      <c r="A14" s="118"/>
      <c r="B14" s="119" t="s">
        <v>107</v>
      </c>
      <c r="C14" s="113">
        <v>52.450893122069907</v>
      </c>
      <c r="D14" s="115">
        <v>17677</v>
      </c>
      <c r="E14" s="114">
        <v>17752</v>
      </c>
      <c r="F14" s="114">
        <v>17827</v>
      </c>
      <c r="G14" s="114">
        <v>17711</v>
      </c>
      <c r="H14" s="140">
        <v>17755</v>
      </c>
      <c r="I14" s="115">
        <v>-78</v>
      </c>
      <c r="J14" s="116">
        <v>-0.43931286961419319</v>
      </c>
    </row>
    <row r="15" spans="1:15" s="110" customFormat="1" ht="12" customHeight="1" x14ac:dyDescent="0.2">
      <c r="A15" s="118" t="s">
        <v>105</v>
      </c>
      <c r="B15" s="121" t="s">
        <v>108</v>
      </c>
      <c r="C15" s="113">
        <v>7.8392973710759009</v>
      </c>
      <c r="D15" s="115">
        <v>2642</v>
      </c>
      <c r="E15" s="114">
        <v>2723</v>
      </c>
      <c r="F15" s="114">
        <v>2810</v>
      </c>
      <c r="G15" s="114">
        <v>2452</v>
      </c>
      <c r="H15" s="140">
        <v>2474</v>
      </c>
      <c r="I15" s="115">
        <v>168</v>
      </c>
      <c r="J15" s="116">
        <v>6.7906224737267582</v>
      </c>
    </row>
    <row r="16" spans="1:15" s="110" customFormat="1" ht="12" customHeight="1" x14ac:dyDescent="0.2">
      <c r="A16" s="118"/>
      <c r="B16" s="121" t="s">
        <v>109</v>
      </c>
      <c r="C16" s="113">
        <v>65.251320396415636</v>
      </c>
      <c r="D16" s="115">
        <v>21991</v>
      </c>
      <c r="E16" s="114">
        <v>22038</v>
      </c>
      <c r="F16" s="114">
        <v>22350</v>
      </c>
      <c r="G16" s="114">
        <v>22464</v>
      </c>
      <c r="H16" s="140">
        <v>22486</v>
      </c>
      <c r="I16" s="115">
        <v>-495</v>
      </c>
      <c r="J16" s="116">
        <v>-2.201369741172285</v>
      </c>
    </row>
    <row r="17" spans="1:10" s="110" customFormat="1" ht="12" customHeight="1" x14ac:dyDescent="0.2">
      <c r="A17" s="118"/>
      <c r="B17" s="121" t="s">
        <v>110</v>
      </c>
      <c r="C17" s="113">
        <v>25.939113405732598</v>
      </c>
      <c r="D17" s="115">
        <v>8742</v>
      </c>
      <c r="E17" s="114">
        <v>8714</v>
      </c>
      <c r="F17" s="114">
        <v>8759</v>
      </c>
      <c r="G17" s="114">
        <v>8679</v>
      </c>
      <c r="H17" s="140">
        <v>8539</v>
      </c>
      <c r="I17" s="115">
        <v>203</v>
      </c>
      <c r="J17" s="116">
        <v>2.377327555919897</v>
      </c>
    </row>
    <row r="18" spans="1:10" s="110" customFormat="1" ht="12" customHeight="1" x14ac:dyDescent="0.2">
      <c r="A18" s="120"/>
      <c r="B18" s="121" t="s">
        <v>111</v>
      </c>
      <c r="C18" s="113">
        <v>0.97026882677585902</v>
      </c>
      <c r="D18" s="115">
        <v>327</v>
      </c>
      <c r="E18" s="114">
        <v>322</v>
      </c>
      <c r="F18" s="114">
        <v>311</v>
      </c>
      <c r="G18" s="114">
        <v>295</v>
      </c>
      <c r="H18" s="140">
        <v>282</v>
      </c>
      <c r="I18" s="115">
        <v>45</v>
      </c>
      <c r="J18" s="116">
        <v>15.957446808510639</v>
      </c>
    </row>
    <row r="19" spans="1:10" s="110" customFormat="1" ht="12" customHeight="1" x14ac:dyDescent="0.2">
      <c r="A19" s="120"/>
      <c r="B19" s="121" t="s">
        <v>112</v>
      </c>
      <c r="C19" s="113">
        <v>0.33825885704112518</v>
      </c>
      <c r="D19" s="115">
        <v>114</v>
      </c>
      <c r="E19" s="114">
        <v>103</v>
      </c>
      <c r="F19" s="114">
        <v>100</v>
      </c>
      <c r="G19" s="114">
        <v>85</v>
      </c>
      <c r="H19" s="140">
        <v>88</v>
      </c>
      <c r="I19" s="115">
        <v>26</v>
      </c>
      <c r="J19" s="116">
        <v>29.545454545454547</v>
      </c>
    </row>
    <row r="20" spans="1:10" s="110" customFormat="1" ht="12" customHeight="1" x14ac:dyDescent="0.2">
      <c r="A20" s="118" t="s">
        <v>113</v>
      </c>
      <c r="B20" s="119" t="s">
        <v>181</v>
      </c>
      <c r="C20" s="113">
        <v>70.046288054121419</v>
      </c>
      <c r="D20" s="115">
        <v>23607</v>
      </c>
      <c r="E20" s="114">
        <v>23677</v>
      </c>
      <c r="F20" s="114">
        <v>24055</v>
      </c>
      <c r="G20" s="114">
        <v>23788</v>
      </c>
      <c r="H20" s="140">
        <v>23716</v>
      </c>
      <c r="I20" s="115">
        <v>-109</v>
      </c>
      <c r="J20" s="116">
        <v>-0.45960532973519985</v>
      </c>
    </row>
    <row r="21" spans="1:10" s="110" customFormat="1" ht="12" customHeight="1" x14ac:dyDescent="0.2">
      <c r="A21" s="118"/>
      <c r="B21" s="119" t="s">
        <v>182</v>
      </c>
      <c r="C21" s="113">
        <v>29.953711945878585</v>
      </c>
      <c r="D21" s="115">
        <v>10095</v>
      </c>
      <c r="E21" s="114">
        <v>10120</v>
      </c>
      <c r="F21" s="114">
        <v>10175</v>
      </c>
      <c r="G21" s="114">
        <v>10102</v>
      </c>
      <c r="H21" s="140">
        <v>10065</v>
      </c>
      <c r="I21" s="115">
        <v>30</v>
      </c>
      <c r="J21" s="116">
        <v>0.29806259314456035</v>
      </c>
    </row>
    <row r="22" spans="1:10" s="110" customFormat="1" ht="12" customHeight="1" x14ac:dyDescent="0.2">
      <c r="A22" s="118" t="s">
        <v>113</v>
      </c>
      <c r="B22" s="119" t="s">
        <v>116</v>
      </c>
      <c r="C22" s="113">
        <v>96.243546377069606</v>
      </c>
      <c r="D22" s="115">
        <v>32436</v>
      </c>
      <c r="E22" s="114">
        <v>32519</v>
      </c>
      <c r="F22" s="114">
        <v>32917</v>
      </c>
      <c r="G22" s="114">
        <v>32715</v>
      </c>
      <c r="H22" s="140">
        <v>32694</v>
      </c>
      <c r="I22" s="115">
        <v>-258</v>
      </c>
      <c r="J22" s="116">
        <v>-0.78913562121490177</v>
      </c>
    </row>
    <row r="23" spans="1:10" s="110" customFormat="1" ht="12" customHeight="1" x14ac:dyDescent="0.2">
      <c r="A23" s="118"/>
      <c r="B23" s="119" t="s">
        <v>117</v>
      </c>
      <c r="C23" s="113">
        <v>3.7297489763218801</v>
      </c>
      <c r="D23" s="115">
        <v>1257</v>
      </c>
      <c r="E23" s="114">
        <v>1270</v>
      </c>
      <c r="F23" s="114">
        <v>1306</v>
      </c>
      <c r="G23" s="114">
        <v>1166</v>
      </c>
      <c r="H23" s="140">
        <v>1077</v>
      </c>
      <c r="I23" s="115">
        <v>180</v>
      </c>
      <c r="J23" s="116">
        <v>16.713091922005571</v>
      </c>
    </row>
    <row r="24" spans="1:10" s="110" customFormat="1" ht="14.1" customHeight="1" x14ac:dyDescent="0.2">
      <c r="A24" s="102" t="s">
        <v>129</v>
      </c>
      <c r="B24" s="229"/>
      <c r="C24" s="230"/>
      <c r="D24" s="237"/>
      <c r="E24" s="238"/>
      <c r="F24" s="238"/>
      <c r="G24" s="238"/>
      <c r="H24" s="239"/>
      <c r="I24" s="231"/>
      <c r="J24" s="234"/>
    </row>
    <row r="25" spans="1:10" s="110" customFormat="1" ht="14.1" customHeight="1" x14ac:dyDescent="0.2">
      <c r="A25" s="126" t="s">
        <v>104</v>
      </c>
      <c r="B25" s="103"/>
      <c r="C25" s="113">
        <v>100</v>
      </c>
      <c r="D25" s="240">
        <v>797520</v>
      </c>
      <c r="E25" s="236">
        <v>801387</v>
      </c>
      <c r="F25" s="236">
        <v>809328</v>
      </c>
      <c r="G25" s="236">
        <v>799399</v>
      </c>
      <c r="H25" s="241">
        <v>796865</v>
      </c>
      <c r="I25" s="235">
        <v>655</v>
      </c>
      <c r="J25" s="116">
        <v>8.2197109924516704E-2</v>
      </c>
    </row>
    <row r="26" spans="1:10" s="110" customFormat="1" ht="12" customHeight="1" x14ac:dyDescent="0.2">
      <c r="A26" s="118" t="s">
        <v>105</v>
      </c>
      <c r="B26" s="119" t="s">
        <v>106</v>
      </c>
      <c r="C26" s="113">
        <v>50.871827665763867</v>
      </c>
      <c r="D26" s="115">
        <v>405713</v>
      </c>
      <c r="E26" s="114">
        <v>407288</v>
      </c>
      <c r="F26" s="114">
        <v>413683</v>
      </c>
      <c r="G26" s="114">
        <v>407784</v>
      </c>
      <c r="H26" s="140">
        <v>405330</v>
      </c>
      <c r="I26" s="115">
        <v>383</v>
      </c>
      <c r="J26" s="116">
        <v>9.4490908642340804E-2</v>
      </c>
    </row>
    <row r="27" spans="1:10" s="110" customFormat="1" ht="12" customHeight="1" x14ac:dyDescent="0.2">
      <c r="A27" s="118"/>
      <c r="B27" s="119" t="s">
        <v>107</v>
      </c>
      <c r="C27" s="113">
        <v>49.128172334236133</v>
      </c>
      <c r="D27" s="115">
        <v>391807</v>
      </c>
      <c r="E27" s="114">
        <v>394099</v>
      </c>
      <c r="F27" s="114">
        <v>395645</v>
      </c>
      <c r="G27" s="114">
        <v>391615</v>
      </c>
      <c r="H27" s="140">
        <v>391535</v>
      </c>
      <c r="I27" s="115">
        <v>272</v>
      </c>
      <c r="J27" s="116">
        <v>6.9470162309882899E-2</v>
      </c>
    </row>
    <row r="28" spans="1:10" s="110" customFormat="1" ht="12" customHeight="1" x14ac:dyDescent="0.2">
      <c r="A28" s="118" t="s">
        <v>105</v>
      </c>
      <c r="B28" s="121" t="s">
        <v>108</v>
      </c>
      <c r="C28" s="113">
        <v>8.0456916440966992</v>
      </c>
      <c r="D28" s="115">
        <v>64166</v>
      </c>
      <c r="E28" s="114">
        <v>65975</v>
      </c>
      <c r="F28" s="114">
        <v>67671</v>
      </c>
      <c r="G28" s="114">
        <v>59606</v>
      </c>
      <c r="H28" s="140">
        <v>61289</v>
      </c>
      <c r="I28" s="115">
        <v>2877</v>
      </c>
      <c r="J28" s="116">
        <v>4.6941539264794665</v>
      </c>
    </row>
    <row r="29" spans="1:10" s="110" customFormat="1" ht="12" customHeight="1" x14ac:dyDescent="0.2">
      <c r="A29" s="118"/>
      <c r="B29" s="121" t="s">
        <v>109</v>
      </c>
      <c r="C29" s="113">
        <v>66.132134617313667</v>
      </c>
      <c r="D29" s="115">
        <v>527417</v>
      </c>
      <c r="E29" s="114">
        <v>529462</v>
      </c>
      <c r="F29" s="114">
        <v>535762</v>
      </c>
      <c r="G29" s="114">
        <v>536094</v>
      </c>
      <c r="H29" s="140">
        <v>535119</v>
      </c>
      <c r="I29" s="115">
        <v>-7702</v>
      </c>
      <c r="J29" s="116">
        <v>-1.4393060235200021</v>
      </c>
    </row>
    <row r="30" spans="1:10" s="110" customFormat="1" ht="12" customHeight="1" x14ac:dyDescent="0.2">
      <c r="A30" s="118"/>
      <c r="B30" s="121" t="s">
        <v>110</v>
      </c>
      <c r="C30" s="113">
        <v>24.844894171932992</v>
      </c>
      <c r="D30" s="115">
        <v>198143</v>
      </c>
      <c r="E30" s="114">
        <v>198009</v>
      </c>
      <c r="F30" s="114">
        <v>198189</v>
      </c>
      <c r="G30" s="114">
        <v>196259</v>
      </c>
      <c r="H30" s="140">
        <v>193426</v>
      </c>
      <c r="I30" s="115">
        <v>4717</v>
      </c>
      <c r="J30" s="116">
        <v>2.4386587118587988</v>
      </c>
    </row>
    <row r="31" spans="1:10" s="110" customFormat="1" ht="12" customHeight="1" x14ac:dyDescent="0.2">
      <c r="A31" s="120"/>
      <c r="B31" s="121" t="s">
        <v>111</v>
      </c>
      <c r="C31" s="113">
        <v>0.97727956665663562</v>
      </c>
      <c r="D31" s="115">
        <v>7794</v>
      </c>
      <c r="E31" s="114">
        <v>7941</v>
      </c>
      <c r="F31" s="114">
        <v>7706</v>
      </c>
      <c r="G31" s="114">
        <v>7440</v>
      </c>
      <c r="H31" s="140">
        <v>7031</v>
      </c>
      <c r="I31" s="115">
        <v>763</v>
      </c>
      <c r="J31" s="116">
        <v>10.851941402360973</v>
      </c>
    </row>
    <row r="32" spans="1:10" s="110" customFormat="1" ht="12" customHeight="1" x14ac:dyDescent="0.2">
      <c r="A32" s="120"/>
      <c r="B32" s="121" t="s">
        <v>112</v>
      </c>
      <c r="C32" s="113">
        <v>0.30544688534456815</v>
      </c>
      <c r="D32" s="115">
        <v>2436</v>
      </c>
      <c r="E32" s="114">
        <v>2457</v>
      </c>
      <c r="F32" s="114">
        <v>2464</v>
      </c>
      <c r="G32" s="114">
        <v>2199</v>
      </c>
      <c r="H32" s="140">
        <v>2113</v>
      </c>
      <c r="I32" s="115">
        <v>323</v>
      </c>
      <c r="J32" s="116">
        <v>15.286322763842877</v>
      </c>
    </row>
    <row r="33" spans="1:10" s="110" customFormat="1" ht="12" customHeight="1" x14ac:dyDescent="0.2">
      <c r="A33" s="118" t="s">
        <v>113</v>
      </c>
      <c r="B33" s="119" t="s">
        <v>181</v>
      </c>
      <c r="C33" s="113">
        <v>69.444528036914434</v>
      </c>
      <c r="D33" s="115">
        <v>553834</v>
      </c>
      <c r="E33" s="114">
        <v>557410</v>
      </c>
      <c r="F33" s="114">
        <v>565572</v>
      </c>
      <c r="G33" s="114">
        <v>558451</v>
      </c>
      <c r="H33" s="140">
        <v>558133</v>
      </c>
      <c r="I33" s="115">
        <v>-4299</v>
      </c>
      <c r="J33" s="116">
        <v>-0.77024651830298518</v>
      </c>
    </row>
    <row r="34" spans="1:10" s="110" customFormat="1" ht="12" customHeight="1" x14ac:dyDescent="0.2">
      <c r="A34" s="118"/>
      <c r="B34" s="119" t="s">
        <v>182</v>
      </c>
      <c r="C34" s="113">
        <v>30.555471963085566</v>
      </c>
      <c r="D34" s="115">
        <v>243686</v>
      </c>
      <c r="E34" s="114">
        <v>243977</v>
      </c>
      <c r="F34" s="114">
        <v>243756</v>
      </c>
      <c r="G34" s="114">
        <v>240948</v>
      </c>
      <c r="H34" s="140">
        <v>238732</v>
      </c>
      <c r="I34" s="115">
        <v>4954</v>
      </c>
      <c r="J34" s="116">
        <v>2.0751302716016284</v>
      </c>
    </row>
    <row r="35" spans="1:10" s="110" customFormat="1" ht="12" customHeight="1" x14ac:dyDescent="0.2">
      <c r="A35" s="118" t="s">
        <v>113</v>
      </c>
      <c r="B35" s="119" t="s">
        <v>116</v>
      </c>
      <c r="C35" s="113">
        <v>95.466069816430931</v>
      </c>
      <c r="D35" s="115">
        <v>761361</v>
      </c>
      <c r="E35" s="114">
        <v>766120</v>
      </c>
      <c r="F35" s="114">
        <v>773589</v>
      </c>
      <c r="G35" s="114">
        <v>765106</v>
      </c>
      <c r="H35" s="140">
        <v>764011</v>
      </c>
      <c r="I35" s="115">
        <v>-2650</v>
      </c>
      <c r="J35" s="116">
        <v>-0.34685364477736574</v>
      </c>
    </row>
    <row r="36" spans="1:10" s="110" customFormat="1" ht="12" customHeight="1" x14ac:dyDescent="0.2">
      <c r="A36" s="118"/>
      <c r="B36" s="119" t="s">
        <v>117</v>
      </c>
      <c r="C36" s="113">
        <v>4.5162503761661146</v>
      </c>
      <c r="D36" s="115">
        <v>36018</v>
      </c>
      <c r="E36" s="114">
        <v>35127</v>
      </c>
      <c r="F36" s="114">
        <v>35587</v>
      </c>
      <c r="G36" s="114">
        <v>34134</v>
      </c>
      <c r="H36" s="140">
        <v>32687</v>
      </c>
      <c r="I36" s="115">
        <v>3331</v>
      </c>
      <c r="J36" s="116">
        <v>10.190595649646648</v>
      </c>
    </row>
    <row r="37" spans="1:10" s="110" customFormat="1" ht="14.1" customHeight="1" x14ac:dyDescent="0.2">
      <c r="A37" s="102" t="s">
        <v>130</v>
      </c>
      <c r="B37" s="229"/>
      <c r="C37" s="230"/>
      <c r="D37" s="237"/>
      <c r="E37" s="238"/>
      <c r="F37" s="238"/>
      <c r="G37" s="238"/>
      <c r="H37" s="239"/>
      <c r="I37" s="231"/>
      <c r="J37" s="234"/>
    </row>
    <row r="38" spans="1:10" s="110" customFormat="1" ht="14.1" customHeight="1" x14ac:dyDescent="0.2">
      <c r="A38" s="126" t="s">
        <v>104</v>
      </c>
      <c r="B38" s="103"/>
      <c r="C38" s="113">
        <v>100</v>
      </c>
      <c r="D38" s="240">
        <v>6205288</v>
      </c>
      <c r="E38" s="236">
        <v>6228885</v>
      </c>
      <c r="F38" s="236">
        <v>6266099</v>
      </c>
      <c r="G38" s="236">
        <v>6182255</v>
      </c>
      <c r="H38" s="241">
        <v>6146594</v>
      </c>
      <c r="I38" s="235">
        <v>58694</v>
      </c>
      <c r="J38" s="116">
        <v>0.95490282911153723</v>
      </c>
    </row>
    <row r="39" spans="1:10" s="110" customFormat="1" ht="12" customHeight="1" x14ac:dyDescent="0.2">
      <c r="A39" s="118" t="s">
        <v>105</v>
      </c>
      <c r="B39" s="119" t="s">
        <v>106</v>
      </c>
      <c r="C39" s="113">
        <v>51.086750526325289</v>
      </c>
      <c r="D39" s="115">
        <v>3170080</v>
      </c>
      <c r="E39" s="114">
        <v>3179150</v>
      </c>
      <c r="F39" s="114">
        <v>3209502</v>
      </c>
      <c r="G39" s="114">
        <v>3160989</v>
      </c>
      <c r="H39" s="140">
        <v>3133242</v>
      </c>
      <c r="I39" s="115">
        <v>36838</v>
      </c>
      <c r="J39" s="116">
        <v>1.1757151219088726</v>
      </c>
    </row>
    <row r="40" spans="1:10" s="110" customFormat="1" ht="12" customHeight="1" x14ac:dyDescent="0.2">
      <c r="A40" s="118"/>
      <c r="B40" s="119" t="s">
        <v>107</v>
      </c>
      <c r="C40" s="113">
        <v>48.913249473674711</v>
      </c>
      <c r="D40" s="115">
        <v>3035208</v>
      </c>
      <c r="E40" s="114">
        <v>3049735</v>
      </c>
      <c r="F40" s="114">
        <v>3056597</v>
      </c>
      <c r="G40" s="114">
        <v>3021266</v>
      </c>
      <c r="H40" s="140">
        <v>3013352</v>
      </c>
      <c r="I40" s="115">
        <v>21856</v>
      </c>
      <c r="J40" s="116">
        <v>0.72530524147195552</v>
      </c>
    </row>
    <row r="41" spans="1:10" s="110" customFormat="1" ht="12" customHeight="1" x14ac:dyDescent="0.2">
      <c r="A41" s="118" t="s">
        <v>105</v>
      </c>
      <c r="B41" s="121" t="s">
        <v>108</v>
      </c>
      <c r="C41" s="113">
        <v>8.1121134103687051</v>
      </c>
      <c r="D41" s="115">
        <v>503380</v>
      </c>
      <c r="E41" s="114">
        <v>517562</v>
      </c>
      <c r="F41" s="114">
        <v>523920</v>
      </c>
      <c r="G41" s="114">
        <v>471499</v>
      </c>
      <c r="H41" s="140">
        <v>478492</v>
      </c>
      <c r="I41" s="115">
        <v>24888</v>
      </c>
      <c r="J41" s="116">
        <v>5.2013408792623492</v>
      </c>
    </row>
    <row r="42" spans="1:10" s="110" customFormat="1" ht="12" customHeight="1" x14ac:dyDescent="0.2">
      <c r="A42" s="118"/>
      <c r="B42" s="121" t="s">
        <v>109</v>
      </c>
      <c r="C42" s="113">
        <v>68.592078240365311</v>
      </c>
      <c r="D42" s="115">
        <v>4256336</v>
      </c>
      <c r="E42" s="114">
        <v>4269069</v>
      </c>
      <c r="F42" s="114">
        <v>4304095</v>
      </c>
      <c r="G42" s="114">
        <v>4293945</v>
      </c>
      <c r="H42" s="140">
        <v>4278085</v>
      </c>
      <c r="I42" s="115">
        <v>-21749</v>
      </c>
      <c r="J42" s="116">
        <v>-0.50838167077091734</v>
      </c>
    </row>
    <row r="43" spans="1:10" s="110" customFormat="1" ht="12" customHeight="1" x14ac:dyDescent="0.2">
      <c r="A43" s="118"/>
      <c r="B43" s="121" t="s">
        <v>110</v>
      </c>
      <c r="C43" s="113">
        <v>22.258273910896641</v>
      </c>
      <c r="D43" s="115">
        <v>1381190</v>
      </c>
      <c r="E43" s="114">
        <v>1376950</v>
      </c>
      <c r="F43" s="114">
        <v>1374667</v>
      </c>
      <c r="G43" s="114">
        <v>1356158</v>
      </c>
      <c r="H43" s="140">
        <v>1332189</v>
      </c>
      <c r="I43" s="115">
        <v>49001</v>
      </c>
      <c r="J43" s="116">
        <v>3.6782318424788074</v>
      </c>
    </row>
    <row r="44" spans="1:10" s="110" customFormat="1" ht="12" customHeight="1" x14ac:dyDescent="0.2">
      <c r="A44" s="120"/>
      <c r="B44" s="121" t="s">
        <v>111</v>
      </c>
      <c r="C44" s="113">
        <v>1.0375344383693392</v>
      </c>
      <c r="D44" s="115">
        <v>64382</v>
      </c>
      <c r="E44" s="114">
        <v>65303</v>
      </c>
      <c r="F44" s="114">
        <v>63416</v>
      </c>
      <c r="G44" s="114">
        <v>60650</v>
      </c>
      <c r="H44" s="140">
        <v>57826</v>
      </c>
      <c r="I44" s="115">
        <v>6556</v>
      </c>
      <c r="J44" s="116">
        <v>11.337460657835576</v>
      </c>
    </row>
    <row r="45" spans="1:10" s="110" customFormat="1" ht="12" customHeight="1" x14ac:dyDescent="0.2">
      <c r="A45" s="120"/>
      <c r="B45" s="121" t="s">
        <v>112</v>
      </c>
      <c r="C45" s="113">
        <v>0.31611747915648719</v>
      </c>
      <c r="D45" s="115">
        <v>19616</v>
      </c>
      <c r="E45" s="114">
        <v>19529</v>
      </c>
      <c r="F45" s="114">
        <v>19574</v>
      </c>
      <c r="G45" s="114">
        <v>17018</v>
      </c>
      <c r="H45" s="140">
        <v>16038</v>
      </c>
      <c r="I45" s="115">
        <v>3578</v>
      </c>
      <c r="J45" s="116">
        <v>22.309514902107495</v>
      </c>
    </row>
    <row r="46" spans="1:10" s="110" customFormat="1" ht="12" customHeight="1" x14ac:dyDescent="0.2">
      <c r="A46" s="118" t="s">
        <v>113</v>
      </c>
      <c r="B46" s="119" t="s">
        <v>181</v>
      </c>
      <c r="C46" s="113">
        <v>68.504749497525339</v>
      </c>
      <c r="D46" s="115">
        <v>4250917</v>
      </c>
      <c r="E46" s="114">
        <v>4270897</v>
      </c>
      <c r="F46" s="114">
        <v>4313879</v>
      </c>
      <c r="G46" s="114">
        <v>4260713</v>
      </c>
      <c r="H46" s="140">
        <v>4251738</v>
      </c>
      <c r="I46" s="115">
        <v>-821</v>
      </c>
      <c r="J46" s="116">
        <v>-1.930975050673395E-2</v>
      </c>
    </row>
    <row r="47" spans="1:10" s="110" customFormat="1" ht="12" customHeight="1" x14ac:dyDescent="0.2">
      <c r="A47" s="118"/>
      <c r="B47" s="119" t="s">
        <v>182</v>
      </c>
      <c r="C47" s="113">
        <v>31.495250502474665</v>
      </c>
      <c r="D47" s="115">
        <v>1954371</v>
      </c>
      <c r="E47" s="114">
        <v>1957988</v>
      </c>
      <c r="F47" s="114">
        <v>1952220</v>
      </c>
      <c r="G47" s="114">
        <v>1921542</v>
      </c>
      <c r="H47" s="140">
        <v>1894856</v>
      </c>
      <c r="I47" s="115">
        <v>59515</v>
      </c>
      <c r="J47" s="116">
        <v>3.1408719184993479</v>
      </c>
    </row>
    <row r="48" spans="1:10" s="110" customFormat="1" ht="12" customHeight="1" x14ac:dyDescent="0.2">
      <c r="A48" s="118" t="s">
        <v>113</v>
      </c>
      <c r="B48" s="119" t="s">
        <v>116</v>
      </c>
      <c r="C48" s="113">
        <v>91.824489048695241</v>
      </c>
      <c r="D48" s="115">
        <v>5697974</v>
      </c>
      <c r="E48" s="114">
        <v>5728083</v>
      </c>
      <c r="F48" s="114">
        <v>5767106</v>
      </c>
      <c r="G48" s="114">
        <v>5694299</v>
      </c>
      <c r="H48" s="140">
        <v>5677585</v>
      </c>
      <c r="I48" s="115">
        <v>20389</v>
      </c>
      <c r="J48" s="116">
        <v>0.3591139542604822</v>
      </c>
    </row>
    <row r="49" spans="1:10" s="110" customFormat="1" ht="12" customHeight="1" x14ac:dyDescent="0.2">
      <c r="A49" s="118"/>
      <c r="B49" s="119" t="s">
        <v>117</v>
      </c>
      <c r="C49" s="113">
        <v>8.1035239621432567</v>
      </c>
      <c r="D49" s="115">
        <v>502847</v>
      </c>
      <c r="E49" s="114">
        <v>496442</v>
      </c>
      <c r="F49" s="114">
        <v>494714</v>
      </c>
      <c r="G49" s="114">
        <v>483539</v>
      </c>
      <c r="H49" s="140">
        <v>464720</v>
      </c>
      <c r="I49" s="115">
        <v>38127</v>
      </c>
      <c r="J49" s="116">
        <v>8.204295059390601</v>
      </c>
    </row>
    <row r="50" spans="1:10" s="110" customFormat="1" ht="14.1" customHeight="1" x14ac:dyDescent="0.2">
      <c r="A50" s="102" t="s">
        <v>131</v>
      </c>
      <c r="B50" s="229"/>
      <c r="C50" s="230"/>
      <c r="D50" s="237"/>
      <c r="E50" s="238"/>
      <c r="F50" s="238"/>
      <c r="G50" s="238"/>
      <c r="H50" s="239"/>
      <c r="I50" s="231"/>
      <c r="J50" s="234"/>
    </row>
    <row r="51" spans="1:10" s="110" customFormat="1" ht="14.1" customHeight="1" x14ac:dyDescent="0.2">
      <c r="A51" s="126" t="s">
        <v>104</v>
      </c>
      <c r="B51" s="103"/>
      <c r="C51" s="113">
        <v>100</v>
      </c>
      <c r="D51" s="240">
        <v>33648183</v>
      </c>
      <c r="E51" s="236">
        <v>33740124</v>
      </c>
      <c r="F51" s="236">
        <v>33938159</v>
      </c>
      <c r="G51" s="236">
        <v>33407262</v>
      </c>
      <c r="H51" s="241">
        <v>33286173</v>
      </c>
      <c r="I51" s="235">
        <v>362010</v>
      </c>
      <c r="J51" s="116">
        <v>1.0875687030768</v>
      </c>
    </row>
    <row r="52" spans="1:10" s="110" customFormat="1" ht="12" customHeight="1" x14ac:dyDescent="0.2">
      <c r="A52" s="118" t="s">
        <v>105</v>
      </c>
      <c r="B52" s="119" t="s">
        <v>106</v>
      </c>
      <c r="C52" s="113">
        <v>53.665293011512688</v>
      </c>
      <c r="D52" s="115">
        <v>18057396</v>
      </c>
      <c r="E52" s="114">
        <v>18100348</v>
      </c>
      <c r="F52" s="114">
        <v>18283323</v>
      </c>
      <c r="G52" s="114">
        <v>17988091</v>
      </c>
      <c r="H52" s="140">
        <v>17893359</v>
      </c>
      <c r="I52" s="115">
        <v>164037</v>
      </c>
      <c r="J52" s="116">
        <v>0.91674793983622638</v>
      </c>
    </row>
    <row r="53" spans="1:10" s="110" customFormat="1" ht="12" customHeight="1" x14ac:dyDescent="0.2">
      <c r="A53" s="118"/>
      <c r="B53" s="119" t="s">
        <v>107</v>
      </c>
      <c r="C53" s="113">
        <v>46.334706988487312</v>
      </c>
      <c r="D53" s="115">
        <v>15590787</v>
      </c>
      <c r="E53" s="114">
        <v>15639776</v>
      </c>
      <c r="F53" s="114">
        <v>15654836</v>
      </c>
      <c r="G53" s="114">
        <v>15419171</v>
      </c>
      <c r="H53" s="140">
        <v>15392814</v>
      </c>
      <c r="I53" s="115">
        <v>197973</v>
      </c>
      <c r="J53" s="116">
        <v>1.2861391036102949</v>
      </c>
    </row>
    <row r="54" spans="1:10" s="110" customFormat="1" ht="12" customHeight="1" x14ac:dyDescent="0.2">
      <c r="A54" s="118" t="s">
        <v>105</v>
      </c>
      <c r="B54" s="121" t="s">
        <v>108</v>
      </c>
      <c r="C54" s="113">
        <v>10.091219487245418</v>
      </c>
      <c r="D54" s="115">
        <v>3395512</v>
      </c>
      <c r="E54" s="114">
        <v>3515501</v>
      </c>
      <c r="F54" s="114">
        <v>3596470</v>
      </c>
      <c r="G54" s="114">
        <v>3285746</v>
      </c>
      <c r="H54" s="140">
        <v>3367753</v>
      </c>
      <c r="I54" s="115">
        <v>27759</v>
      </c>
      <c r="J54" s="116">
        <v>0.82425878619958171</v>
      </c>
    </row>
    <row r="55" spans="1:10" s="110" customFormat="1" ht="12" customHeight="1" x14ac:dyDescent="0.2">
      <c r="A55" s="118"/>
      <c r="B55" s="121" t="s">
        <v>109</v>
      </c>
      <c r="C55" s="113">
        <v>68.375338424663227</v>
      </c>
      <c r="D55" s="115">
        <v>23007059</v>
      </c>
      <c r="E55" s="114">
        <v>23038764</v>
      </c>
      <c r="F55" s="114">
        <v>23203085</v>
      </c>
      <c r="G55" s="114">
        <v>23109022</v>
      </c>
      <c r="H55" s="140">
        <v>23038428</v>
      </c>
      <c r="I55" s="115">
        <v>-31369</v>
      </c>
      <c r="J55" s="116">
        <v>-0.13615946365785025</v>
      </c>
    </row>
    <row r="56" spans="1:10" s="110" customFormat="1" ht="12" customHeight="1" x14ac:dyDescent="0.2">
      <c r="A56" s="118"/>
      <c r="B56" s="121" t="s">
        <v>110</v>
      </c>
      <c r="C56" s="113">
        <v>20.377745211383331</v>
      </c>
      <c r="D56" s="115">
        <v>6856741</v>
      </c>
      <c r="E56" s="114">
        <v>6796785</v>
      </c>
      <c r="F56" s="114">
        <v>6757185</v>
      </c>
      <c r="G56" s="114">
        <v>6645974</v>
      </c>
      <c r="H56" s="140">
        <v>6528239</v>
      </c>
      <c r="I56" s="115">
        <v>328502</v>
      </c>
      <c r="J56" s="116">
        <v>5.0320155251668943</v>
      </c>
    </row>
    <row r="57" spans="1:10" s="110" customFormat="1" ht="12" customHeight="1" x14ac:dyDescent="0.2">
      <c r="A57" s="120"/>
      <c r="B57" s="121" t="s">
        <v>111</v>
      </c>
      <c r="C57" s="113">
        <v>1.1556939047793457</v>
      </c>
      <c r="D57" s="115">
        <v>388870</v>
      </c>
      <c r="E57" s="114">
        <v>389071</v>
      </c>
      <c r="F57" s="114">
        <v>381418</v>
      </c>
      <c r="G57" s="114">
        <v>366517</v>
      </c>
      <c r="H57" s="140">
        <v>351751</v>
      </c>
      <c r="I57" s="115">
        <v>37119</v>
      </c>
      <c r="J57" s="116">
        <v>10.552635244818067</v>
      </c>
    </row>
    <row r="58" spans="1:10" s="110" customFormat="1" ht="12" customHeight="1" x14ac:dyDescent="0.2">
      <c r="A58" s="120"/>
      <c r="B58" s="121" t="s">
        <v>112</v>
      </c>
      <c r="C58" s="113">
        <v>0.33742981010297052</v>
      </c>
      <c r="D58" s="115">
        <v>113539</v>
      </c>
      <c r="E58" s="114">
        <v>110794</v>
      </c>
      <c r="F58" s="114">
        <v>112751</v>
      </c>
      <c r="G58" s="114">
        <v>98062</v>
      </c>
      <c r="H58" s="140">
        <v>92217</v>
      </c>
      <c r="I58" s="115">
        <v>21322</v>
      </c>
      <c r="J58" s="116">
        <v>23.121550256460306</v>
      </c>
    </row>
    <row r="59" spans="1:10" s="110" customFormat="1" ht="12" customHeight="1" x14ac:dyDescent="0.2">
      <c r="A59" s="118" t="s">
        <v>113</v>
      </c>
      <c r="B59" s="119" t="s">
        <v>181</v>
      </c>
      <c r="C59" s="113">
        <v>71.080747510199885</v>
      </c>
      <c r="D59" s="115">
        <v>23917380</v>
      </c>
      <c r="E59" s="114">
        <v>24009698</v>
      </c>
      <c r="F59" s="114">
        <v>24264487</v>
      </c>
      <c r="G59" s="114">
        <v>23859919</v>
      </c>
      <c r="H59" s="140">
        <v>23846208</v>
      </c>
      <c r="I59" s="115">
        <v>71172</v>
      </c>
      <c r="J59" s="116">
        <v>0.29846254800763289</v>
      </c>
    </row>
    <row r="60" spans="1:10" s="110" customFormat="1" ht="12" customHeight="1" x14ac:dyDescent="0.2">
      <c r="A60" s="118"/>
      <c r="B60" s="119" t="s">
        <v>182</v>
      </c>
      <c r="C60" s="113">
        <v>28.919252489800119</v>
      </c>
      <c r="D60" s="115">
        <v>9730803</v>
      </c>
      <c r="E60" s="114">
        <v>9730426</v>
      </c>
      <c r="F60" s="114">
        <v>9673671</v>
      </c>
      <c r="G60" s="114">
        <v>9547342</v>
      </c>
      <c r="H60" s="140">
        <v>9439965</v>
      </c>
      <c r="I60" s="115">
        <v>290838</v>
      </c>
      <c r="J60" s="116">
        <v>3.0809224398607409</v>
      </c>
    </row>
    <row r="61" spans="1:10" s="110" customFormat="1" ht="12" customHeight="1" x14ac:dyDescent="0.2">
      <c r="A61" s="118" t="s">
        <v>113</v>
      </c>
      <c r="B61" s="119" t="s">
        <v>116</v>
      </c>
      <c r="C61" s="113">
        <v>87.234867927340986</v>
      </c>
      <c r="D61" s="115">
        <v>29352948</v>
      </c>
      <c r="E61" s="114">
        <v>29504034</v>
      </c>
      <c r="F61" s="114">
        <v>29659173</v>
      </c>
      <c r="G61" s="114">
        <v>29234647</v>
      </c>
      <c r="H61" s="140">
        <v>29224706</v>
      </c>
      <c r="I61" s="115">
        <v>128242</v>
      </c>
      <c r="J61" s="116">
        <v>0.43881365307832354</v>
      </c>
    </row>
    <row r="62" spans="1:10" s="110" customFormat="1" ht="12" customHeight="1" x14ac:dyDescent="0.2">
      <c r="A62" s="118"/>
      <c r="B62" s="119" t="s">
        <v>117</v>
      </c>
      <c r="C62" s="113">
        <v>12.708085901696386</v>
      </c>
      <c r="D62" s="115">
        <v>4276040</v>
      </c>
      <c r="E62" s="114">
        <v>4217256</v>
      </c>
      <c r="F62" s="114">
        <v>4260341</v>
      </c>
      <c r="G62" s="114">
        <v>4153014</v>
      </c>
      <c r="H62" s="140">
        <v>4042276</v>
      </c>
      <c r="I62" s="115">
        <v>233764</v>
      </c>
      <c r="J62" s="116">
        <v>5.7829796876809008</v>
      </c>
    </row>
    <row r="63" spans="1:10" s="110" customFormat="1" ht="14.1" customHeight="1" x14ac:dyDescent="0.2">
      <c r="A63" s="102" t="s">
        <v>183</v>
      </c>
      <c r="B63" s="229"/>
      <c r="C63" s="230"/>
      <c r="D63" s="237"/>
      <c r="E63" s="238"/>
      <c r="F63" s="238"/>
      <c r="G63" s="238"/>
      <c r="H63" s="239"/>
      <c r="I63" s="231"/>
      <c r="J63" s="234"/>
    </row>
    <row r="64" spans="1:10" s="110" customFormat="1" ht="14.1" customHeight="1" x14ac:dyDescent="0.2">
      <c r="A64" s="126" t="s">
        <v>104</v>
      </c>
      <c r="B64" s="103"/>
      <c r="C64" s="113">
        <v>100</v>
      </c>
      <c r="D64" s="240">
        <v>29946</v>
      </c>
      <c r="E64" s="236">
        <v>30232</v>
      </c>
      <c r="F64" s="236">
        <v>30432</v>
      </c>
      <c r="G64" s="236">
        <v>30079</v>
      </c>
      <c r="H64" s="140">
        <v>30120</v>
      </c>
      <c r="I64" s="115">
        <v>-174</v>
      </c>
      <c r="J64" s="116">
        <v>-0.57768924302788849</v>
      </c>
    </row>
    <row r="65" spans="1:12" s="110" customFormat="1" ht="12" customHeight="1" x14ac:dyDescent="0.2">
      <c r="A65" s="118" t="s">
        <v>105</v>
      </c>
      <c r="B65" s="119" t="s">
        <v>106</v>
      </c>
      <c r="C65" s="113">
        <v>50.991785213384091</v>
      </c>
      <c r="D65" s="235">
        <v>15270</v>
      </c>
      <c r="E65" s="236">
        <v>15414</v>
      </c>
      <c r="F65" s="236">
        <v>15594</v>
      </c>
      <c r="G65" s="236">
        <v>15395</v>
      </c>
      <c r="H65" s="140">
        <v>15385</v>
      </c>
      <c r="I65" s="115">
        <v>-115</v>
      </c>
      <c r="J65" s="116">
        <v>-0.74748131296717579</v>
      </c>
    </row>
    <row r="66" spans="1:12" s="110" customFormat="1" ht="12" customHeight="1" x14ac:dyDescent="0.2">
      <c r="A66" s="118"/>
      <c r="B66" s="119" t="s">
        <v>107</v>
      </c>
      <c r="C66" s="113">
        <v>49.008214786615909</v>
      </c>
      <c r="D66" s="235">
        <v>14676</v>
      </c>
      <c r="E66" s="236">
        <v>14818</v>
      </c>
      <c r="F66" s="236">
        <v>14838</v>
      </c>
      <c r="G66" s="236">
        <v>14684</v>
      </c>
      <c r="H66" s="140">
        <v>14735</v>
      </c>
      <c r="I66" s="115">
        <v>-59</v>
      </c>
      <c r="J66" s="116">
        <v>-0.40040719375636241</v>
      </c>
    </row>
    <row r="67" spans="1:12" s="110" customFormat="1" ht="12" customHeight="1" x14ac:dyDescent="0.2">
      <c r="A67" s="118" t="s">
        <v>105</v>
      </c>
      <c r="B67" s="121" t="s">
        <v>108</v>
      </c>
      <c r="C67" s="113">
        <v>7.1795899285380349</v>
      </c>
      <c r="D67" s="235">
        <v>2150</v>
      </c>
      <c r="E67" s="236">
        <v>2224</v>
      </c>
      <c r="F67" s="236">
        <v>2261</v>
      </c>
      <c r="G67" s="236">
        <v>1988</v>
      </c>
      <c r="H67" s="140">
        <v>2039</v>
      </c>
      <c r="I67" s="115">
        <v>111</v>
      </c>
      <c r="J67" s="116">
        <v>5.4438450220696417</v>
      </c>
    </row>
    <row r="68" spans="1:12" s="110" customFormat="1" ht="12" customHeight="1" x14ac:dyDescent="0.2">
      <c r="A68" s="118"/>
      <c r="B68" s="121" t="s">
        <v>109</v>
      </c>
      <c r="C68" s="113">
        <v>64.890135577372604</v>
      </c>
      <c r="D68" s="235">
        <v>19432</v>
      </c>
      <c r="E68" s="236">
        <v>19605</v>
      </c>
      <c r="F68" s="236">
        <v>19817</v>
      </c>
      <c r="G68" s="236">
        <v>19871</v>
      </c>
      <c r="H68" s="140">
        <v>20010</v>
      </c>
      <c r="I68" s="115">
        <v>-578</v>
      </c>
      <c r="J68" s="116">
        <v>-2.8885557221389306</v>
      </c>
    </row>
    <row r="69" spans="1:12" s="110" customFormat="1" ht="12" customHeight="1" x14ac:dyDescent="0.2">
      <c r="A69" s="118"/>
      <c r="B69" s="121" t="s">
        <v>110</v>
      </c>
      <c r="C69" s="113">
        <v>26.798236826287319</v>
      </c>
      <c r="D69" s="235">
        <v>8025</v>
      </c>
      <c r="E69" s="236">
        <v>8050</v>
      </c>
      <c r="F69" s="236">
        <v>8015</v>
      </c>
      <c r="G69" s="236">
        <v>7901</v>
      </c>
      <c r="H69" s="140">
        <v>7777</v>
      </c>
      <c r="I69" s="115">
        <v>248</v>
      </c>
      <c r="J69" s="116">
        <v>3.1888903176031889</v>
      </c>
    </row>
    <row r="70" spans="1:12" s="110" customFormat="1" ht="12" customHeight="1" x14ac:dyDescent="0.2">
      <c r="A70" s="120"/>
      <c r="B70" s="121" t="s">
        <v>111</v>
      </c>
      <c r="C70" s="113">
        <v>1.1320376678020436</v>
      </c>
      <c r="D70" s="235">
        <v>339</v>
      </c>
      <c r="E70" s="236">
        <v>353</v>
      </c>
      <c r="F70" s="236">
        <v>339</v>
      </c>
      <c r="G70" s="236">
        <v>319</v>
      </c>
      <c r="H70" s="140">
        <v>294</v>
      </c>
      <c r="I70" s="115">
        <v>45</v>
      </c>
      <c r="J70" s="116">
        <v>15.306122448979592</v>
      </c>
    </row>
    <row r="71" spans="1:12" s="110" customFormat="1" ht="12" customHeight="1" x14ac:dyDescent="0.2">
      <c r="A71" s="120"/>
      <c r="B71" s="121" t="s">
        <v>112</v>
      </c>
      <c r="C71" s="113">
        <v>0.37400654511453951</v>
      </c>
      <c r="D71" s="235">
        <v>112</v>
      </c>
      <c r="E71" s="236">
        <v>113</v>
      </c>
      <c r="F71" s="236">
        <v>114</v>
      </c>
      <c r="G71" s="236">
        <v>91</v>
      </c>
      <c r="H71" s="140">
        <v>85</v>
      </c>
      <c r="I71" s="115">
        <v>27</v>
      </c>
      <c r="J71" s="116">
        <v>31.764705882352942</v>
      </c>
    </row>
    <row r="72" spans="1:12" s="110" customFormat="1" ht="12" customHeight="1" x14ac:dyDescent="0.2">
      <c r="A72" s="118" t="s">
        <v>113</v>
      </c>
      <c r="B72" s="119" t="s">
        <v>181</v>
      </c>
      <c r="C72" s="113">
        <v>71.034528818540039</v>
      </c>
      <c r="D72" s="235">
        <v>21272</v>
      </c>
      <c r="E72" s="236">
        <v>21462</v>
      </c>
      <c r="F72" s="236">
        <v>21644</v>
      </c>
      <c r="G72" s="236">
        <v>21378</v>
      </c>
      <c r="H72" s="140">
        <v>21478</v>
      </c>
      <c r="I72" s="115">
        <v>-206</v>
      </c>
      <c r="J72" s="116">
        <v>-0.95912096098333177</v>
      </c>
    </row>
    <row r="73" spans="1:12" s="110" customFormat="1" ht="12" customHeight="1" x14ac:dyDescent="0.2">
      <c r="A73" s="118"/>
      <c r="B73" s="119" t="s">
        <v>182</v>
      </c>
      <c r="C73" s="113">
        <v>28.965471181459961</v>
      </c>
      <c r="D73" s="115">
        <v>8674</v>
      </c>
      <c r="E73" s="114">
        <v>8770</v>
      </c>
      <c r="F73" s="114">
        <v>8788</v>
      </c>
      <c r="G73" s="114">
        <v>8701</v>
      </c>
      <c r="H73" s="140">
        <v>8642</v>
      </c>
      <c r="I73" s="115">
        <v>32</v>
      </c>
      <c r="J73" s="116">
        <v>0.37028465632955332</v>
      </c>
    </row>
    <row r="74" spans="1:12" s="110" customFormat="1" ht="12" customHeight="1" x14ac:dyDescent="0.2">
      <c r="A74" s="118" t="s">
        <v>113</v>
      </c>
      <c r="B74" s="119" t="s">
        <v>116</v>
      </c>
      <c r="C74" s="113">
        <v>95.738996861016503</v>
      </c>
      <c r="D74" s="115">
        <v>28670</v>
      </c>
      <c r="E74" s="114">
        <v>28927</v>
      </c>
      <c r="F74" s="114">
        <v>29155</v>
      </c>
      <c r="G74" s="114">
        <v>28875</v>
      </c>
      <c r="H74" s="140">
        <v>28958</v>
      </c>
      <c r="I74" s="115">
        <v>-288</v>
      </c>
      <c r="J74" s="116">
        <v>-0.99454382208716074</v>
      </c>
    </row>
    <row r="75" spans="1:12" s="110" customFormat="1" ht="12" customHeight="1" x14ac:dyDescent="0.2">
      <c r="A75" s="142"/>
      <c r="B75" s="124" t="s">
        <v>117</v>
      </c>
      <c r="C75" s="125">
        <v>4.2309490416082278</v>
      </c>
      <c r="D75" s="143">
        <v>1267</v>
      </c>
      <c r="E75" s="144">
        <v>1297</v>
      </c>
      <c r="F75" s="144">
        <v>1269</v>
      </c>
      <c r="G75" s="144">
        <v>1196</v>
      </c>
      <c r="H75" s="145">
        <v>1154</v>
      </c>
      <c r="I75" s="143">
        <v>113</v>
      </c>
      <c r="J75" s="146">
        <v>9.7920277296360485</v>
      </c>
    </row>
    <row r="76" spans="1:12" s="101" customFormat="1" ht="11.25" customHeight="1" x14ac:dyDescent="0.15">
      <c r="B76" s="147"/>
      <c r="C76" s="147"/>
      <c r="D76" s="148"/>
      <c r="E76" s="148"/>
      <c r="F76" s="148"/>
      <c r="G76" s="149"/>
      <c r="H76" s="148"/>
      <c r="I76" s="148"/>
      <c r="J76" s="242" t="s">
        <v>45</v>
      </c>
    </row>
    <row r="77" spans="1:12" s="101" customFormat="1" ht="12.75" customHeight="1" x14ac:dyDescent="0.15">
      <c r="A77" s="533" t="s">
        <v>515</v>
      </c>
      <c r="B77" s="153"/>
      <c r="C77" s="153"/>
      <c r="D77" s="154"/>
      <c r="E77" s="153"/>
      <c r="F77" s="153"/>
      <c r="G77" s="153"/>
      <c r="H77" s="153"/>
      <c r="I77" s="153"/>
      <c r="J77" s="153"/>
    </row>
    <row r="78" spans="1:12" s="101" customFormat="1" ht="18" customHeight="1" x14ac:dyDescent="0.15">
      <c r="A78" s="568" t="s">
        <v>123</v>
      </c>
      <c r="B78" s="569"/>
      <c r="C78" s="569"/>
      <c r="D78" s="569"/>
      <c r="E78" s="569"/>
      <c r="F78" s="569"/>
      <c r="G78" s="569"/>
      <c r="H78" s="569"/>
      <c r="I78" s="569"/>
      <c r="J78" s="569"/>
    </row>
    <row r="79" spans="1:12" ht="18" customHeight="1" x14ac:dyDescent="0.2">
      <c r="A79" s="568"/>
      <c r="B79" s="569"/>
      <c r="C79" s="569"/>
      <c r="D79" s="569"/>
      <c r="E79" s="569"/>
      <c r="F79" s="569"/>
      <c r="G79" s="569"/>
      <c r="H79" s="569"/>
      <c r="I79" s="569"/>
      <c r="J79" s="569"/>
    </row>
    <row r="80" spans="1:12" ht="22.5" customHeight="1" x14ac:dyDescent="0.2">
      <c r="A80" s="602"/>
      <c r="B80" s="603"/>
      <c r="C80" s="603"/>
      <c r="D80" s="603"/>
      <c r="E80" s="603"/>
      <c r="F80" s="603"/>
      <c r="G80" s="603"/>
      <c r="H80" s="603"/>
      <c r="I80" s="603"/>
      <c r="J80" s="603"/>
      <c r="K80" s="243"/>
      <c r="L80" s="243"/>
    </row>
    <row r="81" spans="1:10" ht="12.75" customHeight="1" x14ac:dyDescent="0.2">
      <c r="A81" s="244"/>
      <c r="B81" s="244"/>
      <c r="C81" s="245"/>
      <c r="D81" s="246"/>
      <c r="E81" s="246"/>
      <c r="F81" s="246"/>
      <c r="G81" s="246"/>
      <c r="H81" s="246"/>
      <c r="I81" s="246"/>
      <c r="J81" s="247"/>
    </row>
    <row r="82" spans="1:10" ht="12.75" customHeight="1" x14ac:dyDescent="0.2">
      <c r="A82" s="244"/>
      <c r="B82" s="244"/>
      <c r="C82" s="245"/>
      <c r="D82" s="246"/>
      <c r="E82" s="246"/>
      <c r="F82" s="246"/>
      <c r="G82" s="246"/>
      <c r="H82" s="246"/>
      <c r="I82" s="246"/>
      <c r="J82" s="247"/>
    </row>
  </sheetData>
  <mergeCells count="15">
    <mergeCell ref="A3:J3"/>
    <mergeCell ref="A4:J4"/>
    <mergeCell ref="A5:D5"/>
    <mergeCell ref="A7:B10"/>
    <mergeCell ref="C7:C10"/>
    <mergeCell ref="D7:H7"/>
    <mergeCell ref="I7:J8"/>
    <mergeCell ref="D8:D9"/>
    <mergeCell ref="E8:E9"/>
    <mergeCell ref="F8:F9"/>
    <mergeCell ref="G8:G9"/>
    <mergeCell ref="H8:H9"/>
    <mergeCell ref="A78:J78"/>
    <mergeCell ref="A79:J79"/>
    <mergeCell ref="A80:J80"/>
  </mergeCells>
  <printOptions horizontalCentered="1"/>
  <pageMargins left="0.7" right="0.7" top="0.75" bottom="0.75" header="0.3" footer="0.3"/>
  <pageSetup paperSize="9" scale="72"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Q863"/>
  <sheetViews>
    <sheetView showGridLines="0" zoomScaleNormal="100" workbookViewId="0"/>
  </sheetViews>
  <sheetFormatPr baseColWidth="10" defaultColWidth="7.75" defaultRowHeight="15.95" customHeight="1" x14ac:dyDescent="0.2"/>
  <cols>
    <col min="1" max="1" width="3.125" style="97" customWidth="1"/>
    <col min="2" max="2" width="2" style="97" customWidth="1"/>
    <col min="3" max="3" width="5.875" style="97" customWidth="1"/>
    <col min="4" max="4" width="28.5" style="97" customWidth="1"/>
    <col min="5" max="5" width="5" style="155" customWidth="1"/>
    <col min="6" max="10" width="8.5" style="156" customWidth="1"/>
    <col min="11" max="11" width="8.5" style="282" customWidth="1"/>
    <col min="12" max="12" width="8.5" style="157" customWidth="1"/>
    <col min="13" max="256" width="7.75" style="97"/>
    <col min="257" max="258" width="3.25" style="97" customWidth="1"/>
    <col min="259" max="259" width="3.375" style="97" customWidth="1"/>
    <col min="260" max="260" width="23" style="97" customWidth="1"/>
    <col min="261" max="261" width="5" style="97" customWidth="1"/>
    <col min="262" max="268" width="8.375" style="97" customWidth="1"/>
    <col min="269" max="512" width="7.75" style="97"/>
    <col min="513" max="514" width="3.25" style="97" customWidth="1"/>
    <col min="515" max="515" width="3.375" style="97" customWidth="1"/>
    <col min="516" max="516" width="23" style="97" customWidth="1"/>
    <col min="517" max="517" width="5" style="97" customWidth="1"/>
    <col min="518" max="524" width="8.375" style="97" customWidth="1"/>
    <col min="525" max="768" width="7.75" style="97"/>
    <col min="769" max="770" width="3.25" style="97" customWidth="1"/>
    <col min="771" max="771" width="3.375" style="97" customWidth="1"/>
    <col min="772" max="772" width="23" style="97" customWidth="1"/>
    <col min="773" max="773" width="5" style="97" customWidth="1"/>
    <col min="774" max="780" width="8.375" style="97" customWidth="1"/>
    <col min="781" max="1024" width="7.75" style="97"/>
    <col min="1025" max="1026" width="3.25" style="97" customWidth="1"/>
    <col min="1027" max="1027" width="3.375" style="97" customWidth="1"/>
    <col min="1028" max="1028" width="23" style="97" customWidth="1"/>
    <col min="1029" max="1029" width="5" style="97" customWidth="1"/>
    <col min="1030" max="1036" width="8.375" style="97" customWidth="1"/>
    <col min="1037" max="1280" width="7.75" style="97"/>
    <col min="1281" max="1282" width="3.25" style="97" customWidth="1"/>
    <col min="1283" max="1283" width="3.375" style="97" customWidth="1"/>
    <col min="1284" max="1284" width="23" style="97" customWidth="1"/>
    <col min="1285" max="1285" width="5" style="97" customWidth="1"/>
    <col min="1286" max="1292" width="8.375" style="97" customWidth="1"/>
    <col min="1293" max="1536" width="7.75" style="97"/>
    <col min="1537" max="1538" width="3.25" style="97" customWidth="1"/>
    <col min="1539" max="1539" width="3.375" style="97" customWidth="1"/>
    <col min="1540" max="1540" width="23" style="97" customWidth="1"/>
    <col min="1541" max="1541" width="5" style="97" customWidth="1"/>
    <col min="1542" max="1548" width="8.375" style="97" customWidth="1"/>
    <col min="1549" max="1792" width="7.75" style="97"/>
    <col min="1793" max="1794" width="3.25" style="97" customWidth="1"/>
    <col min="1795" max="1795" width="3.375" style="97" customWidth="1"/>
    <col min="1796" max="1796" width="23" style="97" customWidth="1"/>
    <col min="1797" max="1797" width="5" style="97" customWidth="1"/>
    <col min="1798" max="1804" width="8.375" style="97" customWidth="1"/>
    <col min="1805" max="2048" width="7.75" style="97"/>
    <col min="2049" max="2050" width="3.25" style="97" customWidth="1"/>
    <col min="2051" max="2051" width="3.375" style="97" customWidth="1"/>
    <col min="2052" max="2052" width="23" style="97" customWidth="1"/>
    <col min="2053" max="2053" width="5" style="97" customWidth="1"/>
    <col min="2054" max="2060" width="8.375" style="97" customWidth="1"/>
    <col min="2061" max="2304" width="7.75" style="97"/>
    <col min="2305" max="2306" width="3.25" style="97" customWidth="1"/>
    <col min="2307" max="2307" width="3.375" style="97" customWidth="1"/>
    <col min="2308" max="2308" width="23" style="97" customWidth="1"/>
    <col min="2309" max="2309" width="5" style="97" customWidth="1"/>
    <col min="2310" max="2316" width="8.375" style="97" customWidth="1"/>
    <col min="2317" max="2560" width="7.75" style="97"/>
    <col min="2561" max="2562" width="3.25" style="97" customWidth="1"/>
    <col min="2563" max="2563" width="3.375" style="97" customWidth="1"/>
    <col min="2564" max="2564" width="23" style="97" customWidth="1"/>
    <col min="2565" max="2565" width="5" style="97" customWidth="1"/>
    <col min="2566" max="2572" width="8.375" style="97" customWidth="1"/>
    <col min="2573" max="2816" width="7.75" style="97"/>
    <col min="2817" max="2818" width="3.25" style="97" customWidth="1"/>
    <col min="2819" max="2819" width="3.375" style="97" customWidth="1"/>
    <col min="2820" max="2820" width="23" style="97" customWidth="1"/>
    <col min="2821" max="2821" width="5" style="97" customWidth="1"/>
    <col min="2822" max="2828" width="8.375" style="97" customWidth="1"/>
    <col min="2829" max="3072" width="7.75" style="97"/>
    <col min="3073" max="3074" width="3.25" style="97" customWidth="1"/>
    <col min="3075" max="3075" width="3.375" style="97" customWidth="1"/>
    <col min="3076" max="3076" width="23" style="97" customWidth="1"/>
    <col min="3077" max="3077" width="5" style="97" customWidth="1"/>
    <col min="3078" max="3084" width="8.375" style="97" customWidth="1"/>
    <col min="3085" max="3328" width="7.75" style="97"/>
    <col min="3329" max="3330" width="3.25" style="97" customWidth="1"/>
    <col min="3331" max="3331" width="3.375" style="97" customWidth="1"/>
    <col min="3332" max="3332" width="23" style="97" customWidth="1"/>
    <col min="3333" max="3333" width="5" style="97" customWidth="1"/>
    <col min="3334" max="3340" width="8.375" style="97" customWidth="1"/>
    <col min="3341" max="3584" width="7.75" style="97"/>
    <col min="3585" max="3586" width="3.25" style="97" customWidth="1"/>
    <col min="3587" max="3587" width="3.375" style="97" customWidth="1"/>
    <col min="3588" max="3588" width="23" style="97" customWidth="1"/>
    <col min="3589" max="3589" width="5" style="97" customWidth="1"/>
    <col min="3590" max="3596" width="8.375" style="97" customWidth="1"/>
    <col min="3597" max="3840" width="7.75" style="97"/>
    <col min="3841" max="3842" width="3.25" style="97" customWidth="1"/>
    <col min="3843" max="3843" width="3.375" style="97" customWidth="1"/>
    <col min="3844" max="3844" width="23" style="97" customWidth="1"/>
    <col min="3845" max="3845" width="5" style="97" customWidth="1"/>
    <col min="3846" max="3852" width="8.375" style="97" customWidth="1"/>
    <col min="3853" max="4096" width="7.75" style="97"/>
    <col min="4097" max="4098" width="3.25" style="97" customWidth="1"/>
    <col min="4099" max="4099" width="3.375" style="97" customWidth="1"/>
    <col min="4100" max="4100" width="23" style="97" customWidth="1"/>
    <col min="4101" max="4101" width="5" style="97" customWidth="1"/>
    <col min="4102" max="4108" width="8.375" style="97" customWidth="1"/>
    <col min="4109" max="4352" width="7.75" style="97"/>
    <col min="4353" max="4354" width="3.25" style="97" customWidth="1"/>
    <col min="4355" max="4355" width="3.375" style="97" customWidth="1"/>
    <col min="4356" max="4356" width="23" style="97" customWidth="1"/>
    <col min="4357" max="4357" width="5" style="97" customWidth="1"/>
    <col min="4358" max="4364" width="8.375" style="97" customWidth="1"/>
    <col min="4365" max="4608" width="7.75" style="97"/>
    <col min="4609" max="4610" width="3.25" style="97" customWidth="1"/>
    <col min="4611" max="4611" width="3.375" style="97" customWidth="1"/>
    <col min="4612" max="4612" width="23" style="97" customWidth="1"/>
    <col min="4613" max="4613" width="5" style="97" customWidth="1"/>
    <col min="4614" max="4620" width="8.375" style="97" customWidth="1"/>
    <col min="4621" max="4864" width="7.75" style="97"/>
    <col min="4865" max="4866" width="3.25" style="97" customWidth="1"/>
    <col min="4867" max="4867" width="3.375" style="97" customWidth="1"/>
    <col min="4868" max="4868" width="23" style="97" customWidth="1"/>
    <col min="4869" max="4869" width="5" style="97" customWidth="1"/>
    <col min="4870" max="4876" width="8.375" style="97" customWidth="1"/>
    <col min="4877" max="5120" width="7.75" style="97"/>
    <col min="5121" max="5122" width="3.25" style="97" customWidth="1"/>
    <col min="5123" max="5123" width="3.375" style="97" customWidth="1"/>
    <col min="5124" max="5124" width="23" style="97" customWidth="1"/>
    <col min="5125" max="5125" width="5" style="97" customWidth="1"/>
    <col min="5126" max="5132" width="8.375" style="97" customWidth="1"/>
    <col min="5133" max="5376" width="7.75" style="97"/>
    <col min="5377" max="5378" width="3.25" style="97" customWidth="1"/>
    <col min="5379" max="5379" width="3.375" style="97" customWidth="1"/>
    <col min="5380" max="5380" width="23" style="97" customWidth="1"/>
    <col min="5381" max="5381" width="5" style="97" customWidth="1"/>
    <col min="5382" max="5388" width="8.375" style="97" customWidth="1"/>
    <col min="5389" max="5632" width="7.75" style="97"/>
    <col min="5633" max="5634" width="3.25" style="97" customWidth="1"/>
    <col min="5635" max="5635" width="3.375" style="97" customWidth="1"/>
    <col min="5636" max="5636" width="23" style="97" customWidth="1"/>
    <col min="5637" max="5637" width="5" style="97" customWidth="1"/>
    <col min="5638" max="5644" width="8.375" style="97" customWidth="1"/>
    <col min="5645" max="5888" width="7.75" style="97"/>
    <col min="5889" max="5890" width="3.25" style="97" customWidth="1"/>
    <col min="5891" max="5891" width="3.375" style="97" customWidth="1"/>
    <col min="5892" max="5892" width="23" style="97" customWidth="1"/>
    <col min="5893" max="5893" width="5" style="97" customWidth="1"/>
    <col min="5894" max="5900" width="8.375" style="97" customWidth="1"/>
    <col min="5901" max="6144" width="7.75" style="97"/>
    <col min="6145" max="6146" width="3.25" style="97" customWidth="1"/>
    <col min="6147" max="6147" width="3.375" style="97" customWidth="1"/>
    <col min="6148" max="6148" width="23" style="97" customWidth="1"/>
    <col min="6149" max="6149" width="5" style="97" customWidth="1"/>
    <col min="6150" max="6156" width="8.375" style="97" customWidth="1"/>
    <col min="6157" max="6400" width="7.75" style="97"/>
    <col min="6401" max="6402" width="3.25" style="97" customWidth="1"/>
    <col min="6403" max="6403" width="3.375" style="97" customWidth="1"/>
    <col min="6404" max="6404" width="23" style="97" customWidth="1"/>
    <col min="6405" max="6405" width="5" style="97" customWidth="1"/>
    <col min="6406" max="6412" width="8.375" style="97" customWidth="1"/>
    <col min="6413" max="6656" width="7.75" style="97"/>
    <col min="6657" max="6658" width="3.25" style="97" customWidth="1"/>
    <col min="6659" max="6659" width="3.375" style="97" customWidth="1"/>
    <col min="6660" max="6660" width="23" style="97" customWidth="1"/>
    <col min="6661" max="6661" width="5" style="97" customWidth="1"/>
    <col min="6662" max="6668" width="8.375" style="97" customWidth="1"/>
    <col min="6669" max="6912" width="7.75" style="97"/>
    <col min="6913" max="6914" width="3.25" style="97" customWidth="1"/>
    <col min="6915" max="6915" width="3.375" style="97" customWidth="1"/>
    <col min="6916" max="6916" width="23" style="97" customWidth="1"/>
    <col min="6917" max="6917" width="5" style="97" customWidth="1"/>
    <col min="6918" max="6924" width="8.375" style="97" customWidth="1"/>
    <col min="6925" max="7168" width="7.75" style="97"/>
    <col min="7169" max="7170" width="3.25" style="97" customWidth="1"/>
    <col min="7171" max="7171" width="3.375" style="97" customWidth="1"/>
    <col min="7172" max="7172" width="23" style="97" customWidth="1"/>
    <col min="7173" max="7173" width="5" style="97" customWidth="1"/>
    <col min="7174" max="7180" width="8.375" style="97" customWidth="1"/>
    <col min="7181" max="7424" width="7.75" style="97"/>
    <col min="7425" max="7426" width="3.25" style="97" customWidth="1"/>
    <col min="7427" max="7427" width="3.375" style="97" customWidth="1"/>
    <col min="7428" max="7428" width="23" style="97" customWidth="1"/>
    <col min="7429" max="7429" width="5" style="97" customWidth="1"/>
    <col min="7430" max="7436" width="8.375" style="97" customWidth="1"/>
    <col min="7437" max="7680" width="7.75" style="97"/>
    <col min="7681" max="7682" width="3.25" style="97" customWidth="1"/>
    <col min="7683" max="7683" width="3.375" style="97" customWidth="1"/>
    <col min="7684" max="7684" width="23" style="97" customWidth="1"/>
    <col min="7685" max="7685" width="5" style="97" customWidth="1"/>
    <col min="7686" max="7692" width="8.375" style="97" customWidth="1"/>
    <col min="7693" max="7936" width="7.75" style="97"/>
    <col min="7937" max="7938" width="3.25" style="97" customWidth="1"/>
    <col min="7939" max="7939" width="3.375" style="97" customWidth="1"/>
    <col min="7940" max="7940" width="23" style="97" customWidth="1"/>
    <col min="7941" max="7941" width="5" style="97" customWidth="1"/>
    <col min="7942" max="7948" width="8.375" style="97" customWidth="1"/>
    <col min="7949" max="8192" width="7.75" style="97"/>
    <col min="8193" max="8194" width="3.25" style="97" customWidth="1"/>
    <col min="8195" max="8195" width="3.375" style="97" customWidth="1"/>
    <col min="8196" max="8196" width="23" style="97" customWidth="1"/>
    <col min="8197" max="8197" width="5" style="97" customWidth="1"/>
    <col min="8198" max="8204" width="8.375" style="97" customWidth="1"/>
    <col min="8205" max="8448" width="7.75" style="97"/>
    <col min="8449" max="8450" width="3.25" style="97" customWidth="1"/>
    <col min="8451" max="8451" width="3.375" style="97" customWidth="1"/>
    <col min="8452" max="8452" width="23" style="97" customWidth="1"/>
    <col min="8453" max="8453" width="5" style="97" customWidth="1"/>
    <col min="8454" max="8460" width="8.375" style="97" customWidth="1"/>
    <col min="8461" max="8704" width="7.75" style="97"/>
    <col min="8705" max="8706" width="3.25" style="97" customWidth="1"/>
    <col min="8707" max="8707" width="3.375" style="97" customWidth="1"/>
    <col min="8708" max="8708" width="23" style="97" customWidth="1"/>
    <col min="8709" max="8709" width="5" style="97" customWidth="1"/>
    <col min="8710" max="8716" width="8.375" style="97" customWidth="1"/>
    <col min="8717" max="8960" width="7.75" style="97"/>
    <col min="8961" max="8962" width="3.25" style="97" customWidth="1"/>
    <col min="8963" max="8963" width="3.375" style="97" customWidth="1"/>
    <col min="8964" max="8964" width="23" style="97" customWidth="1"/>
    <col min="8965" max="8965" width="5" style="97" customWidth="1"/>
    <col min="8966" max="8972" width="8.375" style="97" customWidth="1"/>
    <col min="8973" max="9216" width="7.75" style="97"/>
    <col min="9217" max="9218" width="3.25" style="97" customWidth="1"/>
    <col min="9219" max="9219" width="3.375" style="97" customWidth="1"/>
    <col min="9220" max="9220" width="23" style="97" customWidth="1"/>
    <col min="9221" max="9221" width="5" style="97" customWidth="1"/>
    <col min="9222" max="9228" width="8.375" style="97" customWidth="1"/>
    <col min="9229" max="9472" width="7.75" style="97"/>
    <col min="9473" max="9474" width="3.25" style="97" customWidth="1"/>
    <col min="9475" max="9475" width="3.375" style="97" customWidth="1"/>
    <col min="9476" max="9476" width="23" style="97" customWidth="1"/>
    <col min="9477" max="9477" width="5" style="97" customWidth="1"/>
    <col min="9478" max="9484" width="8.375" style="97" customWidth="1"/>
    <col min="9485" max="9728" width="7.75" style="97"/>
    <col min="9729" max="9730" width="3.25" style="97" customWidth="1"/>
    <col min="9731" max="9731" width="3.375" style="97" customWidth="1"/>
    <col min="9732" max="9732" width="23" style="97" customWidth="1"/>
    <col min="9733" max="9733" width="5" style="97" customWidth="1"/>
    <col min="9734" max="9740" width="8.375" style="97" customWidth="1"/>
    <col min="9741" max="9984" width="7.75" style="97"/>
    <col min="9985" max="9986" width="3.25" style="97" customWidth="1"/>
    <col min="9987" max="9987" width="3.375" style="97" customWidth="1"/>
    <col min="9988" max="9988" width="23" style="97" customWidth="1"/>
    <col min="9989" max="9989" width="5" style="97" customWidth="1"/>
    <col min="9990" max="9996" width="8.375" style="97" customWidth="1"/>
    <col min="9997" max="10240" width="7.75" style="97"/>
    <col min="10241" max="10242" width="3.25" style="97" customWidth="1"/>
    <col min="10243" max="10243" width="3.375" style="97" customWidth="1"/>
    <col min="10244" max="10244" width="23" style="97" customWidth="1"/>
    <col min="10245" max="10245" width="5" style="97" customWidth="1"/>
    <col min="10246" max="10252" width="8.375" style="97" customWidth="1"/>
    <col min="10253" max="10496" width="7.75" style="97"/>
    <col min="10497" max="10498" width="3.25" style="97" customWidth="1"/>
    <col min="10499" max="10499" width="3.375" style="97" customWidth="1"/>
    <col min="10500" max="10500" width="23" style="97" customWidth="1"/>
    <col min="10501" max="10501" width="5" style="97" customWidth="1"/>
    <col min="10502" max="10508" width="8.375" style="97" customWidth="1"/>
    <col min="10509" max="10752" width="7.75" style="97"/>
    <col min="10753" max="10754" width="3.25" style="97" customWidth="1"/>
    <col min="10755" max="10755" width="3.375" style="97" customWidth="1"/>
    <col min="10756" max="10756" width="23" style="97" customWidth="1"/>
    <col min="10757" max="10757" width="5" style="97" customWidth="1"/>
    <col min="10758" max="10764" width="8.375" style="97" customWidth="1"/>
    <col min="10765" max="11008" width="7.75" style="97"/>
    <col min="11009" max="11010" width="3.25" style="97" customWidth="1"/>
    <col min="11011" max="11011" width="3.375" style="97" customWidth="1"/>
    <col min="11012" max="11012" width="23" style="97" customWidth="1"/>
    <col min="11013" max="11013" width="5" style="97" customWidth="1"/>
    <col min="11014" max="11020" width="8.375" style="97" customWidth="1"/>
    <col min="11021" max="11264" width="7.75" style="97"/>
    <col min="11265" max="11266" width="3.25" style="97" customWidth="1"/>
    <col min="11267" max="11267" width="3.375" style="97" customWidth="1"/>
    <col min="11268" max="11268" width="23" style="97" customWidth="1"/>
    <col min="11269" max="11269" width="5" style="97" customWidth="1"/>
    <col min="11270" max="11276" width="8.375" style="97" customWidth="1"/>
    <col min="11277" max="11520" width="7.75" style="97"/>
    <col min="11521" max="11522" width="3.25" style="97" customWidth="1"/>
    <col min="11523" max="11523" width="3.375" style="97" customWidth="1"/>
    <col min="11524" max="11524" width="23" style="97" customWidth="1"/>
    <col min="11525" max="11525" width="5" style="97" customWidth="1"/>
    <col min="11526" max="11532" width="8.375" style="97" customWidth="1"/>
    <col min="11533" max="11776" width="7.75" style="97"/>
    <col min="11777" max="11778" width="3.25" style="97" customWidth="1"/>
    <col min="11779" max="11779" width="3.375" style="97" customWidth="1"/>
    <col min="11780" max="11780" width="23" style="97" customWidth="1"/>
    <col min="11781" max="11781" width="5" style="97" customWidth="1"/>
    <col min="11782" max="11788" width="8.375" style="97" customWidth="1"/>
    <col min="11789" max="12032" width="7.75" style="97"/>
    <col min="12033" max="12034" width="3.25" style="97" customWidth="1"/>
    <col min="12035" max="12035" width="3.375" style="97" customWidth="1"/>
    <col min="12036" max="12036" width="23" style="97" customWidth="1"/>
    <col min="12037" max="12037" width="5" style="97" customWidth="1"/>
    <col min="12038" max="12044" width="8.375" style="97" customWidth="1"/>
    <col min="12045" max="12288" width="7.75" style="97"/>
    <col min="12289" max="12290" width="3.25" style="97" customWidth="1"/>
    <col min="12291" max="12291" width="3.375" style="97" customWidth="1"/>
    <col min="12292" max="12292" width="23" style="97" customWidth="1"/>
    <col min="12293" max="12293" width="5" style="97" customWidth="1"/>
    <col min="12294" max="12300" width="8.375" style="97" customWidth="1"/>
    <col min="12301" max="12544" width="7.75" style="97"/>
    <col min="12545" max="12546" width="3.25" style="97" customWidth="1"/>
    <col min="12547" max="12547" width="3.375" style="97" customWidth="1"/>
    <col min="12548" max="12548" width="23" style="97" customWidth="1"/>
    <col min="12549" max="12549" width="5" style="97" customWidth="1"/>
    <col min="12550" max="12556" width="8.375" style="97" customWidth="1"/>
    <col min="12557" max="12800" width="7.75" style="97"/>
    <col min="12801" max="12802" width="3.25" style="97" customWidth="1"/>
    <col min="12803" max="12803" width="3.375" style="97" customWidth="1"/>
    <col min="12804" max="12804" width="23" style="97" customWidth="1"/>
    <col min="12805" max="12805" width="5" style="97" customWidth="1"/>
    <col min="12806" max="12812" width="8.375" style="97" customWidth="1"/>
    <col min="12813" max="13056" width="7.75" style="97"/>
    <col min="13057" max="13058" width="3.25" style="97" customWidth="1"/>
    <col min="13059" max="13059" width="3.375" style="97" customWidth="1"/>
    <col min="13060" max="13060" width="23" style="97" customWidth="1"/>
    <col min="13061" max="13061" width="5" style="97" customWidth="1"/>
    <col min="13062" max="13068" width="8.375" style="97" customWidth="1"/>
    <col min="13069" max="13312" width="7.75" style="97"/>
    <col min="13313" max="13314" width="3.25" style="97" customWidth="1"/>
    <col min="13315" max="13315" width="3.375" style="97" customWidth="1"/>
    <col min="13316" max="13316" width="23" style="97" customWidth="1"/>
    <col min="13317" max="13317" width="5" style="97" customWidth="1"/>
    <col min="13318" max="13324" width="8.375" style="97" customWidth="1"/>
    <col min="13325" max="13568" width="7.75" style="97"/>
    <col min="13569" max="13570" width="3.25" style="97" customWidth="1"/>
    <col min="13571" max="13571" width="3.375" style="97" customWidth="1"/>
    <col min="13572" max="13572" width="23" style="97" customWidth="1"/>
    <col min="13573" max="13573" width="5" style="97" customWidth="1"/>
    <col min="13574" max="13580" width="8.375" style="97" customWidth="1"/>
    <col min="13581" max="13824" width="7.75" style="97"/>
    <col min="13825" max="13826" width="3.25" style="97" customWidth="1"/>
    <col min="13827" max="13827" width="3.375" style="97" customWidth="1"/>
    <col min="13828" max="13828" width="23" style="97" customWidth="1"/>
    <col min="13829" max="13829" width="5" style="97" customWidth="1"/>
    <col min="13830" max="13836" width="8.375" style="97" customWidth="1"/>
    <col min="13837" max="14080" width="7.75" style="97"/>
    <col min="14081" max="14082" width="3.25" style="97" customWidth="1"/>
    <col min="14083" max="14083" width="3.375" style="97" customWidth="1"/>
    <col min="14084" max="14084" width="23" style="97" customWidth="1"/>
    <col min="14085" max="14085" width="5" style="97" customWidth="1"/>
    <col min="14086" max="14092" width="8.375" style="97" customWidth="1"/>
    <col min="14093" max="14336" width="7.75" style="97"/>
    <col min="14337" max="14338" width="3.25" style="97" customWidth="1"/>
    <col min="14339" max="14339" width="3.375" style="97" customWidth="1"/>
    <col min="14340" max="14340" width="23" style="97" customWidth="1"/>
    <col min="14341" max="14341" width="5" style="97" customWidth="1"/>
    <col min="14342" max="14348" width="8.375" style="97" customWidth="1"/>
    <col min="14349" max="14592" width="7.75" style="97"/>
    <col min="14593" max="14594" width="3.25" style="97" customWidth="1"/>
    <col min="14595" max="14595" width="3.375" style="97" customWidth="1"/>
    <col min="14596" max="14596" width="23" style="97" customWidth="1"/>
    <col min="14597" max="14597" width="5" style="97" customWidth="1"/>
    <col min="14598" max="14604" width="8.375" style="97" customWidth="1"/>
    <col min="14605" max="14848" width="7.75" style="97"/>
    <col min="14849" max="14850" width="3.25" style="97" customWidth="1"/>
    <col min="14851" max="14851" width="3.375" style="97" customWidth="1"/>
    <col min="14852" max="14852" width="23" style="97" customWidth="1"/>
    <col min="14853" max="14853" width="5" style="97" customWidth="1"/>
    <col min="14854" max="14860" width="8.375" style="97" customWidth="1"/>
    <col min="14861" max="15104" width="7.75" style="97"/>
    <col min="15105" max="15106" width="3.25" style="97" customWidth="1"/>
    <col min="15107" max="15107" width="3.375" style="97" customWidth="1"/>
    <col min="15108" max="15108" width="23" style="97" customWidth="1"/>
    <col min="15109" max="15109" width="5" style="97" customWidth="1"/>
    <col min="15110" max="15116" width="8.375" style="97" customWidth="1"/>
    <col min="15117" max="15360" width="7.75" style="97"/>
    <col min="15361" max="15362" width="3.25" style="97" customWidth="1"/>
    <col min="15363" max="15363" width="3.375" style="97" customWidth="1"/>
    <col min="15364" max="15364" width="23" style="97" customWidth="1"/>
    <col min="15365" max="15365" width="5" style="97" customWidth="1"/>
    <col min="15366" max="15372" width="8.375" style="97" customWidth="1"/>
    <col min="15373" max="15616" width="7.75" style="97"/>
    <col min="15617" max="15618" width="3.25" style="97" customWidth="1"/>
    <col min="15619" max="15619" width="3.375" style="97" customWidth="1"/>
    <col min="15620" max="15620" width="23" style="97" customWidth="1"/>
    <col min="15621" max="15621" width="5" style="97" customWidth="1"/>
    <col min="15622" max="15628" width="8.375" style="97" customWidth="1"/>
    <col min="15629" max="15872" width="7.75" style="97"/>
    <col min="15873" max="15874" width="3.25" style="97" customWidth="1"/>
    <col min="15875" max="15875" width="3.375" style="97" customWidth="1"/>
    <col min="15876" max="15876" width="23" style="97" customWidth="1"/>
    <col min="15877" max="15877" width="5" style="97" customWidth="1"/>
    <col min="15878" max="15884" width="8.375" style="97" customWidth="1"/>
    <col min="15885" max="16128" width="7.75" style="97"/>
    <col min="16129" max="16130" width="3.25" style="97" customWidth="1"/>
    <col min="16131" max="16131" width="3.375" style="97" customWidth="1"/>
    <col min="16132" max="16132" width="23" style="97" customWidth="1"/>
    <col min="16133" max="16133" width="5" style="97" customWidth="1"/>
    <col min="16134" max="16140" width="8.375" style="97" customWidth="1"/>
    <col min="16141" max="16384" width="7.75" style="97"/>
  </cols>
  <sheetData>
    <row r="1" spans="1:17" s="91" customFormat="1" ht="36.75" customHeight="1" x14ac:dyDescent="0.2">
      <c r="A1" s="88"/>
      <c r="B1" s="88"/>
      <c r="C1" s="88"/>
      <c r="D1" s="89"/>
      <c r="E1" s="248"/>
      <c r="F1" s="90"/>
      <c r="G1" s="90"/>
      <c r="H1" s="90"/>
      <c r="I1" s="89"/>
      <c r="J1" s="89"/>
      <c r="K1" s="249"/>
      <c r="L1" s="15" t="s">
        <v>6</v>
      </c>
    </row>
    <row r="2" spans="1:17" s="91" customFormat="1" ht="11.25" customHeight="1" x14ac:dyDescent="0.2">
      <c r="A2" s="92"/>
      <c r="B2" s="92"/>
      <c r="C2" s="92"/>
      <c r="D2" s="93"/>
      <c r="E2" s="250"/>
      <c r="F2" s="93"/>
      <c r="G2" s="93"/>
      <c r="H2" s="93"/>
      <c r="I2" s="93"/>
      <c r="J2" s="93"/>
      <c r="K2" s="251"/>
      <c r="L2" s="93"/>
    </row>
    <row r="3" spans="1:17" s="94" customFormat="1" ht="20.100000000000001" customHeight="1" x14ac:dyDescent="0.2">
      <c r="A3" s="571" t="s">
        <v>184</v>
      </c>
      <c r="B3" s="571"/>
      <c r="C3" s="571"/>
      <c r="D3" s="571"/>
      <c r="E3" s="571"/>
      <c r="F3" s="571"/>
      <c r="G3" s="571"/>
      <c r="H3" s="571"/>
      <c r="I3" s="571"/>
      <c r="J3" s="571"/>
      <c r="K3" s="571"/>
      <c r="L3" s="571"/>
    </row>
    <row r="4" spans="1:17" s="94" customFormat="1" ht="12" customHeight="1" x14ac:dyDescent="0.2">
      <c r="A4" s="572" t="s">
        <v>92</v>
      </c>
      <c r="B4" s="572"/>
      <c r="C4" s="572"/>
      <c r="D4" s="572"/>
      <c r="E4" s="572"/>
      <c r="F4" s="572"/>
      <c r="G4" s="572"/>
      <c r="H4" s="572"/>
      <c r="I4" s="572"/>
      <c r="J4" s="572"/>
      <c r="K4" s="572"/>
      <c r="L4" s="572"/>
    </row>
    <row r="5" spans="1:17" s="94" customFormat="1" ht="12" customHeight="1" x14ac:dyDescent="0.2">
      <c r="A5" s="573" t="s">
        <v>57</v>
      </c>
      <c r="B5" s="573"/>
      <c r="C5" s="573"/>
      <c r="D5" s="573"/>
      <c r="E5" s="573"/>
      <c r="F5" s="573"/>
      <c r="G5" s="252"/>
      <c r="H5" s="252"/>
      <c r="I5" s="252"/>
      <c r="J5" s="252"/>
      <c r="K5" s="253"/>
      <c r="L5" s="252"/>
    </row>
    <row r="6" spans="1:17" s="94" customFormat="1" ht="11.25" customHeight="1" x14ac:dyDescent="0.2">
      <c r="A6" s="227"/>
      <c r="B6" s="228"/>
      <c r="C6" s="228"/>
      <c r="D6" s="228"/>
      <c r="E6" s="228"/>
      <c r="F6" s="228"/>
      <c r="G6" s="228"/>
      <c r="H6" s="228"/>
      <c r="I6" s="228"/>
      <c r="J6" s="228"/>
      <c r="K6" s="254"/>
    </row>
    <row r="7" spans="1:17" s="91" customFormat="1" ht="12" customHeight="1" x14ac:dyDescent="0.2">
      <c r="A7" s="576" t="s">
        <v>93</v>
      </c>
      <c r="B7" s="577"/>
      <c r="C7" s="577"/>
      <c r="D7" s="577"/>
      <c r="E7" s="582" t="s">
        <v>94</v>
      </c>
      <c r="F7" s="585" t="s">
        <v>179</v>
      </c>
      <c r="G7" s="586"/>
      <c r="H7" s="586"/>
      <c r="I7" s="586"/>
      <c r="J7" s="587"/>
      <c r="K7" s="588" t="s">
        <v>180</v>
      </c>
      <c r="L7" s="589"/>
      <c r="M7" s="96"/>
      <c r="N7" s="96"/>
      <c r="O7" s="96"/>
      <c r="P7" s="96"/>
      <c r="Q7" s="96"/>
    </row>
    <row r="8" spans="1:17" ht="21.75" customHeight="1" x14ac:dyDescent="0.2">
      <c r="A8" s="578"/>
      <c r="B8" s="579"/>
      <c r="C8" s="579"/>
      <c r="D8" s="579"/>
      <c r="E8" s="583"/>
      <c r="F8" s="566" t="s">
        <v>97</v>
      </c>
      <c r="G8" s="566" t="s">
        <v>98</v>
      </c>
      <c r="H8" s="566" t="s">
        <v>99</v>
      </c>
      <c r="I8" s="566" t="s">
        <v>100</v>
      </c>
      <c r="J8" s="566" t="s">
        <v>101</v>
      </c>
      <c r="K8" s="590"/>
      <c r="L8" s="591"/>
    </row>
    <row r="9" spans="1:17" ht="12" customHeight="1" x14ac:dyDescent="0.2">
      <c r="A9" s="578"/>
      <c r="B9" s="579"/>
      <c r="C9" s="579"/>
      <c r="D9" s="579"/>
      <c r="E9" s="583"/>
      <c r="F9" s="567"/>
      <c r="G9" s="567"/>
      <c r="H9" s="567"/>
      <c r="I9" s="567"/>
      <c r="J9" s="567"/>
      <c r="K9" s="98" t="s">
        <v>102</v>
      </c>
      <c r="L9" s="99" t="s">
        <v>103</v>
      </c>
    </row>
    <row r="10" spans="1:17" ht="12" customHeight="1" x14ac:dyDescent="0.2">
      <c r="A10" s="580"/>
      <c r="B10" s="581"/>
      <c r="C10" s="581"/>
      <c r="D10" s="581"/>
      <c r="E10" s="584"/>
      <c r="F10" s="100">
        <v>1</v>
      </c>
      <c r="G10" s="100">
        <v>2</v>
      </c>
      <c r="H10" s="100">
        <v>3</v>
      </c>
      <c r="I10" s="100">
        <v>4</v>
      </c>
      <c r="J10" s="100">
        <v>5</v>
      </c>
      <c r="K10" s="100">
        <v>6</v>
      </c>
      <c r="L10" s="100">
        <v>7</v>
      </c>
      <c r="M10" s="101"/>
    </row>
    <row r="11" spans="1:17" s="110" customFormat="1" ht="18" customHeight="1" x14ac:dyDescent="0.2">
      <c r="A11" s="255" t="s">
        <v>104</v>
      </c>
      <c r="B11" s="256"/>
      <c r="C11" s="256"/>
      <c r="D11" s="257"/>
      <c r="E11" s="113">
        <v>100</v>
      </c>
      <c r="F11" s="115">
        <v>33702</v>
      </c>
      <c r="G11" s="114">
        <v>33797</v>
      </c>
      <c r="H11" s="114">
        <v>34230</v>
      </c>
      <c r="I11" s="114">
        <v>33890</v>
      </c>
      <c r="J11" s="140">
        <v>33781</v>
      </c>
      <c r="K11" s="114">
        <v>-79</v>
      </c>
      <c r="L11" s="116">
        <v>-0.23385927000384832</v>
      </c>
    </row>
    <row r="12" spans="1:17" s="110" customFormat="1" ht="24.95" customHeight="1" x14ac:dyDescent="0.2">
      <c r="A12" s="604" t="s">
        <v>185</v>
      </c>
      <c r="B12" s="605"/>
      <c r="C12" s="605"/>
      <c r="D12" s="606"/>
      <c r="E12" s="113">
        <v>47.549106877930093</v>
      </c>
      <c r="F12" s="115">
        <v>16025</v>
      </c>
      <c r="G12" s="114">
        <v>16045</v>
      </c>
      <c r="H12" s="114">
        <v>16403</v>
      </c>
      <c r="I12" s="114">
        <v>16179</v>
      </c>
      <c r="J12" s="140">
        <v>16026</v>
      </c>
      <c r="K12" s="114">
        <v>-1</v>
      </c>
      <c r="L12" s="116">
        <v>-6.239860227130912E-3</v>
      </c>
    </row>
    <row r="13" spans="1:17" s="110" customFormat="1" ht="15" customHeight="1" x14ac:dyDescent="0.2">
      <c r="A13" s="120"/>
      <c r="B13" s="612" t="s">
        <v>107</v>
      </c>
      <c r="C13" s="612"/>
      <c r="E13" s="113">
        <v>52.450893122069907</v>
      </c>
      <c r="F13" s="115">
        <v>17677</v>
      </c>
      <c r="G13" s="114">
        <v>17752</v>
      </c>
      <c r="H13" s="114">
        <v>17827</v>
      </c>
      <c r="I13" s="114">
        <v>17711</v>
      </c>
      <c r="J13" s="140">
        <v>17755</v>
      </c>
      <c r="K13" s="114">
        <v>-78</v>
      </c>
      <c r="L13" s="116">
        <v>-0.43931286961419319</v>
      </c>
    </row>
    <row r="14" spans="1:17" s="110" customFormat="1" ht="24.95" customHeight="1" x14ac:dyDescent="0.2">
      <c r="A14" s="604" t="s">
        <v>186</v>
      </c>
      <c r="B14" s="605"/>
      <c r="C14" s="605"/>
      <c r="D14" s="606"/>
      <c r="E14" s="113">
        <v>7.8392973710759009</v>
      </c>
      <c r="F14" s="115">
        <v>2642</v>
      </c>
      <c r="G14" s="114">
        <v>2723</v>
      </c>
      <c r="H14" s="114">
        <v>2810</v>
      </c>
      <c r="I14" s="114">
        <v>2452</v>
      </c>
      <c r="J14" s="140">
        <v>2474</v>
      </c>
      <c r="K14" s="114">
        <v>168</v>
      </c>
      <c r="L14" s="116">
        <v>6.7906224737267582</v>
      </c>
    </row>
    <row r="15" spans="1:17" s="110" customFormat="1" ht="15" customHeight="1" x14ac:dyDescent="0.2">
      <c r="A15" s="120"/>
      <c r="B15" s="119"/>
      <c r="C15" s="258" t="s">
        <v>106</v>
      </c>
      <c r="E15" s="113">
        <v>57.115821347464042</v>
      </c>
      <c r="F15" s="115">
        <v>1509</v>
      </c>
      <c r="G15" s="114">
        <v>1555</v>
      </c>
      <c r="H15" s="114">
        <v>1621</v>
      </c>
      <c r="I15" s="114">
        <v>1429</v>
      </c>
      <c r="J15" s="140">
        <v>1407</v>
      </c>
      <c r="K15" s="114">
        <v>102</v>
      </c>
      <c r="L15" s="116">
        <v>7.249466950959488</v>
      </c>
    </row>
    <row r="16" spans="1:17" s="110" customFormat="1" ht="15" customHeight="1" x14ac:dyDescent="0.2">
      <c r="A16" s="120"/>
      <c r="B16" s="119"/>
      <c r="C16" s="258" t="s">
        <v>107</v>
      </c>
      <c r="E16" s="113">
        <v>42.884178652535958</v>
      </c>
      <c r="F16" s="115">
        <v>1133</v>
      </c>
      <c r="G16" s="114">
        <v>1168</v>
      </c>
      <c r="H16" s="114">
        <v>1189</v>
      </c>
      <c r="I16" s="114">
        <v>1023</v>
      </c>
      <c r="J16" s="140">
        <v>1067</v>
      </c>
      <c r="K16" s="114">
        <v>66</v>
      </c>
      <c r="L16" s="116">
        <v>6.1855670103092786</v>
      </c>
    </row>
    <row r="17" spans="1:12" s="110" customFormat="1" ht="15" customHeight="1" x14ac:dyDescent="0.2">
      <c r="A17" s="120"/>
      <c r="B17" s="121" t="s">
        <v>109</v>
      </c>
      <c r="C17" s="258"/>
      <c r="E17" s="113">
        <v>65.251320396415636</v>
      </c>
      <c r="F17" s="115">
        <v>21991</v>
      </c>
      <c r="G17" s="114">
        <v>22038</v>
      </c>
      <c r="H17" s="114">
        <v>22350</v>
      </c>
      <c r="I17" s="114">
        <v>22464</v>
      </c>
      <c r="J17" s="140">
        <v>22486</v>
      </c>
      <c r="K17" s="114">
        <v>-495</v>
      </c>
      <c r="L17" s="116">
        <v>-2.201369741172285</v>
      </c>
    </row>
    <row r="18" spans="1:12" s="110" customFormat="1" ht="15" customHeight="1" x14ac:dyDescent="0.2">
      <c r="A18" s="120"/>
      <c r="B18" s="119"/>
      <c r="C18" s="258" t="s">
        <v>106</v>
      </c>
      <c r="E18" s="113">
        <v>47.119276067482154</v>
      </c>
      <c r="F18" s="115">
        <v>10362</v>
      </c>
      <c r="G18" s="114">
        <v>10354</v>
      </c>
      <c r="H18" s="114">
        <v>10607</v>
      </c>
      <c r="I18" s="114">
        <v>10633</v>
      </c>
      <c r="J18" s="140">
        <v>10586</v>
      </c>
      <c r="K18" s="114">
        <v>-224</v>
      </c>
      <c r="L18" s="116">
        <v>-2.1160022671452863</v>
      </c>
    </row>
    <row r="19" spans="1:12" s="110" customFormat="1" ht="15" customHeight="1" x14ac:dyDescent="0.2">
      <c r="A19" s="120"/>
      <c r="B19" s="119"/>
      <c r="C19" s="258" t="s">
        <v>107</v>
      </c>
      <c r="E19" s="113">
        <v>52.880723932517846</v>
      </c>
      <c r="F19" s="115">
        <v>11629</v>
      </c>
      <c r="G19" s="114">
        <v>11684</v>
      </c>
      <c r="H19" s="114">
        <v>11743</v>
      </c>
      <c r="I19" s="114">
        <v>11831</v>
      </c>
      <c r="J19" s="140">
        <v>11900</v>
      </c>
      <c r="K19" s="114">
        <v>-271</v>
      </c>
      <c r="L19" s="116">
        <v>-2.2773109243697478</v>
      </c>
    </row>
    <row r="20" spans="1:12" s="110" customFormat="1" ht="15" customHeight="1" x14ac:dyDescent="0.2">
      <c r="A20" s="120"/>
      <c r="B20" s="121" t="s">
        <v>110</v>
      </c>
      <c r="C20" s="258"/>
      <c r="E20" s="113">
        <v>25.939113405732598</v>
      </c>
      <c r="F20" s="115">
        <v>8742</v>
      </c>
      <c r="G20" s="114">
        <v>8714</v>
      </c>
      <c r="H20" s="114">
        <v>8759</v>
      </c>
      <c r="I20" s="114">
        <v>8679</v>
      </c>
      <c r="J20" s="140">
        <v>8539</v>
      </c>
      <c r="K20" s="114">
        <v>203</v>
      </c>
      <c r="L20" s="116">
        <v>2.377327555919897</v>
      </c>
    </row>
    <row r="21" spans="1:12" s="110" customFormat="1" ht="15" customHeight="1" x14ac:dyDescent="0.2">
      <c r="A21" s="120"/>
      <c r="B21" s="119"/>
      <c r="C21" s="258" t="s">
        <v>106</v>
      </c>
      <c r="E21" s="113">
        <v>45.298558682223749</v>
      </c>
      <c r="F21" s="115">
        <v>3960</v>
      </c>
      <c r="G21" s="114">
        <v>3948</v>
      </c>
      <c r="H21" s="114">
        <v>3982</v>
      </c>
      <c r="I21" s="114">
        <v>3937</v>
      </c>
      <c r="J21" s="140">
        <v>3861</v>
      </c>
      <c r="K21" s="114">
        <v>99</v>
      </c>
      <c r="L21" s="116">
        <v>2.5641025641025643</v>
      </c>
    </row>
    <row r="22" spans="1:12" s="110" customFormat="1" ht="15" customHeight="1" x14ac:dyDescent="0.2">
      <c r="A22" s="120"/>
      <c r="B22" s="119"/>
      <c r="C22" s="258" t="s">
        <v>107</v>
      </c>
      <c r="E22" s="113">
        <v>54.701441317776251</v>
      </c>
      <c r="F22" s="115">
        <v>4782</v>
      </c>
      <c r="G22" s="114">
        <v>4766</v>
      </c>
      <c r="H22" s="114">
        <v>4777</v>
      </c>
      <c r="I22" s="114">
        <v>4742</v>
      </c>
      <c r="J22" s="140">
        <v>4678</v>
      </c>
      <c r="K22" s="114">
        <v>104</v>
      </c>
      <c r="L22" s="116">
        <v>2.2231722958529287</v>
      </c>
    </row>
    <row r="23" spans="1:12" s="110" customFormat="1" ht="15" customHeight="1" x14ac:dyDescent="0.2">
      <c r="A23" s="120"/>
      <c r="B23" s="121" t="s">
        <v>111</v>
      </c>
      <c r="C23" s="258"/>
      <c r="E23" s="113">
        <v>0.97026882677585902</v>
      </c>
      <c r="F23" s="115">
        <v>327</v>
      </c>
      <c r="G23" s="114">
        <v>322</v>
      </c>
      <c r="H23" s="114">
        <v>311</v>
      </c>
      <c r="I23" s="114">
        <v>295</v>
      </c>
      <c r="J23" s="140">
        <v>282</v>
      </c>
      <c r="K23" s="114">
        <v>45</v>
      </c>
      <c r="L23" s="116">
        <v>15.957446808510639</v>
      </c>
    </row>
    <row r="24" spans="1:12" s="110" customFormat="1" ht="15" customHeight="1" x14ac:dyDescent="0.2">
      <c r="A24" s="120"/>
      <c r="B24" s="119"/>
      <c r="C24" s="258" t="s">
        <v>106</v>
      </c>
      <c r="E24" s="113">
        <v>59.327217125382262</v>
      </c>
      <c r="F24" s="115">
        <v>194</v>
      </c>
      <c r="G24" s="114">
        <v>188</v>
      </c>
      <c r="H24" s="114">
        <v>193</v>
      </c>
      <c r="I24" s="114">
        <v>180</v>
      </c>
      <c r="J24" s="140">
        <v>172</v>
      </c>
      <c r="K24" s="114">
        <v>22</v>
      </c>
      <c r="L24" s="116">
        <v>12.790697674418604</v>
      </c>
    </row>
    <row r="25" spans="1:12" s="110" customFormat="1" ht="15" customHeight="1" x14ac:dyDescent="0.2">
      <c r="A25" s="120"/>
      <c r="B25" s="119"/>
      <c r="C25" s="258" t="s">
        <v>107</v>
      </c>
      <c r="E25" s="113">
        <v>40.672782874617738</v>
      </c>
      <c r="F25" s="115">
        <v>133</v>
      </c>
      <c r="G25" s="114">
        <v>134</v>
      </c>
      <c r="H25" s="114">
        <v>118</v>
      </c>
      <c r="I25" s="114">
        <v>115</v>
      </c>
      <c r="J25" s="140">
        <v>110</v>
      </c>
      <c r="K25" s="114">
        <v>23</v>
      </c>
      <c r="L25" s="116">
        <v>20.90909090909091</v>
      </c>
    </row>
    <row r="26" spans="1:12" s="110" customFormat="1" ht="15" customHeight="1" x14ac:dyDescent="0.2">
      <c r="A26" s="120"/>
      <c r="C26" s="121" t="s">
        <v>187</v>
      </c>
      <c r="D26" s="110" t="s">
        <v>188</v>
      </c>
      <c r="E26" s="113">
        <v>0.33825885704112518</v>
      </c>
      <c r="F26" s="115">
        <v>114</v>
      </c>
      <c r="G26" s="114">
        <v>103</v>
      </c>
      <c r="H26" s="114">
        <v>100</v>
      </c>
      <c r="I26" s="114">
        <v>85</v>
      </c>
      <c r="J26" s="140">
        <v>88</v>
      </c>
      <c r="K26" s="114">
        <v>26</v>
      </c>
      <c r="L26" s="116">
        <v>29.545454545454547</v>
      </c>
    </row>
    <row r="27" spans="1:12" s="110" customFormat="1" ht="15" customHeight="1" x14ac:dyDescent="0.2">
      <c r="A27" s="120"/>
      <c r="B27" s="119"/>
      <c r="D27" s="259" t="s">
        <v>106</v>
      </c>
      <c r="E27" s="113">
        <v>52.631578947368418</v>
      </c>
      <c r="F27" s="115">
        <v>60</v>
      </c>
      <c r="G27" s="114">
        <v>52</v>
      </c>
      <c r="H27" s="114">
        <v>59</v>
      </c>
      <c r="I27" s="114">
        <v>49</v>
      </c>
      <c r="J27" s="140">
        <v>54</v>
      </c>
      <c r="K27" s="114">
        <v>6</v>
      </c>
      <c r="L27" s="116">
        <v>11.111111111111111</v>
      </c>
    </row>
    <row r="28" spans="1:12" s="110" customFormat="1" ht="15" customHeight="1" x14ac:dyDescent="0.2">
      <c r="A28" s="120"/>
      <c r="B28" s="119"/>
      <c r="D28" s="259" t="s">
        <v>107</v>
      </c>
      <c r="E28" s="113">
        <v>47.368421052631582</v>
      </c>
      <c r="F28" s="115">
        <v>54</v>
      </c>
      <c r="G28" s="114">
        <v>51</v>
      </c>
      <c r="H28" s="114">
        <v>41</v>
      </c>
      <c r="I28" s="114">
        <v>36</v>
      </c>
      <c r="J28" s="140">
        <v>34</v>
      </c>
      <c r="K28" s="114">
        <v>20</v>
      </c>
      <c r="L28" s="116">
        <v>58.823529411764703</v>
      </c>
    </row>
    <row r="29" spans="1:12" s="110" customFormat="1" ht="24.95" customHeight="1" x14ac:dyDescent="0.2">
      <c r="A29" s="604" t="s">
        <v>189</v>
      </c>
      <c r="B29" s="605"/>
      <c r="C29" s="605"/>
      <c r="D29" s="606"/>
      <c r="E29" s="113">
        <v>96.243546377069606</v>
      </c>
      <c r="F29" s="115">
        <v>32436</v>
      </c>
      <c r="G29" s="114">
        <v>32519</v>
      </c>
      <c r="H29" s="114">
        <v>32917</v>
      </c>
      <c r="I29" s="114">
        <v>32715</v>
      </c>
      <c r="J29" s="140">
        <v>32694</v>
      </c>
      <c r="K29" s="114">
        <v>-258</v>
      </c>
      <c r="L29" s="116">
        <v>-0.78913562121490177</v>
      </c>
    </row>
    <row r="30" spans="1:12" s="110" customFormat="1" ht="15" customHeight="1" x14ac:dyDescent="0.2">
      <c r="A30" s="120"/>
      <c r="B30" s="119"/>
      <c r="C30" s="258" t="s">
        <v>106</v>
      </c>
      <c r="E30" s="113">
        <v>46.824515969909974</v>
      </c>
      <c r="F30" s="115">
        <v>15188</v>
      </c>
      <c r="G30" s="114">
        <v>15184</v>
      </c>
      <c r="H30" s="114">
        <v>15486</v>
      </c>
      <c r="I30" s="114">
        <v>15364</v>
      </c>
      <c r="J30" s="140">
        <v>15283</v>
      </c>
      <c r="K30" s="114">
        <v>-95</v>
      </c>
      <c r="L30" s="116">
        <v>-0.62160570568605644</v>
      </c>
    </row>
    <row r="31" spans="1:12" s="110" customFormat="1" ht="15" customHeight="1" x14ac:dyDescent="0.2">
      <c r="A31" s="120"/>
      <c r="B31" s="119"/>
      <c r="C31" s="258" t="s">
        <v>107</v>
      </c>
      <c r="E31" s="113">
        <v>53.175484030090026</v>
      </c>
      <c r="F31" s="115">
        <v>17248</v>
      </c>
      <c r="G31" s="114">
        <v>17335</v>
      </c>
      <c r="H31" s="114">
        <v>17431</v>
      </c>
      <c r="I31" s="114">
        <v>17351</v>
      </c>
      <c r="J31" s="140">
        <v>17411</v>
      </c>
      <c r="K31" s="114">
        <v>-163</v>
      </c>
      <c r="L31" s="116">
        <v>-0.93618976509103435</v>
      </c>
    </row>
    <row r="32" spans="1:12" s="110" customFormat="1" ht="15" customHeight="1" x14ac:dyDescent="0.2">
      <c r="A32" s="120"/>
      <c r="B32" s="119" t="s">
        <v>117</v>
      </c>
      <c r="C32" s="258"/>
      <c r="E32" s="113">
        <v>3.7297489763218801</v>
      </c>
      <c r="F32" s="115">
        <v>1257</v>
      </c>
      <c r="G32" s="114">
        <v>1270</v>
      </c>
      <c r="H32" s="114">
        <v>1306</v>
      </c>
      <c r="I32" s="114">
        <v>1166</v>
      </c>
      <c r="J32" s="140">
        <v>1077</v>
      </c>
      <c r="K32" s="114">
        <v>180</v>
      </c>
      <c r="L32" s="116">
        <v>16.713091922005571</v>
      </c>
    </row>
    <row r="33" spans="1:12" s="110" customFormat="1" ht="15" customHeight="1" x14ac:dyDescent="0.2">
      <c r="A33" s="120"/>
      <c r="B33" s="119"/>
      <c r="C33" s="258" t="s">
        <v>106</v>
      </c>
      <c r="E33" s="113">
        <v>65.871121718377083</v>
      </c>
      <c r="F33" s="115">
        <v>828</v>
      </c>
      <c r="G33" s="114">
        <v>853</v>
      </c>
      <c r="H33" s="114">
        <v>910</v>
      </c>
      <c r="I33" s="114">
        <v>807</v>
      </c>
      <c r="J33" s="140">
        <v>734</v>
      </c>
      <c r="K33" s="114">
        <v>94</v>
      </c>
      <c r="L33" s="116">
        <v>12.806539509536785</v>
      </c>
    </row>
    <row r="34" spans="1:12" s="110" customFormat="1" ht="15" customHeight="1" x14ac:dyDescent="0.2">
      <c r="A34" s="120"/>
      <c r="B34" s="119"/>
      <c r="C34" s="258" t="s">
        <v>107</v>
      </c>
      <c r="E34" s="113">
        <v>34.12887828162291</v>
      </c>
      <c r="F34" s="115">
        <v>429</v>
      </c>
      <c r="G34" s="114">
        <v>417</v>
      </c>
      <c r="H34" s="114">
        <v>396</v>
      </c>
      <c r="I34" s="114">
        <v>359</v>
      </c>
      <c r="J34" s="140">
        <v>343</v>
      </c>
      <c r="K34" s="114">
        <v>86</v>
      </c>
      <c r="L34" s="116">
        <v>25.072886297376094</v>
      </c>
    </row>
    <row r="35" spans="1:12" s="110" customFormat="1" ht="24.95" customHeight="1" x14ac:dyDescent="0.2">
      <c r="A35" s="604" t="s">
        <v>190</v>
      </c>
      <c r="B35" s="605"/>
      <c r="C35" s="605"/>
      <c r="D35" s="606"/>
      <c r="E35" s="113">
        <v>70.046288054121419</v>
      </c>
      <c r="F35" s="115">
        <v>23607</v>
      </c>
      <c r="G35" s="114">
        <v>23677</v>
      </c>
      <c r="H35" s="114">
        <v>24055</v>
      </c>
      <c r="I35" s="114">
        <v>23788</v>
      </c>
      <c r="J35" s="140">
        <v>23716</v>
      </c>
      <c r="K35" s="114">
        <v>-109</v>
      </c>
      <c r="L35" s="116">
        <v>-0.45960532973519985</v>
      </c>
    </row>
    <row r="36" spans="1:12" s="110" customFormat="1" ht="15" customHeight="1" x14ac:dyDescent="0.2">
      <c r="A36" s="120"/>
      <c r="B36" s="119"/>
      <c r="C36" s="258" t="s">
        <v>106</v>
      </c>
      <c r="E36" s="113">
        <v>59.541661371627058</v>
      </c>
      <c r="F36" s="115">
        <v>14056</v>
      </c>
      <c r="G36" s="114">
        <v>14060</v>
      </c>
      <c r="H36" s="114">
        <v>14371</v>
      </c>
      <c r="I36" s="114">
        <v>14178</v>
      </c>
      <c r="J36" s="140">
        <v>14061</v>
      </c>
      <c r="K36" s="114">
        <v>-5</v>
      </c>
      <c r="L36" s="116">
        <v>-3.5559348552734515E-2</v>
      </c>
    </row>
    <row r="37" spans="1:12" s="110" customFormat="1" ht="15" customHeight="1" x14ac:dyDescent="0.2">
      <c r="A37" s="120"/>
      <c r="B37" s="119"/>
      <c r="C37" s="258" t="s">
        <v>107</v>
      </c>
      <c r="E37" s="113">
        <v>40.458338628372942</v>
      </c>
      <c r="F37" s="115">
        <v>9551</v>
      </c>
      <c r="G37" s="114">
        <v>9617</v>
      </c>
      <c r="H37" s="114">
        <v>9684</v>
      </c>
      <c r="I37" s="114">
        <v>9610</v>
      </c>
      <c r="J37" s="140">
        <v>9655</v>
      </c>
      <c r="K37" s="114">
        <v>-104</v>
      </c>
      <c r="L37" s="116">
        <v>-1.0771620921802174</v>
      </c>
    </row>
    <row r="38" spans="1:12" s="110" customFormat="1" ht="15" customHeight="1" x14ac:dyDescent="0.2">
      <c r="A38" s="120"/>
      <c r="B38" s="119" t="s">
        <v>182</v>
      </c>
      <c r="C38" s="258"/>
      <c r="E38" s="113">
        <v>29.953711945878585</v>
      </c>
      <c r="F38" s="115">
        <v>10095</v>
      </c>
      <c r="G38" s="114">
        <v>10120</v>
      </c>
      <c r="H38" s="114">
        <v>10175</v>
      </c>
      <c r="I38" s="114">
        <v>10102</v>
      </c>
      <c r="J38" s="140">
        <v>10065</v>
      </c>
      <c r="K38" s="114">
        <v>30</v>
      </c>
      <c r="L38" s="116">
        <v>0.29806259314456035</v>
      </c>
    </row>
    <row r="39" spans="1:12" s="110" customFormat="1" ht="15" customHeight="1" x14ac:dyDescent="0.2">
      <c r="A39" s="120"/>
      <c r="B39" s="119"/>
      <c r="C39" s="258" t="s">
        <v>106</v>
      </c>
      <c r="E39" s="113">
        <v>19.504705299653295</v>
      </c>
      <c r="F39" s="115">
        <v>1969</v>
      </c>
      <c r="G39" s="114">
        <v>1985</v>
      </c>
      <c r="H39" s="114">
        <v>2032</v>
      </c>
      <c r="I39" s="114">
        <v>2001</v>
      </c>
      <c r="J39" s="140">
        <v>1965</v>
      </c>
      <c r="K39" s="114">
        <v>4</v>
      </c>
      <c r="L39" s="116">
        <v>0.20356234096692111</v>
      </c>
    </row>
    <row r="40" spans="1:12" s="110" customFormat="1" ht="15" customHeight="1" x14ac:dyDescent="0.2">
      <c r="A40" s="120"/>
      <c r="B40" s="119"/>
      <c r="C40" s="258" t="s">
        <v>107</v>
      </c>
      <c r="E40" s="113">
        <v>80.495294700346705</v>
      </c>
      <c r="F40" s="115">
        <v>8126</v>
      </c>
      <c r="G40" s="114">
        <v>8135</v>
      </c>
      <c r="H40" s="114">
        <v>8143</v>
      </c>
      <c r="I40" s="114">
        <v>8101</v>
      </c>
      <c r="J40" s="140">
        <v>8100</v>
      </c>
      <c r="K40" s="114">
        <v>26</v>
      </c>
      <c r="L40" s="116">
        <v>0.32098765432098764</v>
      </c>
    </row>
    <row r="41" spans="1:12" s="110" customFormat="1" ht="24.75" customHeight="1" x14ac:dyDescent="0.2">
      <c r="A41" s="604" t="s">
        <v>518</v>
      </c>
      <c r="B41" s="605"/>
      <c r="C41" s="605"/>
      <c r="D41" s="606"/>
      <c r="E41" s="113">
        <v>3.456768144323779</v>
      </c>
      <c r="F41" s="115">
        <v>1165</v>
      </c>
      <c r="G41" s="114">
        <v>1272</v>
      </c>
      <c r="H41" s="114">
        <v>1288</v>
      </c>
      <c r="I41" s="114">
        <v>1037</v>
      </c>
      <c r="J41" s="140">
        <v>1103</v>
      </c>
      <c r="K41" s="114">
        <v>62</v>
      </c>
      <c r="L41" s="116">
        <v>5.6210335448776068</v>
      </c>
    </row>
    <row r="42" spans="1:12" s="110" customFormat="1" ht="15" customHeight="1" x14ac:dyDescent="0.2">
      <c r="A42" s="120"/>
      <c r="B42" s="119"/>
      <c r="C42" s="258" t="s">
        <v>106</v>
      </c>
      <c r="E42" s="113">
        <v>58.283261802575105</v>
      </c>
      <c r="F42" s="115">
        <v>679</v>
      </c>
      <c r="G42" s="114">
        <v>763</v>
      </c>
      <c r="H42" s="114">
        <v>779</v>
      </c>
      <c r="I42" s="114">
        <v>601</v>
      </c>
      <c r="J42" s="140">
        <v>627</v>
      </c>
      <c r="K42" s="114">
        <v>52</v>
      </c>
      <c r="L42" s="116">
        <v>8.2934609250398719</v>
      </c>
    </row>
    <row r="43" spans="1:12" s="110" customFormat="1" ht="15" customHeight="1" x14ac:dyDescent="0.2">
      <c r="A43" s="123"/>
      <c r="B43" s="124"/>
      <c r="C43" s="260" t="s">
        <v>107</v>
      </c>
      <c r="D43" s="261"/>
      <c r="E43" s="125">
        <v>41.716738197424895</v>
      </c>
      <c r="F43" s="143">
        <v>486</v>
      </c>
      <c r="G43" s="144">
        <v>509</v>
      </c>
      <c r="H43" s="144">
        <v>509</v>
      </c>
      <c r="I43" s="144">
        <v>436</v>
      </c>
      <c r="J43" s="145">
        <v>476</v>
      </c>
      <c r="K43" s="144">
        <v>10</v>
      </c>
      <c r="L43" s="146">
        <v>2.1008403361344539</v>
      </c>
    </row>
    <row r="44" spans="1:12" s="110" customFormat="1" ht="45.75" customHeight="1" x14ac:dyDescent="0.2">
      <c r="A44" s="604" t="s">
        <v>191</v>
      </c>
      <c r="B44" s="605"/>
      <c r="C44" s="605"/>
      <c r="D44" s="606"/>
      <c r="E44" s="113">
        <v>1.7803097739006588</v>
      </c>
      <c r="F44" s="115">
        <v>600</v>
      </c>
      <c r="G44" s="114">
        <v>621</v>
      </c>
      <c r="H44" s="114">
        <v>630</v>
      </c>
      <c r="I44" s="114">
        <v>618</v>
      </c>
      <c r="J44" s="140">
        <v>632</v>
      </c>
      <c r="K44" s="114">
        <v>-32</v>
      </c>
      <c r="L44" s="116">
        <v>-5.0632911392405067</v>
      </c>
    </row>
    <row r="45" spans="1:12" s="110" customFormat="1" ht="15" customHeight="1" x14ac:dyDescent="0.2">
      <c r="A45" s="120"/>
      <c r="B45" s="119"/>
      <c r="C45" s="258" t="s">
        <v>106</v>
      </c>
      <c r="E45" s="113">
        <v>61.333333333333336</v>
      </c>
      <c r="F45" s="115">
        <v>368</v>
      </c>
      <c r="G45" s="114">
        <v>382</v>
      </c>
      <c r="H45" s="114">
        <v>385</v>
      </c>
      <c r="I45" s="114">
        <v>379</v>
      </c>
      <c r="J45" s="140">
        <v>385</v>
      </c>
      <c r="K45" s="114">
        <v>-17</v>
      </c>
      <c r="L45" s="116">
        <v>-4.4155844155844157</v>
      </c>
    </row>
    <row r="46" spans="1:12" s="110" customFormat="1" ht="15" customHeight="1" x14ac:dyDescent="0.2">
      <c r="A46" s="123"/>
      <c r="B46" s="124"/>
      <c r="C46" s="260" t="s">
        <v>107</v>
      </c>
      <c r="D46" s="261"/>
      <c r="E46" s="125">
        <v>38.666666666666664</v>
      </c>
      <c r="F46" s="143">
        <v>232</v>
      </c>
      <c r="G46" s="144">
        <v>239</v>
      </c>
      <c r="H46" s="144">
        <v>245</v>
      </c>
      <c r="I46" s="144">
        <v>239</v>
      </c>
      <c r="J46" s="145">
        <v>247</v>
      </c>
      <c r="K46" s="144">
        <v>-15</v>
      </c>
      <c r="L46" s="146">
        <v>-6.0728744939271255</v>
      </c>
    </row>
    <row r="47" spans="1:12" s="110" customFormat="1" ht="39" customHeight="1" x14ac:dyDescent="0.2">
      <c r="A47" s="604" t="s">
        <v>519</v>
      </c>
      <c r="B47" s="607"/>
      <c r="C47" s="607"/>
      <c r="D47" s="608"/>
      <c r="E47" s="113">
        <v>0.22550590469408344</v>
      </c>
      <c r="F47" s="115">
        <v>76</v>
      </c>
      <c r="G47" s="114">
        <v>83</v>
      </c>
      <c r="H47" s="114">
        <v>75</v>
      </c>
      <c r="I47" s="114">
        <v>55</v>
      </c>
      <c r="J47" s="140">
        <v>71</v>
      </c>
      <c r="K47" s="114">
        <v>5</v>
      </c>
      <c r="L47" s="116">
        <v>7.042253521126761</v>
      </c>
    </row>
    <row r="48" spans="1:12" s="110" customFormat="1" ht="15" customHeight="1" x14ac:dyDescent="0.2">
      <c r="A48" s="120"/>
      <c r="B48" s="119"/>
      <c r="C48" s="258" t="s">
        <v>106</v>
      </c>
      <c r="E48" s="113">
        <v>34.210526315789473</v>
      </c>
      <c r="F48" s="115">
        <v>26</v>
      </c>
      <c r="G48" s="114">
        <v>25</v>
      </c>
      <c r="H48" s="114">
        <v>25</v>
      </c>
      <c r="I48" s="114">
        <v>20</v>
      </c>
      <c r="J48" s="140">
        <v>27</v>
      </c>
      <c r="K48" s="114">
        <v>-1</v>
      </c>
      <c r="L48" s="116">
        <v>-3.7037037037037037</v>
      </c>
    </row>
    <row r="49" spans="1:12" s="110" customFormat="1" ht="15" customHeight="1" x14ac:dyDescent="0.2">
      <c r="A49" s="123"/>
      <c r="B49" s="124"/>
      <c r="C49" s="260" t="s">
        <v>107</v>
      </c>
      <c r="D49" s="261"/>
      <c r="E49" s="125">
        <v>65.78947368421052</v>
      </c>
      <c r="F49" s="143">
        <v>50</v>
      </c>
      <c r="G49" s="144">
        <v>58</v>
      </c>
      <c r="H49" s="144">
        <v>50</v>
      </c>
      <c r="I49" s="144">
        <v>35</v>
      </c>
      <c r="J49" s="145">
        <v>44</v>
      </c>
      <c r="K49" s="144">
        <v>6</v>
      </c>
      <c r="L49" s="146">
        <v>13.636363636363637</v>
      </c>
    </row>
    <row r="50" spans="1:12" s="110" customFormat="1" ht="24.95" customHeight="1" x14ac:dyDescent="0.2">
      <c r="A50" s="609" t="s">
        <v>192</v>
      </c>
      <c r="B50" s="610"/>
      <c r="C50" s="610"/>
      <c r="D50" s="611"/>
      <c r="E50" s="262">
        <v>7.210254584297668</v>
      </c>
      <c r="F50" s="263">
        <v>2430</v>
      </c>
      <c r="G50" s="264">
        <v>2562</v>
      </c>
      <c r="H50" s="264">
        <v>2598</v>
      </c>
      <c r="I50" s="264">
        <v>2373</v>
      </c>
      <c r="J50" s="265">
        <v>2362</v>
      </c>
      <c r="K50" s="263">
        <v>68</v>
      </c>
      <c r="L50" s="266">
        <v>2.8789161727349706</v>
      </c>
    </row>
    <row r="51" spans="1:12" s="110" customFormat="1" ht="15" customHeight="1" x14ac:dyDescent="0.2">
      <c r="A51" s="120"/>
      <c r="B51" s="119"/>
      <c r="C51" s="258" t="s">
        <v>106</v>
      </c>
      <c r="E51" s="113">
        <v>62.016460905349795</v>
      </c>
      <c r="F51" s="115">
        <v>1507</v>
      </c>
      <c r="G51" s="114">
        <v>1591</v>
      </c>
      <c r="H51" s="114">
        <v>1631</v>
      </c>
      <c r="I51" s="114">
        <v>1480</v>
      </c>
      <c r="J51" s="140">
        <v>1450</v>
      </c>
      <c r="K51" s="114">
        <v>57</v>
      </c>
      <c r="L51" s="116">
        <v>3.9310344827586206</v>
      </c>
    </row>
    <row r="52" spans="1:12" s="110" customFormat="1" ht="15" customHeight="1" x14ac:dyDescent="0.2">
      <c r="A52" s="120"/>
      <c r="B52" s="119"/>
      <c r="C52" s="258" t="s">
        <v>107</v>
      </c>
      <c r="E52" s="113">
        <v>37.983539094650205</v>
      </c>
      <c r="F52" s="115">
        <v>923</v>
      </c>
      <c r="G52" s="114">
        <v>971</v>
      </c>
      <c r="H52" s="114">
        <v>967</v>
      </c>
      <c r="I52" s="114">
        <v>893</v>
      </c>
      <c r="J52" s="140">
        <v>912</v>
      </c>
      <c r="K52" s="114">
        <v>11</v>
      </c>
      <c r="L52" s="116">
        <v>1.2061403508771931</v>
      </c>
    </row>
    <row r="53" spans="1:12" s="110" customFormat="1" ht="15" customHeight="1" x14ac:dyDescent="0.2">
      <c r="A53" s="120"/>
      <c r="B53" s="119"/>
      <c r="C53" s="258" t="s">
        <v>187</v>
      </c>
      <c r="D53" s="110" t="s">
        <v>193</v>
      </c>
      <c r="E53" s="113">
        <v>31.481481481481481</v>
      </c>
      <c r="F53" s="115">
        <v>765</v>
      </c>
      <c r="G53" s="114">
        <v>884</v>
      </c>
      <c r="H53" s="114">
        <v>904</v>
      </c>
      <c r="I53" s="114">
        <v>676</v>
      </c>
      <c r="J53" s="140">
        <v>743</v>
      </c>
      <c r="K53" s="114">
        <v>22</v>
      </c>
      <c r="L53" s="116">
        <v>2.9609690444145356</v>
      </c>
    </row>
    <row r="54" spans="1:12" s="110" customFormat="1" ht="15" customHeight="1" x14ac:dyDescent="0.2">
      <c r="A54" s="120"/>
      <c r="B54" s="119"/>
      <c r="D54" s="267" t="s">
        <v>194</v>
      </c>
      <c r="E54" s="113">
        <v>61.307189542483663</v>
      </c>
      <c r="F54" s="115">
        <v>469</v>
      </c>
      <c r="G54" s="114">
        <v>531</v>
      </c>
      <c r="H54" s="114">
        <v>550</v>
      </c>
      <c r="I54" s="114">
        <v>404</v>
      </c>
      <c r="J54" s="140">
        <v>434</v>
      </c>
      <c r="K54" s="114">
        <v>35</v>
      </c>
      <c r="L54" s="116">
        <v>8.064516129032258</v>
      </c>
    </row>
    <row r="55" spans="1:12" s="110" customFormat="1" ht="15" customHeight="1" x14ac:dyDescent="0.2">
      <c r="A55" s="120"/>
      <c r="B55" s="119"/>
      <c r="D55" s="267" t="s">
        <v>195</v>
      </c>
      <c r="E55" s="113">
        <v>38.692810457516337</v>
      </c>
      <c r="F55" s="115">
        <v>296</v>
      </c>
      <c r="G55" s="114">
        <v>353</v>
      </c>
      <c r="H55" s="114">
        <v>354</v>
      </c>
      <c r="I55" s="114">
        <v>272</v>
      </c>
      <c r="J55" s="140">
        <v>309</v>
      </c>
      <c r="K55" s="114">
        <v>-13</v>
      </c>
      <c r="L55" s="116">
        <v>-4.2071197411003238</v>
      </c>
    </row>
    <row r="56" spans="1:12" s="110" customFormat="1" ht="15" customHeight="1" x14ac:dyDescent="0.2">
      <c r="A56" s="120"/>
      <c r="B56" s="119" t="s">
        <v>196</v>
      </c>
      <c r="C56" s="258"/>
      <c r="E56" s="113">
        <v>71.503174885763457</v>
      </c>
      <c r="F56" s="115">
        <v>24098</v>
      </c>
      <c r="G56" s="114">
        <v>24075</v>
      </c>
      <c r="H56" s="114">
        <v>24422</v>
      </c>
      <c r="I56" s="114">
        <v>24444</v>
      </c>
      <c r="J56" s="140">
        <v>24324</v>
      </c>
      <c r="K56" s="114">
        <v>-226</v>
      </c>
      <c r="L56" s="116">
        <v>-0.92912349942443673</v>
      </c>
    </row>
    <row r="57" spans="1:12" s="110" customFormat="1" ht="15" customHeight="1" x14ac:dyDescent="0.2">
      <c r="A57" s="120"/>
      <c r="B57" s="119"/>
      <c r="C57" s="258" t="s">
        <v>106</v>
      </c>
      <c r="E57" s="113">
        <v>46.140758569175865</v>
      </c>
      <c r="F57" s="115">
        <v>11119</v>
      </c>
      <c r="G57" s="114">
        <v>11058</v>
      </c>
      <c r="H57" s="114">
        <v>11318</v>
      </c>
      <c r="I57" s="114">
        <v>11333</v>
      </c>
      <c r="J57" s="140">
        <v>11213</v>
      </c>
      <c r="K57" s="114">
        <v>-94</v>
      </c>
      <c r="L57" s="116">
        <v>-0.83831267279051103</v>
      </c>
    </row>
    <row r="58" spans="1:12" s="110" customFormat="1" ht="15" customHeight="1" x14ac:dyDescent="0.2">
      <c r="A58" s="120"/>
      <c r="B58" s="119"/>
      <c r="C58" s="258" t="s">
        <v>107</v>
      </c>
      <c r="E58" s="113">
        <v>53.859241430824135</v>
      </c>
      <c r="F58" s="115">
        <v>12979</v>
      </c>
      <c r="G58" s="114">
        <v>13017</v>
      </c>
      <c r="H58" s="114">
        <v>13104</v>
      </c>
      <c r="I58" s="114">
        <v>13111</v>
      </c>
      <c r="J58" s="140">
        <v>13111</v>
      </c>
      <c r="K58" s="114">
        <v>-132</v>
      </c>
      <c r="L58" s="116">
        <v>-1.0067881931202807</v>
      </c>
    </row>
    <row r="59" spans="1:12" s="110" customFormat="1" ht="15" customHeight="1" x14ac:dyDescent="0.2">
      <c r="A59" s="120"/>
      <c r="B59" s="119"/>
      <c r="C59" s="258" t="s">
        <v>105</v>
      </c>
      <c r="D59" s="110" t="s">
        <v>197</v>
      </c>
      <c r="E59" s="113">
        <v>88.733504855174701</v>
      </c>
      <c r="F59" s="115">
        <v>21383</v>
      </c>
      <c r="G59" s="114">
        <v>21323</v>
      </c>
      <c r="H59" s="114">
        <v>21652</v>
      </c>
      <c r="I59" s="114">
        <v>21667</v>
      </c>
      <c r="J59" s="140">
        <v>21533</v>
      </c>
      <c r="K59" s="114">
        <v>-150</v>
      </c>
      <c r="L59" s="116">
        <v>-0.69660521060697533</v>
      </c>
    </row>
    <row r="60" spans="1:12" s="110" customFormat="1" ht="15" customHeight="1" x14ac:dyDescent="0.2">
      <c r="A60" s="120"/>
      <c r="B60" s="119"/>
      <c r="C60" s="258"/>
      <c r="D60" s="267" t="s">
        <v>198</v>
      </c>
      <c r="E60" s="113">
        <v>47.888509563672073</v>
      </c>
      <c r="F60" s="115">
        <v>10240</v>
      </c>
      <c r="G60" s="114">
        <v>10179</v>
      </c>
      <c r="H60" s="114">
        <v>10420</v>
      </c>
      <c r="I60" s="114">
        <v>10439</v>
      </c>
      <c r="J60" s="140">
        <v>10327</v>
      </c>
      <c r="K60" s="114">
        <v>-87</v>
      </c>
      <c r="L60" s="116">
        <v>-0.84245182531228813</v>
      </c>
    </row>
    <row r="61" spans="1:12" s="110" customFormat="1" ht="15" customHeight="1" x14ac:dyDescent="0.2">
      <c r="A61" s="120"/>
      <c r="B61" s="119"/>
      <c r="C61" s="258"/>
      <c r="D61" s="267" t="s">
        <v>199</v>
      </c>
      <c r="E61" s="113">
        <v>52.111490436327927</v>
      </c>
      <c r="F61" s="115">
        <v>11143</v>
      </c>
      <c r="G61" s="114">
        <v>11144</v>
      </c>
      <c r="H61" s="114">
        <v>11232</v>
      </c>
      <c r="I61" s="114">
        <v>11228</v>
      </c>
      <c r="J61" s="140">
        <v>11206</v>
      </c>
      <c r="K61" s="114">
        <v>-63</v>
      </c>
      <c r="L61" s="116">
        <v>-0.56219882205961091</v>
      </c>
    </row>
    <row r="62" spans="1:12" s="110" customFormat="1" ht="15" customHeight="1" x14ac:dyDescent="0.2">
      <c r="A62" s="120"/>
      <c r="B62" s="119"/>
      <c r="C62" s="258"/>
      <c r="D62" s="258" t="s">
        <v>200</v>
      </c>
      <c r="E62" s="113">
        <v>11.266495144825297</v>
      </c>
      <c r="F62" s="115">
        <v>2715</v>
      </c>
      <c r="G62" s="114">
        <v>2752</v>
      </c>
      <c r="H62" s="114">
        <v>2770</v>
      </c>
      <c r="I62" s="114">
        <v>2777</v>
      </c>
      <c r="J62" s="140">
        <v>2791</v>
      </c>
      <c r="K62" s="114">
        <v>-76</v>
      </c>
      <c r="L62" s="116">
        <v>-2.7230383375134362</v>
      </c>
    </row>
    <row r="63" spans="1:12" s="110" customFormat="1" ht="15" customHeight="1" x14ac:dyDescent="0.2">
      <c r="A63" s="120"/>
      <c r="B63" s="119"/>
      <c r="C63" s="258"/>
      <c r="D63" s="267" t="s">
        <v>198</v>
      </c>
      <c r="E63" s="113">
        <v>32.375690607734803</v>
      </c>
      <c r="F63" s="115">
        <v>879</v>
      </c>
      <c r="G63" s="114">
        <v>879</v>
      </c>
      <c r="H63" s="114">
        <v>898</v>
      </c>
      <c r="I63" s="114">
        <v>894</v>
      </c>
      <c r="J63" s="140">
        <v>886</v>
      </c>
      <c r="K63" s="114">
        <v>-7</v>
      </c>
      <c r="L63" s="116">
        <v>-0.79006772009029347</v>
      </c>
    </row>
    <row r="64" spans="1:12" s="110" customFormat="1" ht="15" customHeight="1" x14ac:dyDescent="0.2">
      <c r="A64" s="120"/>
      <c r="B64" s="119"/>
      <c r="C64" s="258"/>
      <c r="D64" s="267" t="s">
        <v>199</v>
      </c>
      <c r="E64" s="113">
        <v>67.624309392265189</v>
      </c>
      <c r="F64" s="115">
        <v>1836</v>
      </c>
      <c r="G64" s="114">
        <v>1873</v>
      </c>
      <c r="H64" s="114">
        <v>1872</v>
      </c>
      <c r="I64" s="114">
        <v>1883</v>
      </c>
      <c r="J64" s="140">
        <v>1905</v>
      </c>
      <c r="K64" s="114">
        <v>-69</v>
      </c>
      <c r="L64" s="116">
        <v>-3.622047244094488</v>
      </c>
    </row>
    <row r="65" spans="1:12" s="110" customFormat="1" ht="15" customHeight="1" x14ac:dyDescent="0.2">
      <c r="A65" s="120"/>
      <c r="B65" s="119" t="s">
        <v>201</v>
      </c>
      <c r="C65" s="258"/>
      <c r="E65" s="113">
        <v>15.568808972761261</v>
      </c>
      <c r="F65" s="115">
        <v>5247</v>
      </c>
      <c r="G65" s="114">
        <v>5170</v>
      </c>
      <c r="H65" s="114">
        <v>5161</v>
      </c>
      <c r="I65" s="114">
        <v>5161</v>
      </c>
      <c r="J65" s="140">
        <v>5152</v>
      </c>
      <c r="K65" s="114">
        <v>95</v>
      </c>
      <c r="L65" s="116">
        <v>1.843944099378882</v>
      </c>
    </row>
    <row r="66" spans="1:12" s="110" customFormat="1" ht="15" customHeight="1" x14ac:dyDescent="0.2">
      <c r="A66" s="120"/>
      <c r="B66" s="119"/>
      <c r="C66" s="258" t="s">
        <v>106</v>
      </c>
      <c r="E66" s="113">
        <v>44.901848675433584</v>
      </c>
      <c r="F66" s="115">
        <v>2356</v>
      </c>
      <c r="G66" s="114">
        <v>2317</v>
      </c>
      <c r="H66" s="114">
        <v>2321</v>
      </c>
      <c r="I66" s="114">
        <v>2323</v>
      </c>
      <c r="J66" s="140">
        <v>2313</v>
      </c>
      <c r="K66" s="114">
        <v>43</v>
      </c>
      <c r="L66" s="116">
        <v>1.8590575010808474</v>
      </c>
    </row>
    <row r="67" spans="1:12" s="110" customFormat="1" ht="15" customHeight="1" x14ac:dyDescent="0.2">
      <c r="A67" s="120"/>
      <c r="B67" s="119"/>
      <c r="C67" s="258" t="s">
        <v>107</v>
      </c>
      <c r="E67" s="113">
        <v>55.098151324566416</v>
      </c>
      <c r="F67" s="115">
        <v>2891</v>
      </c>
      <c r="G67" s="114">
        <v>2853</v>
      </c>
      <c r="H67" s="114">
        <v>2840</v>
      </c>
      <c r="I67" s="114">
        <v>2838</v>
      </c>
      <c r="J67" s="140">
        <v>2839</v>
      </c>
      <c r="K67" s="114">
        <v>52</v>
      </c>
      <c r="L67" s="116">
        <v>1.8316308559351884</v>
      </c>
    </row>
    <row r="68" spans="1:12" s="110" customFormat="1" ht="15" customHeight="1" x14ac:dyDescent="0.2">
      <c r="A68" s="120"/>
      <c r="B68" s="119"/>
      <c r="C68" s="258" t="s">
        <v>105</v>
      </c>
      <c r="D68" s="110" t="s">
        <v>202</v>
      </c>
      <c r="E68" s="113">
        <v>12.426148275204879</v>
      </c>
      <c r="F68" s="115">
        <v>652</v>
      </c>
      <c r="G68" s="114">
        <v>636</v>
      </c>
      <c r="H68" s="114">
        <v>628</v>
      </c>
      <c r="I68" s="114">
        <v>626</v>
      </c>
      <c r="J68" s="140">
        <v>606</v>
      </c>
      <c r="K68" s="114">
        <v>46</v>
      </c>
      <c r="L68" s="116">
        <v>7.5907590759075907</v>
      </c>
    </row>
    <row r="69" spans="1:12" s="110" customFormat="1" ht="15" customHeight="1" x14ac:dyDescent="0.2">
      <c r="A69" s="120"/>
      <c r="B69" s="119"/>
      <c r="C69" s="258"/>
      <c r="D69" s="267" t="s">
        <v>198</v>
      </c>
      <c r="E69" s="113">
        <v>47.239263803680984</v>
      </c>
      <c r="F69" s="115">
        <v>308</v>
      </c>
      <c r="G69" s="114">
        <v>301</v>
      </c>
      <c r="H69" s="114">
        <v>294</v>
      </c>
      <c r="I69" s="114">
        <v>296</v>
      </c>
      <c r="J69" s="140">
        <v>288</v>
      </c>
      <c r="K69" s="114">
        <v>20</v>
      </c>
      <c r="L69" s="116">
        <v>6.9444444444444446</v>
      </c>
    </row>
    <row r="70" spans="1:12" s="110" customFormat="1" ht="15" customHeight="1" x14ac:dyDescent="0.2">
      <c r="A70" s="120"/>
      <c r="B70" s="119"/>
      <c r="C70" s="258"/>
      <c r="D70" s="267" t="s">
        <v>199</v>
      </c>
      <c r="E70" s="113">
        <v>52.760736196319016</v>
      </c>
      <c r="F70" s="115">
        <v>344</v>
      </c>
      <c r="G70" s="114">
        <v>335</v>
      </c>
      <c r="H70" s="114">
        <v>334</v>
      </c>
      <c r="I70" s="114">
        <v>330</v>
      </c>
      <c r="J70" s="140">
        <v>318</v>
      </c>
      <c r="K70" s="114">
        <v>26</v>
      </c>
      <c r="L70" s="116">
        <v>8.1761006289308185</v>
      </c>
    </row>
    <row r="71" spans="1:12" s="110" customFormat="1" ht="15" customHeight="1" x14ac:dyDescent="0.2">
      <c r="A71" s="120"/>
      <c r="B71" s="119"/>
      <c r="C71" s="258"/>
      <c r="D71" s="110" t="s">
        <v>203</v>
      </c>
      <c r="E71" s="113">
        <v>76.767676767676761</v>
      </c>
      <c r="F71" s="115">
        <v>4028</v>
      </c>
      <c r="G71" s="114">
        <v>3971</v>
      </c>
      <c r="H71" s="114">
        <v>3966</v>
      </c>
      <c r="I71" s="114">
        <v>3969</v>
      </c>
      <c r="J71" s="140">
        <v>3982</v>
      </c>
      <c r="K71" s="114">
        <v>46</v>
      </c>
      <c r="L71" s="116">
        <v>1.1551983927674536</v>
      </c>
    </row>
    <row r="72" spans="1:12" s="110" customFormat="1" ht="15" customHeight="1" x14ac:dyDescent="0.2">
      <c r="A72" s="120"/>
      <c r="B72" s="119"/>
      <c r="C72" s="258"/>
      <c r="D72" s="267" t="s">
        <v>198</v>
      </c>
      <c r="E72" s="113">
        <v>43.718967229394238</v>
      </c>
      <c r="F72" s="115">
        <v>1761</v>
      </c>
      <c r="G72" s="114">
        <v>1736</v>
      </c>
      <c r="H72" s="114">
        <v>1742</v>
      </c>
      <c r="I72" s="114">
        <v>1745</v>
      </c>
      <c r="J72" s="140">
        <v>1740</v>
      </c>
      <c r="K72" s="114">
        <v>21</v>
      </c>
      <c r="L72" s="116">
        <v>1.2068965517241379</v>
      </c>
    </row>
    <row r="73" spans="1:12" s="110" customFormat="1" ht="15" customHeight="1" x14ac:dyDescent="0.2">
      <c r="A73" s="120"/>
      <c r="B73" s="119"/>
      <c r="C73" s="258"/>
      <c r="D73" s="267" t="s">
        <v>199</v>
      </c>
      <c r="E73" s="113">
        <v>56.281032770605762</v>
      </c>
      <c r="F73" s="115">
        <v>2267</v>
      </c>
      <c r="G73" s="114">
        <v>2235</v>
      </c>
      <c r="H73" s="114">
        <v>2224</v>
      </c>
      <c r="I73" s="114">
        <v>2224</v>
      </c>
      <c r="J73" s="140">
        <v>2242</v>
      </c>
      <c r="K73" s="114">
        <v>25</v>
      </c>
      <c r="L73" s="116">
        <v>1.1150758251561106</v>
      </c>
    </row>
    <row r="74" spans="1:12" s="110" customFormat="1" ht="15" customHeight="1" x14ac:dyDescent="0.2">
      <c r="A74" s="120"/>
      <c r="B74" s="119"/>
      <c r="C74" s="258"/>
      <c r="D74" s="110" t="s">
        <v>204</v>
      </c>
      <c r="E74" s="113">
        <v>10.806174957118353</v>
      </c>
      <c r="F74" s="115">
        <v>567</v>
      </c>
      <c r="G74" s="114">
        <v>563</v>
      </c>
      <c r="H74" s="114">
        <v>567</v>
      </c>
      <c r="I74" s="114">
        <v>566</v>
      </c>
      <c r="J74" s="140">
        <v>564</v>
      </c>
      <c r="K74" s="114">
        <v>3</v>
      </c>
      <c r="L74" s="116">
        <v>0.53191489361702127</v>
      </c>
    </row>
    <row r="75" spans="1:12" s="110" customFormat="1" ht="15" customHeight="1" x14ac:dyDescent="0.2">
      <c r="A75" s="120"/>
      <c r="B75" s="119"/>
      <c r="C75" s="258"/>
      <c r="D75" s="267" t="s">
        <v>198</v>
      </c>
      <c r="E75" s="113">
        <v>50.617283950617285</v>
      </c>
      <c r="F75" s="115">
        <v>287</v>
      </c>
      <c r="G75" s="114">
        <v>280</v>
      </c>
      <c r="H75" s="114">
        <v>285</v>
      </c>
      <c r="I75" s="114">
        <v>282</v>
      </c>
      <c r="J75" s="140">
        <v>285</v>
      </c>
      <c r="K75" s="114">
        <v>2</v>
      </c>
      <c r="L75" s="116">
        <v>0.70175438596491224</v>
      </c>
    </row>
    <row r="76" spans="1:12" s="110" customFormat="1" ht="15" customHeight="1" x14ac:dyDescent="0.2">
      <c r="A76" s="120"/>
      <c r="B76" s="119"/>
      <c r="C76" s="258"/>
      <c r="D76" s="267" t="s">
        <v>199</v>
      </c>
      <c r="E76" s="113">
        <v>49.382716049382715</v>
      </c>
      <c r="F76" s="115">
        <v>280</v>
      </c>
      <c r="G76" s="114">
        <v>283</v>
      </c>
      <c r="H76" s="114">
        <v>282</v>
      </c>
      <c r="I76" s="114">
        <v>284</v>
      </c>
      <c r="J76" s="140">
        <v>279</v>
      </c>
      <c r="K76" s="114">
        <v>1</v>
      </c>
      <c r="L76" s="116">
        <v>0.35842293906810035</v>
      </c>
    </row>
    <row r="77" spans="1:12" s="110" customFormat="1" ht="15" customHeight="1" x14ac:dyDescent="0.2">
      <c r="A77" s="534"/>
      <c r="B77" s="119" t="s">
        <v>205</v>
      </c>
      <c r="C77" s="268"/>
      <c r="D77" s="182"/>
      <c r="E77" s="113">
        <v>5.7177615571776155</v>
      </c>
      <c r="F77" s="115">
        <v>1927</v>
      </c>
      <c r="G77" s="114">
        <v>1990</v>
      </c>
      <c r="H77" s="114">
        <v>2049</v>
      </c>
      <c r="I77" s="114">
        <v>1912</v>
      </c>
      <c r="J77" s="140">
        <v>1943</v>
      </c>
      <c r="K77" s="114">
        <v>-16</v>
      </c>
      <c r="L77" s="116">
        <v>-0.82346886258363361</v>
      </c>
    </row>
    <row r="78" spans="1:12" s="110" customFormat="1" ht="15" customHeight="1" x14ac:dyDescent="0.2">
      <c r="A78" s="120"/>
      <c r="B78" s="119"/>
      <c r="C78" s="268" t="s">
        <v>106</v>
      </c>
      <c r="D78" s="182"/>
      <c r="E78" s="113">
        <v>54.125583809029578</v>
      </c>
      <c r="F78" s="115">
        <v>1043</v>
      </c>
      <c r="G78" s="114">
        <v>1079</v>
      </c>
      <c r="H78" s="114">
        <v>1133</v>
      </c>
      <c r="I78" s="114">
        <v>1043</v>
      </c>
      <c r="J78" s="140">
        <v>1050</v>
      </c>
      <c r="K78" s="114">
        <v>-7</v>
      </c>
      <c r="L78" s="116">
        <v>-0.66666666666666663</v>
      </c>
    </row>
    <row r="79" spans="1:12" s="110" customFormat="1" ht="15" customHeight="1" x14ac:dyDescent="0.2">
      <c r="A79" s="123"/>
      <c r="B79" s="124"/>
      <c r="C79" s="260" t="s">
        <v>107</v>
      </c>
      <c r="D79" s="261"/>
      <c r="E79" s="125">
        <v>45.874416190970422</v>
      </c>
      <c r="F79" s="143">
        <v>884</v>
      </c>
      <c r="G79" s="144">
        <v>911</v>
      </c>
      <c r="H79" s="144">
        <v>916</v>
      </c>
      <c r="I79" s="144">
        <v>869</v>
      </c>
      <c r="J79" s="145">
        <v>893</v>
      </c>
      <c r="K79" s="144">
        <v>-9</v>
      </c>
      <c r="L79" s="146">
        <v>-1.0078387458006719</v>
      </c>
    </row>
    <row r="80" spans="1:12" s="269" customFormat="1" ht="11.25" customHeight="1" x14ac:dyDescent="0.2">
      <c r="B80" s="270"/>
      <c r="C80" s="270"/>
      <c r="D80" s="271"/>
      <c r="E80" s="271"/>
      <c r="F80" s="272"/>
      <c r="G80" s="272"/>
      <c r="H80" s="272"/>
      <c r="I80" s="272"/>
      <c r="J80" s="272"/>
      <c r="K80" s="272"/>
      <c r="L80" s="150" t="s">
        <v>45</v>
      </c>
    </row>
    <row r="81" spans="1:12" s="192" customFormat="1" ht="10.5" customHeight="1" x14ac:dyDescent="0.2">
      <c r="A81" s="152" t="s">
        <v>206</v>
      </c>
      <c r="E81" s="273"/>
      <c r="F81" s="274"/>
      <c r="G81" s="274"/>
      <c r="H81" s="274"/>
      <c r="I81" s="274"/>
      <c r="J81" s="274"/>
      <c r="K81" s="275"/>
      <c r="L81" s="276"/>
    </row>
    <row r="82" spans="1:12" s="192" customFormat="1" ht="11.25" x14ac:dyDescent="0.15">
      <c r="A82" s="277" t="s">
        <v>207</v>
      </c>
      <c r="B82" s="278"/>
      <c r="C82" s="278"/>
      <c r="D82" s="278"/>
      <c r="E82" s="278"/>
      <c r="F82" s="278"/>
      <c r="G82" s="278"/>
      <c r="H82" s="278"/>
      <c r="I82" s="278"/>
      <c r="J82" s="278"/>
      <c r="K82" s="278"/>
      <c r="L82" s="278"/>
    </row>
    <row r="83" spans="1:12" s="192" customFormat="1" ht="11.25" customHeight="1" x14ac:dyDescent="0.2">
      <c r="A83" s="152" t="s">
        <v>208</v>
      </c>
      <c r="E83" s="273"/>
      <c r="F83" s="274"/>
      <c r="G83" s="274"/>
      <c r="H83" s="274"/>
      <c r="I83" s="274"/>
      <c r="J83" s="274"/>
      <c r="K83" s="275"/>
      <c r="L83" s="276"/>
    </row>
    <row r="84" spans="1:12" s="192" customFormat="1" ht="11.25" x14ac:dyDescent="0.2">
      <c r="A84" s="279" t="s">
        <v>209</v>
      </c>
      <c r="E84" s="273"/>
      <c r="F84" s="274"/>
      <c r="G84" s="274"/>
      <c r="H84" s="274"/>
      <c r="I84" s="274"/>
      <c r="J84" s="274"/>
      <c r="K84" s="275"/>
      <c r="L84" s="276"/>
    </row>
    <row r="85" spans="1:12" s="192" customFormat="1" ht="19.5" customHeight="1" x14ac:dyDescent="0.2">
      <c r="A85" s="568" t="s">
        <v>210</v>
      </c>
      <c r="B85" s="568"/>
      <c r="C85" s="568"/>
      <c r="D85" s="568"/>
      <c r="E85" s="568"/>
      <c r="F85" s="568"/>
      <c r="G85" s="568"/>
      <c r="H85" s="568"/>
      <c r="I85" s="568"/>
      <c r="J85" s="568"/>
      <c r="K85" s="568"/>
      <c r="L85" s="568"/>
    </row>
    <row r="86" spans="1:12" s="280" customFormat="1" ht="9" x14ac:dyDescent="0.2">
      <c r="A86" s="568" t="s">
        <v>211</v>
      </c>
      <c r="B86" s="568"/>
      <c r="C86" s="568"/>
      <c r="D86" s="568"/>
      <c r="E86" s="568"/>
      <c r="F86" s="568"/>
      <c r="G86" s="568"/>
      <c r="H86" s="568"/>
      <c r="I86" s="568"/>
      <c r="J86" s="568"/>
      <c r="K86" s="568"/>
      <c r="L86" s="568"/>
    </row>
    <row r="863" spans="6:6" ht="15.95" customHeight="1" x14ac:dyDescent="0.2">
      <c r="F863" s="281"/>
    </row>
  </sheetData>
  <mergeCells count="23">
    <mergeCell ref="A29:D29"/>
    <mergeCell ref="A3:L3"/>
    <mergeCell ref="A4:L4"/>
    <mergeCell ref="A5:F5"/>
    <mergeCell ref="A7:D10"/>
    <mergeCell ref="E7:E10"/>
    <mergeCell ref="F7:J7"/>
    <mergeCell ref="K7:L8"/>
    <mergeCell ref="F8:F9"/>
    <mergeCell ref="G8:G9"/>
    <mergeCell ref="H8:H9"/>
    <mergeCell ref="I8:I9"/>
    <mergeCell ref="J8:J9"/>
    <mergeCell ref="A12:D12"/>
    <mergeCell ref="B13:C13"/>
    <mergeCell ref="A14:D14"/>
    <mergeCell ref="A86:L86"/>
    <mergeCell ref="A35:D35"/>
    <mergeCell ref="A41:D41"/>
    <mergeCell ref="A44:D44"/>
    <mergeCell ref="A47:D47"/>
    <mergeCell ref="A50:D50"/>
    <mergeCell ref="A85:L85"/>
  </mergeCells>
  <printOptions horizontalCentered="1"/>
  <pageMargins left="0.7" right="0.7" top="0.75" bottom="0.75" header="0.3" footer="0.3"/>
  <pageSetup paperSize="9" scale="75" fitToHeight="2" orientation="portrait" r:id="rId1"/>
  <headerFooter alignWithMargins="0"/>
  <rowBreaks count="1" manualBreakCount="1">
    <brk id="49" max="11"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1">
    <pageSetUpPr fitToPage="1"/>
  </sheetPr>
  <dimension ref="A1:O42"/>
  <sheetViews>
    <sheetView showGridLines="0" zoomScaleNormal="100" workbookViewId="0"/>
  </sheetViews>
  <sheetFormatPr baseColWidth="10" defaultColWidth="7.75" defaultRowHeight="15.95" customHeight="1" x14ac:dyDescent="0.2"/>
  <cols>
    <col min="1" max="1" width="7.625" style="97" customWidth="1"/>
    <col min="2" max="2" width="42.625" style="97"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90"/>
      <c r="D1" s="90"/>
      <c r="E1" s="90"/>
      <c r="F1" s="90"/>
      <c r="G1" s="89"/>
      <c r="H1" s="89"/>
      <c r="I1" s="89"/>
      <c r="J1" s="15" t="s">
        <v>6</v>
      </c>
    </row>
    <row r="2" spans="1:15" s="91" customFormat="1" ht="11.25" customHeight="1" x14ac:dyDescent="0.2">
      <c r="A2" s="92"/>
      <c r="B2" s="93"/>
      <c r="C2" s="93"/>
      <c r="D2" s="93"/>
      <c r="E2" s="93"/>
      <c r="F2" s="93"/>
      <c r="G2" s="93"/>
      <c r="H2" s="93"/>
      <c r="I2" s="93"/>
      <c r="J2" s="93"/>
    </row>
    <row r="3" spans="1:15" s="94" customFormat="1" ht="20.100000000000001" customHeight="1" x14ac:dyDescent="0.2">
      <c r="A3" s="571" t="s">
        <v>212</v>
      </c>
      <c r="B3" s="571"/>
      <c r="C3" s="571"/>
      <c r="D3" s="571"/>
      <c r="E3" s="571"/>
      <c r="F3" s="571"/>
      <c r="G3" s="571"/>
      <c r="H3" s="571"/>
      <c r="I3" s="571"/>
      <c r="J3" s="571"/>
    </row>
    <row r="4" spans="1:15" s="94" customFormat="1" ht="12" customHeight="1" x14ac:dyDescent="0.2">
      <c r="A4" s="572" t="s">
        <v>92</v>
      </c>
      <c r="B4" s="572"/>
      <c r="C4" s="572"/>
      <c r="D4" s="572"/>
      <c r="E4" s="572"/>
      <c r="F4" s="572"/>
      <c r="G4" s="572"/>
      <c r="H4" s="572"/>
      <c r="I4" s="572"/>
      <c r="J4" s="572"/>
    </row>
    <row r="5" spans="1:15" s="94" customFormat="1" ht="12" customHeight="1" x14ac:dyDescent="0.2">
      <c r="A5" s="573" t="s">
        <v>57</v>
      </c>
      <c r="B5" s="573"/>
      <c r="C5" s="573"/>
      <c r="D5" s="573"/>
      <c r="E5" s="252"/>
      <c r="F5" s="252"/>
      <c r="G5" s="252"/>
      <c r="H5" s="252"/>
      <c r="I5" s="252"/>
      <c r="J5" s="252"/>
    </row>
    <row r="6" spans="1:15" s="94" customFormat="1" ht="11.25" customHeight="1" x14ac:dyDescent="0.2">
      <c r="A6" s="227"/>
      <c r="B6" s="228"/>
      <c r="C6" s="228"/>
      <c r="D6" s="228"/>
      <c r="E6" s="228"/>
      <c r="F6" s="228"/>
      <c r="G6" s="228"/>
      <c r="H6" s="228"/>
      <c r="I6" s="228"/>
      <c r="J6" s="228"/>
    </row>
    <row r="7" spans="1:15" s="91" customFormat="1" ht="12" customHeight="1" x14ac:dyDescent="0.2">
      <c r="A7" s="588" t="s">
        <v>213</v>
      </c>
      <c r="B7" s="589"/>
      <c r="C7" s="582" t="s">
        <v>94</v>
      </c>
      <c r="D7" s="585" t="s">
        <v>179</v>
      </c>
      <c r="E7" s="586"/>
      <c r="F7" s="586"/>
      <c r="G7" s="586"/>
      <c r="H7" s="587"/>
      <c r="I7" s="588" t="s">
        <v>180</v>
      </c>
      <c r="J7" s="589"/>
      <c r="K7" s="96"/>
      <c r="L7" s="96"/>
      <c r="M7" s="96"/>
      <c r="N7" s="96"/>
      <c r="O7" s="96"/>
    </row>
    <row r="8" spans="1:15" ht="21.75" customHeight="1" x14ac:dyDescent="0.2">
      <c r="A8" s="616"/>
      <c r="B8" s="617"/>
      <c r="C8" s="583"/>
      <c r="D8" s="566" t="s">
        <v>97</v>
      </c>
      <c r="E8" s="566" t="s">
        <v>98</v>
      </c>
      <c r="F8" s="566" t="s">
        <v>99</v>
      </c>
      <c r="G8" s="566" t="s">
        <v>100</v>
      </c>
      <c r="H8" s="566" t="s">
        <v>101</v>
      </c>
      <c r="I8" s="590"/>
      <c r="J8" s="591"/>
    </row>
    <row r="9" spans="1:15" ht="12" customHeight="1" x14ac:dyDescent="0.2">
      <c r="A9" s="616"/>
      <c r="B9" s="617"/>
      <c r="C9" s="583"/>
      <c r="D9" s="567"/>
      <c r="E9" s="567"/>
      <c r="F9" s="567"/>
      <c r="G9" s="567"/>
      <c r="H9" s="567"/>
      <c r="I9" s="98" t="s">
        <v>102</v>
      </c>
      <c r="J9" s="99" t="s">
        <v>103</v>
      </c>
    </row>
    <row r="10" spans="1:15" ht="12" customHeight="1" x14ac:dyDescent="0.2">
      <c r="A10" s="283"/>
      <c r="B10" s="284"/>
      <c r="C10" s="584"/>
      <c r="D10" s="100">
        <v>1</v>
      </c>
      <c r="E10" s="100">
        <v>2</v>
      </c>
      <c r="F10" s="100">
        <v>3</v>
      </c>
      <c r="G10" s="100">
        <v>4</v>
      </c>
      <c r="H10" s="100">
        <v>5</v>
      </c>
      <c r="I10" s="100">
        <v>6</v>
      </c>
      <c r="J10" s="100">
        <v>7</v>
      </c>
      <c r="K10" s="101"/>
    </row>
    <row r="11" spans="1:15" s="286" customFormat="1" ht="24.95" customHeight="1" x14ac:dyDescent="0.2">
      <c r="A11" s="613" t="s">
        <v>104</v>
      </c>
      <c r="B11" s="614"/>
      <c r="C11" s="285">
        <v>100</v>
      </c>
      <c r="D11" s="115">
        <v>33702</v>
      </c>
      <c r="E11" s="114">
        <v>33797</v>
      </c>
      <c r="F11" s="114">
        <v>34230</v>
      </c>
      <c r="G11" s="114">
        <v>33890</v>
      </c>
      <c r="H11" s="140">
        <v>33781</v>
      </c>
      <c r="I11" s="115">
        <v>-79</v>
      </c>
      <c r="J11" s="116">
        <v>-0.23385927000384832</v>
      </c>
    </row>
    <row r="12" spans="1:15" s="110" customFormat="1" ht="24.95" customHeight="1" x14ac:dyDescent="0.2">
      <c r="A12" s="193" t="s">
        <v>132</v>
      </c>
      <c r="B12" s="194" t="s">
        <v>133</v>
      </c>
      <c r="C12" s="113">
        <v>0.73882855616877341</v>
      </c>
      <c r="D12" s="115">
        <v>249</v>
      </c>
      <c r="E12" s="114">
        <v>240</v>
      </c>
      <c r="F12" s="114">
        <v>251</v>
      </c>
      <c r="G12" s="114">
        <v>250</v>
      </c>
      <c r="H12" s="140">
        <v>252</v>
      </c>
      <c r="I12" s="115">
        <v>-3</v>
      </c>
      <c r="J12" s="116">
        <v>-1.1904761904761905</v>
      </c>
    </row>
    <row r="13" spans="1:15" s="110" customFormat="1" ht="24.95" customHeight="1" x14ac:dyDescent="0.2">
      <c r="A13" s="193" t="s">
        <v>134</v>
      </c>
      <c r="B13" s="199" t="s">
        <v>214</v>
      </c>
      <c r="C13" s="113">
        <v>1.5043617589460565</v>
      </c>
      <c r="D13" s="115">
        <v>507</v>
      </c>
      <c r="E13" s="114">
        <v>516</v>
      </c>
      <c r="F13" s="114">
        <v>517</v>
      </c>
      <c r="G13" s="114">
        <v>510</v>
      </c>
      <c r="H13" s="140">
        <v>505</v>
      </c>
      <c r="I13" s="115">
        <v>2</v>
      </c>
      <c r="J13" s="116">
        <v>0.39603960396039606</v>
      </c>
    </row>
    <row r="14" spans="1:15" s="287" customFormat="1" ht="24" customHeight="1" x14ac:dyDescent="0.2">
      <c r="A14" s="193" t="s">
        <v>215</v>
      </c>
      <c r="B14" s="199" t="s">
        <v>137</v>
      </c>
      <c r="C14" s="113">
        <v>19.334164144561154</v>
      </c>
      <c r="D14" s="115">
        <v>6516</v>
      </c>
      <c r="E14" s="114">
        <v>6475</v>
      </c>
      <c r="F14" s="114">
        <v>6300</v>
      </c>
      <c r="G14" s="114">
        <v>6395</v>
      </c>
      <c r="H14" s="140">
        <v>6421</v>
      </c>
      <c r="I14" s="115">
        <v>95</v>
      </c>
      <c r="J14" s="116">
        <v>1.4795203239370815</v>
      </c>
      <c r="K14" s="110"/>
      <c r="L14" s="110"/>
      <c r="M14" s="110"/>
      <c r="N14" s="110"/>
      <c r="O14" s="110"/>
    </row>
    <row r="15" spans="1:15" s="110" customFormat="1" ht="24.75" customHeight="1" x14ac:dyDescent="0.2">
      <c r="A15" s="193" t="s">
        <v>216</v>
      </c>
      <c r="B15" s="199" t="s">
        <v>217</v>
      </c>
      <c r="C15" s="113">
        <v>8.1597531303780197</v>
      </c>
      <c r="D15" s="115">
        <v>2750</v>
      </c>
      <c r="E15" s="114">
        <v>2748</v>
      </c>
      <c r="F15" s="114">
        <v>2533</v>
      </c>
      <c r="G15" s="114">
        <v>2673</v>
      </c>
      <c r="H15" s="140">
        <v>2735</v>
      </c>
      <c r="I15" s="115">
        <v>15</v>
      </c>
      <c r="J15" s="116">
        <v>0.54844606946983543</v>
      </c>
    </row>
    <row r="16" spans="1:15" s="287" customFormat="1" ht="24.95" customHeight="1" x14ac:dyDescent="0.2">
      <c r="A16" s="193" t="s">
        <v>218</v>
      </c>
      <c r="B16" s="199" t="s">
        <v>141</v>
      </c>
      <c r="C16" s="113">
        <v>9.5068541926295183</v>
      </c>
      <c r="D16" s="115">
        <v>3204</v>
      </c>
      <c r="E16" s="114">
        <v>3165</v>
      </c>
      <c r="F16" s="114">
        <v>3180</v>
      </c>
      <c r="G16" s="114">
        <v>3141</v>
      </c>
      <c r="H16" s="140">
        <v>3113</v>
      </c>
      <c r="I16" s="115">
        <v>91</v>
      </c>
      <c r="J16" s="116">
        <v>2.9232251847092838</v>
      </c>
      <c r="K16" s="110"/>
      <c r="L16" s="110"/>
      <c r="M16" s="110"/>
      <c r="N16" s="110"/>
      <c r="O16" s="110"/>
    </row>
    <row r="17" spans="1:15" s="110" customFormat="1" ht="24.95" customHeight="1" x14ac:dyDescent="0.2">
      <c r="A17" s="193" t="s">
        <v>219</v>
      </c>
      <c r="B17" s="199" t="s">
        <v>220</v>
      </c>
      <c r="C17" s="113">
        <v>1.667556821553617</v>
      </c>
      <c r="D17" s="115">
        <v>562</v>
      </c>
      <c r="E17" s="114">
        <v>562</v>
      </c>
      <c r="F17" s="114">
        <v>587</v>
      </c>
      <c r="G17" s="114">
        <v>581</v>
      </c>
      <c r="H17" s="140">
        <v>573</v>
      </c>
      <c r="I17" s="115">
        <v>-11</v>
      </c>
      <c r="J17" s="116">
        <v>-1.9197207678883073</v>
      </c>
    </row>
    <row r="18" spans="1:15" s="287" customFormat="1" ht="24.95" customHeight="1" x14ac:dyDescent="0.2">
      <c r="A18" s="201" t="s">
        <v>144</v>
      </c>
      <c r="B18" s="202" t="s">
        <v>145</v>
      </c>
      <c r="C18" s="113">
        <v>6.3527387098688504</v>
      </c>
      <c r="D18" s="115">
        <v>2141</v>
      </c>
      <c r="E18" s="114">
        <v>2143</v>
      </c>
      <c r="F18" s="114">
        <v>2239</v>
      </c>
      <c r="G18" s="114">
        <v>2179</v>
      </c>
      <c r="H18" s="140">
        <v>2155</v>
      </c>
      <c r="I18" s="115">
        <v>-14</v>
      </c>
      <c r="J18" s="116">
        <v>-0.64965197215777259</v>
      </c>
      <c r="K18" s="110"/>
      <c r="L18" s="110"/>
      <c r="M18" s="110"/>
      <c r="N18" s="110"/>
      <c r="O18" s="110"/>
    </row>
    <row r="19" spans="1:15" s="110" customFormat="1" ht="24.95" customHeight="1" x14ac:dyDescent="0.2">
      <c r="A19" s="193" t="s">
        <v>146</v>
      </c>
      <c r="B19" s="199" t="s">
        <v>147</v>
      </c>
      <c r="C19" s="113">
        <v>12.227760963741025</v>
      </c>
      <c r="D19" s="115">
        <v>4121</v>
      </c>
      <c r="E19" s="114">
        <v>4163</v>
      </c>
      <c r="F19" s="114">
        <v>4193</v>
      </c>
      <c r="G19" s="114">
        <v>4120</v>
      </c>
      <c r="H19" s="140">
        <v>4119</v>
      </c>
      <c r="I19" s="115">
        <v>2</v>
      </c>
      <c r="J19" s="116">
        <v>4.8555474629764506E-2</v>
      </c>
    </row>
    <row r="20" spans="1:15" s="287" customFormat="1" ht="24.95" customHeight="1" x14ac:dyDescent="0.2">
      <c r="A20" s="193" t="s">
        <v>148</v>
      </c>
      <c r="B20" s="199" t="s">
        <v>149</v>
      </c>
      <c r="C20" s="113">
        <v>2.5873835380689574</v>
      </c>
      <c r="D20" s="115">
        <v>872</v>
      </c>
      <c r="E20" s="114">
        <v>895</v>
      </c>
      <c r="F20" s="114">
        <v>1119</v>
      </c>
      <c r="G20" s="114">
        <v>1099</v>
      </c>
      <c r="H20" s="140">
        <v>1061</v>
      </c>
      <c r="I20" s="115">
        <v>-189</v>
      </c>
      <c r="J20" s="116">
        <v>-17.813383600377001</v>
      </c>
      <c r="K20" s="110"/>
      <c r="L20" s="110"/>
      <c r="M20" s="110"/>
      <c r="N20" s="110"/>
      <c r="O20" s="110"/>
    </row>
    <row r="21" spans="1:15" s="110" customFormat="1" ht="24.95" customHeight="1" x14ac:dyDescent="0.2">
      <c r="A21" s="201" t="s">
        <v>150</v>
      </c>
      <c r="B21" s="202" t="s">
        <v>151</v>
      </c>
      <c r="C21" s="113">
        <v>2.3648448163313751</v>
      </c>
      <c r="D21" s="115">
        <v>797</v>
      </c>
      <c r="E21" s="114">
        <v>820</v>
      </c>
      <c r="F21" s="114">
        <v>825</v>
      </c>
      <c r="G21" s="114">
        <v>806</v>
      </c>
      <c r="H21" s="140">
        <v>792</v>
      </c>
      <c r="I21" s="115">
        <v>5</v>
      </c>
      <c r="J21" s="116">
        <v>0.63131313131313127</v>
      </c>
    </row>
    <row r="22" spans="1:15" s="110" customFormat="1" ht="24.95" customHeight="1" x14ac:dyDescent="0.2">
      <c r="A22" s="201" t="s">
        <v>152</v>
      </c>
      <c r="B22" s="199" t="s">
        <v>153</v>
      </c>
      <c r="C22" s="113">
        <v>0.92279389947184143</v>
      </c>
      <c r="D22" s="115">
        <v>311</v>
      </c>
      <c r="E22" s="114">
        <v>316</v>
      </c>
      <c r="F22" s="114">
        <v>316</v>
      </c>
      <c r="G22" s="114">
        <v>302</v>
      </c>
      <c r="H22" s="140">
        <v>299</v>
      </c>
      <c r="I22" s="115">
        <v>12</v>
      </c>
      <c r="J22" s="116">
        <v>4.0133779264214047</v>
      </c>
    </row>
    <row r="23" spans="1:15" s="110" customFormat="1" ht="24.95" customHeight="1" x14ac:dyDescent="0.2">
      <c r="A23" s="193" t="s">
        <v>154</v>
      </c>
      <c r="B23" s="199" t="s">
        <v>155</v>
      </c>
      <c r="C23" s="113">
        <v>1.4954602100765533</v>
      </c>
      <c r="D23" s="115">
        <v>504</v>
      </c>
      <c r="E23" s="114">
        <v>507</v>
      </c>
      <c r="F23" s="114">
        <v>518</v>
      </c>
      <c r="G23" s="114">
        <v>539</v>
      </c>
      <c r="H23" s="140">
        <v>556</v>
      </c>
      <c r="I23" s="115">
        <v>-52</v>
      </c>
      <c r="J23" s="116">
        <v>-9.3525179856115113</v>
      </c>
    </row>
    <row r="24" spans="1:15" s="110" customFormat="1" ht="24.95" customHeight="1" x14ac:dyDescent="0.2">
      <c r="A24" s="193" t="s">
        <v>156</v>
      </c>
      <c r="B24" s="199" t="s">
        <v>221</v>
      </c>
      <c r="C24" s="113">
        <v>5.1480624295294044</v>
      </c>
      <c r="D24" s="115">
        <v>1735</v>
      </c>
      <c r="E24" s="114">
        <v>1736</v>
      </c>
      <c r="F24" s="114">
        <v>1753</v>
      </c>
      <c r="G24" s="114">
        <v>1638</v>
      </c>
      <c r="H24" s="140">
        <v>1646</v>
      </c>
      <c r="I24" s="115">
        <v>89</v>
      </c>
      <c r="J24" s="116">
        <v>5.4070473876063181</v>
      </c>
    </row>
    <row r="25" spans="1:15" s="110" customFormat="1" ht="24.95" customHeight="1" x14ac:dyDescent="0.2">
      <c r="A25" s="193" t="s">
        <v>222</v>
      </c>
      <c r="B25" s="204" t="s">
        <v>159</v>
      </c>
      <c r="C25" s="113">
        <v>5.1569639783989079</v>
      </c>
      <c r="D25" s="115">
        <v>1738</v>
      </c>
      <c r="E25" s="114">
        <v>1752</v>
      </c>
      <c r="F25" s="114">
        <v>1789</v>
      </c>
      <c r="G25" s="114">
        <v>1799</v>
      </c>
      <c r="H25" s="140">
        <v>1810</v>
      </c>
      <c r="I25" s="115">
        <v>-72</v>
      </c>
      <c r="J25" s="116">
        <v>-3.9779005524861879</v>
      </c>
    </row>
    <row r="26" spans="1:15" s="110" customFormat="1" ht="24.95" customHeight="1" x14ac:dyDescent="0.2">
      <c r="A26" s="201">
        <v>782.78300000000002</v>
      </c>
      <c r="B26" s="203" t="s">
        <v>160</v>
      </c>
      <c r="C26" s="113">
        <v>4.9017862441398137</v>
      </c>
      <c r="D26" s="115">
        <v>1652</v>
      </c>
      <c r="E26" s="114">
        <v>1690</v>
      </c>
      <c r="F26" s="114">
        <v>1880</v>
      </c>
      <c r="G26" s="114">
        <v>1813</v>
      </c>
      <c r="H26" s="140">
        <v>1748</v>
      </c>
      <c r="I26" s="115">
        <v>-96</v>
      </c>
      <c r="J26" s="116">
        <v>-5.4919908466819223</v>
      </c>
    </row>
    <row r="27" spans="1:15" s="110" customFormat="1" ht="24.95" customHeight="1" x14ac:dyDescent="0.2">
      <c r="A27" s="193" t="s">
        <v>161</v>
      </c>
      <c r="B27" s="199" t="s">
        <v>223</v>
      </c>
      <c r="C27" s="113">
        <v>9.922259806539671</v>
      </c>
      <c r="D27" s="115">
        <v>3344</v>
      </c>
      <c r="E27" s="114">
        <v>3296</v>
      </c>
      <c r="F27" s="114">
        <v>3342</v>
      </c>
      <c r="G27" s="114">
        <v>3290</v>
      </c>
      <c r="H27" s="140">
        <v>3281</v>
      </c>
      <c r="I27" s="115">
        <v>63</v>
      </c>
      <c r="J27" s="116">
        <v>1.9201462968607133</v>
      </c>
    </row>
    <row r="28" spans="1:15" s="110" customFormat="1" ht="24.95" customHeight="1" x14ac:dyDescent="0.2">
      <c r="A28" s="193" t="s">
        <v>163</v>
      </c>
      <c r="B28" s="199" t="s">
        <v>164</v>
      </c>
      <c r="C28" s="113">
        <v>3.8395347457124207</v>
      </c>
      <c r="D28" s="115">
        <v>1294</v>
      </c>
      <c r="E28" s="114">
        <v>1298</v>
      </c>
      <c r="F28" s="114">
        <v>1300</v>
      </c>
      <c r="G28" s="114">
        <v>1278</v>
      </c>
      <c r="H28" s="140">
        <v>1270</v>
      </c>
      <c r="I28" s="115">
        <v>24</v>
      </c>
      <c r="J28" s="116">
        <v>1.889763779527559</v>
      </c>
    </row>
    <row r="29" spans="1:15" s="110" customFormat="1" ht="24.95" customHeight="1" x14ac:dyDescent="0.2">
      <c r="A29" s="193">
        <v>86</v>
      </c>
      <c r="B29" s="199" t="s">
        <v>165</v>
      </c>
      <c r="C29" s="113">
        <v>11.554210432615275</v>
      </c>
      <c r="D29" s="115">
        <v>3894</v>
      </c>
      <c r="E29" s="114">
        <v>3918</v>
      </c>
      <c r="F29" s="114">
        <v>3883</v>
      </c>
      <c r="G29" s="114">
        <v>3792</v>
      </c>
      <c r="H29" s="140">
        <v>3792</v>
      </c>
      <c r="I29" s="115">
        <v>102</v>
      </c>
      <c r="J29" s="116">
        <v>2.6898734177215191</v>
      </c>
    </row>
    <row r="30" spans="1:15" s="110" customFormat="1" ht="24.95" customHeight="1" x14ac:dyDescent="0.2">
      <c r="A30" s="193">
        <v>87.88</v>
      </c>
      <c r="B30" s="204" t="s">
        <v>166</v>
      </c>
      <c r="C30" s="113">
        <v>8.3704231202895976</v>
      </c>
      <c r="D30" s="115">
        <v>2821</v>
      </c>
      <c r="E30" s="114">
        <v>2835</v>
      </c>
      <c r="F30" s="114">
        <v>2807</v>
      </c>
      <c r="G30" s="114">
        <v>2890</v>
      </c>
      <c r="H30" s="140">
        <v>2881</v>
      </c>
      <c r="I30" s="115">
        <v>-60</v>
      </c>
      <c r="J30" s="116">
        <v>-2.0826102047900035</v>
      </c>
    </row>
    <row r="31" spans="1:15" s="110" customFormat="1" ht="24.95" customHeight="1" x14ac:dyDescent="0.2">
      <c r="A31" s="193" t="s">
        <v>167</v>
      </c>
      <c r="B31" s="199" t="s">
        <v>168</v>
      </c>
      <c r="C31" s="113">
        <v>3.5784226455403241</v>
      </c>
      <c r="D31" s="115">
        <v>1206</v>
      </c>
      <c r="E31" s="114">
        <v>1197</v>
      </c>
      <c r="F31" s="114">
        <v>1198</v>
      </c>
      <c r="G31" s="114">
        <v>1190</v>
      </c>
      <c r="H31" s="140">
        <v>1193</v>
      </c>
      <c r="I31" s="115">
        <v>13</v>
      </c>
      <c r="J31" s="116">
        <v>1.0896898575020955</v>
      </c>
    </row>
    <row r="32" spans="1:15" s="110" customFormat="1" ht="24.95" customHeight="1" x14ac:dyDescent="0.2">
      <c r="A32" s="193"/>
      <c r="B32" s="288" t="s">
        <v>224</v>
      </c>
      <c r="C32" s="113">
        <v>0</v>
      </c>
      <c r="D32" s="115">
        <v>0</v>
      </c>
      <c r="E32" s="114">
        <v>0</v>
      </c>
      <c r="F32" s="114">
        <v>0</v>
      </c>
      <c r="G32" s="114">
        <v>0</v>
      </c>
      <c r="H32" s="140">
        <v>0</v>
      </c>
      <c r="I32" s="115">
        <v>0</v>
      </c>
      <c r="J32" s="116">
        <v>0</v>
      </c>
    </row>
    <row r="33" spans="1:10" s="110" customFormat="1" ht="24.95" customHeight="1" x14ac:dyDescent="0.2">
      <c r="A33" s="205" t="s">
        <v>170</v>
      </c>
      <c r="B33" s="206"/>
      <c r="C33" s="289"/>
      <c r="D33" s="115"/>
      <c r="E33" s="114"/>
      <c r="F33" s="114"/>
      <c r="G33" s="114"/>
      <c r="H33" s="140"/>
      <c r="I33" s="137"/>
      <c r="J33" s="138"/>
    </row>
    <row r="34" spans="1:10" s="192" customFormat="1" ht="24.95" customHeight="1" x14ac:dyDescent="0.2">
      <c r="A34" s="290" t="s">
        <v>132</v>
      </c>
      <c r="B34" s="291" t="s">
        <v>133</v>
      </c>
      <c r="C34" s="113">
        <v>0.73882855616877341</v>
      </c>
      <c r="D34" s="115">
        <v>249</v>
      </c>
      <c r="E34" s="114">
        <v>240</v>
      </c>
      <c r="F34" s="114">
        <v>251</v>
      </c>
      <c r="G34" s="114">
        <v>250</v>
      </c>
      <c r="H34" s="140">
        <v>252</v>
      </c>
      <c r="I34" s="115">
        <v>-3</v>
      </c>
      <c r="J34" s="116">
        <v>-1.1904761904761905</v>
      </c>
    </row>
    <row r="35" spans="1:10" s="110" customFormat="1" ht="24.95" customHeight="1" x14ac:dyDescent="0.2">
      <c r="A35" s="292" t="s">
        <v>171</v>
      </c>
      <c r="B35" s="293" t="s">
        <v>172</v>
      </c>
      <c r="C35" s="113">
        <v>27.19126461337606</v>
      </c>
      <c r="D35" s="115">
        <v>9164</v>
      </c>
      <c r="E35" s="114">
        <v>9134</v>
      </c>
      <c r="F35" s="114">
        <v>9056</v>
      </c>
      <c r="G35" s="114">
        <v>9084</v>
      </c>
      <c r="H35" s="140">
        <v>9081</v>
      </c>
      <c r="I35" s="115">
        <v>83</v>
      </c>
      <c r="J35" s="116">
        <v>0.91399625591895162</v>
      </c>
    </row>
    <row r="36" spans="1:10" s="110" customFormat="1" ht="24.95" customHeight="1" x14ac:dyDescent="0.2">
      <c r="A36" s="294" t="s">
        <v>173</v>
      </c>
      <c r="B36" s="295" t="s">
        <v>174</v>
      </c>
      <c r="C36" s="125">
        <v>72.069906830455167</v>
      </c>
      <c r="D36" s="143">
        <v>24289</v>
      </c>
      <c r="E36" s="144">
        <v>24423</v>
      </c>
      <c r="F36" s="144">
        <v>24923</v>
      </c>
      <c r="G36" s="144">
        <v>24556</v>
      </c>
      <c r="H36" s="145">
        <v>24448</v>
      </c>
      <c r="I36" s="143">
        <v>-159</v>
      </c>
      <c r="J36" s="146">
        <v>-0.65035994764397909</v>
      </c>
    </row>
    <row r="37" spans="1:10" s="151" customFormat="1" ht="11.25" customHeight="1" x14ac:dyDescent="0.15">
      <c r="A37" s="214"/>
      <c r="B37" s="147"/>
      <c r="C37" s="147"/>
      <c r="D37" s="148"/>
      <c r="E37" s="148"/>
      <c r="F37" s="148"/>
      <c r="G37" s="149"/>
      <c r="H37" s="148"/>
      <c r="I37" s="148"/>
      <c r="J37" s="150" t="s">
        <v>45</v>
      </c>
    </row>
    <row r="38" spans="1:10" s="287" customFormat="1" ht="12.75" customHeight="1" x14ac:dyDescent="0.15">
      <c r="A38" s="214" t="s">
        <v>122</v>
      </c>
      <c r="B38" s="296"/>
      <c r="C38" s="296"/>
      <c r="D38" s="296"/>
      <c r="E38" s="296"/>
      <c r="F38" s="296"/>
      <c r="G38" s="296"/>
      <c r="H38" s="296"/>
      <c r="I38" s="296"/>
      <c r="J38" s="296"/>
    </row>
    <row r="39" spans="1:10" ht="34.5" customHeight="1" x14ac:dyDescent="0.2">
      <c r="A39" s="615" t="s">
        <v>225</v>
      </c>
      <c r="B39" s="615"/>
      <c r="C39" s="615"/>
      <c r="D39" s="615"/>
      <c r="E39" s="615"/>
      <c r="F39" s="615"/>
      <c r="G39" s="615"/>
      <c r="H39" s="615"/>
      <c r="I39" s="615"/>
      <c r="J39" s="615"/>
    </row>
    <row r="40" spans="1:10" ht="30.75" customHeight="1" x14ac:dyDescent="0.2">
      <c r="A40" s="615"/>
      <c r="B40" s="615"/>
      <c r="C40" s="615"/>
      <c r="D40" s="615"/>
      <c r="E40" s="615"/>
      <c r="F40" s="615"/>
      <c r="G40" s="615"/>
      <c r="H40" s="615"/>
      <c r="I40" s="615"/>
      <c r="J40" s="615"/>
    </row>
    <row r="41" spans="1:10" ht="12.75" customHeight="1" x14ac:dyDescent="0.2">
      <c r="A41" s="615"/>
      <c r="B41" s="615"/>
      <c r="C41" s="615"/>
      <c r="D41" s="615"/>
      <c r="E41" s="615"/>
      <c r="F41" s="615"/>
      <c r="G41" s="615"/>
      <c r="H41" s="615"/>
      <c r="I41" s="615"/>
      <c r="J41" s="615"/>
    </row>
    <row r="42" spans="1:10" ht="15.95" customHeight="1" x14ac:dyDescent="0.2">
      <c r="B42" s="110"/>
    </row>
  </sheetData>
  <mergeCells count="16">
    <mergeCell ref="A41:J41"/>
    <mergeCell ref="A3:J3"/>
    <mergeCell ref="A4:J4"/>
    <mergeCell ref="A5:D5"/>
    <mergeCell ref="A7:B9"/>
    <mergeCell ref="C7:C10"/>
    <mergeCell ref="D7:H7"/>
    <mergeCell ref="I7:J8"/>
    <mergeCell ref="D8:D9"/>
    <mergeCell ref="E8:E9"/>
    <mergeCell ref="F8:F9"/>
    <mergeCell ref="G8:G9"/>
    <mergeCell ref="H8:H9"/>
    <mergeCell ref="A11:B11"/>
    <mergeCell ref="A39:J39"/>
    <mergeCell ref="A40:J40"/>
  </mergeCells>
  <printOptions horizontalCentered="1"/>
  <pageMargins left="0.7" right="0.7" top="0.75" bottom="0.75" header="0.3" footer="0.3"/>
  <pageSetup paperSize="9" scale="67"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IU114"/>
  <sheetViews>
    <sheetView showGridLines="0" zoomScaleNormal="100" workbookViewId="0"/>
  </sheetViews>
  <sheetFormatPr baseColWidth="10" defaultColWidth="7.75" defaultRowHeight="15.95" customHeight="1" x14ac:dyDescent="0.2"/>
  <cols>
    <col min="1" max="1" width="5.875" style="97" customWidth="1"/>
    <col min="2" max="2" width="26" style="97" customWidth="1"/>
    <col min="3" max="3" width="3.25" style="97" customWidth="1"/>
    <col min="4" max="4" width="5.875" style="155" customWidth="1"/>
    <col min="5" max="10" width="8.5" style="156" customWidth="1"/>
    <col min="11" max="11" width="8.5" style="157" customWidth="1"/>
    <col min="12" max="16384" width="7.75" style="97"/>
  </cols>
  <sheetData>
    <row r="1" spans="1:255" s="91" customFormat="1" ht="36.75" customHeight="1" x14ac:dyDescent="0.2">
      <c r="A1" s="88"/>
      <c r="B1" s="89"/>
      <c r="C1" s="89"/>
      <c r="D1" s="90"/>
      <c r="E1" s="90"/>
      <c r="F1" s="90"/>
      <c r="G1" s="90"/>
      <c r="H1" s="89"/>
      <c r="I1" s="89"/>
      <c r="J1" s="89"/>
      <c r="K1" s="15" t="s">
        <v>6</v>
      </c>
    </row>
    <row r="2" spans="1:255" s="91" customFormat="1" ht="11.25" customHeight="1" x14ac:dyDescent="0.2">
      <c r="A2" s="92"/>
      <c r="B2" s="93"/>
      <c r="C2" s="93"/>
      <c r="D2" s="93"/>
      <c r="E2" s="93"/>
      <c r="F2" s="93"/>
      <c r="G2" s="93"/>
      <c r="H2" s="93"/>
      <c r="I2" s="93"/>
      <c r="J2" s="93"/>
      <c r="K2" s="93"/>
    </row>
    <row r="3" spans="1:255" s="94" customFormat="1" ht="20.100000000000001" customHeight="1" x14ac:dyDescent="0.2">
      <c r="A3" s="571" t="s">
        <v>226</v>
      </c>
      <c r="B3" s="571"/>
      <c r="C3" s="571"/>
      <c r="D3" s="571"/>
      <c r="E3" s="571"/>
      <c r="F3" s="571"/>
      <c r="G3" s="571"/>
      <c r="H3" s="571"/>
      <c r="I3" s="571"/>
      <c r="J3" s="571"/>
      <c r="K3" s="571"/>
    </row>
    <row r="4" spans="1:255" s="94" customFormat="1" ht="12" customHeight="1" x14ac:dyDescent="0.2">
      <c r="A4" s="572" t="s">
        <v>92</v>
      </c>
      <c r="B4" s="572"/>
      <c r="C4" s="572"/>
      <c r="D4" s="572"/>
      <c r="E4" s="572"/>
      <c r="F4" s="572"/>
      <c r="G4" s="572"/>
      <c r="H4" s="572"/>
      <c r="I4" s="572"/>
      <c r="J4" s="572"/>
      <c r="K4" s="572"/>
    </row>
    <row r="5" spans="1:255" s="94" customFormat="1" ht="12" customHeight="1" x14ac:dyDescent="0.2">
      <c r="A5" s="573" t="s">
        <v>57</v>
      </c>
      <c r="B5" s="573"/>
      <c r="C5" s="573"/>
      <c r="D5" s="573"/>
      <c r="E5" s="573"/>
      <c r="F5" s="252"/>
      <c r="G5" s="252"/>
      <c r="H5" s="252"/>
      <c r="I5" s="252"/>
      <c r="J5" s="252"/>
      <c r="K5" s="252"/>
    </row>
    <row r="6" spans="1:255" s="94" customFormat="1" ht="11.25" customHeight="1" x14ac:dyDescent="0.2">
      <c r="A6" s="227"/>
      <c r="B6" s="228"/>
      <c r="C6" s="228"/>
      <c r="D6" s="228"/>
      <c r="E6" s="228"/>
      <c r="F6" s="228"/>
      <c r="G6" s="228"/>
      <c r="H6" s="228"/>
      <c r="I6" s="228"/>
      <c r="J6" s="228"/>
    </row>
    <row r="7" spans="1:255" s="91" customFormat="1" ht="12" customHeight="1" x14ac:dyDescent="0.2">
      <c r="A7" s="588" t="s">
        <v>227</v>
      </c>
      <c r="B7" s="577"/>
      <c r="C7" s="577"/>
      <c r="D7" s="582" t="s">
        <v>94</v>
      </c>
      <c r="E7" s="585" t="s">
        <v>179</v>
      </c>
      <c r="F7" s="586"/>
      <c r="G7" s="586"/>
      <c r="H7" s="586"/>
      <c r="I7" s="587"/>
      <c r="J7" s="588" t="s">
        <v>180</v>
      </c>
      <c r="K7" s="589"/>
      <c r="L7" s="96"/>
      <c r="M7" s="96"/>
      <c r="N7" s="96"/>
    </row>
    <row r="8" spans="1:255" ht="21.75" customHeight="1" x14ac:dyDescent="0.2">
      <c r="A8" s="578"/>
      <c r="B8" s="579"/>
      <c r="C8" s="579"/>
      <c r="D8" s="583"/>
      <c r="E8" s="566" t="s">
        <v>97</v>
      </c>
      <c r="F8" s="566" t="s">
        <v>98</v>
      </c>
      <c r="G8" s="566" t="s">
        <v>99</v>
      </c>
      <c r="H8" s="566" t="s">
        <v>100</v>
      </c>
      <c r="I8" s="566" t="s">
        <v>101</v>
      </c>
      <c r="J8" s="590"/>
      <c r="K8" s="591"/>
    </row>
    <row r="9" spans="1:255" ht="12" customHeight="1" x14ac:dyDescent="0.2">
      <c r="A9" s="578"/>
      <c r="B9" s="579"/>
      <c r="C9" s="579"/>
      <c r="D9" s="583"/>
      <c r="E9" s="567"/>
      <c r="F9" s="567"/>
      <c r="G9" s="567"/>
      <c r="H9" s="567"/>
      <c r="I9" s="567"/>
      <c r="J9" s="98" t="s">
        <v>102</v>
      </c>
      <c r="K9" s="99" t="s">
        <v>103</v>
      </c>
    </row>
    <row r="10" spans="1:255" ht="12" customHeight="1" x14ac:dyDescent="0.2">
      <c r="A10" s="580"/>
      <c r="B10" s="581"/>
      <c r="C10" s="581"/>
      <c r="D10" s="584"/>
      <c r="E10" s="100">
        <v>1</v>
      </c>
      <c r="F10" s="100">
        <v>2</v>
      </c>
      <c r="G10" s="100">
        <v>3</v>
      </c>
      <c r="H10" s="100">
        <v>4</v>
      </c>
      <c r="I10" s="100">
        <v>5</v>
      </c>
      <c r="J10" s="100">
        <v>6</v>
      </c>
      <c r="K10" s="100">
        <v>7</v>
      </c>
    </row>
    <row r="11" spans="1:255" ht="12" customHeight="1" x14ac:dyDescent="0.2">
      <c r="A11" s="297" t="s">
        <v>104</v>
      </c>
      <c r="B11" s="298"/>
      <c r="C11" s="299"/>
      <c r="D11" s="262">
        <v>100</v>
      </c>
      <c r="E11" s="237">
        <v>33702</v>
      </c>
      <c r="F11" s="238">
        <v>33797</v>
      </c>
      <c r="G11" s="238">
        <v>34230</v>
      </c>
      <c r="H11" s="238">
        <v>33890</v>
      </c>
      <c r="I11" s="265">
        <v>33781</v>
      </c>
      <c r="J11" s="263">
        <v>-79</v>
      </c>
      <c r="K11" s="266">
        <v>-0.23385927000384832</v>
      </c>
    </row>
    <row r="12" spans="1:255" s="110" customFormat="1" ht="17.45" customHeight="1" x14ac:dyDescent="0.2">
      <c r="A12" s="300" t="s">
        <v>228</v>
      </c>
      <c r="B12" s="301"/>
      <c r="C12" s="301"/>
      <c r="D12" s="302"/>
      <c r="E12" s="303"/>
      <c r="F12" s="303"/>
      <c r="G12" s="303"/>
      <c r="H12" s="303"/>
      <c r="I12" s="303"/>
      <c r="J12" s="302"/>
      <c r="K12" s="304"/>
      <c r="L12" s="305"/>
      <c r="M12" s="305"/>
      <c r="N12" s="305"/>
      <c r="O12" s="305"/>
      <c r="P12" s="305"/>
      <c r="Q12" s="305"/>
      <c r="R12" s="305"/>
      <c r="S12" s="305"/>
      <c r="T12" s="305"/>
      <c r="U12" s="305"/>
      <c r="V12" s="305"/>
      <c r="W12" s="305"/>
      <c r="X12" s="305"/>
      <c r="Y12" s="305"/>
      <c r="Z12" s="305"/>
      <c r="AA12" s="305"/>
      <c r="AB12" s="305"/>
      <c r="AC12" s="305"/>
      <c r="AD12" s="305"/>
      <c r="AE12" s="305"/>
      <c r="AF12" s="305"/>
      <c r="AG12" s="305"/>
      <c r="AH12" s="305"/>
      <c r="AI12" s="305"/>
      <c r="AJ12" s="305"/>
      <c r="AK12" s="305"/>
      <c r="AL12" s="305"/>
      <c r="AM12" s="305"/>
      <c r="AN12" s="305"/>
      <c r="AO12" s="305"/>
      <c r="AP12" s="305"/>
      <c r="AQ12" s="305"/>
      <c r="AR12" s="305"/>
      <c r="AS12" s="305"/>
      <c r="AT12" s="305"/>
      <c r="AU12" s="305"/>
      <c r="AV12" s="305"/>
      <c r="AW12" s="305"/>
      <c r="AX12" s="305"/>
      <c r="AY12" s="305"/>
      <c r="AZ12" s="305"/>
      <c r="BA12" s="305"/>
      <c r="BB12" s="305"/>
      <c r="BC12" s="305"/>
      <c r="BD12" s="305"/>
      <c r="BE12" s="305"/>
      <c r="BF12" s="305"/>
      <c r="BG12" s="305"/>
      <c r="BH12" s="305"/>
      <c r="BI12" s="305"/>
      <c r="BJ12" s="305"/>
      <c r="BK12" s="305"/>
      <c r="BL12" s="305"/>
      <c r="BM12" s="305"/>
      <c r="BN12" s="305"/>
      <c r="BO12" s="305"/>
      <c r="BP12" s="305"/>
      <c r="BQ12" s="305"/>
      <c r="BR12" s="305"/>
      <c r="BS12" s="305"/>
      <c r="BT12" s="305"/>
      <c r="BU12" s="305"/>
      <c r="BV12" s="305"/>
      <c r="BW12" s="305"/>
      <c r="BX12" s="305"/>
      <c r="BY12" s="305"/>
      <c r="BZ12" s="305"/>
      <c r="CA12" s="305"/>
      <c r="CB12" s="305"/>
      <c r="CC12" s="305"/>
      <c r="CD12" s="305"/>
      <c r="CE12" s="305"/>
      <c r="CF12" s="305"/>
      <c r="CG12" s="305"/>
      <c r="CH12" s="305"/>
      <c r="CI12" s="305"/>
      <c r="CJ12" s="305"/>
      <c r="CK12" s="305"/>
      <c r="CL12" s="305"/>
      <c r="CM12" s="305"/>
      <c r="CN12" s="305"/>
      <c r="CO12" s="305"/>
      <c r="CP12" s="305"/>
      <c r="CQ12" s="305"/>
      <c r="CR12" s="305"/>
      <c r="CS12" s="305"/>
      <c r="CT12" s="305"/>
      <c r="CU12" s="305"/>
      <c r="CV12" s="305"/>
      <c r="CW12" s="305"/>
      <c r="CX12" s="305"/>
      <c r="CY12" s="305"/>
      <c r="CZ12" s="305"/>
      <c r="DA12" s="305"/>
      <c r="DB12" s="305"/>
      <c r="DC12" s="305"/>
      <c r="DD12" s="305"/>
      <c r="DE12" s="305"/>
      <c r="DF12" s="305"/>
      <c r="DG12" s="305"/>
      <c r="DH12" s="305"/>
      <c r="DI12" s="305"/>
      <c r="DJ12" s="305"/>
      <c r="DK12" s="305"/>
      <c r="DL12" s="305"/>
      <c r="DM12" s="305"/>
      <c r="DN12" s="305"/>
      <c r="DO12" s="305"/>
      <c r="DP12" s="305"/>
      <c r="DQ12" s="305"/>
      <c r="DR12" s="305"/>
      <c r="DS12" s="305"/>
      <c r="DT12" s="305"/>
      <c r="DU12" s="305"/>
      <c r="DV12" s="305"/>
      <c r="DW12" s="305"/>
      <c r="DX12" s="305"/>
      <c r="DY12" s="305"/>
      <c r="DZ12" s="305"/>
      <c r="EA12" s="305"/>
      <c r="EB12" s="305"/>
      <c r="EC12" s="305"/>
      <c r="ED12" s="305"/>
      <c r="EE12" s="305"/>
      <c r="EF12" s="305"/>
      <c r="EG12" s="305"/>
      <c r="EH12" s="305"/>
      <c r="EI12" s="305"/>
      <c r="EJ12" s="305"/>
      <c r="EK12" s="305"/>
      <c r="EL12" s="305"/>
      <c r="EM12" s="305"/>
      <c r="EN12" s="305"/>
      <c r="EO12" s="305"/>
      <c r="EP12" s="305"/>
      <c r="EQ12" s="305"/>
      <c r="ER12" s="305"/>
      <c r="ES12" s="305"/>
      <c r="ET12" s="305"/>
      <c r="EU12" s="305"/>
      <c r="EV12" s="305"/>
      <c r="EW12" s="305"/>
      <c r="EX12" s="305"/>
      <c r="EY12" s="305"/>
      <c r="EZ12" s="305"/>
      <c r="FA12" s="305"/>
      <c r="FB12" s="305"/>
      <c r="FC12" s="305"/>
      <c r="FD12" s="305"/>
      <c r="FE12" s="305"/>
      <c r="FF12" s="305"/>
      <c r="FG12" s="305"/>
      <c r="FH12" s="305"/>
      <c r="FI12" s="305"/>
      <c r="FJ12" s="305"/>
      <c r="FK12" s="305"/>
      <c r="FL12" s="305"/>
      <c r="FM12" s="305"/>
      <c r="FN12" s="305"/>
      <c r="FO12" s="305"/>
      <c r="FP12" s="305"/>
      <c r="FQ12" s="305"/>
      <c r="FR12" s="305"/>
      <c r="FS12" s="305"/>
      <c r="FT12" s="305"/>
      <c r="FU12" s="305"/>
      <c r="FV12" s="305"/>
      <c r="FW12" s="305"/>
      <c r="FX12" s="305"/>
      <c r="FY12" s="305"/>
      <c r="FZ12" s="305"/>
      <c r="GA12" s="305"/>
      <c r="GB12" s="305"/>
      <c r="GC12" s="305"/>
      <c r="GD12" s="305"/>
      <c r="GE12" s="305"/>
      <c r="GF12" s="305"/>
      <c r="GG12" s="305"/>
      <c r="GH12" s="305"/>
      <c r="GI12" s="305"/>
      <c r="GJ12" s="305"/>
      <c r="GK12" s="305"/>
      <c r="GL12" s="305"/>
      <c r="GM12" s="305"/>
      <c r="GN12" s="305"/>
      <c r="GO12" s="305"/>
      <c r="GP12" s="305"/>
      <c r="GQ12" s="305"/>
      <c r="GR12" s="305"/>
      <c r="GS12" s="305"/>
      <c r="GT12" s="305"/>
      <c r="GU12" s="305"/>
      <c r="GV12" s="305"/>
      <c r="GW12" s="305"/>
      <c r="GX12" s="305"/>
      <c r="GY12" s="305"/>
      <c r="GZ12" s="305"/>
      <c r="HA12" s="305"/>
      <c r="HB12" s="305"/>
      <c r="HC12" s="305"/>
      <c r="HD12" s="305"/>
      <c r="HE12" s="305"/>
      <c r="HF12" s="305"/>
      <c r="HG12" s="305"/>
      <c r="HH12" s="305"/>
      <c r="HI12" s="305"/>
      <c r="HJ12" s="305"/>
      <c r="HK12" s="305"/>
      <c r="HL12" s="305"/>
      <c r="HM12" s="305"/>
      <c r="HN12" s="305"/>
      <c r="HO12" s="305"/>
      <c r="HP12" s="305"/>
      <c r="HQ12" s="305"/>
      <c r="HR12" s="305"/>
      <c r="HS12" s="305"/>
      <c r="HT12" s="305"/>
      <c r="HU12" s="305"/>
      <c r="HV12" s="305"/>
      <c r="HW12" s="305"/>
      <c r="HX12" s="305"/>
      <c r="HY12" s="305"/>
      <c r="HZ12" s="305"/>
      <c r="IA12" s="305"/>
      <c r="IB12" s="305"/>
      <c r="IC12" s="305"/>
      <c r="ID12" s="305"/>
      <c r="IE12" s="305"/>
      <c r="IF12" s="305"/>
      <c r="IG12" s="305"/>
      <c r="IH12" s="305"/>
      <c r="II12" s="305"/>
      <c r="IJ12" s="305"/>
      <c r="IK12" s="305"/>
      <c r="IL12" s="305"/>
      <c r="IM12" s="305"/>
      <c r="IN12" s="305"/>
      <c r="IO12" s="305"/>
      <c r="IP12" s="305"/>
      <c r="IQ12" s="305"/>
      <c r="IR12" s="305"/>
      <c r="IS12" s="305"/>
      <c r="IT12" s="305"/>
      <c r="IU12" s="305"/>
    </row>
    <row r="13" spans="1:255" ht="14.1" customHeight="1" x14ac:dyDescent="0.2">
      <c r="A13" s="306" t="s">
        <v>229</v>
      </c>
      <c r="B13" s="307"/>
      <c r="C13" s="308"/>
      <c r="D13" s="113">
        <v>12.245564061480032</v>
      </c>
      <c r="E13" s="115">
        <v>4127</v>
      </c>
      <c r="F13" s="114">
        <v>4161</v>
      </c>
      <c r="G13" s="114">
        <v>4307</v>
      </c>
      <c r="H13" s="114">
        <v>4246</v>
      </c>
      <c r="I13" s="140">
        <v>4178</v>
      </c>
      <c r="J13" s="115">
        <v>-51</v>
      </c>
      <c r="K13" s="116">
        <v>-1.2206797510770704</v>
      </c>
    </row>
    <row r="14" spans="1:255" ht="14.1" customHeight="1" x14ac:dyDescent="0.2">
      <c r="A14" s="306" t="s">
        <v>230</v>
      </c>
      <c r="B14" s="307"/>
      <c r="C14" s="308"/>
      <c r="D14" s="113">
        <v>61.299032698356179</v>
      </c>
      <c r="E14" s="115">
        <v>20659</v>
      </c>
      <c r="F14" s="114">
        <v>20776</v>
      </c>
      <c r="G14" s="114">
        <v>21033</v>
      </c>
      <c r="H14" s="114">
        <v>20801</v>
      </c>
      <c r="I14" s="140">
        <v>20725</v>
      </c>
      <c r="J14" s="115">
        <v>-66</v>
      </c>
      <c r="K14" s="116">
        <v>-0.31845597104945716</v>
      </c>
    </row>
    <row r="15" spans="1:255" ht="14.1" customHeight="1" x14ac:dyDescent="0.2">
      <c r="A15" s="306" t="s">
        <v>231</v>
      </c>
      <c r="B15" s="307"/>
      <c r="C15" s="308"/>
      <c r="D15" s="113">
        <v>12.684707139042194</v>
      </c>
      <c r="E15" s="115">
        <v>4275</v>
      </c>
      <c r="F15" s="114">
        <v>4263</v>
      </c>
      <c r="G15" s="114">
        <v>4275</v>
      </c>
      <c r="H15" s="114">
        <v>4242</v>
      </c>
      <c r="I15" s="140">
        <v>4253</v>
      </c>
      <c r="J15" s="115">
        <v>22</v>
      </c>
      <c r="K15" s="116">
        <v>0.51728191864566186</v>
      </c>
    </row>
    <row r="16" spans="1:255" ht="14.1" customHeight="1" x14ac:dyDescent="0.2">
      <c r="A16" s="306" t="s">
        <v>232</v>
      </c>
      <c r="B16" s="307"/>
      <c r="C16" s="308"/>
      <c r="D16" s="113">
        <v>12.631297845825173</v>
      </c>
      <c r="E16" s="115">
        <v>4257</v>
      </c>
      <c r="F16" s="114">
        <v>4196</v>
      </c>
      <c r="G16" s="114">
        <v>4206</v>
      </c>
      <c r="H16" s="114">
        <v>4209</v>
      </c>
      <c r="I16" s="140">
        <v>4219</v>
      </c>
      <c r="J16" s="115">
        <v>38</v>
      </c>
      <c r="K16" s="116">
        <v>0.90068736667456739</v>
      </c>
    </row>
    <row r="17" spans="1:255" s="287" customFormat="1" ht="17.45" customHeight="1" x14ac:dyDescent="0.2">
      <c r="A17" s="300" t="s">
        <v>233</v>
      </c>
      <c r="B17" s="301"/>
      <c r="C17" s="301"/>
      <c r="D17" s="302"/>
      <c r="E17" s="309"/>
      <c r="F17" s="309"/>
      <c r="G17" s="309"/>
      <c r="H17" s="309"/>
      <c r="I17" s="309"/>
      <c r="J17" s="302"/>
      <c r="K17" s="304"/>
      <c r="L17" s="305"/>
      <c r="M17" s="305"/>
      <c r="N17" s="305"/>
      <c r="O17" s="305"/>
      <c r="P17" s="305"/>
      <c r="Q17" s="305"/>
      <c r="R17" s="305"/>
      <c r="S17" s="305"/>
      <c r="T17" s="305"/>
      <c r="U17" s="305"/>
      <c r="V17" s="305"/>
      <c r="W17" s="305"/>
      <c r="X17" s="305"/>
      <c r="Y17" s="305"/>
      <c r="Z17" s="305"/>
      <c r="AA17" s="305"/>
      <c r="AB17" s="305"/>
      <c r="AC17" s="305"/>
      <c r="AD17" s="305"/>
      <c r="AE17" s="305"/>
      <c r="AF17" s="305"/>
      <c r="AG17" s="305"/>
      <c r="AH17" s="305"/>
      <c r="AI17" s="305"/>
      <c r="AJ17" s="305"/>
      <c r="AK17" s="305"/>
      <c r="AL17" s="305"/>
      <c r="AM17" s="305"/>
      <c r="AN17" s="305"/>
      <c r="AO17" s="305"/>
      <c r="AP17" s="305"/>
      <c r="AQ17" s="305"/>
      <c r="AR17" s="305"/>
      <c r="AS17" s="305"/>
      <c r="AT17" s="305"/>
      <c r="AU17" s="305"/>
      <c r="AV17" s="305"/>
      <c r="AW17" s="305"/>
      <c r="AX17" s="305"/>
      <c r="AY17" s="305"/>
      <c r="AZ17" s="305"/>
      <c r="BA17" s="305"/>
      <c r="BB17" s="305"/>
      <c r="BC17" s="305"/>
      <c r="BD17" s="305"/>
      <c r="BE17" s="305"/>
      <c r="BF17" s="305"/>
      <c r="BG17" s="305"/>
      <c r="BH17" s="305"/>
      <c r="BI17" s="305"/>
      <c r="BJ17" s="305"/>
      <c r="BK17" s="305"/>
      <c r="BL17" s="305"/>
      <c r="BM17" s="305"/>
      <c r="BN17" s="305"/>
      <c r="BO17" s="305"/>
      <c r="BP17" s="305"/>
      <c r="BQ17" s="305"/>
      <c r="BR17" s="305"/>
      <c r="BS17" s="305"/>
      <c r="BT17" s="305"/>
      <c r="BU17" s="305"/>
      <c r="BV17" s="305"/>
      <c r="BW17" s="305"/>
      <c r="BX17" s="305"/>
      <c r="BY17" s="305"/>
      <c r="BZ17" s="305"/>
      <c r="CA17" s="305"/>
      <c r="CB17" s="305"/>
      <c r="CC17" s="305"/>
      <c r="CD17" s="305"/>
      <c r="CE17" s="305"/>
      <c r="CF17" s="305"/>
      <c r="CG17" s="305"/>
      <c r="CH17" s="305"/>
      <c r="CI17" s="305"/>
      <c r="CJ17" s="305"/>
      <c r="CK17" s="305"/>
      <c r="CL17" s="305"/>
      <c r="CM17" s="305"/>
      <c r="CN17" s="305"/>
      <c r="CO17" s="305"/>
      <c r="CP17" s="305"/>
      <c r="CQ17" s="305"/>
      <c r="CR17" s="305"/>
      <c r="CS17" s="305"/>
      <c r="CT17" s="305"/>
      <c r="CU17" s="305"/>
      <c r="CV17" s="305"/>
      <c r="CW17" s="305"/>
      <c r="CX17" s="305"/>
      <c r="CY17" s="305"/>
      <c r="CZ17" s="305"/>
      <c r="DA17" s="305"/>
      <c r="DB17" s="305"/>
      <c r="DC17" s="305"/>
      <c r="DD17" s="305"/>
      <c r="DE17" s="305"/>
      <c r="DF17" s="305"/>
      <c r="DG17" s="305"/>
      <c r="DH17" s="305"/>
      <c r="DI17" s="305"/>
      <c r="DJ17" s="305"/>
      <c r="DK17" s="305"/>
      <c r="DL17" s="305"/>
      <c r="DM17" s="305"/>
      <c r="DN17" s="305"/>
      <c r="DO17" s="305"/>
      <c r="DP17" s="305"/>
      <c r="DQ17" s="305"/>
      <c r="DR17" s="305"/>
      <c r="DS17" s="305"/>
      <c r="DT17" s="305"/>
      <c r="DU17" s="305"/>
      <c r="DV17" s="305"/>
      <c r="DW17" s="305"/>
      <c r="DX17" s="305"/>
      <c r="DY17" s="305"/>
      <c r="DZ17" s="305"/>
      <c r="EA17" s="305"/>
      <c r="EB17" s="305"/>
      <c r="EC17" s="305"/>
      <c r="ED17" s="305"/>
      <c r="EE17" s="305"/>
      <c r="EF17" s="305"/>
      <c r="EG17" s="305"/>
      <c r="EH17" s="305"/>
      <c r="EI17" s="305"/>
      <c r="EJ17" s="305"/>
      <c r="EK17" s="305"/>
      <c r="EL17" s="305"/>
      <c r="EM17" s="305"/>
      <c r="EN17" s="305"/>
      <c r="EO17" s="305"/>
      <c r="EP17" s="305"/>
      <c r="EQ17" s="305"/>
      <c r="ER17" s="305"/>
      <c r="ES17" s="305"/>
      <c r="ET17" s="305"/>
      <c r="EU17" s="305"/>
      <c r="EV17" s="305"/>
      <c r="EW17" s="305"/>
      <c r="EX17" s="305"/>
      <c r="EY17" s="305"/>
      <c r="EZ17" s="305"/>
      <c r="FA17" s="305"/>
      <c r="FB17" s="305"/>
      <c r="FC17" s="305"/>
      <c r="FD17" s="305"/>
      <c r="FE17" s="305"/>
      <c r="FF17" s="305"/>
      <c r="FG17" s="305"/>
      <c r="FH17" s="305"/>
      <c r="FI17" s="305"/>
      <c r="FJ17" s="305"/>
      <c r="FK17" s="305"/>
      <c r="FL17" s="305"/>
      <c r="FM17" s="305"/>
      <c r="FN17" s="305"/>
      <c r="FO17" s="305"/>
      <c r="FP17" s="305"/>
      <c r="FQ17" s="305"/>
      <c r="FR17" s="305"/>
      <c r="FS17" s="305"/>
      <c r="FT17" s="305"/>
      <c r="FU17" s="305"/>
      <c r="FV17" s="305"/>
      <c r="FW17" s="305"/>
      <c r="FX17" s="305"/>
      <c r="FY17" s="305"/>
      <c r="FZ17" s="305"/>
      <c r="GA17" s="305"/>
      <c r="GB17" s="305"/>
      <c r="GC17" s="305"/>
      <c r="GD17" s="305"/>
      <c r="GE17" s="305"/>
      <c r="GF17" s="305"/>
      <c r="GG17" s="305"/>
      <c r="GH17" s="305"/>
      <c r="GI17" s="305"/>
      <c r="GJ17" s="305"/>
      <c r="GK17" s="305"/>
      <c r="GL17" s="305"/>
      <c r="GM17" s="305"/>
      <c r="GN17" s="305"/>
      <c r="GO17" s="305"/>
      <c r="GP17" s="305"/>
      <c r="GQ17" s="305"/>
      <c r="GR17" s="305"/>
      <c r="GS17" s="305"/>
      <c r="GT17" s="305"/>
      <c r="GU17" s="305"/>
      <c r="GV17" s="305"/>
      <c r="GW17" s="305"/>
      <c r="GX17" s="305"/>
      <c r="GY17" s="305"/>
      <c r="GZ17" s="305"/>
      <c r="HA17" s="305"/>
      <c r="HB17" s="305"/>
      <c r="HC17" s="305"/>
      <c r="HD17" s="305"/>
      <c r="HE17" s="305"/>
      <c r="HF17" s="305"/>
      <c r="HG17" s="305"/>
      <c r="HH17" s="305"/>
      <c r="HI17" s="305"/>
      <c r="HJ17" s="305"/>
      <c r="HK17" s="305"/>
      <c r="HL17" s="305"/>
      <c r="HM17" s="305"/>
      <c r="HN17" s="305"/>
      <c r="HO17" s="305"/>
      <c r="HP17" s="305"/>
      <c r="HQ17" s="305"/>
      <c r="HR17" s="305"/>
      <c r="HS17" s="305"/>
      <c r="HT17" s="305"/>
      <c r="HU17" s="305"/>
      <c r="HV17" s="305"/>
      <c r="HW17" s="305"/>
      <c r="HX17" s="305"/>
      <c r="HY17" s="305"/>
      <c r="HZ17" s="305"/>
      <c r="IA17" s="305"/>
      <c r="IB17" s="305"/>
      <c r="IC17" s="305"/>
      <c r="ID17" s="305"/>
      <c r="IE17" s="305"/>
      <c r="IF17" s="305"/>
      <c r="IG17" s="305"/>
      <c r="IH17" s="305"/>
      <c r="II17" s="305"/>
      <c r="IJ17" s="305"/>
      <c r="IK17" s="305"/>
      <c r="IL17" s="305"/>
      <c r="IM17" s="305"/>
      <c r="IN17" s="305"/>
      <c r="IO17" s="305"/>
      <c r="IP17" s="305"/>
      <c r="IQ17" s="305"/>
      <c r="IR17" s="305"/>
      <c r="IS17" s="305"/>
      <c r="IT17" s="305"/>
      <c r="IU17" s="305"/>
    </row>
    <row r="18" spans="1:255" ht="14.1" customHeight="1" x14ac:dyDescent="0.2">
      <c r="A18" s="306">
        <v>11</v>
      </c>
      <c r="B18" s="307" t="s">
        <v>234</v>
      </c>
      <c r="C18" s="308"/>
      <c r="D18" s="113">
        <v>0.85751587442881727</v>
      </c>
      <c r="E18" s="115">
        <v>289</v>
      </c>
      <c r="F18" s="114">
        <v>279</v>
      </c>
      <c r="G18" s="114">
        <v>288</v>
      </c>
      <c r="H18" s="114">
        <v>287</v>
      </c>
      <c r="I18" s="140">
        <v>279</v>
      </c>
      <c r="J18" s="115">
        <v>10</v>
      </c>
      <c r="K18" s="116">
        <v>3.5842293906810037</v>
      </c>
    </row>
    <row r="19" spans="1:255" ht="14.1" customHeight="1" x14ac:dyDescent="0.2">
      <c r="A19" s="306" t="s">
        <v>235</v>
      </c>
      <c r="B19" s="307" t="s">
        <v>236</v>
      </c>
      <c r="C19" s="308"/>
      <c r="D19" s="113">
        <v>0.21066998991157795</v>
      </c>
      <c r="E19" s="115">
        <v>71</v>
      </c>
      <c r="F19" s="114">
        <v>71</v>
      </c>
      <c r="G19" s="114">
        <v>71</v>
      </c>
      <c r="H19" s="114">
        <v>68</v>
      </c>
      <c r="I19" s="140">
        <v>62</v>
      </c>
      <c r="J19" s="115">
        <v>9</v>
      </c>
      <c r="K19" s="116">
        <v>14.516129032258064</v>
      </c>
    </row>
    <row r="20" spans="1:255" ht="14.1" customHeight="1" x14ac:dyDescent="0.2">
      <c r="A20" s="306">
        <v>12</v>
      </c>
      <c r="B20" s="307" t="s">
        <v>237</v>
      </c>
      <c r="C20" s="308"/>
      <c r="D20" s="113">
        <v>0.83081122782030736</v>
      </c>
      <c r="E20" s="115">
        <v>280</v>
      </c>
      <c r="F20" s="114">
        <v>275</v>
      </c>
      <c r="G20" s="114">
        <v>283</v>
      </c>
      <c r="H20" s="114">
        <v>286</v>
      </c>
      <c r="I20" s="140">
        <v>276</v>
      </c>
      <c r="J20" s="115">
        <v>4</v>
      </c>
      <c r="K20" s="116">
        <v>1.4492753623188406</v>
      </c>
    </row>
    <row r="21" spans="1:255" ht="14.1" customHeight="1" x14ac:dyDescent="0.2">
      <c r="A21" s="306">
        <v>21</v>
      </c>
      <c r="B21" s="307" t="s">
        <v>238</v>
      </c>
      <c r="C21" s="308"/>
      <c r="D21" s="113">
        <v>0.19583407512907247</v>
      </c>
      <c r="E21" s="115">
        <v>66</v>
      </c>
      <c r="F21" s="114">
        <v>66</v>
      </c>
      <c r="G21" s="114">
        <v>66</v>
      </c>
      <c r="H21" s="114">
        <v>69</v>
      </c>
      <c r="I21" s="140">
        <v>68</v>
      </c>
      <c r="J21" s="115">
        <v>-2</v>
      </c>
      <c r="K21" s="116">
        <v>-2.9411764705882355</v>
      </c>
    </row>
    <row r="22" spans="1:255" ht="14.1" customHeight="1" x14ac:dyDescent="0.2">
      <c r="A22" s="306">
        <v>22</v>
      </c>
      <c r="B22" s="307" t="s">
        <v>239</v>
      </c>
      <c r="C22" s="308"/>
      <c r="D22" s="113">
        <v>1.2669871224259688</v>
      </c>
      <c r="E22" s="115">
        <v>427</v>
      </c>
      <c r="F22" s="114">
        <v>426</v>
      </c>
      <c r="G22" s="114">
        <v>450</v>
      </c>
      <c r="H22" s="114">
        <v>455</v>
      </c>
      <c r="I22" s="140">
        <v>467</v>
      </c>
      <c r="J22" s="115">
        <v>-40</v>
      </c>
      <c r="K22" s="116">
        <v>-8.565310492505354</v>
      </c>
    </row>
    <row r="23" spans="1:255" ht="14.1" customHeight="1" x14ac:dyDescent="0.2">
      <c r="A23" s="306">
        <v>23</v>
      </c>
      <c r="B23" s="307" t="s">
        <v>240</v>
      </c>
      <c r="C23" s="308"/>
      <c r="D23" s="113">
        <v>0.24924336834609223</v>
      </c>
      <c r="E23" s="115">
        <v>84</v>
      </c>
      <c r="F23" s="114">
        <v>82</v>
      </c>
      <c r="G23" s="114">
        <v>91</v>
      </c>
      <c r="H23" s="114">
        <v>91</v>
      </c>
      <c r="I23" s="140">
        <v>89</v>
      </c>
      <c r="J23" s="115">
        <v>-5</v>
      </c>
      <c r="K23" s="116">
        <v>-5.617977528089888</v>
      </c>
    </row>
    <row r="24" spans="1:255" ht="14.1" customHeight="1" x14ac:dyDescent="0.2">
      <c r="A24" s="306">
        <v>24</v>
      </c>
      <c r="B24" s="307" t="s">
        <v>241</v>
      </c>
      <c r="C24" s="308"/>
      <c r="D24" s="113">
        <v>4.5190196427511724</v>
      </c>
      <c r="E24" s="115">
        <v>1523</v>
      </c>
      <c r="F24" s="114">
        <v>1531</v>
      </c>
      <c r="G24" s="114">
        <v>1617</v>
      </c>
      <c r="H24" s="114">
        <v>1624</v>
      </c>
      <c r="I24" s="140">
        <v>1625</v>
      </c>
      <c r="J24" s="115">
        <v>-102</v>
      </c>
      <c r="K24" s="116">
        <v>-6.2769230769230768</v>
      </c>
    </row>
    <row r="25" spans="1:255" ht="14.1" customHeight="1" x14ac:dyDescent="0.2">
      <c r="A25" s="306">
        <v>25</v>
      </c>
      <c r="B25" s="307" t="s">
        <v>242</v>
      </c>
      <c r="C25" s="308"/>
      <c r="D25" s="113">
        <v>4.4567088006646491</v>
      </c>
      <c r="E25" s="115">
        <v>1502</v>
      </c>
      <c r="F25" s="114">
        <v>1488</v>
      </c>
      <c r="G25" s="114">
        <v>1507</v>
      </c>
      <c r="H25" s="114">
        <v>1529</v>
      </c>
      <c r="I25" s="140">
        <v>1495</v>
      </c>
      <c r="J25" s="115">
        <v>7</v>
      </c>
      <c r="K25" s="116">
        <v>0.4682274247491639</v>
      </c>
    </row>
    <row r="26" spans="1:255" ht="14.1" customHeight="1" x14ac:dyDescent="0.2">
      <c r="A26" s="306">
        <v>26</v>
      </c>
      <c r="B26" s="307" t="s">
        <v>243</v>
      </c>
      <c r="C26" s="308"/>
      <c r="D26" s="113">
        <v>2.8069550768500386</v>
      </c>
      <c r="E26" s="115">
        <v>946</v>
      </c>
      <c r="F26" s="114">
        <v>971</v>
      </c>
      <c r="G26" s="114">
        <v>1001</v>
      </c>
      <c r="H26" s="114">
        <v>954</v>
      </c>
      <c r="I26" s="140">
        <v>952</v>
      </c>
      <c r="J26" s="115">
        <v>-6</v>
      </c>
      <c r="K26" s="116">
        <v>-0.63025210084033612</v>
      </c>
    </row>
    <row r="27" spans="1:255" ht="14.1" customHeight="1" x14ac:dyDescent="0.2">
      <c r="A27" s="306">
        <v>27</v>
      </c>
      <c r="B27" s="307" t="s">
        <v>244</v>
      </c>
      <c r="C27" s="308"/>
      <c r="D27" s="113">
        <v>3.5754554625838231</v>
      </c>
      <c r="E27" s="115">
        <v>1205</v>
      </c>
      <c r="F27" s="114">
        <v>1203</v>
      </c>
      <c r="G27" s="114">
        <v>1205</v>
      </c>
      <c r="H27" s="114">
        <v>1198</v>
      </c>
      <c r="I27" s="140">
        <v>1175</v>
      </c>
      <c r="J27" s="115">
        <v>30</v>
      </c>
      <c r="K27" s="116">
        <v>2.5531914893617023</v>
      </c>
    </row>
    <row r="28" spans="1:255" ht="14.1" customHeight="1" x14ac:dyDescent="0.2">
      <c r="A28" s="306">
        <v>28</v>
      </c>
      <c r="B28" s="307" t="s">
        <v>245</v>
      </c>
      <c r="C28" s="308"/>
      <c r="D28" s="113">
        <v>0.18099816034656696</v>
      </c>
      <c r="E28" s="115">
        <v>61</v>
      </c>
      <c r="F28" s="114">
        <v>59</v>
      </c>
      <c r="G28" s="114">
        <v>66</v>
      </c>
      <c r="H28" s="114">
        <v>70</v>
      </c>
      <c r="I28" s="140">
        <v>62</v>
      </c>
      <c r="J28" s="115">
        <v>-1</v>
      </c>
      <c r="K28" s="116">
        <v>-1.6129032258064515</v>
      </c>
    </row>
    <row r="29" spans="1:255" ht="14.1" customHeight="1" x14ac:dyDescent="0.2">
      <c r="A29" s="306">
        <v>29</v>
      </c>
      <c r="B29" s="307" t="s">
        <v>246</v>
      </c>
      <c r="C29" s="308"/>
      <c r="D29" s="113">
        <v>2.1927482048543112</v>
      </c>
      <c r="E29" s="115">
        <v>739</v>
      </c>
      <c r="F29" s="114">
        <v>773</v>
      </c>
      <c r="G29" s="114">
        <v>792</v>
      </c>
      <c r="H29" s="114">
        <v>780</v>
      </c>
      <c r="I29" s="140">
        <v>779</v>
      </c>
      <c r="J29" s="115">
        <v>-40</v>
      </c>
      <c r="K29" s="116">
        <v>-5.1347881899871632</v>
      </c>
    </row>
    <row r="30" spans="1:255" ht="14.1" customHeight="1" x14ac:dyDescent="0.2">
      <c r="A30" s="306" t="s">
        <v>247</v>
      </c>
      <c r="B30" s="307" t="s">
        <v>248</v>
      </c>
      <c r="C30" s="308"/>
      <c r="D30" s="113">
        <v>0.97917037564536225</v>
      </c>
      <c r="E30" s="115">
        <v>330</v>
      </c>
      <c r="F30" s="114">
        <v>339</v>
      </c>
      <c r="G30" s="114">
        <v>364</v>
      </c>
      <c r="H30" s="114">
        <v>349</v>
      </c>
      <c r="I30" s="140">
        <v>334</v>
      </c>
      <c r="J30" s="115">
        <v>-4</v>
      </c>
      <c r="K30" s="116">
        <v>-1.1976047904191616</v>
      </c>
    </row>
    <row r="31" spans="1:255" ht="14.1" customHeight="1" x14ac:dyDescent="0.2">
      <c r="A31" s="306" t="s">
        <v>249</v>
      </c>
      <c r="B31" s="307" t="s">
        <v>250</v>
      </c>
      <c r="C31" s="308"/>
      <c r="D31" s="113">
        <v>1.1750044507744348</v>
      </c>
      <c r="E31" s="115">
        <v>396</v>
      </c>
      <c r="F31" s="114">
        <v>421</v>
      </c>
      <c r="G31" s="114">
        <v>412</v>
      </c>
      <c r="H31" s="114">
        <v>414</v>
      </c>
      <c r="I31" s="140">
        <v>426</v>
      </c>
      <c r="J31" s="115">
        <v>-30</v>
      </c>
      <c r="K31" s="116">
        <v>-7.042253521126761</v>
      </c>
    </row>
    <row r="32" spans="1:255" ht="14.1" customHeight="1" x14ac:dyDescent="0.2">
      <c r="A32" s="306">
        <v>31</v>
      </c>
      <c r="B32" s="307" t="s">
        <v>251</v>
      </c>
      <c r="C32" s="308"/>
      <c r="D32" s="113">
        <v>0.87828615512432495</v>
      </c>
      <c r="E32" s="115">
        <v>296</v>
      </c>
      <c r="F32" s="114">
        <v>293</v>
      </c>
      <c r="G32" s="114">
        <v>295</v>
      </c>
      <c r="H32" s="114">
        <v>307</v>
      </c>
      <c r="I32" s="140">
        <v>307</v>
      </c>
      <c r="J32" s="115">
        <v>-11</v>
      </c>
      <c r="K32" s="116">
        <v>-3.5830618892508141</v>
      </c>
    </row>
    <row r="33" spans="1:11" ht="14.1" customHeight="1" x14ac:dyDescent="0.2">
      <c r="A33" s="306">
        <v>32</v>
      </c>
      <c r="B33" s="307" t="s">
        <v>252</v>
      </c>
      <c r="C33" s="308"/>
      <c r="D33" s="113">
        <v>2.0503234229422587</v>
      </c>
      <c r="E33" s="115">
        <v>691</v>
      </c>
      <c r="F33" s="114">
        <v>684</v>
      </c>
      <c r="G33" s="114">
        <v>751</v>
      </c>
      <c r="H33" s="114">
        <v>741</v>
      </c>
      <c r="I33" s="140">
        <v>711</v>
      </c>
      <c r="J33" s="115">
        <v>-20</v>
      </c>
      <c r="K33" s="116">
        <v>-2.8129395218002813</v>
      </c>
    </row>
    <row r="34" spans="1:11" ht="14.1" customHeight="1" x14ac:dyDescent="0.2">
      <c r="A34" s="306">
        <v>33</v>
      </c>
      <c r="B34" s="307" t="s">
        <v>253</v>
      </c>
      <c r="C34" s="308"/>
      <c r="D34" s="113">
        <v>0.92872826538484365</v>
      </c>
      <c r="E34" s="115">
        <v>313</v>
      </c>
      <c r="F34" s="114">
        <v>320</v>
      </c>
      <c r="G34" s="114">
        <v>333</v>
      </c>
      <c r="H34" s="114">
        <v>337</v>
      </c>
      <c r="I34" s="140">
        <v>315</v>
      </c>
      <c r="J34" s="115">
        <v>-2</v>
      </c>
      <c r="K34" s="116">
        <v>-0.63492063492063489</v>
      </c>
    </row>
    <row r="35" spans="1:11" ht="14.1" customHeight="1" x14ac:dyDescent="0.2">
      <c r="A35" s="306">
        <v>34</v>
      </c>
      <c r="B35" s="307" t="s">
        <v>254</v>
      </c>
      <c r="C35" s="308"/>
      <c r="D35" s="113">
        <v>2.854430004154056</v>
      </c>
      <c r="E35" s="115">
        <v>962</v>
      </c>
      <c r="F35" s="114">
        <v>964</v>
      </c>
      <c r="G35" s="114">
        <v>963</v>
      </c>
      <c r="H35" s="114">
        <v>928</v>
      </c>
      <c r="I35" s="140">
        <v>923</v>
      </c>
      <c r="J35" s="115">
        <v>39</v>
      </c>
      <c r="K35" s="116">
        <v>4.225352112676056</v>
      </c>
    </row>
    <row r="36" spans="1:11" ht="14.1" customHeight="1" x14ac:dyDescent="0.2">
      <c r="A36" s="306">
        <v>41</v>
      </c>
      <c r="B36" s="307" t="s">
        <v>255</v>
      </c>
      <c r="C36" s="308"/>
      <c r="D36" s="113">
        <v>3.2579668862382056</v>
      </c>
      <c r="E36" s="115">
        <v>1098</v>
      </c>
      <c r="F36" s="114">
        <v>1065</v>
      </c>
      <c r="G36" s="114">
        <v>1073</v>
      </c>
      <c r="H36" s="114">
        <v>1044</v>
      </c>
      <c r="I36" s="140">
        <v>1083</v>
      </c>
      <c r="J36" s="115">
        <v>15</v>
      </c>
      <c r="K36" s="116">
        <v>1.3850415512465375</v>
      </c>
    </row>
    <row r="37" spans="1:11" ht="14.1" customHeight="1" x14ac:dyDescent="0.2">
      <c r="A37" s="306">
        <v>42</v>
      </c>
      <c r="B37" s="307" t="s">
        <v>256</v>
      </c>
      <c r="C37" s="308"/>
      <c r="D37" s="113">
        <v>0.61123968903922621</v>
      </c>
      <c r="E37" s="115">
        <v>206</v>
      </c>
      <c r="F37" s="114">
        <v>203</v>
      </c>
      <c r="G37" s="114">
        <v>203</v>
      </c>
      <c r="H37" s="114">
        <v>205</v>
      </c>
      <c r="I37" s="140">
        <v>206</v>
      </c>
      <c r="J37" s="115">
        <v>0</v>
      </c>
      <c r="K37" s="116">
        <v>0</v>
      </c>
    </row>
    <row r="38" spans="1:11" ht="14.1" customHeight="1" x14ac:dyDescent="0.2">
      <c r="A38" s="306">
        <v>43</v>
      </c>
      <c r="B38" s="307" t="s">
        <v>257</v>
      </c>
      <c r="C38" s="308"/>
      <c r="D38" s="113">
        <v>0.81597531303780191</v>
      </c>
      <c r="E38" s="115">
        <v>275</v>
      </c>
      <c r="F38" s="114">
        <v>271</v>
      </c>
      <c r="G38" s="114">
        <v>270</v>
      </c>
      <c r="H38" s="114">
        <v>259</v>
      </c>
      <c r="I38" s="140">
        <v>251</v>
      </c>
      <c r="J38" s="115">
        <v>24</v>
      </c>
      <c r="K38" s="116">
        <v>9.5617529880478092</v>
      </c>
    </row>
    <row r="39" spans="1:11" ht="14.1" customHeight="1" x14ac:dyDescent="0.2">
      <c r="A39" s="306">
        <v>51</v>
      </c>
      <c r="B39" s="307" t="s">
        <v>258</v>
      </c>
      <c r="C39" s="308"/>
      <c r="D39" s="113">
        <v>6.0916266096967542</v>
      </c>
      <c r="E39" s="115">
        <v>2053</v>
      </c>
      <c r="F39" s="114">
        <v>2061</v>
      </c>
      <c r="G39" s="114">
        <v>2109</v>
      </c>
      <c r="H39" s="114">
        <v>2031</v>
      </c>
      <c r="I39" s="140">
        <v>2011</v>
      </c>
      <c r="J39" s="115">
        <v>42</v>
      </c>
      <c r="K39" s="116">
        <v>2.0885131775236201</v>
      </c>
    </row>
    <row r="40" spans="1:11" ht="14.1" customHeight="1" x14ac:dyDescent="0.2">
      <c r="A40" s="306" t="s">
        <v>259</v>
      </c>
      <c r="B40" s="307" t="s">
        <v>260</v>
      </c>
      <c r="C40" s="308"/>
      <c r="D40" s="113">
        <v>4.6406741439677175</v>
      </c>
      <c r="E40" s="115">
        <v>1564</v>
      </c>
      <c r="F40" s="114">
        <v>1567</v>
      </c>
      <c r="G40" s="114">
        <v>1604</v>
      </c>
      <c r="H40" s="114">
        <v>1539</v>
      </c>
      <c r="I40" s="140">
        <v>1532</v>
      </c>
      <c r="J40" s="115">
        <v>32</v>
      </c>
      <c r="K40" s="116">
        <v>2.0887728459530028</v>
      </c>
    </row>
    <row r="41" spans="1:11" ht="14.1" customHeight="1" x14ac:dyDescent="0.2">
      <c r="A41" s="306"/>
      <c r="B41" s="307" t="s">
        <v>261</v>
      </c>
      <c r="C41" s="308"/>
      <c r="D41" s="113">
        <v>4.0264672719719901</v>
      </c>
      <c r="E41" s="115">
        <v>1357</v>
      </c>
      <c r="F41" s="114">
        <v>1342</v>
      </c>
      <c r="G41" s="114">
        <v>1387</v>
      </c>
      <c r="H41" s="114">
        <v>1328</v>
      </c>
      <c r="I41" s="140">
        <v>1325</v>
      </c>
      <c r="J41" s="115">
        <v>32</v>
      </c>
      <c r="K41" s="116">
        <v>2.4150943396226414</v>
      </c>
    </row>
    <row r="42" spans="1:11" ht="14.1" customHeight="1" x14ac:dyDescent="0.2">
      <c r="A42" s="306">
        <v>52</v>
      </c>
      <c r="B42" s="307" t="s">
        <v>262</v>
      </c>
      <c r="C42" s="308"/>
      <c r="D42" s="113">
        <v>2.7743160643285263</v>
      </c>
      <c r="E42" s="115">
        <v>935</v>
      </c>
      <c r="F42" s="114">
        <v>937</v>
      </c>
      <c r="G42" s="114">
        <v>960</v>
      </c>
      <c r="H42" s="114">
        <v>933</v>
      </c>
      <c r="I42" s="140">
        <v>899</v>
      </c>
      <c r="J42" s="115">
        <v>36</v>
      </c>
      <c r="K42" s="116">
        <v>4.004449388209121</v>
      </c>
    </row>
    <row r="43" spans="1:11" ht="14.1" customHeight="1" x14ac:dyDescent="0.2">
      <c r="A43" s="306" t="s">
        <v>263</v>
      </c>
      <c r="B43" s="307" t="s">
        <v>264</v>
      </c>
      <c r="C43" s="308"/>
      <c r="D43" s="113">
        <v>2.2194528514628211</v>
      </c>
      <c r="E43" s="115">
        <v>748</v>
      </c>
      <c r="F43" s="114">
        <v>774</v>
      </c>
      <c r="G43" s="114">
        <v>775</v>
      </c>
      <c r="H43" s="114">
        <v>744</v>
      </c>
      <c r="I43" s="140">
        <v>723</v>
      </c>
      <c r="J43" s="115">
        <v>25</v>
      </c>
      <c r="K43" s="116">
        <v>3.4578146611341634</v>
      </c>
    </row>
    <row r="44" spans="1:11" ht="14.1" customHeight="1" x14ac:dyDescent="0.2">
      <c r="A44" s="306">
        <v>53</v>
      </c>
      <c r="B44" s="307" t="s">
        <v>265</v>
      </c>
      <c r="C44" s="308"/>
      <c r="D44" s="113">
        <v>0.71509109251676461</v>
      </c>
      <c r="E44" s="115">
        <v>241</v>
      </c>
      <c r="F44" s="114">
        <v>224</v>
      </c>
      <c r="G44" s="114">
        <v>237</v>
      </c>
      <c r="H44" s="114">
        <v>248</v>
      </c>
      <c r="I44" s="140">
        <v>248</v>
      </c>
      <c r="J44" s="115">
        <v>-7</v>
      </c>
      <c r="K44" s="116">
        <v>-2.8225806451612905</v>
      </c>
    </row>
    <row r="45" spans="1:11" ht="14.1" customHeight="1" x14ac:dyDescent="0.2">
      <c r="A45" s="306" t="s">
        <v>266</v>
      </c>
      <c r="B45" s="307" t="s">
        <v>267</v>
      </c>
      <c r="C45" s="308"/>
      <c r="D45" s="113">
        <v>0.63497715269123489</v>
      </c>
      <c r="E45" s="115">
        <v>214</v>
      </c>
      <c r="F45" s="114">
        <v>195</v>
      </c>
      <c r="G45" s="114">
        <v>207</v>
      </c>
      <c r="H45" s="114">
        <v>217</v>
      </c>
      <c r="I45" s="140">
        <v>218</v>
      </c>
      <c r="J45" s="115">
        <v>-4</v>
      </c>
      <c r="K45" s="116">
        <v>-1.834862385321101</v>
      </c>
    </row>
    <row r="46" spans="1:11" ht="14.1" customHeight="1" x14ac:dyDescent="0.2">
      <c r="A46" s="306">
        <v>54</v>
      </c>
      <c r="B46" s="307" t="s">
        <v>268</v>
      </c>
      <c r="C46" s="308"/>
      <c r="D46" s="113">
        <v>2.0592249718117621</v>
      </c>
      <c r="E46" s="115">
        <v>694</v>
      </c>
      <c r="F46" s="114">
        <v>702</v>
      </c>
      <c r="G46" s="114">
        <v>700</v>
      </c>
      <c r="H46" s="114">
        <v>711</v>
      </c>
      <c r="I46" s="140">
        <v>704</v>
      </c>
      <c r="J46" s="115">
        <v>-10</v>
      </c>
      <c r="K46" s="116">
        <v>-1.4204545454545454</v>
      </c>
    </row>
    <row r="47" spans="1:11" ht="14.1" customHeight="1" x14ac:dyDescent="0.2">
      <c r="A47" s="306">
        <v>61</v>
      </c>
      <c r="B47" s="307" t="s">
        <v>269</v>
      </c>
      <c r="C47" s="308"/>
      <c r="D47" s="113">
        <v>1.6794255533796214</v>
      </c>
      <c r="E47" s="115">
        <v>566</v>
      </c>
      <c r="F47" s="114">
        <v>551</v>
      </c>
      <c r="G47" s="114">
        <v>565</v>
      </c>
      <c r="H47" s="114">
        <v>557</v>
      </c>
      <c r="I47" s="140">
        <v>559</v>
      </c>
      <c r="J47" s="115">
        <v>7</v>
      </c>
      <c r="K47" s="116">
        <v>1.2522361359570662</v>
      </c>
    </row>
    <row r="48" spans="1:11" ht="14.1" customHeight="1" x14ac:dyDescent="0.2">
      <c r="A48" s="306">
        <v>62</v>
      </c>
      <c r="B48" s="307" t="s">
        <v>270</v>
      </c>
      <c r="C48" s="308"/>
      <c r="D48" s="113">
        <v>7.3704824639487274</v>
      </c>
      <c r="E48" s="115">
        <v>2484</v>
      </c>
      <c r="F48" s="114">
        <v>2548</v>
      </c>
      <c r="G48" s="114">
        <v>2530</v>
      </c>
      <c r="H48" s="114">
        <v>2503</v>
      </c>
      <c r="I48" s="140">
        <v>2488</v>
      </c>
      <c r="J48" s="115">
        <v>-4</v>
      </c>
      <c r="K48" s="116">
        <v>-0.16077170418006431</v>
      </c>
    </row>
    <row r="49" spans="1:11" ht="14.1" customHeight="1" x14ac:dyDescent="0.2">
      <c r="A49" s="306">
        <v>63</v>
      </c>
      <c r="B49" s="307" t="s">
        <v>271</v>
      </c>
      <c r="C49" s="308"/>
      <c r="D49" s="113">
        <v>1.8248175182481752</v>
      </c>
      <c r="E49" s="115">
        <v>615</v>
      </c>
      <c r="F49" s="114">
        <v>615</v>
      </c>
      <c r="G49" s="114">
        <v>621</v>
      </c>
      <c r="H49" s="114">
        <v>614</v>
      </c>
      <c r="I49" s="140">
        <v>581</v>
      </c>
      <c r="J49" s="115">
        <v>34</v>
      </c>
      <c r="K49" s="116">
        <v>5.8519793459552494</v>
      </c>
    </row>
    <row r="50" spans="1:11" ht="14.1" customHeight="1" x14ac:dyDescent="0.2">
      <c r="A50" s="306" t="s">
        <v>272</v>
      </c>
      <c r="B50" s="307" t="s">
        <v>273</v>
      </c>
      <c r="C50" s="308"/>
      <c r="D50" s="113">
        <v>0.29671829565010976</v>
      </c>
      <c r="E50" s="115">
        <v>100</v>
      </c>
      <c r="F50" s="114">
        <v>98</v>
      </c>
      <c r="G50" s="114">
        <v>99</v>
      </c>
      <c r="H50" s="114">
        <v>89</v>
      </c>
      <c r="I50" s="140">
        <v>76</v>
      </c>
      <c r="J50" s="115">
        <v>24</v>
      </c>
      <c r="K50" s="116">
        <v>31.578947368421051</v>
      </c>
    </row>
    <row r="51" spans="1:11" ht="14.1" customHeight="1" x14ac:dyDescent="0.2">
      <c r="A51" s="306" t="s">
        <v>274</v>
      </c>
      <c r="B51" s="307" t="s">
        <v>275</v>
      </c>
      <c r="C51" s="308"/>
      <c r="D51" s="113">
        <v>1.2818230372084742</v>
      </c>
      <c r="E51" s="115">
        <v>432</v>
      </c>
      <c r="F51" s="114">
        <v>430</v>
      </c>
      <c r="G51" s="114">
        <v>440</v>
      </c>
      <c r="H51" s="114">
        <v>445</v>
      </c>
      <c r="I51" s="140">
        <v>425</v>
      </c>
      <c r="J51" s="115">
        <v>7</v>
      </c>
      <c r="K51" s="116">
        <v>1.6470588235294117</v>
      </c>
    </row>
    <row r="52" spans="1:11" ht="14.1" customHeight="1" x14ac:dyDescent="0.2">
      <c r="A52" s="306">
        <v>71</v>
      </c>
      <c r="B52" s="307" t="s">
        <v>276</v>
      </c>
      <c r="C52" s="308"/>
      <c r="D52" s="113">
        <v>9.1804640674143965</v>
      </c>
      <c r="E52" s="115">
        <v>3094</v>
      </c>
      <c r="F52" s="114">
        <v>3107</v>
      </c>
      <c r="G52" s="114">
        <v>3124</v>
      </c>
      <c r="H52" s="114">
        <v>3067</v>
      </c>
      <c r="I52" s="140">
        <v>3115</v>
      </c>
      <c r="J52" s="115">
        <v>-21</v>
      </c>
      <c r="K52" s="116">
        <v>-0.6741573033707865</v>
      </c>
    </row>
    <row r="53" spans="1:11" ht="14.1" customHeight="1" x14ac:dyDescent="0.2">
      <c r="A53" s="306" t="s">
        <v>277</v>
      </c>
      <c r="B53" s="307" t="s">
        <v>278</v>
      </c>
      <c r="C53" s="308"/>
      <c r="D53" s="113">
        <v>3.9819595276244732</v>
      </c>
      <c r="E53" s="115">
        <v>1342</v>
      </c>
      <c r="F53" s="114">
        <v>1346</v>
      </c>
      <c r="G53" s="114">
        <v>1347</v>
      </c>
      <c r="H53" s="114">
        <v>1330</v>
      </c>
      <c r="I53" s="140">
        <v>1353</v>
      </c>
      <c r="J53" s="115">
        <v>-11</v>
      </c>
      <c r="K53" s="116">
        <v>-0.81300813008130079</v>
      </c>
    </row>
    <row r="54" spans="1:11" ht="14.1" customHeight="1" x14ac:dyDescent="0.2">
      <c r="A54" s="306" t="s">
        <v>279</v>
      </c>
      <c r="B54" s="307" t="s">
        <v>280</v>
      </c>
      <c r="C54" s="308"/>
      <c r="D54" s="113">
        <v>4.0413031867544955</v>
      </c>
      <c r="E54" s="115">
        <v>1362</v>
      </c>
      <c r="F54" s="114">
        <v>1370</v>
      </c>
      <c r="G54" s="114">
        <v>1384</v>
      </c>
      <c r="H54" s="114">
        <v>1356</v>
      </c>
      <c r="I54" s="140">
        <v>1373</v>
      </c>
      <c r="J54" s="115">
        <v>-11</v>
      </c>
      <c r="K54" s="116">
        <v>-0.80116533139111434</v>
      </c>
    </row>
    <row r="55" spans="1:11" ht="14.1" customHeight="1" x14ac:dyDescent="0.2">
      <c r="A55" s="306">
        <v>72</v>
      </c>
      <c r="B55" s="307" t="s">
        <v>281</v>
      </c>
      <c r="C55" s="308"/>
      <c r="D55" s="113">
        <v>3.0176250667616165</v>
      </c>
      <c r="E55" s="115">
        <v>1017</v>
      </c>
      <c r="F55" s="114">
        <v>1023</v>
      </c>
      <c r="G55" s="114">
        <v>1038</v>
      </c>
      <c r="H55" s="114">
        <v>1039</v>
      </c>
      <c r="I55" s="140">
        <v>1051</v>
      </c>
      <c r="J55" s="115">
        <v>-34</v>
      </c>
      <c r="K55" s="116">
        <v>-3.2350142721217887</v>
      </c>
    </row>
    <row r="56" spans="1:11" ht="14.1" customHeight="1" x14ac:dyDescent="0.2">
      <c r="A56" s="306" t="s">
        <v>282</v>
      </c>
      <c r="B56" s="307" t="s">
        <v>283</v>
      </c>
      <c r="C56" s="308"/>
      <c r="D56" s="113">
        <v>1.2046762803394457</v>
      </c>
      <c r="E56" s="115">
        <v>406</v>
      </c>
      <c r="F56" s="114">
        <v>415</v>
      </c>
      <c r="G56" s="114">
        <v>421</v>
      </c>
      <c r="H56" s="114">
        <v>427</v>
      </c>
      <c r="I56" s="140">
        <v>438</v>
      </c>
      <c r="J56" s="115">
        <v>-32</v>
      </c>
      <c r="K56" s="116">
        <v>-7.3059360730593603</v>
      </c>
    </row>
    <row r="57" spans="1:11" ht="14.1" customHeight="1" x14ac:dyDescent="0.2">
      <c r="A57" s="306" t="s">
        <v>284</v>
      </c>
      <c r="B57" s="307" t="s">
        <v>285</v>
      </c>
      <c r="C57" s="308"/>
      <c r="D57" s="113">
        <v>1.364904159990505</v>
      </c>
      <c r="E57" s="115">
        <v>460</v>
      </c>
      <c r="F57" s="114">
        <v>453</v>
      </c>
      <c r="G57" s="114">
        <v>460</v>
      </c>
      <c r="H57" s="114">
        <v>457</v>
      </c>
      <c r="I57" s="140">
        <v>459</v>
      </c>
      <c r="J57" s="115">
        <v>1</v>
      </c>
      <c r="K57" s="116">
        <v>0.2178649237472767</v>
      </c>
    </row>
    <row r="58" spans="1:11" ht="14.1" customHeight="1" x14ac:dyDescent="0.2">
      <c r="A58" s="306">
        <v>73</v>
      </c>
      <c r="B58" s="307" t="s">
        <v>286</v>
      </c>
      <c r="C58" s="308"/>
      <c r="D58" s="113">
        <v>5.8987597175241824</v>
      </c>
      <c r="E58" s="115">
        <v>1988</v>
      </c>
      <c r="F58" s="114">
        <v>1994</v>
      </c>
      <c r="G58" s="114">
        <v>1997</v>
      </c>
      <c r="H58" s="114">
        <v>1980</v>
      </c>
      <c r="I58" s="140">
        <v>1987</v>
      </c>
      <c r="J58" s="115">
        <v>1</v>
      </c>
      <c r="K58" s="116">
        <v>5.0327126321087066E-2</v>
      </c>
    </row>
    <row r="59" spans="1:11" ht="14.1" customHeight="1" x14ac:dyDescent="0.2">
      <c r="A59" s="306" t="s">
        <v>287</v>
      </c>
      <c r="B59" s="307" t="s">
        <v>288</v>
      </c>
      <c r="C59" s="308"/>
      <c r="D59" s="113">
        <v>4.8810159634443062</v>
      </c>
      <c r="E59" s="115">
        <v>1645</v>
      </c>
      <c r="F59" s="114">
        <v>1651</v>
      </c>
      <c r="G59" s="114">
        <v>1654</v>
      </c>
      <c r="H59" s="114">
        <v>1636</v>
      </c>
      <c r="I59" s="140">
        <v>1637</v>
      </c>
      <c r="J59" s="115">
        <v>8</v>
      </c>
      <c r="K59" s="116">
        <v>0.48869883934025654</v>
      </c>
    </row>
    <row r="60" spans="1:11" ht="14.1" customHeight="1" x14ac:dyDescent="0.2">
      <c r="A60" s="306">
        <v>81</v>
      </c>
      <c r="B60" s="307" t="s">
        <v>289</v>
      </c>
      <c r="C60" s="308"/>
      <c r="D60" s="113">
        <v>10.100290783929736</v>
      </c>
      <c r="E60" s="115">
        <v>3404</v>
      </c>
      <c r="F60" s="114">
        <v>3415</v>
      </c>
      <c r="G60" s="114">
        <v>3403</v>
      </c>
      <c r="H60" s="114">
        <v>3390</v>
      </c>
      <c r="I60" s="140">
        <v>3401</v>
      </c>
      <c r="J60" s="115">
        <v>3</v>
      </c>
      <c r="K60" s="116">
        <v>8.8209350191120264E-2</v>
      </c>
    </row>
    <row r="61" spans="1:11" ht="14.1" customHeight="1" x14ac:dyDescent="0.2">
      <c r="A61" s="306" t="s">
        <v>290</v>
      </c>
      <c r="B61" s="307" t="s">
        <v>291</v>
      </c>
      <c r="C61" s="308"/>
      <c r="D61" s="113">
        <v>2.0295531422467508</v>
      </c>
      <c r="E61" s="115">
        <v>684</v>
      </c>
      <c r="F61" s="114">
        <v>708</v>
      </c>
      <c r="G61" s="114">
        <v>720</v>
      </c>
      <c r="H61" s="114">
        <v>694</v>
      </c>
      <c r="I61" s="140">
        <v>691</v>
      </c>
      <c r="J61" s="115">
        <v>-7</v>
      </c>
      <c r="K61" s="116">
        <v>-1.0130246020260492</v>
      </c>
    </row>
    <row r="62" spans="1:11" ht="14.1" customHeight="1" x14ac:dyDescent="0.2">
      <c r="A62" s="306" t="s">
        <v>292</v>
      </c>
      <c r="B62" s="307" t="s">
        <v>293</v>
      </c>
      <c r="C62" s="308"/>
      <c r="D62" s="113">
        <v>4.5635273870986888</v>
      </c>
      <c r="E62" s="115">
        <v>1538</v>
      </c>
      <c r="F62" s="114">
        <v>1550</v>
      </c>
      <c r="G62" s="114">
        <v>1533</v>
      </c>
      <c r="H62" s="114">
        <v>1553</v>
      </c>
      <c r="I62" s="140">
        <v>1559</v>
      </c>
      <c r="J62" s="115">
        <v>-21</v>
      </c>
      <c r="K62" s="116">
        <v>-1.3470173187940988</v>
      </c>
    </row>
    <row r="63" spans="1:11" ht="14.1" customHeight="1" x14ac:dyDescent="0.2">
      <c r="A63" s="306"/>
      <c r="B63" s="307" t="s">
        <v>294</v>
      </c>
      <c r="C63" s="308"/>
      <c r="D63" s="113">
        <v>4.1332858584060297</v>
      </c>
      <c r="E63" s="115">
        <v>1393</v>
      </c>
      <c r="F63" s="114">
        <v>1404</v>
      </c>
      <c r="G63" s="114">
        <v>1388</v>
      </c>
      <c r="H63" s="114">
        <v>1409</v>
      </c>
      <c r="I63" s="140">
        <v>1413</v>
      </c>
      <c r="J63" s="115">
        <v>-20</v>
      </c>
      <c r="K63" s="116">
        <v>-1.4154281670205238</v>
      </c>
    </row>
    <row r="64" spans="1:11" ht="14.1" customHeight="1" x14ac:dyDescent="0.2">
      <c r="A64" s="306" t="s">
        <v>295</v>
      </c>
      <c r="B64" s="307" t="s">
        <v>296</v>
      </c>
      <c r="C64" s="308"/>
      <c r="D64" s="113">
        <v>1.2076434632959467</v>
      </c>
      <c r="E64" s="115">
        <v>407</v>
      </c>
      <c r="F64" s="114">
        <v>389</v>
      </c>
      <c r="G64" s="114">
        <v>390</v>
      </c>
      <c r="H64" s="114">
        <v>383</v>
      </c>
      <c r="I64" s="140">
        <v>383</v>
      </c>
      <c r="J64" s="115">
        <v>24</v>
      </c>
      <c r="K64" s="116">
        <v>6.2663185378590081</v>
      </c>
    </row>
    <row r="65" spans="1:11" ht="14.1" customHeight="1" x14ac:dyDescent="0.2">
      <c r="A65" s="306" t="s">
        <v>297</v>
      </c>
      <c r="B65" s="307" t="s">
        <v>298</v>
      </c>
      <c r="C65" s="308"/>
      <c r="D65" s="113">
        <v>1.0325796688623821</v>
      </c>
      <c r="E65" s="115">
        <v>348</v>
      </c>
      <c r="F65" s="114">
        <v>341</v>
      </c>
      <c r="G65" s="114">
        <v>337</v>
      </c>
      <c r="H65" s="114">
        <v>335</v>
      </c>
      <c r="I65" s="140">
        <v>333</v>
      </c>
      <c r="J65" s="115">
        <v>15</v>
      </c>
      <c r="K65" s="116">
        <v>4.5045045045045047</v>
      </c>
    </row>
    <row r="66" spans="1:11" ht="14.1" customHeight="1" x14ac:dyDescent="0.2">
      <c r="A66" s="306">
        <v>82</v>
      </c>
      <c r="B66" s="307" t="s">
        <v>299</v>
      </c>
      <c r="C66" s="308"/>
      <c r="D66" s="113">
        <v>4.213399798231559</v>
      </c>
      <c r="E66" s="115">
        <v>1420</v>
      </c>
      <c r="F66" s="114">
        <v>1428</v>
      </c>
      <c r="G66" s="114">
        <v>1426</v>
      </c>
      <c r="H66" s="114">
        <v>1403</v>
      </c>
      <c r="I66" s="140">
        <v>1388</v>
      </c>
      <c r="J66" s="115">
        <v>32</v>
      </c>
      <c r="K66" s="116">
        <v>2.3054755043227666</v>
      </c>
    </row>
    <row r="67" spans="1:11" ht="14.1" customHeight="1" x14ac:dyDescent="0.2">
      <c r="A67" s="306" t="s">
        <v>300</v>
      </c>
      <c r="B67" s="307" t="s">
        <v>301</v>
      </c>
      <c r="C67" s="308"/>
      <c r="D67" s="113">
        <v>2.9553142246750936</v>
      </c>
      <c r="E67" s="115">
        <v>996</v>
      </c>
      <c r="F67" s="114">
        <v>994</v>
      </c>
      <c r="G67" s="114">
        <v>980</v>
      </c>
      <c r="H67" s="114">
        <v>963</v>
      </c>
      <c r="I67" s="140">
        <v>956</v>
      </c>
      <c r="J67" s="115">
        <v>40</v>
      </c>
      <c r="K67" s="116">
        <v>4.1841004184100417</v>
      </c>
    </row>
    <row r="68" spans="1:11" ht="14.1" customHeight="1" x14ac:dyDescent="0.2">
      <c r="A68" s="306" t="s">
        <v>302</v>
      </c>
      <c r="B68" s="307" t="s">
        <v>303</v>
      </c>
      <c r="C68" s="308"/>
      <c r="D68" s="113">
        <v>0.70618954364726128</v>
      </c>
      <c r="E68" s="115">
        <v>238</v>
      </c>
      <c r="F68" s="114">
        <v>244</v>
      </c>
      <c r="G68" s="114">
        <v>245</v>
      </c>
      <c r="H68" s="114">
        <v>246</v>
      </c>
      <c r="I68" s="140">
        <v>240</v>
      </c>
      <c r="J68" s="115">
        <v>-2</v>
      </c>
      <c r="K68" s="116">
        <v>-0.83333333333333337</v>
      </c>
    </row>
    <row r="69" spans="1:11" ht="14.1" customHeight="1" x14ac:dyDescent="0.2">
      <c r="A69" s="306">
        <v>83</v>
      </c>
      <c r="B69" s="307" t="s">
        <v>304</v>
      </c>
      <c r="C69" s="308"/>
      <c r="D69" s="113">
        <v>4.4537416177081477</v>
      </c>
      <c r="E69" s="115">
        <v>1501</v>
      </c>
      <c r="F69" s="114">
        <v>1515</v>
      </c>
      <c r="G69" s="114">
        <v>1487</v>
      </c>
      <c r="H69" s="114">
        <v>1476</v>
      </c>
      <c r="I69" s="140">
        <v>1471</v>
      </c>
      <c r="J69" s="115">
        <v>30</v>
      </c>
      <c r="K69" s="116">
        <v>2.0394289598912305</v>
      </c>
    </row>
    <row r="70" spans="1:11" ht="14.1" customHeight="1" x14ac:dyDescent="0.2">
      <c r="A70" s="306" t="s">
        <v>305</v>
      </c>
      <c r="B70" s="307" t="s">
        <v>306</v>
      </c>
      <c r="C70" s="308"/>
      <c r="D70" s="113">
        <v>3.7475520740608865</v>
      </c>
      <c r="E70" s="115">
        <v>1263</v>
      </c>
      <c r="F70" s="114">
        <v>1274</v>
      </c>
      <c r="G70" s="114">
        <v>1259</v>
      </c>
      <c r="H70" s="114">
        <v>1245</v>
      </c>
      <c r="I70" s="140">
        <v>1242</v>
      </c>
      <c r="J70" s="115">
        <v>21</v>
      </c>
      <c r="K70" s="116">
        <v>1.6908212560386473</v>
      </c>
    </row>
    <row r="71" spans="1:11" ht="14.1" customHeight="1" x14ac:dyDescent="0.2">
      <c r="A71" s="306"/>
      <c r="B71" s="307" t="s">
        <v>307</v>
      </c>
      <c r="C71" s="308"/>
      <c r="D71" s="113">
        <v>2.0621921547682631</v>
      </c>
      <c r="E71" s="115">
        <v>695</v>
      </c>
      <c r="F71" s="114">
        <v>700</v>
      </c>
      <c r="G71" s="114">
        <v>698</v>
      </c>
      <c r="H71" s="114">
        <v>670</v>
      </c>
      <c r="I71" s="140">
        <v>671</v>
      </c>
      <c r="J71" s="115">
        <v>24</v>
      </c>
      <c r="K71" s="116">
        <v>3.5767511177347244</v>
      </c>
    </row>
    <row r="72" spans="1:11" ht="14.1" customHeight="1" x14ac:dyDescent="0.2">
      <c r="A72" s="306">
        <v>84</v>
      </c>
      <c r="B72" s="307" t="s">
        <v>308</v>
      </c>
      <c r="C72" s="308"/>
      <c r="D72" s="113">
        <v>2.4271556584178979</v>
      </c>
      <c r="E72" s="115">
        <v>818</v>
      </c>
      <c r="F72" s="114">
        <v>816</v>
      </c>
      <c r="G72" s="114">
        <v>829</v>
      </c>
      <c r="H72" s="114">
        <v>837</v>
      </c>
      <c r="I72" s="140">
        <v>842</v>
      </c>
      <c r="J72" s="115">
        <v>-24</v>
      </c>
      <c r="K72" s="116">
        <v>-2.8503562945368173</v>
      </c>
    </row>
    <row r="73" spans="1:11" ht="14.1" customHeight="1" x14ac:dyDescent="0.2">
      <c r="A73" s="306" t="s">
        <v>309</v>
      </c>
      <c r="B73" s="307" t="s">
        <v>310</v>
      </c>
      <c r="C73" s="308"/>
      <c r="D73" s="113">
        <v>1.1779716337309358</v>
      </c>
      <c r="E73" s="115">
        <v>397</v>
      </c>
      <c r="F73" s="114">
        <v>394</v>
      </c>
      <c r="G73" s="114">
        <v>405</v>
      </c>
      <c r="H73" s="114">
        <v>413</v>
      </c>
      <c r="I73" s="140">
        <v>413</v>
      </c>
      <c r="J73" s="115">
        <v>-16</v>
      </c>
      <c r="K73" s="116">
        <v>-3.87409200968523</v>
      </c>
    </row>
    <row r="74" spans="1:11" ht="14.1" customHeight="1" x14ac:dyDescent="0.2">
      <c r="A74" s="306" t="s">
        <v>311</v>
      </c>
      <c r="B74" s="307" t="s">
        <v>312</v>
      </c>
      <c r="C74" s="308"/>
      <c r="D74" s="113">
        <v>0.45991335825767016</v>
      </c>
      <c r="E74" s="115">
        <v>155</v>
      </c>
      <c r="F74" s="114">
        <v>154</v>
      </c>
      <c r="G74" s="114">
        <v>156</v>
      </c>
      <c r="H74" s="114">
        <v>158</v>
      </c>
      <c r="I74" s="140">
        <v>161</v>
      </c>
      <c r="J74" s="115">
        <v>-6</v>
      </c>
      <c r="K74" s="116">
        <v>-3.7267080745341614</v>
      </c>
    </row>
    <row r="75" spans="1:11" ht="14.1" customHeight="1" x14ac:dyDescent="0.2">
      <c r="A75" s="306" t="s">
        <v>313</v>
      </c>
      <c r="B75" s="307" t="s">
        <v>314</v>
      </c>
      <c r="C75" s="308"/>
      <c r="D75" s="113">
        <v>0.34716040591062847</v>
      </c>
      <c r="E75" s="115">
        <v>117</v>
      </c>
      <c r="F75" s="114">
        <v>122</v>
      </c>
      <c r="G75" s="114">
        <v>123</v>
      </c>
      <c r="H75" s="114">
        <v>120</v>
      </c>
      <c r="I75" s="140">
        <v>124</v>
      </c>
      <c r="J75" s="115">
        <v>-7</v>
      </c>
      <c r="K75" s="116">
        <v>-5.645161290322581</v>
      </c>
    </row>
    <row r="76" spans="1:11" ht="14.1" customHeight="1" x14ac:dyDescent="0.2">
      <c r="A76" s="306">
        <v>91</v>
      </c>
      <c r="B76" s="307" t="s">
        <v>315</v>
      </c>
      <c r="C76" s="308"/>
      <c r="D76" s="113">
        <v>0.52519138330069437</v>
      </c>
      <c r="E76" s="115">
        <v>177</v>
      </c>
      <c r="F76" s="114">
        <v>177</v>
      </c>
      <c r="G76" s="114">
        <v>164</v>
      </c>
      <c r="H76" s="114">
        <v>171</v>
      </c>
      <c r="I76" s="140">
        <v>167</v>
      </c>
      <c r="J76" s="115">
        <v>10</v>
      </c>
      <c r="K76" s="116">
        <v>5.9880239520958085</v>
      </c>
    </row>
    <row r="77" spans="1:11" ht="14.1" customHeight="1" x14ac:dyDescent="0.2">
      <c r="A77" s="306">
        <v>92</v>
      </c>
      <c r="B77" s="307" t="s">
        <v>316</v>
      </c>
      <c r="C77" s="308"/>
      <c r="D77" s="113">
        <v>2.9137736632840783</v>
      </c>
      <c r="E77" s="115">
        <v>982</v>
      </c>
      <c r="F77" s="114">
        <v>987</v>
      </c>
      <c r="G77" s="114">
        <v>1009</v>
      </c>
      <c r="H77" s="114">
        <v>1011</v>
      </c>
      <c r="I77" s="140">
        <v>1037</v>
      </c>
      <c r="J77" s="115">
        <v>-55</v>
      </c>
      <c r="K77" s="116">
        <v>-5.303760848601736</v>
      </c>
    </row>
    <row r="78" spans="1:11" ht="14.1" customHeight="1" x14ac:dyDescent="0.2">
      <c r="A78" s="306">
        <v>93</v>
      </c>
      <c r="B78" s="307" t="s">
        <v>317</v>
      </c>
      <c r="C78" s="308"/>
      <c r="D78" s="113" t="s">
        <v>513</v>
      </c>
      <c r="E78" s="115" t="s">
        <v>513</v>
      </c>
      <c r="F78" s="114" t="s">
        <v>513</v>
      </c>
      <c r="G78" s="114" t="s">
        <v>513</v>
      </c>
      <c r="H78" s="114">
        <v>35</v>
      </c>
      <c r="I78" s="140">
        <v>35</v>
      </c>
      <c r="J78" s="115" t="s">
        <v>513</v>
      </c>
      <c r="K78" s="116" t="s">
        <v>513</v>
      </c>
    </row>
    <row r="79" spans="1:11" ht="14.1" customHeight="1" x14ac:dyDescent="0.2">
      <c r="A79" s="306">
        <v>94</v>
      </c>
      <c r="B79" s="307" t="s">
        <v>318</v>
      </c>
      <c r="C79" s="308"/>
      <c r="D79" s="113">
        <v>0.98213755860186336</v>
      </c>
      <c r="E79" s="115">
        <v>331</v>
      </c>
      <c r="F79" s="114">
        <v>307</v>
      </c>
      <c r="G79" s="114">
        <v>333</v>
      </c>
      <c r="H79" s="114">
        <v>325</v>
      </c>
      <c r="I79" s="140">
        <v>325</v>
      </c>
      <c r="J79" s="115">
        <v>6</v>
      </c>
      <c r="K79" s="116">
        <v>1.8461538461538463</v>
      </c>
    </row>
    <row r="80" spans="1:11" ht="14.1" customHeight="1" x14ac:dyDescent="0.2">
      <c r="A80" s="306" t="s">
        <v>319</v>
      </c>
      <c r="B80" s="307" t="s">
        <v>320</v>
      </c>
      <c r="C80" s="308"/>
      <c r="D80" s="113" t="s">
        <v>513</v>
      </c>
      <c r="E80" s="115" t="s">
        <v>513</v>
      </c>
      <c r="F80" s="114" t="s">
        <v>513</v>
      </c>
      <c r="G80" s="114" t="s">
        <v>513</v>
      </c>
      <c r="H80" s="114">
        <v>3</v>
      </c>
      <c r="I80" s="140">
        <v>3</v>
      </c>
      <c r="J80" s="115" t="s">
        <v>513</v>
      </c>
      <c r="K80" s="116" t="s">
        <v>513</v>
      </c>
    </row>
    <row r="81" spans="1:11" ht="14.1" customHeight="1" x14ac:dyDescent="0.2">
      <c r="A81" s="310" t="s">
        <v>321</v>
      </c>
      <c r="B81" s="311" t="s">
        <v>224</v>
      </c>
      <c r="C81" s="312"/>
      <c r="D81" s="125">
        <v>1.1393982552964215</v>
      </c>
      <c r="E81" s="143">
        <v>384</v>
      </c>
      <c r="F81" s="144">
        <v>401</v>
      </c>
      <c r="G81" s="144">
        <v>409</v>
      </c>
      <c r="H81" s="144">
        <v>392</v>
      </c>
      <c r="I81" s="145">
        <v>406</v>
      </c>
      <c r="J81" s="143">
        <v>-22</v>
      </c>
      <c r="K81" s="146">
        <v>-5.4187192118226601</v>
      </c>
    </row>
    <row r="82" spans="1:11" s="151" customFormat="1" ht="11.25" customHeight="1" x14ac:dyDescent="0.15">
      <c r="B82" s="147"/>
      <c r="C82" s="147"/>
      <c r="D82" s="148"/>
      <c r="E82" s="148"/>
      <c r="F82" s="148"/>
      <c r="G82" s="149"/>
      <c r="H82" s="148"/>
      <c r="I82" s="148"/>
      <c r="J82" s="217"/>
      <c r="K82" s="269" t="s">
        <v>45</v>
      </c>
    </row>
    <row r="83" spans="1:11" s="151" customFormat="1" ht="12.75" customHeight="1" x14ac:dyDescent="0.15">
      <c r="A83" s="214" t="s">
        <v>122</v>
      </c>
    </row>
    <row r="84" spans="1:11" ht="19.5" customHeight="1" x14ac:dyDescent="0.2">
      <c r="A84" s="277" t="s">
        <v>322</v>
      </c>
    </row>
    <row r="85" spans="1:11" s="151" customFormat="1" ht="18" customHeight="1" x14ac:dyDescent="0.15">
      <c r="A85" s="618" t="s">
        <v>323</v>
      </c>
      <c r="B85" s="618"/>
      <c r="C85" s="618"/>
      <c r="D85" s="618"/>
      <c r="E85" s="618"/>
      <c r="F85" s="618"/>
      <c r="G85" s="618"/>
      <c r="H85" s="618"/>
      <c r="I85" s="618"/>
      <c r="J85" s="618"/>
      <c r="K85" s="618"/>
    </row>
    <row r="86" spans="1:11" ht="22.5" customHeight="1" x14ac:dyDescent="0.2">
      <c r="A86" s="618"/>
      <c r="B86" s="618"/>
      <c r="C86" s="618"/>
      <c r="D86" s="618"/>
      <c r="E86" s="618"/>
      <c r="F86" s="618"/>
      <c r="G86" s="618"/>
      <c r="H86" s="618"/>
      <c r="I86" s="618"/>
      <c r="J86" s="618"/>
      <c r="K86" s="618"/>
    </row>
    <row r="87" spans="1:11" ht="18" customHeight="1" x14ac:dyDescent="0.2">
      <c r="A87" s="619"/>
      <c r="B87" s="619"/>
      <c r="C87" s="619"/>
      <c r="D87" s="619"/>
      <c r="E87" s="619"/>
      <c r="F87" s="619"/>
      <c r="G87" s="619"/>
      <c r="H87" s="619"/>
      <c r="I87" s="619"/>
      <c r="J87" s="619"/>
      <c r="K87" s="619"/>
    </row>
    <row r="88" spans="1:11" ht="18" customHeight="1" x14ac:dyDescent="0.2"/>
    <row r="89" spans="1:11" ht="18" customHeight="1" x14ac:dyDescent="0.2"/>
    <row r="90" spans="1:11" ht="18" customHeight="1" x14ac:dyDescent="0.2"/>
    <row r="91" spans="1:11" ht="18" customHeight="1" x14ac:dyDescent="0.2"/>
    <row r="92" spans="1:11" ht="18" customHeight="1" x14ac:dyDescent="0.2"/>
    <row r="93" spans="1:11" ht="18" customHeight="1" x14ac:dyDescent="0.2"/>
    <row r="94" spans="1:11" ht="18" customHeight="1" x14ac:dyDescent="0.2"/>
    <row r="95" spans="1:11" ht="18" customHeight="1" x14ac:dyDescent="0.2"/>
    <row r="96" spans="1:11" ht="18" customHeight="1" x14ac:dyDescent="0.2"/>
    <row r="97" ht="18" customHeight="1" x14ac:dyDescent="0.2"/>
    <row r="98" ht="18" customHeight="1" x14ac:dyDescent="0.2"/>
    <row r="99" ht="18" customHeight="1" x14ac:dyDescent="0.2"/>
    <row r="100" ht="18" customHeight="1" x14ac:dyDescent="0.2"/>
    <row r="101" ht="18" customHeight="1" x14ac:dyDescent="0.2"/>
    <row r="102" ht="18" customHeight="1" x14ac:dyDescent="0.2"/>
    <row r="103" ht="18" customHeight="1" x14ac:dyDescent="0.2"/>
    <row r="104" ht="18" customHeight="1" x14ac:dyDescent="0.2"/>
    <row r="105" ht="18" customHeight="1" x14ac:dyDescent="0.2"/>
    <row r="106" ht="18" customHeight="1" x14ac:dyDescent="0.2"/>
    <row r="107" ht="18" customHeight="1" x14ac:dyDescent="0.2"/>
    <row r="108" ht="18" customHeight="1" x14ac:dyDescent="0.2"/>
    <row r="109" ht="18" customHeight="1" x14ac:dyDescent="0.2"/>
    <row r="110" ht="18" customHeight="1" x14ac:dyDescent="0.2"/>
    <row r="111" ht="18" customHeight="1" x14ac:dyDescent="0.2"/>
    <row r="112" ht="18" customHeight="1" x14ac:dyDescent="0.2"/>
    <row r="113" ht="18" customHeight="1" x14ac:dyDescent="0.2"/>
    <row r="114" ht="18" customHeight="1" x14ac:dyDescent="0.2"/>
  </sheetData>
  <mergeCells count="15">
    <mergeCell ref="A3:K3"/>
    <mergeCell ref="A4:K4"/>
    <mergeCell ref="A5:E5"/>
    <mergeCell ref="A7:C10"/>
    <mergeCell ref="D7:D10"/>
    <mergeCell ref="E7:I7"/>
    <mergeCell ref="J7:K8"/>
    <mergeCell ref="E8:E9"/>
    <mergeCell ref="F8:F9"/>
    <mergeCell ref="G8:G9"/>
    <mergeCell ref="H8:H9"/>
    <mergeCell ref="I8:I9"/>
    <mergeCell ref="A85:K85"/>
    <mergeCell ref="A86:K86"/>
    <mergeCell ref="A87:K87"/>
  </mergeCells>
  <printOptions horizontalCentered="1"/>
  <pageMargins left="0.70866141732283472" right="0.31496062992125984" top="0.74803149606299213" bottom="0.74803149606299213" header="0.31496062992125984" footer="0.31496062992125984"/>
  <pageSetup paperSize="9" scale="81" fitToHeight="2" orientation="portrait" r:id="rId1"/>
  <headerFooter alignWithMargins="0"/>
  <rowBreaks count="1" manualBreakCount="1">
    <brk id="61" max="10" man="1"/>
  </rowBreak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pageSetUpPr fitToPage="1"/>
  </sheetPr>
  <dimension ref="A1:P72"/>
  <sheetViews>
    <sheetView showGridLines="0" zoomScaleNormal="100" workbookViewId="0"/>
  </sheetViews>
  <sheetFormatPr baseColWidth="10" defaultColWidth="7.75" defaultRowHeight="15.95" customHeight="1" x14ac:dyDescent="0.2"/>
  <cols>
    <col min="1" max="1" width="3.25" style="97" customWidth="1"/>
    <col min="2" max="2" width="21" style="97" customWidth="1"/>
    <col min="3" max="3" width="5.875" style="155" customWidth="1"/>
    <col min="4" max="9" width="8.5" style="156" customWidth="1"/>
    <col min="10" max="10" width="8.5" style="157" customWidth="1"/>
    <col min="11" max="11" width="8.5" style="97" customWidth="1"/>
    <col min="12" max="16384" width="7.75" style="97"/>
  </cols>
  <sheetData>
    <row r="1" spans="1:16" s="91" customFormat="1" ht="36.75" customHeight="1" x14ac:dyDescent="0.2">
      <c r="A1" s="88"/>
      <c r="B1" s="89"/>
      <c r="C1" s="90"/>
      <c r="D1" s="90"/>
      <c r="E1" s="90"/>
      <c r="F1" s="90"/>
      <c r="G1" s="89"/>
      <c r="H1" s="89"/>
      <c r="I1" s="89"/>
      <c r="J1" s="15" t="s">
        <v>6</v>
      </c>
      <c r="K1"/>
      <c r="L1"/>
      <c r="M1"/>
      <c r="N1"/>
      <c r="O1"/>
      <c r="P1"/>
    </row>
    <row r="2" spans="1:16" s="91" customFormat="1" ht="11.25" customHeight="1" x14ac:dyDescent="0.2">
      <c r="A2" s="92"/>
      <c r="B2" s="93"/>
      <c r="C2" s="93"/>
      <c r="D2" s="93"/>
      <c r="E2" s="93"/>
      <c r="F2" s="93"/>
      <c r="G2" s="93"/>
      <c r="H2" s="93"/>
      <c r="I2" s="93"/>
      <c r="J2" s="93"/>
      <c r="K2"/>
      <c r="L2"/>
      <c r="M2"/>
      <c r="N2"/>
      <c r="O2"/>
      <c r="P2"/>
    </row>
    <row r="3" spans="1:16" s="94" customFormat="1" ht="20.100000000000001" customHeight="1" x14ac:dyDescent="0.2">
      <c r="A3" s="571" t="s">
        <v>324</v>
      </c>
      <c r="B3" s="571"/>
      <c r="C3" s="571"/>
      <c r="D3" s="571"/>
      <c r="E3" s="571"/>
      <c r="F3" s="571"/>
      <c r="G3" s="571"/>
      <c r="H3" s="571"/>
      <c r="I3" s="571"/>
      <c r="J3" s="571"/>
      <c r="K3"/>
      <c r="L3"/>
      <c r="M3"/>
      <c r="N3"/>
      <c r="O3"/>
      <c r="P3"/>
    </row>
    <row r="4" spans="1:16" s="94" customFormat="1" ht="12" customHeight="1" x14ac:dyDescent="0.2">
      <c r="A4" s="573" t="s">
        <v>126</v>
      </c>
      <c r="B4" s="573"/>
      <c r="C4" s="573"/>
      <c r="D4" s="573"/>
      <c r="E4" s="573"/>
      <c r="F4" s="573"/>
      <c r="G4" s="573"/>
      <c r="H4" s="573"/>
      <c r="I4" s="573"/>
      <c r="J4" s="573"/>
      <c r="K4"/>
      <c r="L4"/>
      <c r="M4"/>
      <c r="N4"/>
      <c r="O4"/>
      <c r="P4"/>
    </row>
    <row r="5" spans="1:16" s="94" customFormat="1" ht="12" customHeight="1" x14ac:dyDescent="0.2">
      <c r="A5" s="573" t="s">
        <v>57</v>
      </c>
      <c r="B5" s="573"/>
      <c r="C5" s="573"/>
      <c r="D5" s="573"/>
      <c r="E5" s="252"/>
      <c r="F5" s="252"/>
      <c r="G5" s="252"/>
      <c r="H5" s="252"/>
      <c r="I5" s="252"/>
      <c r="J5" s="252"/>
      <c r="K5"/>
      <c r="L5"/>
      <c r="M5"/>
      <c r="N5"/>
      <c r="O5"/>
      <c r="P5"/>
    </row>
    <row r="6" spans="1:16" s="94" customFormat="1" ht="11.25" customHeight="1" x14ac:dyDescent="0.2">
      <c r="A6" s="227"/>
      <c r="B6" s="228"/>
      <c r="C6" s="228"/>
      <c r="D6" s="228"/>
      <c r="E6" s="228"/>
      <c r="F6" s="228"/>
      <c r="G6" s="228"/>
      <c r="H6" s="228"/>
      <c r="I6" s="228"/>
      <c r="J6" s="228"/>
      <c r="K6"/>
      <c r="L6"/>
      <c r="M6"/>
      <c r="N6"/>
      <c r="O6"/>
      <c r="P6"/>
    </row>
    <row r="7" spans="1:16" s="91" customFormat="1" ht="12" customHeight="1" x14ac:dyDescent="0.2">
      <c r="A7" s="576" t="s">
        <v>325</v>
      </c>
      <c r="B7" s="577"/>
      <c r="C7" s="582" t="s">
        <v>178</v>
      </c>
      <c r="D7" s="585" t="s">
        <v>326</v>
      </c>
      <c r="E7" s="586"/>
      <c r="F7" s="586"/>
      <c r="G7" s="586"/>
      <c r="H7" s="587"/>
      <c r="I7" s="588" t="s">
        <v>180</v>
      </c>
      <c r="J7" s="589"/>
      <c r="K7"/>
      <c r="L7"/>
      <c r="M7"/>
      <c r="N7"/>
      <c r="O7"/>
      <c r="P7"/>
    </row>
    <row r="8" spans="1:16" ht="21.75" customHeight="1" x14ac:dyDescent="0.2">
      <c r="A8" s="578"/>
      <c r="B8" s="579"/>
      <c r="C8" s="583"/>
      <c r="D8" s="566" t="s">
        <v>97</v>
      </c>
      <c r="E8" s="566" t="s">
        <v>98</v>
      </c>
      <c r="F8" s="566" t="s">
        <v>99</v>
      </c>
      <c r="G8" s="566" t="s">
        <v>100</v>
      </c>
      <c r="H8" s="566" t="s">
        <v>101</v>
      </c>
      <c r="I8" s="590"/>
      <c r="J8" s="591"/>
      <c r="K8"/>
      <c r="L8"/>
      <c r="M8"/>
      <c r="N8"/>
      <c r="O8"/>
      <c r="P8"/>
    </row>
    <row r="9" spans="1:16" ht="12" customHeight="1" x14ac:dyDescent="0.2">
      <c r="A9" s="578"/>
      <c r="B9" s="579"/>
      <c r="C9" s="583"/>
      <c r="D9" s="567"/>
      <c r="E9" s="567"/>
      <c r="F9" s="567"/>
      <c r="G9" s="567"/>
      <c r="H9" s="567"/>
      <c r="I9" s="98" t="s">
        <v>102</v>
      </c>
      <c r="J9" s="99" t="s">
        <v>103</v>
      </c>
      <c r="K9"/>
      <c r="L9"/>
      <c r="M9"/>
      <c r="N9"/>
      <c r="O9"/>
      <c r="P9"/>
    </row>
    <row r="10" spans="1:16" ht="12" customHeight="1" x14ac:dyDescent="0.2">
      <c r="A10" s="580"/>
      <c r="B10" s="581"/>
      <c r="C10" s="584"/>
      <c r="D10" s="100">
        <v>1</v>
      </c>
      <c r="E10" s="100">
        <v>2</v>
      </c>
      <c r="F10" s="100">
        <v>3</v>
      </c>
      <c r="G10" s="100">
        <v>4</v>
      </c>
      <c r="H10" s="100">
        <v>5</v>
      </c>
      <c r="I10" s="100">
        <v>6</v>
      </c>
      <c r="J10" s="100">
        <v>7</v>
      </c>
      <c r="K10"/>
      <c r="L10"/>
      <c r="M10"/>
      <c r="N10"/>
      <c r="O10"/>
      <c r="P10"/>
    </row>
    <row r="11" spans="1:16" s="110" customFormat="1" ht="18" customHeight="1" x14ac:dyDescent="0.2">
      <c r="A11" s="102" t="s">
        <v>13</v>
      </c>
      <c r="B11" s="103"/>
      <c r="C11" s="104"/>
      <c r="D11" s="313"/>
      <c r="E11" s="314"/>
      <c r="F11" s="314"/>
      <c r="G11" s="314"/>
      <c r="H11" s="315"/>
      <c r="I11" s="316"/>
      <c r="J11" s="317"/>
      <c r="K11"/>
      <c r="L11"/>
      <c r="M11"/>
      <c r="N11"/>
      <c r="O11"/>
      <c r="P11"/>
    </row>
    <row r="12" spans="1:16" s="110" customFormat="1" ht="17.100000000000001" customHeight="1" x14ac:dyDescent="0.2">
      <c r="A12" s="111" t="s">
        <v>104</v>
      </c>
      <c r="B12" s="112"/>
      <c r="C12" s="113">
        <v>100</v>
      </c>
      <c r="D12" s="115">
        <v>3090</v>
      </c>
      <c r="E12" s="114">
        <v>3246</v>
      </c>
      <c r="F12" s="114">
        <v>3310</v>
      </c>
      <c r="G12" s="114">
        <v>3328</v>
      </c>
      <c r="H12" s="140">
        <v>3227</v>
      </c>
      <c r="I12" s="115">
        <v>-137</v>
      </c>
      <c r="J12" s="116">
        <v>-4.2454291911992561</v>
      </c>
      <c r="K12"/>
      <c r="L12"/>
      <c r="M12"/>
      <c r="N12"/>
      <c r="O12"/>
      <c r="P12"/>
    </row>
    <row r="13" spans="1:16" s="110" customFormat="1" ht="14.45" customHeight="1" x14ac:dyDescent="0.2">
      <c r="A13" s="120" t="s">
        <v>105</v>
      </c>
      <c r="B13" s="119" t="s">
        <v>106</v>
      </c>
      <c r="C13" s="113">
        <v>44.40129449838188</v>
      </c>
      <c r="D13" s="115">
        <v>1372</v>
      </c>
      <c r="E13" s="114">
        <v>1455</v>
      </c>
      <c r="F13" s="114">
        <v>1464</v>
      </c>
      <c r="G13" s="114">
        <v>1472</v>
      </c>
      <c r="H13" s="140">
        <v>1411</v>
      </c>
      <c r="I13" s="115">
        <v>-39</v>
      </c>
      <c r="J13" s="116">
        <v>-2.7639971651311126</v>
      </c>
      <c r="K13"/>
      <c r="L13"/>
      <c r="M13"/>
      <c r="N13"/>
      <c r="O13"/>
      <c r="P13"/>
    </row>
    <row r="14" spans="1:16" s="110" customFormat="1" ht="14.45" customHeight="1" x14ac:dyDescent="0.2">
      <c r="A14" s="120"/>
      <c r="B14" s="119" t="s">
        <v>107</v>
      </c>
      <c r="C14" s="113">
        <v>55.59870550161812</v>
      </c>
      <c r="D14" s="115">
        <v>1718</v>
      </c>
      <c r="E14" s="114">
        <v>1791</v>
      </c>
      <c r="F14" s="114">
        <v>1846</v>
      </c>
      <c r="G14" s="114">
        <v>1856</v>
      </c>
      <c r="H14" s="140">
        <v>1816</v>
      </c>
      <c r="I14" s="115">
        <v>-98</v>
      </c>
      <c r="J14" s="116">
        <v>-5.3964757709251101</v>
      </c>
      <c r="K14"/>
      <c r="L14"/>
      <c r="M14"/>
      <c r="N14"/>
      <c r="O14"/>
      <c r="P14"/>
    </row>
    <row r="15" spans="1:16" s="110" customFormat="1" ht="14.45" customHeight="1" x14ac:dyDescent="0.2">
      <c r="A15" s="118" t="s">
        <v>105</v>
      </c>
      <c r="B15" s="121" t="s">
        <v>108</v>
      </c>
      <c r="C15" s="113">
        <v>14.951456310679612</v>
      </c>
      <c r="D15" s="115">
        <v>462</v>
      </c>
      <c r="E15" s="114">
        <v>471</v>
      </c>
      <c r="F15" s="114">
        <v>515</v>
      </c>
      <c r="G15" s="114">
        <v>518</v>
      </c>
      <c r="H15" s="140">
        <v>450</v>
      </c>
      <c r="I15" s="115">
        <v>12</v>
      </c>
      <c r="J15" s="116">
        <v>2.6666666666666665</v>
      </c>
      <c r="K15"/>
      <c r="L15"/>
      <c r="M15"/>
      <c r="N15"/>
      <c r="O15"/>
      <c r="P15"/>
    </row>
    <row r="16" spans="1:16" s="110" customFormat="1" ht="14.45" customHeight="1" x14ac:dyDescent="0.2">
      <c r="A16" s="118"/>
      <c r="B16" s="121" t="s">
        <v>109</v>
      </c>
      <c r="C16" s="113">
        <v>37.411003236245953</v>
      </c>
      <c r="D16" s="115">
        <v>1156</v>
      </c>
      <c r="E16" s="114">
        <v>1240</v>
      </c>
      <c r="F16" s="114">
        <v>1237</v>
      </c>
      <c r="G16" s="114">
        <v>1259</v>
      </c>
      <c r="H16" s="140">
        <v>1252</v>
      </c>
      <c r="I16" s="115">
        <v>-96</v>
      </c>
      <c r="J16" s="116">
        <v>-7.6677316293929714</v>
      </c>
      <c r="K16"/>
      <c r="L16"/>
      <c r="M16"/>
      <c r="N16"/>
      <c r="O16"/>
      <c r="P16"/>
    </row>
    <row r="17" spans="1:16" s="110" customFormat="1" ht="14.45" customHeight="1" x14ac:dyDescent="0.2">
      <c r="A17" s="118"/>
      <c r="B17" s="121" t="s">
        <v>110</v>
      </c>
      <c r="C17" s="113">
        <v>21.262135922330096</v>
      </c>
      <c r="D17" s="115">
        <v>657</v>
      </c>
      <c r="E17" s="114">
        <v>694</v>
      </c>
      <c r="F17" s="114">
        <v>723</v>
      </c>
      <c r="G17" s="114">
        <v>712</v>
      </c>
      <c r="H17" s="140">
        <v>725</v>
      </c>
      <c r="I17" s="115">
        <v>-68</v>
      </c>
      <c r="J17" s="116">
        <v>-9.3793103448275854</v>
      </c>
      <c r="K17"/>
      <c r="L17"/>
      <c r="M17"/>
      <c r="N17"/>
      <c r="O17"/>
      <c r="P17"/>
    </row>
    <row r="18" spans="1:16" s="110" customFormat="1" ht="14.45" customHeight="1" x14ac:dyDescent="0.2">
      <c r="A18" s="120"/>
      <c r="B18" s="121" t="s">
        <v>111</v>
      </c>
      <c r="C18" s="113">
        <v>26.375404530744337</v>
      </c>
      <c r="D18" s="115">
        <v>815</v>
      </c>
      <c r="E18" s="114">
        <v>841</v>
      </c>
      <c r="F18" s="114">
        <v>835</v>
      </c>
      <c r="G18" s="114">
        <v>839</v>
      </c>
      <c r="H18" s="140">
        <v>800</v>
      </c>
      <c r="I18" s="115">
        <v>15</v>
      </c>
      <c r="J18" s="116">
        <v>1.875</v>
      </c>
      <c r="K18"/>
      <c r="L18"/>
      <c r="M18"/>
      <c r="N18"/>
      <c r="O18"/>
      <c r="P18"/>
    </row>
    <row r="19" spans="1:16" s="110" customFormat="1" ht="14.45" customHeight="1" x14ac:dyDescent="0.2">
      <c r="A19" s="120"/>
      <c r="B19" s="121" t="s">
        <v>112</v>
      </c>
      <c r="C19" s="113">
        <v>3.1391585760517797</v>
      </c>
      <c r="D19" s="115">
        <v>97</v>
      </c>
      <c r="E19" s="114">
        <v>102</v>
      </c>
      <c r="F19" s="114">
        <v>102</v>
      </c>
      <c r="G19" s="114">
        <v>93</v>
      </c>
      <c r="H19" s="140">
        <v>83</v>
      </c>
      <c r="I19" s="115">
        <v>14</v>
      </c>
      <c r="J19" s="116">
        <v>16.867469879518072</v>
      </c>
      <c r="K19"/>
      <c r="L19"/>
      <c r="M19"/>
      <c r="N19"/>
      <c r="O19"/>
      <c r="P19"/>
    </row>
    <row r="20" spans="1:16" s="110" customFormat="1" ht="14.45" customHeight="1" x14ac:dyDescent="0.2">
      <c r="A20" s="120" t="s">
        <v>113</v>
      </c>
      <c r="B20" s="119" t="s">
        <v>116</v>
      </c>
      <c r="C20" s="113">
        <v>94.304207119741093</v>
      </c>
      <c r="D20" s="115">
        <v>2914</v>
      </c>
      <c r="E20" s="114">
        <v>3079</v>
      </c>
      <c r="F20" s="114">
        <v>3161</v>
      </c>
      <c r="G20" s="114">
        <v>3174</v>
      </c>
      <c r="H20" s="140">
        <v>3080</v>
      </c>
      <c r="I20" s="115">
        <v>-166</v>
      </c>
      <c r="J20" s="116">
        <v>-5.3896103896103895</v>
      </c>
      <c r="K20"/>
      <c r="L20"/>
      <c r="M20"/>
      <c r="N20"/>
      <c r="O20"/>
      <c r="P20"/>
    </row>
    <row r="21" spans="1:16" s="110" customFormat="1" ht="14.45" customHeight="1" x14ac:dyDescent="0.2">
      <c r="A21" s="123"/>
      <c r="B21" s="124" t="s">
        <v>117</v>
      </c>
      <c r="C21" s="125">
        <v>5.4692556634304204</v>
      </c>
      <c r="D21" s="143">
        <v>169</v>
      </c>
      <c r="E21" s="144">
        <v>164</v>
      </c>
      <c r="F21" s="144">
        <v>146</v>
      </c>
      <c r="G21" s="144">
        <v>151</v>
      </c>
      <c r="H21" s="145">
        <v>143</v>
      </c>
      <c r="I21" s="143">
        <v>26</v>
      </c>
      <c r="J21" s="146">
        <v>18.181818181818183</v>
      </c>
      <c r="K21"/>
      <c r="L21"/>
      <c r="M21"/>
      <c r="N21"/>
      <c r="O21"/>
      <c r="P21"/>
    </row>
    <row r="22" spans="1:16" s="110" customFormat="1" ht="18" customHeight="1" x14ac:dyDescent="0.2">
      <c r="A22" s="126" t="s">
        <v>129</v>
      </c>
      <c r="B22" s="103"/>
      <c r="C22" s="104"/>
      <c r="D22" s="235"/>
      <c r="E22" s="236"/>
      <c r="F22" s="236"/>
      <c r="G22" s="236"/>
      <c r="H22" s="241"/>
      <c r="I22" s="316"/>
      <c r="J22" s="317"/>
      <c r="K22"/>
      <c r="L22"/>
      <c r="M22"/>
      <c r="N22"/>
      <c r="O22"/>
      <c r="P22"/>
    </row>
    <row r="23" spans="1:16" s="110" customFormat="1" ht="17.100000000000001" customHeight="1" x14ac:dyDescent="0.2">
      <c r="A23" s="111" t="s">
        <v>104</v>
      </c>
      <c r="B23" s="112"/>
      <c r="C23" s="113">
        <v>100</v>
      </c>
      <c r="D23" s="115">
        <v>97872</v>
      </c>
      <c r="E23" s="114">
        <v>101848</v>
      </c>
      <c r="F23" s="114">
        <v>102101</v>
      </c>
      <c r="G23" s="114">
        <v>103145</v>
      </c>
      <c r="H23" s="140">
        <v>100626</v>
      </c>
      <c r="I23" s="115">
        <v>-2754</v>
      </c>
      <c r="J23" s="116">
        <v>-2.7368672112575281</v>
      </c>
      <c r="K23"/>
      <c r="L23"/>
      <c r="M23"/>
      <c r="N23"/>
      <c r="O23"/>
      <c r="P23"/>
    </row>
    <row r="24" spans="1:16" s="110" customFormat="1" ht="14.45" customHeight="1" x14ac:dyDescent="0.2">
      <c r="A24" s="120" t="s">
        <v>105</v>
      </c>
      <c r="B24" s="119" t="s">
        <v>106</v>
      </c>
      <c r="C24" s="113">
        <v>44.86267778322707</v>
      </c>
      <c r="D24" s="115">
        <v>43908</v>
      </c>
      <c r="E24" s="114">
        <v>45296</v>
      </c>
      <c r="F24" s="114">
        <v>45412</v>
      </c>
      <c r="G24" s="114">
        <v>45532</v>
      </c>
      <c r="H24" s="140">
        <v>44381</v>
      </c>
      <c r="I24" s="115">
        <v>-473</v>
      </c>
      <c r="J24" s="116">
        <v>-1.0657713886573084</v>
      </c>
      <c r="K24"/>
      <c r="L24"/>
      <c r="M24"/>
      <c r="N24"/>
      <c r="O24"/>
      <c r="P24"/>
    </row>
    <row r="25" spans="1:16" s="110" customFormat="1" ht="14.45" customHeight="1" x14ac:dyDescent="0.2">
      <c r="A25" s="120"/>
      <c r="B25" s="119" t="s">
        <v>107</v>
      </c>
      <c r="C25" s="113">
        <v>55.13732221677293</v>
      </c>
      <c r="D25" s="115">
        <v>53964</v>
      </c>
      <c r="E25" s="114">
        <v>56552</v>
      </c>
      <c r="F25" s="114">
        <v>56689</v>
      </c>
      <c r="G25" s="114">
        <v>57613</v>
      </c>
      <c r="H25" s="140">
        <v>56245</v>
      </c>
      <c r="I25" s="115">
        <v>-2281</v>
      </c>
      <c r="J25" s="116">
        <v>-4.0554715974753313</v>
      </c>
      <c r="K25"/>
      <c r="L25"/>
      <c r="M25"/>
      <c r="N25"/>
      <c r="O25"/>
      <c r="P25"/>
    </row>
    <row r="26" spans="1:16" s="110" customFormat="1" ht="14.45" customHeight="1" x14ac:dyDescent="0.2">
      <c r="A26" s="118" t="s">
        <v>105</v>
      </c>
      <c r="B26" s="121" t="s">
        <v>108</v>
      </c>
      <c r="C26" s="113">
        <v>15.164704920712767</v>
      </c>
      <c r="D26" s="115">
        <v>14842</v>
      </c>
      <c r="E26" s="114">
        <v>15767</v>
      </c>
      <c r="F26" s="114">
        <v>15304</v>
      </c>
      <c r="G26" s="114">
        <v>15971</v>
      </c>
      <c r="H26" s="140">
        <v>14240</v>
      </c>
      <c r="I26" s="115">
        <v>602</v>
      </c>
      <c r="J26" s="116">
        <v>4.2275280898876408</v>
      </c>
      <c r="K26"/>
      <c r="L26"/>
      <c r="M26"/>
      <c r="N26"/>
      <c r="O26"/>
      <c r="P26"/>
    </row>
    <row r="27" spans="1:16" s="110" customFormat="1" ht="14.45" customHeight="1" x14ac:dyDescent="0.2">
      <c r="A27" s="118"/>
      <c r="B27" s="121" t="s">
        <v>109</v>
      </c>
      <c r="C27" s="113">
        <v>39.956269413111002</v>
      </c>
      <c r="D27" s="115">
        <v>39106</v>
      </c>
      <c r="E27" s="114">
        <v>40886</v>
      </c>
      <c r="F27" s="114">
        <v>41118</v>
      </c>
      <c r="G27" s="114">
        <v>41589</v>
      </c>
      <c r="H27" s="140">
        <v>41398</v>
      </c>
      <c r="I27" s="115">
        <v>-2292</v>
      </c>
      <c r="J27" s="116">
        <v>-5.5364993477945799</v>
      </c>
      <c r="K27"/>
      <c r="L27"/>
      <c r="M27"/>
      <c r="N27"/>
      <c r="O27"/>
      <c r="P27"/>
    </row>
    <row r="28" spans="1:16" s="110" customFormat="1" ht="14.45" customHeight="1" x14ac:dyDescent="0.2">
      <c r="A28" s="118"/>
      <c r="B28" s="121" t="s">
        <v>110</v>
      </c>
      <c r="C28" s="113">
        <v>21.690575445479812</v>
      </c>
      <c r="D28" s="115">
        <v>21229</v>
      </c>
      <c r="E28" s="114">
        <v>21901</v>
      </c>
      <c r="F28" s="114">
        <v>22458</v>
      </c>
      <c r="G28" s="114">
        <v>22765</v>
      </c>
      <c r="H28" s="140">
        <v>22875</v>
      </c>
      <c r="I28" s="115">
        <v>-1646</v>
      </c>
      <c r="J28" s="116">
        <v>-7.1956284153005461</v>
      </c>
      <c r="K28"/>
      <c r="L28"/>
      <c r="M28"/>
      <c r="N28"/>
      <c r="O28"/>
      <c r="P28"/>
    </row>
    <row r="29" spans="1:16" s="110" customFormat="1" ht="14.45" customHeight="1" x14ac:dyDescent="0.2">
      <c r="A29" s="118"/>
      <c r="B29" s="121" t="s">
        <v>111</v>
      </c>
      <c r="C29" s="113">
        <v>23.188450220696421</v>
      </c>
      <c r="D29" s="115">
        <v>22695</v>
      </c>
      <c r="E29" s="114">
        <v>23294</v>
      </c>
      <c r="F29" s="114">
        <v>23221</v>
      </c>
      <c r="G29" s="114">
        <v>22820</v>
      </c>
      <c r="H29" s="140">
        <v>22113</v>
      </c>
      <c r="I29" s="115">
        <v>582</v>
      </c>
      <c r="J29" s="116">
        <v>2.6319359652692986</v>
      </c>
      <c r="K29"/>
      <c r="L29"/>
      <c r="M29"/>
      <c r="N29"/>
      <c r="O29"/>
      <c r="P29"/>
    </row>
    <row r="30" spans="1:16" s="110" customFormat="1" ht="14.45" customHeight="1" x14ac:dyDescent="0.2">
      <c r="A30" s="120"/>
      <c r="B30" s="121" t="s">
        <v>112</v>
      </c>
      <c r="C30" s="113">
        <v>2.8036619257806112</v>
      </c>
      <c r="D30" s="115">
        <v>2744</v>
      </c>
      <c r="E30" s="114">
        <v>2856</v>
      </c>
      <c r="F30" s="114">
        <v>2984</v>
      </c>
      <c r="G30" s="114">
        <v>2626</v>
      </c>
      <c r="H30" s="140">
        <v>2542</v>
      </c>
      <c r="I30" s="115">
        <v>202</v>
      </c>
      <c r="J30" s="116">
        <v>7.9464988198269078</v>
      </c>
      <c r="K30"/>
      <c r="L30"/>
      <c r="M30"/>
      <c r="N30"/>
      <c r="O30"/>
      <c r="P30"/>
    </row>
    <row r="31" spans="1:16" s="110" customFormat="1" ht="14.45" customHeight="1" x14ac:dyDescent="0.2">
      <c r="A31" s="120" t="s">
        <v>113</v>
      </c>
      <c r="B31" s="119" t="s">
        <v>116</v>
      </c>
      <c r="C31" s="113">
        <v>95.205983325159394</v>
      </c>
      <c r="D31" s="115">
        <v>93180</v>
      </c>
      <c r="E31" s="114">
        <v>96959</v>
      </c>
      <c r="F31" s="114">
        <v>97393</v>
      </c>
      <c r="G31" s="114">
        <v>98376</v>
      </c>
      <c r="H31" s="140">
        <v>96101</v>
      </c>
      <c r="I31" s="115">
        <v>-2921</v>
      </c>
      <c r="J31" s="116">
        <v>-3.0395105149790327</v>
      </c>
      <c r="K31"/>
      <c r="L31"/>
      <c r="M31"/>
      <c r="N31"/>
      <c r="O31"/>
      <c r="P31"/>
    </row>
    <row r="32" spans="1:16" s="110" customFormat="1" ht="14.45" customHeight="1" x14ac:dyDescent="0.2">
      <c r="A32" s="123"/>
      <c r="B32" s="124" t="s">
        <v>117</v>
      </c>
      <c r="C32" s="125">
        <v>4.686733692986758</v>
      </c>
      <c r="D32" s="143">
        <v>4587</v>
      </c>
      <c r="E32" s="144">
        <v>4775</v>
      </c>
      <c r="F32" s="144">
        <v>4604</v>
      </c>
      <c r="G32" s="144">
        <v>4649</v>
      </c>
      <c r="H32" s="145">
        <v>4394</v>
      </c>
      <c r="I32" s="143">
        <v>193</v>
      </c>
      <c r="J32" s="146">
        <v>4.3923532089212562</v>
      </c>
      <c r="K32"/>
      <c r="L32"/>
      <c r="M32"/>
      <c r="N32"/>
      <c r="O32"/>
      <c r="P32"/>
    </row>
    <row r="33" spans="1:16" s="110" customFormat="1" ht="18" customHeight="1" x14ac:dyDescent="0.2">
      <c r="A33" s="126" t="s">
        <v>130</v>
      </c>
      <c r="B33" s="103"/>
      <c r="C33" s="104"/>
      <c r="D33" s="235"/>
      <c r="E33" s="236"/>
      <c r="F33" s="236"/>
      <c r="G33" s="236"/>
      <c r="H33" s="241"/>
      <c r="I33" s="316"/>
      <c r="J33" s="317"/>
      <c r="K33"/>
      <c r="L33"/>
      <c r="M33"/>
      <c r="N33"/>
      <c r="O33"/>
      <c r="P33"/>
    </row>
    <row r="34" spans="1:16" s="110" customFormat="1" ht="17.100000000000001" customHeight="1" x14ac:dyDescent="0.2">
      <c r="A34" s="111" t="s">
        <v>104</v>
      </c>
      <c r="B34" s="112"/>
      <c r="C34" s="113">
        <v>100</v>
      </c>
      <c r="D34" s="115">
        <v>827771</v>
      </c>
      <c r="E34" s="114">
        <v>869191</v>
      </c>
      <c r="F34" s="114">
        <v>869265</v>
      </c>
      <c r="G34" s="114">
        <v>877801</v>
      </c>
      <c r="H34" s="140">
        <v>858933</v>
      </c>
      <c r="I34" s="115">
        <v>-31162</v>
      </c>
      <c r="J34" s="116">
        <v>-3.6279896103654186</v>
      </c>
      <c r="K34"/>
      <c r="L34"/>
      <c r="M34"/>
      <c r="N34"/>
      <c r="O34"/>
      <c r="P34"/>
    </row>
    <row r="35" spans="1:16" s="110" customFormat="1" ht="14.45" customHeight="1" x14ac:dyDescent="0.2">
      <c r="A35" s="120" t="s">
        <v>105</v>
      </c>
      <c r="B35" s="119" t="s">
        <v>106</v>
      </c>
      <c r="C35" s="113">
        <v>45.495674528341773</v>
      </c>
      <c r="D35" s="115">
        <v>376600</v>
      </c>
      <c r="E35" s="114">
        <v>392372</v>
      </c>
      <c r="F35" s="114">
        <v>392701</v>
      </c>
      <c r="G35" s="114">
        <v>395154</v>
      </c>
      <c r="H35" s="140">
        <v>387560</v>
      </c>
      <c r="I35" s="115">
        <v>-10960</v>
      </c>
      <c r="J35" s="116">
        <v>-2.827949220765817</v>
      </c>
      <c r="K35"/>
      <c r="L35"/>
      <c r="M35"/>
      <c r="N35"/>
      <c r="O35"/>
      <c r="P35"/>
    </row>
    <row r="36" spans="1:16" s="110" customFormat="1" ht="14.45" customHeight="1" x14ac:dyDescent="0.2">
      <c r="A36" s="120"/>
      <c r="B36" s="119" t="s">
        <v>107</v>
      </c>
      <c r="C36" s="113">
        <v>54.504325471658227</v>
      </c>
      <c r="D36" s="115">
        <v>451171</v>
      </c>
      <c r="E36" s="114">
        <v>476819</v>
      </c>
      <c r="F36" s="114">
        <v>476564</v>
      </c>
      <c r="G36" s="114">
        <v>482647</v>
      </c>
      <c r="H36" s="140">
        <v>471373</v>
      </c>
      <c r="I36" s="115">
        <v>-20202</v>
      </c>
      <c r="J36" s="116">
        <v>-4.2857779295801839</v>
      </c>
      <c r="K36"/>
      <c r="L36"/>
      <c r="M36"/>
      <c r="N36"/>
      <c r="O36"/>
      <c r="P36"/>
    </row>
    <row r="37" spans="1:16" s="110" customFormat="1" ht="14.45" customHeight="1" x14ac:dyDescent="0.2">
      <c r="A37" s="118" t="s">
        <v>105</v>
      </c>
      <c r="B37" s="121" t="s">
        <v>108</v>
      </c>
      <c r="C37" s="113">
        <v>16.494175321435517</v>
      </c>
      <c r="D37" s="115">
        <v>136534</v>
      </c>
      <c r="E37" s="114">
        <v>146803</v>
      </c>
      <c r="F37" s="114">
        <v>145061</v>
      </c>
      <c r="G37" s="114">
        <v>151205</v>
      </c>
      <c r="H37" s="140">
        <v>138643</v>
      </c>
      <c r="I37" s="115">
        <v>-2109</v>
      </c>
      <c r="J37" s="116">
        <v>-1.5211730848293818</v>
      </c>
      <c r="K37"/>
      <c r="L37"/>
      <c r="M37"/>
      <c r="N37"/>
      <c r="O37"/>
      <c r="P37"/>
    </row>
    <row r="38" spans="1:16" s="110" customFormat="1" ht="14.45" customHeight="1" x14ac:dyDescent="0.2">
      <c r="A38" s="118"/>
      <c r="B38" s="121" t="s">
        <v>109</v>
      </c>
      <c r="C38" s="113">
        <v>42.641865926687451</v>
      </c>
      <c r="D38" s="115">
        <v>352977</v>
      </c>
      <c r="E38" s="114">
        <v>373475</v>
      </c>
      <c r="F38" s="114">
        <v>373209</v>
      </c>
      <c r="G38" s="114">
        <v>376102</v>
      </c>
      <c r="H38" s="140">
        <v>374802</v>
      </c>
      <c r="I38" s="115">
        <v>-21825</v>
      </c>
      <c r="J38" s="116">
        <v>-5.8230745833800244</v>
      </c>
      <c r="K38"/>
      <c r="L38"/>
      <c r="M38"/>
      <c r="N38"/>
      <c r="O38"/>
      <c r="P38"/>
    </row>
    <row r="39" spans="1:16" s="110" customFormat="1" ht="14.45" customHeight="1" x14ac:dyDescent="0.2">
      <c r="A39" s="118"/>
      <c r="B39" s="121" t="s">
        <v>110</v>
      </c>
      <c r="C39" s="113">
        <v>19.618106940204477</v>
      </c>
      <c r="D39" s="115">
        <v>162393</v>
      </c>
      <c r="E39" s="114">
        <v>167462</v>
      </c>
      <c r="F39" s="114">
        <v>169905</v>
      </c>
      <c r="G39" s="114">
        <v>172292</v>
      </c>
      <c r="H39" s="140">
        <v>173029</v>
      </c>
      <c r="I39" s="115">
        <v>-10636</v>
      </c>
      <c r="J39" s="116">
        <v>-6.1469464656213697</v>
      </c>
      <c r="K39"/>
      <c r="L39"/>
      <c r="M39"/>
      <c r="N39"/>
      <c r="O39"/>
      <c r="P39"/>
    </row>
    <row r="40" spans="1:16" s="110" customFormat="1" ht="14.45" customHeight="1" x14ac:dyDescent="0.2">
      <c r="A40" s="120"/>
      <c r="B40" s="121" t="s">
        <v>111</v>
      </c>
      <c r="C40" s="113">
        <v>21.245247779881151</v>
      </c>
      <c r="D40" s="115">
        <v>175862</v>
      </c>
      <c r="E40" s="114">
        <v>181447</v>
      </c>
      <c r="F40" s="114">
        <v>181087</v>
      </c>
      <c r="G40" s="114">
        <v>178200</v>
      </c>
      <c r="H40" s="140">
        <v>172458</v>
      </c>
      <c r="I40" s="115">
        <v>3404</v>
      </c>
      <c r="J40" s="116">
        <v>1.9738139141124216</v>
      </c>
      <c r="K40"/>
      <c r="L40"/>
      <c r="M40"/>
      <c r="N40"/>
      <c r="O40"/>
      <c r="P40"/>
    </row>
    <row r="41" spans="1:16" s="110" customFormat="1" ht="14.45" customHeight="1" x14ac:dyDescent="0.2">
      <c r="A41" s="120"/>
      <c r="B41" s="121" t="s">
        <v>112</v>
      </c>
      <c r="C41" s="113">
        <v>2.4011471771782293</v>
      </c>
      <c r="D41" s="115">
        <v>19876</v>
      </c>
      <c r="E41" s="114">
        <v>20815</v>
      </c>
      <c r="F41" s="114">
        <v>21300</v>
      </c>
      <c r="G41" s="114">
        <v>18510</v>
      </c>
      <c r="H41" s="140">
        <v>17987</v>
      </c>
      <c r="I41" s="115">
        <v>1889</v>
      </c>
      <c r="J41" s="116">
        <v>10.502029243342413</v>
      </c>
      <c r="K41"/>
      <c r="L41"/>
      <c r="M41"/>
      <c r="N41"/>
      <c r="O41"/>
      <c r="P41"/>
    </row>
    <row r="42" spans="1:16" s="110" customFormat="1" ht="14.45" customHeight="1" x14ac:dyDescent="0.2">
      <c r="A42" s="120" t="s">
        <v>113</v>
      </c>
      <c r="B42" s="119" t="s">
        <v>116</v>
      </c>
      <c r="C42" s="113">
        <v>91.496802859728106</v>
      </c>
      <c r="D42" s="115">
        <v>757384</v>
      </c>
      <c r="E42" s="114">
        <v>792993</v>
      </c>
      <c r="F42" s="114">
        <v>794963</v>
      </c>
      <c r="G42" s="114">
        <v>802459</v>
      </c>
      <c r="H42" s="140">
        <v>786548</v>
      </c>
      <c r="I42" s="115">
        <v>-29164</v>
      </c>
      <c r="J42" s="116">
        <v>-3.7078474549550693</v>
      </c>
      <c r="K42"/>
      <c r="L42"/>
      <c r="M42"/>
      <c r="N42"/>
      <c r="O42"/>
      <c r="P42"/>
    </row>
    <row r="43" spans="1:16" s="110" customFormat="1" ht="14.45" customHeight="1" x14ac:dyDescent="0.2">
      <c r="A43" s="123"/>
      <c r="B43" s="124" t="s">
        <v>117</v>
      </c>
      <c r="C43" s="125">
        <v>8.251919915048969</v>
      </c>
      <c r="D43" s="143">
        <v>68307</v>
      </c>
      <c r="E43" s="144">
        <v>73923</v>
      </c>
      <c r="F43" s="144">
        <v>72110</v>
      </c>
      <c r="G43" s="144">
        <v>73014</v>
      </c>
      <c r="H43" s="145">
        <v>70115</v>
      </c>
      <c r="I43" s="143">
        <v>-1808</v>
      </c>
      <c r="J43" s="146">
        <v>-2.5786208371960351</v>
      </c>
      <c r="K43"/>
      <c r="L43"/>
      <c r="M43"/>
      <c r="N43"/>
      <c r="O43"/>
      <c r="P43"/>
    </row>
    <row r="44" spans="1:16" s="110" customFormat="1" ht="18" customHeight="1" x14ac:dyDescent="0.2">
      <c r="A44" s="126" t="s">
        <v>131</v>
      </c>
      <c r="B44" s="103"/>
      <c r="C44" s="104"/>
      <c r="D44" s="235"/>
      <c r="E44" s="236"/>
      <c r="F44" s="236"/>
      <c r="G44" s="236"/>
      <c r="H44" s="241"/>
      <c r="I44" s="316"/>
      <c r="J44" s="317"/>
      <c r="K44"/>
      <c r="L44"/>
      <c r="M44"/>
      <c r="N44"/>
      <c r="O44"/>
      <c r="P44"/>
    </row>
    <row r="45" spans="1:16" s="110" customFormat="1" ht="17.100000000000001" customHeight="1" x14ac:dyDescent="0.2">
      <c r="A45" s="111" t="s">
        <v>104</v>
      </c>
      <c r="B45" s="112"/>
      <c r="C45" s="113">
        <v>100</v>
      </c>
      <c r="D45" s="115">
        <v>7244669</v>
      </c>
      <c r="E45" s="114">
        <v>7536693</v>
      </c>
      <c r="F45" s="114">
        <v>7540791</v>
      </c>
      <c r="G45" s="114">
        <v>7592890</v>
      </c>
      <c r="H45" s="140">
        <v>7458396</v>
      </c>
      <c r="I45" s="115">
        <v>-213727</v>
      </c>
      <c r="J45" s="116">
        <v>-2.8655893304673015</v>
      </c>
      <c r="K45"/>
      <c r="L45"/>
      <c r="M45"/>
      <c r="N45"/>
      <c r="O45"/>
      <c r="P45"/>
    </row>
    <row r="46" spans="1:16" s="110" customFormat="1" ht="14.45" customHeight="1" x14ac:dyDescent="0.2">
      <c r="A46" s="120" t="s">
        <v>105</v>
      </c>
      <c r="B46" s="119" t="s">
        <v>106</v>
      </c>
      <c r="C46" s="113">
        <v>41.424294194807246</v>
      </c>
      <c r="D46" s="115">
        <v>3001053</v>
      </c>
      <c r="E46" s="114">
        <v>3107622</v>
      </c>
      <c r="F46" s="114">
        <v>3108131</v>
      </c>
      <c r="G46" s="114">
        <v>3115416</v>
      </c>
      <c r="H46" s="140">
        <v>3051401</v>
      </c>
      <c r="I46" s="115">
        <v>-50348</v>
      </c>
      <c r="J46" s="116">
        <v>-1.6499961820816078</v>
      </c>
      <c r="K46"/>
      <c r="L46"/>
      <c r="M46"/>
      <c r="N46"/>
      <c r="O46"/>
      <c r="P46"/>
    </row>
    <row r="47" spans="1:16" s="110" customFormat="1" ht="14.45" customHeight="1" x14ac:dyDescent="0.2">
      <c r="A47" s="120"/>
      <c r="B47" s="119" t="s">
        <v>107</v>
      </c>
      <c r="C47" s="113">
        <v>58.575705805192754</v>
      </c>
      <c r="D47" s="115">
        <v>4243616</v>
      </c>
      <c r="E47" s="114">
        <v>4429071</v>
      </c>
      <c r="F47" s="114">
        <v>4432660</v>
      </c>
      <c r="G47" s="114">
        <v>4477474</v>
      </c>
      <c r="H47" s="140">
        <v>4406995</v>
      </c>
      <c r="I47" s="115">
        <v>-163379</v>
      </c>
      <c r="J47" s="116">
        <v>-3.7072653815127996</v>
      </c>
      <c r="K47"/>
      <c r="L47"/>
      <c r="M47"/>
      <c r="N47"/>
      <c r="O47"/>
      <c r="P47"/>
    </row>
    <row r="48" spans="1:16" s="110" customFormat="1" ht="14.45" customHeight="1" x14ac:dyDescent="0.2">
      <c r="A48" s="118" t="s">
        <v>105</v>
      </c>
      <c r="B48" s="121" t="s">
        <v>108</v>
      </c>
      <c r="C48" s="113">
        <v>17.55711682617936</v>
      </c>
      <c r="D48" s="115">
        <v>1271955</v>
      </c>
      <c r="E48" s="114">
        <v>1354023</v>
      </c>
      <c r="F48" s="114">
        <v>1343855</v>
      </c>
      <c r="G48" s="114">
        <v>1391883</v>
      </c>
      <c r="H48" s="140">
        <v>1315801</v>
      </c>
      <c r="I48" s="115">
        <v>-43846</v>
      </c>
      <c r="J48" s="116">
        <v>-3.3322668093427503</v>
      </c>
      <c r="K48"/>
      <c r="L48"/>
      <c r="M48"/>
      <c r="N48"/>
      <c r="O48"/>
      <c r="P48"/>
    </row>
    <row r="49" spans="1:16" s="110" customFormat="1" ht="14.45" customHeight="1" x14ac:dyDescent="0.2">
      <c r="A49" s="118"/>
      <c r="B49" s="121" t="s">
        <v>109</v>
      </c>
      <c r="C49" s="113">
        <v>48.520753674184427</v>
      </c>
      <c r="D49" s="115">
        <v>3515168</v>
      </c>
      <c r="E49" s="114">
        <v>3672418</v>
      </c>
      <c r="F49" s="114">
        <v>3685931</v>
      </c>
      <c r="G49" s="114">
        <v>3703605</v>
      </c>
      <c r="H49" s="140">
        <v>3682049</v>
      </c>
      <c r="I49" s="115">
        <v>-166881</v>
      </c>
      <c r="J49" s="116">
        <v>-4.5322862351913296</v>
      </c>
      <c r="K49"/>
      <c r="L49"/>
      <c r="M49"/>
      <c r="N49"/>
      <c r="O49"/>
      <c r="P49"/>
    </row>
    <row r="50" spans="1:16" s="110" customFormat="1" ht="14.45" customHeight="1" x14ac:dyDescent="0.2">
      <c r="A50" s="118"/>
      <c r="B50" s="121" t="s">
        <v>110</v>
      </c>
      <c r="C50" s="113">
        <v>18.335358040512272</v>
      </c>
      <c r="D50" s="115">
        <v>1328336</v>
      </c>
      <c r="E50" s="114">
        <v>1355288</v>
      </c>
      <c r="F50" s="114">
        <v>1361107</v>
      </c>
      <c r="G50" s="114">
        <v>1360747</v>
      </c>
      <c r="H50" s="140">
        <v>1348620</v>
      </c>
      <c r="I50" s="115">
        <v>-20284</v>
      </c>
      <c r="J50" s="116">
        <v>-1.5040559979831234</v>
      </c>
      <c r="K50"/>
      <c r="L50"/>
      <c r="M50"/>
      <c r="N50"/>
      <c r="O50"/>
      <c r="P50"/>
    </row>
    <row r="51" spans="1:16" s="110" customFormat="1" ht="14.45" customHeight="1" x14ac:dyDescent="0.2">
      <c r="A51" s="120"/>
      <c r="B51" s="121" t="s">
        <v>111</v>
      </c>
      <c r="C51" s="113">
        <v>15.586412574542743</v>
      </c>
      <c r="D51" s="115">
        <v>1129184</v>
      </c>
      <c r="E51" s="114">
        <v>1154951</v>
      </c>
      <c r="F51" s="114">
        <v>1149888</v>
      </c>
      <c r="G51" s="114">
        <v>1136646</v>
      </c>
      <c r="H51" s="140">
        <v>1111915</v>
      </c>
      <c r="I51" s="115">
        <v>17269</v>
      </c>
      <c r="J51" s="116">
        <v>1.5530863420315402</v>
      </c>
      <c r="K51"/>
      <c r="L51"/>
      <c r="M51"/>
      <c r="N51"/>
      <c r="O51"/>
      <c r="P51"/>
    </row>
    <row r="52" spans="1:16" s="110" customFormat="1" ht="14.45" customHeight="1" x14ac:dyDescent="0.2">
      <c r="A52" s="120"/>
      <c r="B52" s="121" t="s">
        <v>112</v>
      </c>
      <c r="C52" s="113">
        <v>1.5092614997317337</v>
      </c>
      <c r="D52" s="115">
        <v>109341</v>
      </c>
      <c r="E52" s="114">
        <v>112076</v>
      </c>
      <c r="F52" s="114">
        <v>116075</v>
      </c>
      <c r="G52" s="114">
        <v>101297</v>
      </c>
      <c r="H52" s="140">
        <v>97674</v>
      </c>
      <c r="I52" s="115">
        <v>11667</v>
      </c>
      <c r="J52" s="116">
        <v>11.944836906443884</v>
      </c>
      <c r="K52"/>
      <c r="L52"/>
      <c r="M52"/>
      <c r="N52"/>
      <c r="O52"/>
      <c r="P52"/>
    </row>
    <row r="53" spans="1:16" s="110" customFormat="1" ht="14.45" customHeight="1" x14ac:dyDescent="0.2">
      <c r="A53" s="120" t="s">
        <v>113</v>
      </c>
      <c r="B53" s="119" t="s">
        <v>116</v>
      </c>
      <c r="C53" s="113">
        <v>86.3724070761549</v>
      </c>
      <c r="D53" s="115">
        <v>6257395</v>
      </c>
      <c r="E53" s="114">
        <v>6508406</v>
      </c>
      <c r="F53" s="114">
        <v>6524111</v>
      </c>
      <c r="G53" s="114">
        <v>6575976</v>
      </c>
      <c r="H53" s="140">
        <v>6467391</v>
      </c>
      <c r="I53" s="115">
        <v>-209996</v>
      </c>
      <c r="J53" s="116">
        <v>-3.2469971275897809</v>
      </c>
      <c r="K53"/>
      <c r="L53"/>
      <c r="M53"/>
      <c r="N53"/>
      <c r="O53"/>
      <c r="P53"/>
    </row>
    <row r="54" spans="1:16" s="110" customFormat="1" ht="14.45" customHeight="1" x14ac:dyDescent="0.2">
      <c r="A54" s="123"/>
      <c r="B54" s="124" t="s">
        <v>117</v>
      </c>
      <c r="C54" s="125">
        <v>13.391653918212137</v>
      </c>
      <c r="D54" s="143">
        <v>970181</v>
      </c>
      <c r="E54" s="144">
        <v>1010231</v>
      </c>
      <c r="F54" s="144">
        <v>999034</v>
      </c>
      <c r="G54" s="144">
        <v>998591</v>
      </c>
      <c r="H54" s="145">
        <v>973287</v>
      </c>
      <c r="I54" s="143">
        <v>-3106</v>
      </c>
      <c r="J54" s="146">
        <v>-0.3191247802549505</v>
      </c>
      <c r="K54"/>
      <c r="L54"/>
      <c r="M54"/>
      <c r="N54"/>
      <c r="O54"/>
      <c r="P54"/>
    </row>
    <row r="55" spans="1:16" s="110" customFormat="1" ht="18" customHeight="1" x14ac:dyDescent="0.2">
      <c r="A55" s="102" t="s">
        <v>183</v>
      </c>
      <c r="B55" s="103"/>
      <c r="C55" s="127"/>
      <c r="D55" s="115"/>
      <c r="E55" s="114"/>
      <c r="F55" s="114"/>
      <c r="G55" s="114"/>
      <c r="H55" s="140"/>
      <c r="I55" s="137"/>
      <c r="J55" s="138"/>
      <c r="K55"/>
      <c r="L55"/>
      <c r="M55"/>
      <c r="N55"/>
      <c r="O55"/>
      <c r="P55"/>
    </row>
    <row r="56" spans="1:16" s="110" customFormat="1" ht="17.100000000000001" customHeight="1" x14ac:dyDescent="0.2">
      <c r="A56" s="111" t="s">
        <v>104</v>
      </c>
      <c r="B56" s="112"/>
      <c r="C56" s="113">
        <v>100</v>
      </c>
      <c r="D56" s="115">
        <v>3422</v>
      </c>
      <c r="E56" s="114">
        <v>3570</v>
      </c>
      <c r="F56" s="114">
        <v>3587</v>
      </c>
      <c r="G56" s="114">
        <v>3605</v>
      </c>
      <c r="H56" s="140">
        <v>3541</v>
      </c>
      <c r="I56" s="115">
        <v>-119</v>
      </c>
      <c r="J56" s="116">
        <v>-3.3606325896639366</v>
      </c>
      <c r="K56"/>
      <c r="L56"/>
      <c r="M56"/>
      <c r="N56"/>
      <c r="O56"/>
      <c r="P56"/>
    </row>
    <row r="57" spans="1:16" s="110" customFormat="1" ht="14.45" customHeight="1" x14ac:dyDescent="0.2">
      <c r="A57" s="120" t="s">
        <v>105</v>
      </c>
      <c r="B57" s="119" t="s">
        <v>106</v>
      </c>
      <c r="C57" s="113">
        <v>45.119812974868495</v>
      </c>
      <c r="D57" s="115">
        <v>1544</v>
      </c>
      <c r="E57" s="114">
        <v>1628</v>
      </c>
      <c r="F57" s="114">
        <v>1626</v>
      </c>
      <c r="G57" s="114">
        <v>1635</v>
      </c>
      <c r="H57" s="140">
        <v>1591</v>
      </c>
      <c r="I57" s="115">
        <v>-47</v>
      </c>
      <c r="J57" s="116">
        <v>-2.9541169076052798</v>
      </c>
    </row>
    <row r="58" spans="1:16" s="110" customFormat="1" ht="14.45" customHeight="1" x14ac:dyDescent="0.2">
      <c r="A58" s="120"/>
      <c r="B58" s="119" t="s">
        <v>107</v>
      </c>
      <c r="C58" s="113">
        <v>54.880187025131505</v>
      </c>
      <c r="D58" s="115">
        <v>1878</v>
      </c>
      <c r="E58" s="114">
        <v>1942</v>
      </c>
      <c r="F58" s="114">
        <v>1961</v>
      </c>
      <c r="G58" s="114">
        <v>1970</v>
      </c>
      <c r="H58" s="140">
        <v>1950</v>
      </c>
      <c r="I58" s="115">
        <v>-72</v>
      </c>
      <c r="J58" s="116">
        <v>-3.6923076923076925</v>
      </c>
    </row>
    <row r="59" spans="1:16" s="110" customFormat="1" ht="14.45" customHeight="1" x14ac:dyDescent="0.2">
      <c r="A59" s="118" t="s">
        <v>105</v>
      </c>
      <c r="B59" s="121" t="s">
        <v>108</v>
      </c>
      <c r="C59" s="113">
        <v>13.325540619520748</v>
      </c>
      <c r="D59" s="115">
        <v>456</v>
      </c>
      <c r="E59" s="114">
        <v>472</v>
      </c>
      <c r="F59" s="114">
        <v>500</v>
      </c>
      <c r="G59" s="114">
        <v>499</v>
      </c>
      <c r="H59" s="140">
        <v>436</v>
      </c>
      <c r="I59" s="115">
        <v>20</v>
      </c>
      <c r="J59" s="116">
        <v>4.5871559633027523</v>
      </c>
    </row>
    <row r="60" spans="1:16" s="110" customFormat="1" ht="14.45" customHeight="1" x14ac:dyDescent="0.2">
      <c r="A60" s="118"/>
      <c r="B60" s="121" t="s">
        <v>109</v>
      </c>
      <c r="C60" s="113">
        <v>39.246054938632376</v>
      </c>
      <c r="D60" s="115">
        <v>1343</v>
      </c>
      <c r="E60" s="114">
        <v>1427</v>
      </c>
      <c r="F60" s="114">
        <v>1411</v>
      </c>
      <c r="G60" s="114">
        <v>1438</v>
      </c>
      <c r="H60" s="140">
        <v>1446</v>
      </c>
      <c r="I60" s="115">
        <v>-103</v>
      </c>
      <c r="J60" s="116">
        <v>-7.1230982019363758</v>
      </c>
    </row>
    <row r="61" spans="1:16" s="110" customFormat="1" ht="14.45" customHeight="1" x14ac:dyDescent="0.2">
      <c r="A61" s="118"/>
      <c r="B61" s="121" t="s">
        <v>110</v>
      </c>
      <c r="C61" s="113">
        <v>20.98188194038574</v>
      </c>
      <c r="D61" s="115">
        <v>718</v>
      </c>
      <c r="E61" s="114">
        <v>747</v>
      </c>
      <c r="F61" s="114">
        <v>772</v>
      </c>
      <c r="G61" s="114">
        <v>756</v>
      </c>
      <c r="H61" s="140">
        <v>765</v>
      </c>
      <c r="I61" s="115">
        <v>-47</v>
      </c>
      <c r="J61" s="116">
        <v>-6.143790849673203</v>
      </c>
    </row>
    <row r="62" spans="1:16" s="110" customFormat="1" ht="14.45" customHeight="1" x14ac:dyDescent="0.2">
      <c r="A62" s="120"/>
      <c r="B62" s="121" t="s">
        <v>111</v>
      </c>
      <c r="C62" s="113">
        <v>26.446522501461136</v>
      </c>
      <c r="D62" s="115">
        <v>905</v>
      </c>
      <c r="E62" s="114">
        <v>924</v>
      </c>
      <c r="F62" s="114">
        <v>904</v>
      </c>
      <c r="G62" s="114">
        <v>912</v>
      </c>
      <c r="H62" s="140">
        <v>894</v>
      </c>
      <c r="I62" s="115">
        <v>11</v>
      </c>
      <c r="J62" s="116">
        <v>1.2304250559284116</v>
      </c>
    </row>
    <row r="63" spans="1:16" s="110" customFormat="1" ht="14.45" customHeight="1" x14ac:dyDescent="0.2">
      <c r="A63" s="120"/>
      <c r="B63" s="121" t="s">
        <v>112</v>
      </c>
      <c r="C63" s="113">
        <v>2.9807130333138514</v>
      </c>
      <c r="D63" s="115">
        <v>102</v>
      </c>
      <c r="E63" s="114">
        <v>98</v>
      </c>
      <c r="F63" s="114">
        <v>95</v>
      </c>
      <c r="G63" s="114">
        <v>85</v>
      </c>
      <c r="H63" s="140">
        <v>81</v>
      </c>
      <c r="I63" s="115">
        <v>21</v>
      </c>
      <c r="J63" s="116">
        <v>25.925925925925927</v>
      </c>
    </row>
    <row r="64" spans="1:16" s="110" customFormat="1" ht="14.45" customHeight="1" x14ac:dyDescent="0.2">
      <c r="A64" s="120" t="s">
        <v>113</v>
      </c>
      <c r="B64" s="119" t="s">
        <v>116</v>
      </c>
      <c r="C64" s="113">
        <v>94.009351256575101</v>
      </c>
      <c r="D64" s="115">
        <v>3217</v>
      </c>
      <c r="E64" s="114">
        <v>3355</v>
      </c>
      <c r="F64" s="114">
        <v>3390</v>
      </c>
      <c r="G64" s="114">
        <v>3394</v>
      </c>
      <c r="H64" s="140">
        <v>3345</v>
      </c>
      <c r="I64" s="115">
        <v>-128</v>
      </c>
      <c r="J64" s="116">
        <v>-3.82660687593423</v>
      </c>
    </row>
    <row r="65" spans="1:10" s="110" customFormat="1" ht="14.45" customHeight="1" x14ac:dyDescent="0.2">
      <c r="A65" s="123"/>
      <c r="B65" s="124" t="s">
        <v>117</v>
      </c>
      <c r="C65" s="125">
        <v>5.7860900058445353</v>
      </c>
      <c r="D65" s="143">
        <v>198</v>
      </c>
      <c r="E65" s="144">
        <v>212</v>
      </c>
      <c r="F65" s="144">
        <v>193</v>
      </c>
      <c r="G65" s="144">
        <v>205</v>
      </c>
      <c r="H65" s="145">
        <v>190</v>
      </c>
      <c r="I65" s="143">
        <v>8</v>
      </c>
      <c r="J65" s="146">
        <v>4.2105263157894735</v>
      </c>
    </row>
    <row r="66" spans="1:10" s="151" customFormat="1" ht="11.25" customHeight="1" x14ac:dyDescent="0.15">
      <c r="B66" s="147"/>
      <c r="C66" s="147"/>
      <c r="D66" s="148"/>
      <c r="E66" s="148"/>
      <c r="F66" s="148"/>
      <c r="G66" s="149"/>
      <c r="H66" s="148"/>
      <c r="I66" s="148"/>
      <c r="J66" s="150" t="s">
        <v>45</v>
      </c>
    </row>
    <row r="67" spans="1:10" s="151" customFormat="1" ht="11.25" customHeight="1" x14ac:dyDescent="0.15">
      <c r="A67" s="152" t="s">
        <v>122</v>
      </c>
      <c r="B67" s="153"/>
      <c r="C67" s="153"/>
      <c r="D67" s="154"/>
      <c r="E67" s="153"/>
      <c r="F67" s="153"/>
      <c r="G67" s="153"/>
      <c r="H67" s="153"/>
      <c r="I67" s="153"/>
      <c r="J67" s="153"/>
    </row>
    <row r="68" spans="1:10" ht="17.25" customHeight="1" x14ac:dyDescent="0.2">
      <c r="A68" s="568" t="s">
        <v>123</v>
      </c>
      <c r="B68" s="569"/>
      <c r="C68" s="569"/>
      <c r="D68" s="569"/>
      <c r="E68" s="569"/>
      <c r="F68" s="569"/>
      <c r="G68" s="569"/>
      <c r="H68" s="569"/>
      <c r="I68" s="569"/>
      <c r="J68" s="569"/>
    </row>
    <row r="69" spans="1:10" ht="21" customHeight="1" x14ac:dyDescent="0.2">
      <c r="A69" s="568"/>
      <c r="B69" s="569"/>
      <c r="C69" s="569"/>
      <c r="D69" s="569"/>
      <c r="E69" s="569"/>
      <c r="F69" s="569"/>
      <c r="G69" s="569"/>
      <c r="H69" s="569"/>
      <c r="I69" s="569"/>
      <c r="J69" s="569"/>
    </row>
    <row r="70" spans="1:10" ht="12.75" customHeight="1" x14ac:dyDescent="0.2">
      <c r="A70" s="244"/>
      <c r="B70" s="244"/>
      <c r="C70" s="245"/>
      <c r="D70" s="246"/>
      <c r="E70" s="246"/>
      <c r="F70" s="246"/>
      <c r="G70" s="246"/>
      <c r="H70" s="246"/>
      <c r="I70" s="246"/>
      <c r="J70" s="247"/>
    </row>
    <row r="71" spans="1:10" ht="12.75" customHeight="1" x14ac:dyDescent="0.2">
      <c r="A71" s="244"/>
      <c r="B71" s="244"/>
      <c r="C71" s="245"/>
      <c r="D71" s="246"/>
      <c r="E71" s="246"/>
      <c r="F71" s="246"/>
      <c r="G71" s="246"/>
      <c r="H71" s="246"/>
      <c r="I71" s="246"/>
      <c r="J71" s="247"/>
    </row>
    <row r="72" spans="1:10" ht="12.75" customHeight="1" x14ac:dyDescent="0.2"/>
  </sheetData>
  <mergeCells count="14">
    <mergeCell ref="G8:G9"/>
    <mergeCell ref="H8:H9"/>
    <mergeCell ref="A68:J68"/>
    <mergeCell ref="A69:J69"/>
    <mergeCell ref="A3:J3"/>
    <mergeCell ref="A4:J4"/>
    <mergeCell ref="A5:D5"/>
    <mergeCell ref="A7:B10"/>
    <mergeCell ref="C7:C10"/>
    <mergeCell ref="D7:H7"/>
    <mergeCell ref="I7:J8"/>
    <mergeCell ref="D8:D9"/>
    <mergeCell ref="E8:E9"/>
    <mergeCell ref="F8:F9"/>
  </mergeCells>
  <printOptions horizontalCentered="1"/>
  <pageMargins left="0.7" right="0.7" top="0.75" bottom="0.75" header="0.3" footer="0.3"/>
  <pageSetup paperSize="9" scale="73" orientation="portrait"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4">
    <pageSetUpPr fitToPage="1"/>
  </sheetPr>
  <dimension ref="A1:Q55"/>
  <sheetViews>
    <sheetView showGridLines="0" zoomScaleNormal="100" workbookViewId="0"/>
  </sheetViews>
  <sheetFormatPr baseColWidth="10" defaultColWidth="7.75" defaultRowHeight="15.95" customHeight="1" x14ac:dyDescent="0.2"/>
  <cols>
    <col min="1" max="3" width="3.25" style="97" customWidth="1"/>
    <col min="4" max="4" width="22.625" style="97" customWidth="1"/>
    <col min="5" max="5" width="5.875" style="155" customWidth="1"/>
    <col min="6" max="11" width="8.5" style="156" customWidth="1"/>
    <col min="12" max="12" width="8.5" style="157" customWidth="1"/>
    <col min="13" max="13" width="8.5" style="97" customWidth="1"/>
    <col min="14" max="16384" width="7.75" style="97"/>
  </cols>
  <sheetData>
    <row r="1" spans="1:17" s="91" customFormat="1" ht="36.75" customHeight="1" x14ac:dyDescent="0.2">
      <c r="A1" s="88"/>
      <c r="B1" s="88"/>
      <c r="C1" s="88"/>
      <c r="D1" s="89"/>
      <c r="E1" s="248"/>
      <c r="F1" s="90"/>
      <c r="G1" s="90"/>
      <c r="H1" s="90"/>
      <c r="I1" s="89"/>
      <c r="J1" s="89"/>
      <c r="K1" s="89"/>
      <c r="L1" s="15" t="s">
        <v>6</v>
      </c>
    </row>
    <row r="2" spans="1:17" s="91" customFormat="1" ht="11.25" customHeight="1" x14ac:dyDescent="0.2">
      <c r="A2" s="92"/>
      <c r="B2" s="92"/>
      <c r="C2" s="92"/>
      <c r="D2" s="93"/>
      <c r="E2" s="250"/>
      <c r="F2" s="93"/>
      <c r="G2" s="93"/>
      <c r="H2" s="93"/>
      <c r="I2" s="93"/>
      <c r="J2" s="93"/>
      <c r="K2" s="93"/>
      <c r="L2" s="93"/>
    </row>
    <row r="3" spans="1:17" s="94" customFormat="1" ht="20.100000000000001" customHeight="1" x14ac:dyDescent="0.2">
      <c r="A3" s="571" t="s">
        <v>327</v>
      </c>
      <c r="B3" s="571"/>
      <c r="C3" s="571"/>
      <c r="D3" s="571"/>
      <c r="E3" s="571"/>
      <c r="F3" s="571"/>
      <c r="G3" s="571"/>
      <c r="H3" s="571"/>
      <c r="I3" s="571"/>
      <c r="J3" s="571"/>
      <c r="K3" s="571"/>
      <c r="L3" s="571"/>
    </row>
    <row r="4" spans="1:17" s="94" customFormat="1" ht="12" customHeight="1" x14ac:dyDescent="0.2">
      <c r="A4" s="572" t="s">
        <v>92</v>
      </c>
      <c r="B4" s="572"/>
      <c r="C4" s="572"/>
      <c r="D4" s="572"/>
      <c r="E4" s="572"/>
      <c r="F4" s="572"/>
      <c r="G4" s="572"/>
      <c r="H4" s="572"/>
      <c r="I4" s="572"/>
      <c r="J4" s="572"/>
      <c r="K4" s="572"/>
      <c r="L4" s="572"/>
    </row>
    <row r="5" spans="1:17" s="94" customFormat="1" ht="12" customHeight="1" x14ac:dyDescent="0.2">
      <c r="A5" s="573" t="s">
        <v>57</v>
      </c>
      <c r="B5" s="573"/>
      <c r="C5" s="573"/>
      <c r="D5" s="573"/>
      <c r="E5" s="573"/>
      <c r="F5" s="573"/>
      <c r="G5" s="252"/>
      <c r="H5" s="252"/>
      <c r="I5" s="252"/>
      <c r="J5" s="252"/>
      <c r="K5" s="252"/>
      <c r="L5" s="252"/>
    </row>
    <row r="6" spans="1:17" s="94" customFormat="1" ht="11.25" customHeight="1" x14ac:dyDescent="0.2">
      <c r="A6" s="227"/>
      <c r="B6" s="227"/>
      <c r="C6" s="227"/>
      <c r="D6" s="227"/>
      <c r="E6" s="227"/>
      <c r="F6" s="227"/>
      <c r="G6" s="227"/>
      <c r="H6" s="227"/>
      <c r="I6" s="227"/>
      <c r="J6" s="227"/>
      <c r="K6" s="227"/>
      <c r="L6" s="227"/>
    </row>
    <row r="7" spans="1:17" s="91" customFormat="1" ht="12" customHeight="1" x14ac:dyDescent="0.2">
      <c r="A7" s="576" t="s">
        <v>93</v>
      </c>
      <c r="B7" s="577"/>
      <c r="C7" s="577"/>
      <c r="D7" s="577"/>
      <c r="E7" s="582" t="s">
        <v>94</v>
      </c>
      <c r="F7" s="585" t="s">
        <v>326</v>
      </c>
      <c r="G7" s="586"/>
      <c r="H7" s="586"/>
      <c r="I7" s="586"/>
      <c r="J7" s="587"/>
      <c r="K7" s="588" t="s">
        <v>180</v>
      </c>
      <c r="L7" s="589"/>
      <c r="M7" s="96"/>
      <c r="N7" s="96"/>
      <c r="O7" s="96"/>
      <c r="P7" s="96"/>
      <c r="Q7" s="96"/>
    </row>
    <row r="8" spans="1:17" ht="21.75" customHeight="1" x14ac:dyDescent="0.2">
      <c r="A8" s="578"/>
      <c r="B8" s="579"/>
      <c r="C8" s="579"/>
      <c r="D8" s="579"/>
      <c r="E8" s="583"/>
      <c r="F8" s="566" t="s">
        <v>97</v>
      </c>
      <c r="G8" s="566" t="s">
        <v>98</v>
      </c>
      <c r="H8" s="566" t="s">
        <v>99</v>
      </c>
      <c r="I8" s="566" t="s">
        <v>100</v>
      </c>
      <c r="J8" s="566" t="s">
        <v>101</v>
      </c>
      <c r="K8" s="590"/>
      <c r="L8" s="591"/>
    </row>
    <row r="9" spans="1:17" ht="12" customHeight="1" x14ac:dyDescent="0.2">
      <c r="A9" s="578"/>
      <c r="B9" s="579"/>
      <c r="C9" s="579"/>
      <c r="D9" s="579"/>
      <c r="E9" s="583"/>
      <c r="F9" s="567"/>
      <c r="G9" s="567"/>
      <c r="H9" s="567"/>
      <c r="I9" s="567"/>
      <c r="J9" s="567"/>
      <c r="K9" s="98" t="s">
        <v>102</v>
      </c>
      <c r="L9" s="99" t="s">
        <v>103</v>
      </c>
    </row>
    <row r="10" spans="1:17" ht="12" customHeight="1" x14ac:dyDescent="0.2">
      <c r="A10" s="580"/>
      <c r="B10" s="581"/>
      <c r="C10" s="581"/>
      <c r="D10" s="581"/>
      <c r="E10" s="584"/>
      <c r="F10" s="100">
        <v>1</v>
      </c>
      <c r="G10" s="100">
        <v>2</v>
      </c>
      <c r="H10" s="100">
        <v>3</v>
      </c>
      <c r="I10" s="100">
        <v>4</v>
      </c>
      <c r="J10" s="100">
        <v>5</v>
      </c>
      <c r="K10" s="100">
        <v>6</v>
      </c>
      <c r="L10" s="100">
        <v>7</v>
      </c>
      <c r="M10" s="101"/>
    </row>
    <row r="11" spans="1:17" s="110" customFormat="1" ht="18" customHeight="1" x14ac:dyDescent="0.2">
      <c r="A11" s="255" t="s">
        <v>104</v>
      </c>
      <c r="B11" s="256"/>
      <c r="C11" s="256"/>
      <c r="D11" s="257"/>
      <c r="E11" s="285">
        <v>100</v>
      </c>
      <c r="F11" s="115">
        <v>3090</v>
      </c>
      <c r="G11" s="114">
        <v>3246</v>
      </c>
      <c r="H11" s="114">
        <v>3310</v>
      </c>
      <c r="I11" s="114">
        <v>3328</v>
      </c>
      <c r="J11" s="140">
        <v>3227</v>
      </c>
      <c r="K11" s="114">
        <v>-137</v>
      </c>
      <c r="L11" s="116">
        <v>-4.2454291911992561</v>
      </c>
    </row>
    <row r="12" spans="1:17" s="110" customFormat="1" ht="24" customHeight="1" x14ac:dyDescent="0.2">
      <c r="A12" s="604" t="s">
        <v>185</v>
      </c>
      <c r="B12" s="605"/>
      <c r="C12" s="605"/>
      <c r="D12" s="606"/>
      <c r="E12" s="113">
        <v>44.40129449838188</v>
      </c>
      <c r="F12" s="115">
        <v>1372</v>
      </c>
      <c r="G12" s="114">
        <v>1455</v>
      </c>
      <c r="H12" s="114">
        <v>1464</v>
      </c>
      <c r="I12" s="114">
        <v>1472</v>
      </c>
      <c r="J12" s="140">
        <v>1411</v>
      </c>
      <c r="K12" s="114">
        <v>-39</v>
      </c>
      <c r="L12" s="116">
        <v>-2.7639971651311126</v>
      </c>
    </row>
    <row r="13" spans="1:17" s="110" customFormat="1" ht="15" customHeight="1" x14ac:dyDescent="0.2">
      <c r="A13" s="120"/>
      <c r="B13" s="612" t="s">
        <v>107</v>
      </c>
      <c r="C13" s="612"/>
      <c r="E13" s="113">
        <v>55.59870550161812</v>
      </c>
      <c r="F13" s="115">
        <v>1718</v>
      </c>
      <c r="G13" s="114">
        <v>1791</v>
      </c>
      <c r="H13" s="114">
        <v>1846</v>
      </c>
      <c r="I13" s="114">
        <v>1856</v>
      </c>
      <c r="J13" s="140">
        <v>1816</v>
      </c>
      <c r="K13" s="114">
        <v>-98</v>
      </c>
      <c r="L13" s="116">
        <v>-5.3964757709251101</v>
      </c>
    </row>
    <row r="14" spans="1:17" s="110" customFormat="1" ht="22.5" customHeight="1" x14ac:dyDescent="0.2">
      <c r="A14" s="604" t="s">
        <v>186</v>
      </c>
      <c r="B14" s="605"/>
      <c r="C14" s="605"/>
      <c r="D14" s="606"/>
      <c r="E14" s="113">
        <v>14.951456310679612</v>
      </c>
      <c r="F14" s="115">
        <v>462</v>
      </c>
      <c r="G14" s="114">
        <v>471</v>
      </c>
      <c r="H14" s="114">
        <v>515</v>
      </c>
      <c r="I14" s="114">
        <v>518</v>
      </c>
      <c r="J14" s="140">
        <v>450</v>
      </c>
      <c r="K14" s="114">
        <v>12</v>
      </c>
      <c r="L14" s="116">
        <v>2.6666666666666665</v>
      </c>
    </row>
    <row r="15" spans="1:17" s="110" customFormat="1" ht="15" customHeight="1" x14ac:dyDescent="0.2">
      <c r="A15" s="120"/>
      <c r="B15" s="119"/>
      <c r="C15" s="258" t="s">
        <v>106</v>
      </c>
      <c r="E15" s="113">
        <v>45.021645021645021</v>
      </c>
      <c r="F15" s="115">
        <v>208</v>
      </c>
      <c r="G15" s="114">
        <v>213</v>
      </c>
      <c r="H15" s="114">
        <v>227</v>
      </c>
      <c r="I15" s="114">
        <v>229</v>
      </c>
      <c r="J15" s="140">
        <v>198</v>
      </c>
      <c r="K15" s="114">
        <v>10</v>
      </c>
      <c r="L15" s="116">
        <v>5.0505050505050502</v>
      </c>
    </row>
    <row r="16" spans="1:17" s="110" customFormat="1" ht="15" customHeight="1" x14ac:dyDescent="0.2">
      <c r="A16" s="120"/>
      <c r="B16" s="119"/>
      <c r="C16" s="258" t="s">
        <v>107</v>
      </c>
      <c r="E16" s="113">
        <v>54.978354978354979</v>
      </c>
      <c r="F16" s="115">
        <v>254</v>
      </c>
      <c r="G16" s="114">
        <v>258</v>
      </c>
      <c r="H16" s="114">
        <v>288</v>
      </c>
      <c r="I16" s="114">
        <v>289</v>
      </c>
      <c r="J16" s="140">
        <v>252</v>
      </c>
      <c r="K16" s="114">
        <v>2</v>
      </c>
      <c r="L16" s="116">
        <v>0.79365079365079361</v>
      </c>
    </row>
    <row r="17" spans="1:12" s="110" customFormat="1" ht="15" customHeight="1" x14ac:dyDescent="0.2">
      <c r="A17" s="120"/>
      <c r="B17" s="121" t="s">
        <v>109</v>
      </c>
      <c r="C17" s="258"/>
      <c r="E17" s="113">
        <v>37.411003236245953</v>
      </c>
      <c r="F17" s="115">
        <v>1156</v>
      </c>
      <c r="G17" s="114">
        <v>1240</v>
      </c>
      <c r="H17" s="114">
        <v>1237</v>
      </c>
      <c r="I17" s="114">
        <v>1259</v>
      </c>
      <c r="J17" s="140">
        <v>1252</v>
      </c>
      <c r="K17" s="114">
        <v>-96</v>
      </c>
      <c r="L17" s="116">
        <v>-7.6677316293929714</v>
      </c>
    </row>
    <row r="18" spans="1:12" s="110" customFormat="1" ht="15" customHeight="1" x14ac:dyDescent="0.2">
      <c r="A18" s="120"/>
      <c r="B18" s="119"/>
      <c r="C18" s="258" t="s">
        <v>106</v>
      </c>
      <c r="E18" s="113">
        <v>42.041522491349482</v>
      </c>
      <c r="F18" s="115">
        <v>486</v>
      </c>
      <c r="G18" s="114">
        <v>521</v>
      </c>
      <c r="H18" s="114">
        <v>500</v>
      </c>
      <c r="I18" s="114">
        <v>506</v>
      </c>
      <c r="J18" s="140">
        <v>495</v>
      </c>
      <c r="K18" s="114">
        <v>-9</v>
      </c>
      <c r="L18" s="116">
        <v>-1.8181818181818181</v>
      </c>
    </row>
    <row r="19" spans="1:12" s="110" customFormat="1" ht="15" customHeight="1" x14ac:dyDescent="0.2">
      <c r="A19" s="120"/>
      <c r="B19" s="119"/>
      <c r="C19" s="258" t="s">
        <v>107</v>
      </c>
      <c r="E19" s="113">
        <v>57.958477508650518</v>
      </c>
      <c r="F19" s="115">
        <v>670</v>
      </c>
      <c r="G19" s="114">
        <v>719</v>
      </c>
      <c r="H19" s="114">
        <v>737</v>
      </c>
      <c r="I19" s="114">
        <v>753</v>
      </c>
      <c r="J19" s="140">
        <v>757</v>
      </c>
      <c r="K19" s="114">
        <v>-87</v>
      </c>
      <c r="L19" s="116">
        <v>-11.492734478203435</v>
      </c>
    </row>
    <row r="20" spans="1:12" s="110" customFormat="1" ht="15" customHeight="1" x14ac:dyDescent="0.2">
      <c r="A20" s="120"/>
      <c r="B20" s="121" t="s">
        <v>110</v>
      </c>
      <c r="C20" s="258"/>
      <c r="E20" s="113">
        <v>21.262135922330096</v>
      </c>
      <c r="F20" s="115">
        <v>657</v>
      </c>
      <c r="G20" s="114">
        <v>694</v>
      </c>
      <c r="H20" s="114">
        <v>723</v>
      </c>
      <c r="I20" s="114">
        <v>712</v>
      </c>
      <c r="J20" s="140">
        <v>725</v>
      </c>
      <c r="K20" s="114">
        <v>-68</v>
      </c>
      <c r="L20" s="116">
        <v>-9.3793103448275854</v>
      </c>
    </row>
    <row r="21" spans="1:12" s="110" customFormat="1" ht="15" customHeight="1" x14ac:dyDescent="0.2">
      <c r="A21" s="120"/>
      <c r="B21" s="119"/>
      <c r="C21" s="258" t="s">
        <v>106</v>
      </c>
      <c r="E21" s="113">
        <v>38.203957382039576</v>
      </c>
      <c r="F21" s="115">
        <v>251</v>
      </c>
      <c r="G21" s="114">
        <v>278</v>
      </c>
      <c r="H21" s="114">
        <v>284</v>
      </c>
      <c r="I21" s="114">
        <v>286</v>
      </c>
      <c r="J21" s="140">
        <v>285</v>
      </c>
      <c r="K21" s="114">
        <v>-34</v>
      </c>
      <c r="L21" s="116">
        <v>-11.929824561403509</v>
      </c>
    </row>
    <row r="22" spans="1:12" s="110" customFormat="1" ht="15" customHeight="1" x14ac:dyDescent="0.2">
      <c r="A22" s="120"/>
      <c r="B22" s="119"/>
      <c r="C22" s="258" t="s">
        <v>107</v>
      </c>
      <c r="E22" s="113">
        <v>61.796042617960424</v>
      </c>
      <c r="F22" s="115">
        <v>406</v>
      </c>
      <c r="G22" s="114">
        <v>416</v>
      </c>
      <c r="H22" s="114">
        <v>439</v>
      </c>
      <c r="I22" s="114">
        <v>426</v>
      </c>
      <c r="J22" s="140">
        <v>440</v>
      </c>
      <c r="K22" s="114">
        <v>-34</v>
      </c>
      <c r="L22" s="116">
        <v>-7.7272727272727275</v>
      </c>
    </row>
    <row r="23" spans="1:12" s="110" customFormat="1" ht="15" customHeight="1" x14ac:dyDescent="0.2">
      <c r="A23" s="120"/>
      <c r="B23" s="121" t="s">
        <v>111</v>
      </c>
      <c r="C23" s="258"/>
      <c r="E23" s="113">
        <v>26.375404530744337</v>
      </c>
      <c r="F23" s="115">
        <v>815</v>
      </c>
      <c r="G23" s="114">
        <v>841</v>
      </c>
      <c r="H23" s="114">
        <v>835</v>
      </c>
      <c r="I23" s="114">
        <v>839</v>
      </c>
      <c r="J23" s="140">
        <v>800</v>
      </c>
      <c r="K23" s="114">
        <v>15</v>
      </c>
      <c r="L23" s="116">
        <v>1.875</v>
      </c>
    </row>
    <row r="24" spans="1:12" s="110" customFormat="1" ht="15" customHeight="1" x14ac:dyDescent="0.2">
      <c r="A24" s="120"/>
      <c r="B24" s="119"/>
      <c r="C24" s="258" t="s">
        <v>106</v>
      </c>
      <c r="E24" s="113">
        <v>52.392638036809814</v>
      </c>
      <c r="F24" s="115">
        <v>427</v>
      </c>
      <c r="G24" s="114">
        <v>443</v>
      </c>
      <c r="H24" s="114">
        <v>453</v>
      </c>
      <c r="I24" s="114">
        <v>451</v>
      </c>
      <c r="J24" s="140">
        <v>433</v>
      </c>
      <c r="K24" s="114">
        <v>-6</v>
      </c>
      <c r="L24" s="116">
        <v>-1.3856812933025404</v>
      </c>
    </row>
    <row r="25" spans="1:12" s="110" customFormat="1" ht="15" customHeight="1" x14ac:dyDescent="0.2">
      <c r="A25" s="120"/>
      <c r="B25" s="119"/>
      <c r="C25" s="258" t="s">
        <v>107</v>
      </c>
      <c r="E25" s="113">
        <v>47.607361963190186</v>
      </c>
      <c r="F25" s="115">
        <v>388</v>
      </c>
      <c r="G25" s="114">
        <v>398</v>
      </c>
      <c r="H25" s="114">
        <v>382</v>
      </c>
      <c r="I25" s="114">
        <v>388</v>
      </c>
      <c r="J25" s="140">
        <v>367</v>
      </c>
      <c r="K25" s="114">
        <v>21</v>
      </c>
      <c r="L25" s="116">
        <v>5.7220708446866482</v>
      </c>
    </row>
    <row r="26" spans="1:12" s="110" customFormat="1" ht="15" customHeight="1" x14ac:dyDescent="0.2">
      <c r="A26" s="120"/>
      <c r="C26" s="121" t="s">
        <v>187</v>
      </c>
      <c r="D26" s="110" t="s">
        <v>188</v>
      </c>
      <c r="E26" s="113">
        <v>3.1391585760517797</v>
      </c>
      <c r="F26" s="115">
        <v>97</v>
      </c>
      <c r="G26" s="114">
        <v>102</v>
      </c>
      <c r="H26" s="114">
        <v>102</v>
      </c>
      <c r="I26" s="114">
        <v>93</v>
      </c>
      <c r="J26" s="140">
        <v>83</v>
      </c>
      <c r="K26" s="114">
        <v>14</v>
      </c>
      <c r="L26" s="116">
        <v>16.867469879518072</v>
      </c>
    </row>
    <row r="27" spans="1:12" s="110" customFormat="1" ht="15" customHeight="1" x14ac:dyDescent="0.2">
      <c r="A27" s="120"/>
      <c r="B27" s="119"/>
      <c r="D27" s="259" t="s">
        <v>106</v>
      </c>
      <c r="E27" s="113">
        <v>49.484536082474229</v>
      </c>
      <c r="F27" s="115">
        <v>48</v>
      </c>
      <c r="G27" s="114">
        <v>46</v>
      </c>
      <c r="H27" s="114">
        <v>56</v>
      </c>
      <c r="I27" s="114">
        <v>52</v>
      </c>
      <c r="J27" s="140">
        <v>54</v>
      </c>
      <c r="K27" s="114">
        <v>-6</v>
      </c>
      <c r="L27" s="116">
        <v>-11.111111111111111</v>
      </c>
    </row>
    <row r="28" spans="1:12" s="110" customFormat="1" ht="15" customHeight="1" x14ac:dyDescent="0.2">
      <c r="A28" s="120"/>
      <c r="B28" s="119"/>
      <c r="D28" s="259" t="s">
        <v>107</v>
      </c>
      <c r="E28" s="113">
        <v>50.515463917525771</v>
      </c>
      <c r="F28" s="115">
        <v>49</v>
      </c>
      <c r="G28" s="114">
        <v>56</v>
      </c>
      <c r="H28" s="114">
        <v>46</v>
      </c>
      <c r="I28" s="114">
        <v>41</v>
      </c>
      <c r="J28" s="140">
        <v>29</v>
      </c>
      <c r="K28" s="114">
        <v>20</v>
      </c>
      <c r="L28" s="116">
        <v>68.965517241379317</v>
      </c>
    </row>
    <row r="29" spans="1:12" s="110" customFormat="1" ht="24" customHeight="1" x14ac:dyDescent="0.2">
      <c r="A29" s="604" t="s">
        <v>189</v>
      </c>
      <c r="B29" s="605"/>
      <c r="C29" s="605"/>
      <c r="D29" s="606"/>
      <c r="E29" s="113">
        <v>94.304207119741093</v>
      </c>
      <c r="F29" s="115">
        <v>2914</v>
      </c>
      <c r="G29" s="114">
        <v>3079</v>
      </c>
      <c r="H29" s="114">
        <v>3161</v>
      </c>
      <c r="I29" s="114">
        <v>3174</v>
      </c>
      <c r="J29" s="140">
        <v>3080</v>
      </c>
      <c r="K29" s="114">
        <v>-166</v>
      </c>
      <c r="L29" s="116">
        <v>-5.3896103896103895</v>
      </c>
    </row>
    <row r="30" spans="1:12" s="110" customFormat="1" ht="15" customHeight="1" x14ac:dyDescent="0.2">
      <c r="A30" s="120"/>
      <c r="B30" s="119"/>
      <c r="C30" s="258" t="s">
        <v>106</v>
      </c>
      <c r="E30" s="113">
        <v>43.41111873713109</v>
      </c>
      <c r="F30" s="115">
        <v>1265</v>
      </c>
      <c r="G30" s="114">
        <v>1360</v>
      </c>
      <c r="H30" s="114">
        <v>1376</v>
      </c>
      <c r="I30" s="114">
        <v>1382</v>
      </c>
      <c r="J30" s="140">
        <v>1330</v>
      </c>
      <c r="K30" s="114">
        <v>-65</v>
      </c>
      <c r="L30" s="116">
        <v>-4.8872180451127818</v>
      </c>
    </row>
    <row r="31" spans="1:12" s="110" customFormat="1" ht="15" customHeight="1" x14ac:dyDescent="0.2">
      <c r="A31" s="120"/>
      <c r="B31" s="119"/>
      <c r="C31" s="258" t="s">
        <v>107</v>
      </c>
      <c r="E31" s="113">
        <v>56.58888126286891</v>
      </c>
      <c r="F31" s="115">
        <v>1649</v>
      </c>
      <c r="G31" s="114">
        <v>1719</v>
      </c>
      <c r="H31" s="114">
        <v>1785</v>
      </c>
      <c r="I31" s="114">
        <v>1792</v>
      </c>
      <c r="J31" s="140">
        <v>1750</v>
      </c>
      <c r="K31" s="114">
        <v>-101</v>
      </c>
      <c r="L31" s="116">
        <v>-5.7714285714285714</v>
      </c>
    </row>
    <row r="32" spans="1:12" s="110" customFormat="1" ht="15" customHeight="1" x14ac:dyDescent="0.2">
      <c r="A32" s="120"/>
      <c r="B32" s="119" t="s">
        <v>117</v>
      </c>
      <c r="C32" s="258"/>
      <c r="E32" s="113">
        <v>5.4692556634304204</v>
      </c>
      <c r="F32" s="114">
        <v>169</v>
      </c>
      <c r="G32" s="114">
        <v>164</v>
      </c>
      <c r="H32" s="114">
        <v>146</v>
      </c>
      <c r="I32" s="114">
        <v>151</v>
      </c>
      <c r="J32" s="140">
        <v>143</v>
      </c>
      <c r="K32" s="114">
        <v>26</v>
      </c>
      <c r="L32" s="116">
        <v>18.181818181818183</v>
      </c>
    </row>
    <row r="33" spans="1:12" s="110" customFormat="1" ht="15" customHeight="1" x14ac:dyDescent="0.2">
      <c r="A33" s="120"/>
      <c r="B33" s="119"/>
      <c r="C33" s="258" t="s">
        <v>106</v>
      </c>
      <c r="E33" s="113">
        <v>60.946745562130175</v>
      </c>
      <c r="F33" s="114">
        <v>103</v>
      </c>
      <c r="G33" s="114">
        <v>94</v>
      </c>
      <c r="H33" s="114">
        <v>87</v>
      </c>
      <c r="I33" s="114">
        <v>89</v>
      </c>
      <c r="J33" s="140">
        <v>79</v>
      </c>
      <c r="K33" s="114">
        <v>24</v>
      </c>
      <c r="L33" s="116">
        <v>30.379746835443036</v>
      </c>
    </row>
    <row r="34" spans="1:12" s="110" customFormat="1" ht="15" customHeight="1" x14ac:dyDescent="0.2">
      <c r="A34" s="120"/>
      <c r="B34" s="119"/>
      <c r="C34" s="258" t="s">
        <v>107</v>
      </c>
      <c r="E34" s="113">
        <v>39.053254437869825</v>
      </c>
      <c r="F34" s="114">
        <v>66</v>
      </c>
      <c r="G34" s="114">
        <v>70</v>
      </c>
      <c r="H34" s="114">
        <v>59</v>
      </c>
      <c r="I34" s="114">
        <v>62</v>
      </c>
      <c r="J34" s="140">
        <v>64</v>
      </c>
      <c r="K34" s="114">
        <v>2</v>
      </c>
      <c r="L34" s="116">
        <v>3.125</v>
      </c>
    </row>
    <row r="35" spans="1:12" s="110" customFormat="1" ht="24" customHeight="1" x14ac:dyDescent="0.2">
      <c r="A35" s="604" t="s">
        <v>192</v>
      </c>
      <c r="B35" s="605"/>
      <c r="C35" s="605"/>
      <c r="D35" s="606"/>
      <c r="E35" s="113">
        <v>12.459546925566343</v>
      </c>
      <c r="F35" s="114">
        <v>385</v>
      </c>
      <c r="G35" s="114">
        <v>388</v>
      </c>
      <c r="H35" s="114">
        <v>411</v>
      </c>
      <c r="I35" s="114">
        <v>423</v>
      </c>
      <c r="J35" s="114">
        <v>361</v>
      </c>
      <c r="K35" s="318">
        <v>24</v>
      </c>
      <c r="L35" s="319">
        <v>6.6481994459833791</v>
      </c>
    </row>
    <row r="36" spans="1:12" s="110" customFormat="1" ht="15" customHeight="1" x14ac:dyDescent="0.2">
      <c r="A36" s="120"/>
      <c r="B36" s="119"/>
      <c r="C36" s="258" t="s">
        <v>106</v>
      </c>
      <c r="E36" s="113">
        <v>44.675324675324674</v>
      </c>
      <c r="F36" s="114">
        <v>172</v>
      </c>
      <c r="G36" s="114">
        <v>176</v>
      </c>
      <c r="H36" s="114">
        <v>182</v>
      </c>
      <c r="I36" s="114">
        <v>188</v>
      </c>
      <c r="J36" s="114">
        <v>155</v>
      </c>
      <c r="K36" s="318">
        <v>17</v>
      </c>
      <c r="L36" s="116">
        <v>10.96774193548387</v>
      </c>
    </row>
    <row r="37" spans="1:12" s="110" customFormat="1" ht="15" customHeight="1" x14ac:dyDescent="0.2">
      <c r="A37" s="120"/>
      <c r="B37" s="119"/>
      <c r="C37" s="258" t="s">
        <v>107</v>
      </c>
      <c r="E37" s="113">
        <v>55.324675324675326</v>
      </c>
      <c r="F37" s="114">
        <v>213</v>
      </c>
      <c r="G37" s="114">
        <v>212</v>
      </c>
      <c r="H37" s="114">
        <v>229</v>
      </c>
      <c r="I37" s="114">
        <v>235</v>
      </c>
      <c r="J37" s="140">
        <v>206</v>
      </c>
      <c r="K37" s="114">
        <v>7</v>
      </c>
      <c r="L37" s="116">
        <v>3.3980582524271843</v>
      </c>
    </row>
    <row r="38" spans="1:12" s="110" customFormat="1" ht="15" customHeight="1" x14ac:dyDescent="0.2">
      <c r="A38" s="120"/>
      <c r="B38" s="119" t="s">
        <v>328</v>
      </c>
      <c r="C38" s="258"/>
      <c r="E38" s="113">
        <v>61.29449838187702</v>
      </c>
      <c r="F38" s="114">
        <v>1894</v>
      </c>
      <c r="G38" s="114">
        <v>1985</v>
      </c>
      <c r="H38" s="114">
        <v>2011</v>
      </c>
      <c r="I38" s="114">
        <v>2011</v>
      </c>
      <c r="J38" s="140">
        <v>1993</v>
      </c>
      <c r="K38" s="114">
        <v>-99</v>
      </c>
      <c r="L38" s="116">
        <v>-4.9673858504766679</v>
      </c>
    </row>
    <row r="39" spans="1:12" s="110" customFormat="1" ht="15" customHeight="1" x14ac:dyDescent="0.2">
      <c r="A39" s="120"/>
      <c r="B39" s="119"/>
      <c r="C39" s="258" t="s">
        <v>106</v>
      </c>
      <c r="E39" s="113">
        <v>43.980992608236534</v>
      </c>
      <c r="F39" s="115">
        <v>833</v>
      </c>
      <c r="G39" s="114">
        <v>882</v>
      </c>
      <c r="H39" s="114">
        <v>886</v>
      </c>
      <c r="I39" s="114">
        <v>878</v>
      </c>
      <c r="J39" s="140">
        <v>855</v>
      </c>
      <c r="K39" s="114">
        <v>-22</v>
      </c>
      <c r="L39" s="116">
        <v>-2.5730994152046782</v>
      </c>
    </row>
    <row r="40" spans="1:12" s="110" customFormat="1" ht="15" customHeight="1" x14ac:dyDescent="0.2">
      <c r="A40" s="120"/>
      <c r="B40" s="119"/>
      <c r="C40" s="258" t="s">
        <v>107</v>
      </c>
      <c r="E40" s="113">
        <v>56.019007391763466</v>
      </c>
      <c r="F40" s="115">
        <v>1061</v>
      </c>
      <c r="G40" s="114">
        <v>1103</v>
      </c>
      <c r="H40" s="114">
        <v>1125</v>
      </c>
      <c r="I40" s="114">
        <v>1133</v>
      </c>
      <c r="J40" s="140">
        <v>1138</v>
      </c>
      <c r="K40" s="114">
        <v>-77</v>
      </c>
      <c r="L40" s="116">
        <v>-6.7662565905096663</v>
      </c>
    </row>
    <row r="41" spans="1:12" s="110" customFormat="1" ht="15" customHeight="1" x14ac:dyDescent="0.2">
      <c r="A41" s="120"/>
      <c r="B41" s="320" t="s">
        <v>516</v>
      </c>
      <c r="C41" s="258"/>
      <c r="E41" s="113">
        <v>10.388349514563107</v>
      </c>
      <c r="F41" s="115">
        <v>321</v>
      </c>
      <c r="G41" s="114">
        <v>349</v>
      </c>
      <c r="H41" s="114">
        <v>341</v>
      </c>
      <c r="I41" s="114">
        <v>344</v>
      </c>
      <c r="J41" s="140">
        <v>333</v>
      </c>
      <c r="K41" s="114">
        <v>-12</v>
      </c>
      <c r="L41" s="116">
        <v>-3.6036036036036037</v>
      </c>
    </row>
    <row r="42" spans="1:12" s="110" customFormat="1" ht="15" customHeight="1" x14ac:dyDescent="0.2">
      <c r="A42" s="120"/>
      <c r="B42" s="119"/>
      <c r="C42" s="268" t="s">
        <v>106</v>
      </c>
      <c r="D42" s="182"/>
      <c r="E42" s="113">
        <v>47.0404984423676</v>
      </c>
      <c r="F42" s="115">
        <v>151</v>
      </c>
      <c r="G42" s="114">
        <v>164</v>
      </c>
      <c r="H42" s="114">
        <v>155</v>
      </c>
      <c r="I42" s="114">
        <v>165</v>
      </c>
      <c r="J42" s="140">
        <v>158</v>
      </c>
      <c r="K42" s="114">
        <v>-7</v>
      </c>
      <c r="L42" s="116">
        <v>-4.4303797468354427</v>
      </c>
    </row>
    <row r="43" spans="1:12" s="110" customFormat="1" ht="15" customHeight="1" x14ac:dyDescent="0.2">
      <c r="A43" s="120"/>
      <c r="B43" s="119"/>
      <c r="C43" s="268" t="s">
        <v>107</v>
      </c>
      <c r="D43" s="182"/>
      <c r="E43" s="113">
        <v>52.9595015576324</v>
      </c>
      <c r="F43" s="115">
        <v>170</v>
      </c>
      <c r="G43" s="114">
        <v>185</v>
      </c>
      <c r="H43" s="114">
        <v>186</v>
      </c>
      <c r="I43" s="114">
        <v>179</v>
      </c>
      <c r="J43" s="140">
        <v>175</v>
      </c>
      <c r="K43" s="114">
        <v>-5</v>
      </c>
      <c r="L43" s="116">
        <v>-2.8571428571428572</v>
      </c>
    </row>
    <row r="44" spans="1:12" s="110" customFormat="1" ht="15" customHeight="1" x14ac:dyDescent="0.2">
      <c r="A44" s="120"/>
      <c r="B44" s="119" t="s">
        <v>205</v>
      </c>
      <c r="C44" s="268"/>
      <c r="D44" s="182"/>
      <c r="E44" s="113">
        <v>15.857605177993527</v>
      </c>
      <c r="F44" s="115">
        <v>490</v>
      </c>
      <c r="G44" s="114">
        <v>524</v>
      </c>
      <c r="H44" s="114">
        <v>547</v>
      </c>
      <c r="I44" s="114">
        <v>550</v>
      </c>
      <c r="J44" s="140">
        <v>540</v>
      </c>
      <c r="K44" s="114">
        <v>-50</v>
      </c>
      <c r="L44" s="116">
        <v>-9.2592592592592595</v>
      </c>
    </row>
    <row r="45" spans="1:12" s="110" customFormat="1" ht="15" customHeight="1" x14ac:dyDescent="0.2">
      <c r="A45" s="120"/>
      <c r="B45" s="119"/>
      <c r="C45" s="268" t="s">
        <v>106</v>
      </c>
      <c r="D45" s="182"/>
      <c r="E45" s="113">
        <v>44.081632653061227</v>
      </c>
      <c r="F45" s="115">
        <v>216</v>
      </c>
      <c r="G45" s="114">
        <v>233</v>
      </c>
      <c r="H45" s="114">
        <v>241</v>
      </c>
      <c r="I45" s="114">
        <v>241</v>
      </c>
      <c r="J45" s="140">
        <v>243</v>
      </c>
      <c r="K45" s="114">
        <v>-27</v>
      </c>
      <c r="L45" s="116">
        <v>-11.111111111111111</v>
      </c>
    </row>
    <row r="46" spans="1:12" s="110" customFormat="1" ht="15" customHeight="1" x14ac:dyDescent="0.2">
      <c r="A46" s="123"/>
      <c r="B46" s="124"/>
      <c r="C46" s="260" t="s">
        <v>107</v>
      </c>
      <c r="D46" s="261"/>
      <c r="E46" s="125">
        <v>55.918367346938773</v>
      </c>
      <c r="F46" s="143">
        <v>274</v>
      </c>
      <c r="G46" s="144">
        <v>291</v>
      </c>
      <c r="H46" s="144">
        <v>306</v>
      </c>
      <c r="I46" s="144">
        <v>309</v>
      </c>
      <c r="J46" s="145">
        <v>297</v>
      </c>
      <c r="K46" s="144">
        <v>-23</v>
      </c>
      <c r="L46" s="146">
        <v>-7.7441077441077439</v>
      </c>
    </row>
    <row r="47" spans="1:12" s="269" customFormat="1" ht="11.25" customHeight="1" x14ac:dyDescent="0.2">
      <c r="B47" s="270"/>
      <c r="C47" s="270"/>
      <c r="D47" s="271"/>
      <c r="E47" s="271"/>
      <c r="F47" s="272"/>
      <c r="G47" s="272"/>
      <c r="H47" s="272"/>
      <c r="I47" s="272"/>
      <c r="J47" s="272"/>
      <c r="K47" s="272"/>
      <c r="L47" s="150" t="s">
        <v>45</v>
      </c>
    </row>
    <row r="48" spans="1:12" s="151" customFormat="1" ht="12.75" customHeight="1" x14ac:dyDescent="0.15">
      <c r="A48" s="152" t="s">
        <v>206</v>
      </c>
      <c r="B48" s="192"/>
      <c r="C48" s="192"/>
      <c r="D48" s="192"/>
      <c r="E48" s="273"/>
      <c r="F48" s="274"/>
      <c r="G48" s="274"/>
      <c r="H48" s="274"/>
      <c r="I48" s="274"/>
      <c r="J48" s="274"/>
      <c r="K48" s="274"/>
      <c r="L48" s="276"/>
    </row>
    <row r="49" spans="1:12" ht="11.25" x14ac:dyDescent="0.2">
      <c r="A49" s="277" t="s">
        <v>329</v>
      </c>
      <c r="B49" s="192"/>
      <c r="C49" s="192"/>
      <c r="D49" s="192"/>
      <c r="E49" s="273"/>
      <c r="F49" s="274"/>
      <c r="G49" s="274"/>
      <c r="H49" s="274"/>
      <c r="I49" s="274"/>
      <c r="J49" s="274"/>
      <c r="K49" s="274"/>
      <c r="L49" s="276"/>
    </row>
    <row r="50" spans="1:12" ht="14.25" customHeight="1" x14ac:dyDescent="0.2">
      <c r="A50" s="535" t="s">
        <v>517</v>
      </c>
      <c r="B50" s="192"/>
      <c r="C50" s="192"/>
      <c r="D50" s="192"/>
      <c r="E50" s="273"/>
      <c r="F50" s="274"/>
      <c r="G50" s="274"/>
      <c r="H50" s="274"/>
      <c r="I50" s="274"/>
      <c r="J50" s="274"/>
      <c r="K50" s="274"/>
      <c r="L50" s="276"/>
    </row>
    <row r="51" spans="1:12" ht="18.75" customHeight="1" x14ac:dyDescent="0.2">
      <c r="A51" s="568" t="s">
        <v>210</v>
      </c>
      <c r="B51" s="568"/>
      <c r="C51" s="568"/>
      <c r="D51" s="568"/>
      <c r="E51" s="568"/>
      <c r="F51" s="568"/>
      <c r="G51" s="568"/>
      <c r="H51" s="568"/>
      <c r="I51" s="568"/>
      <c r="J51" s="568"/>
      <c r="K51" s="568"/>
      <c r="L51" s="568"/>
    </row>
    <row r="52" spans="1:12" ht="11.25" x14ac:dyDescent="0.2">
      <c r="A52" s="568" t="s">
        <v>211</v>
      </c>
      <c r="B52" s="568"/>
      <c r="C52" s="568"/>
      <c r="D52" s="568"/>
      <c r="E52" s="568"/>
      <c r="F52" s="568"/>
      <c r="G52" s="568"/>
      <c r="H52" s="568"/>
      <c r="I52" s="568"/>
      <c r="J52" s="568"/>
      <c r="K52" s="568"/>
      <c r="L52" s="568"/>
    </row>
    <row r="53" spans="1:12" ht="11.25" x14ac:dyDescent="0.2">
      <c r="A53" s="619"/>
      <c r="B53" s="619"/>
      <c r="C53" s="619"/>
      <c r="D53" s="619"/>
      <c r="E53" s="619"/>
      <c r="F53" s="619"/>
      <c r="G53" s="619"/>
      <c r="H53" s="619"/>
      <c r="I53" s="619"/>
      <c r="J53" s="619"/>
      <c r="K53" s="619"/>
      <c r="L53" s="619"/>
    </row>
    <row r="54" spans="1:12" ht="21" customHeight="1" x14ac:dyDescent="0.2">
      <c r="A54" s="602"/>
      <c r="B54" s="602"/>
      <c r="C54" s="602"/>
      <c r="D54" s="602"/>
      <c r="E54" s="602"/>
      <c r="F54" s="602"/>
      <c r="G54" s="602"/>
      <c r="H54" s="602"/>
      <c r="I54" s="602"/>
      <c r="J54" s="602"/>
      <c r="K54" s="602"/>
      <c r="L54" s="602"/>
    </row>
    <row r="55" spans="1:12" ht="12.75" customHeight="1" x14ac:dyDescent="0.2"/>
  </sheetData>
  <mergeCells count="21">
    <mergeCell ref="A29:D29"/>
    <mergeCell ref="A3:L3"/>
    <mergeCell ref="A4:L4"/>
    <mergeCell ref="A5:F5"/>
    <mergeCell ref="A7:D10"/>
    <mergeCell ref="E7:E10"/>
    <mergeCell ref="F7:J7"/>
    <mergeCell ref="K7:L8"/>
    <mergeCell ref="F8:F9"/>
    <mergeCell ref="G8:G9"/>
    <mergeCell ref="H8:H9"/>
    <mergeCell ref="I8:I9"/>
    <mergeCell ref="J8:J9"/>
    <mergeCell ref="A12:D12"/>
    <mergeCell ref="B13:C13"/>
    <mergeCell ref="A14:D14"/>
    <mergeCell ref="A35:D35"/>
    <mergeCell ref="A51:L51"/>
    <mergeCell ref="A52:L52"/>
    <mergeCell ref="A53:L53"/>
    <mergeCell ref="A54:L54"/>
  </mergeCells>
  <printOptions horizontalCentered="1"/>
  <pageMargins left="0.7" right="0.7" top="0.75" bottom="0.75" header="0.3" footer="0.3"/>
  <pageSetup paperSize="9" scale="82" orientation="portrait"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5">
    <pageSetUpPr fitToPage="1"/>
  </sheetPr>
  <dimension ref="A1:O42"/>
  <sheetViews>
    <sheetView showGridLines="0" zoomScaleNormal="100" workbookViewId="0"/>
  </sheetViews>
  <sheetFormatPr baseColWidth="10" defaultColWidth="7.75" defaultRowHeight="15.95" customHeight="1" x14ac:dyDescent="0.2"/>
  <cols>
    <col min="1" max="1" width="7.625" style="97" customWidth="1"/>
    <col min="2" max="2" width="42.625" style="97"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248"/>
      <c r="D1" s="90"/>
      <c r="E1" s="90"/>
      <c r="F1" s="90"/>
      <c r="G1" s="89"/>
      <c r="H1" s="89"/>
      <c r="I1" s="89"/>
      <c r="J1" s="15" t="s">
        <v>6</v>
      </c>
    </row>
    <row r="2" spans="1:15" s="91" customFormat="1" ht="11.25" customHeight="1" x14ac:dyDescent="0.2">
      <c r="A2" s="92"/>
      <c r="B2" s="93"/>
      <c r="C2" s="250"/>
      <c r="D2" s="93"/>
      <c r="E2" s="93"/>
      <c r="F2" s="93"/>
      <c r="G2" s="93"/>
      <c r="H2" s="93"/>
      <c r="I2" s="93"/>
      <c r="J2" s="93"/>
    </row>
    <row r="3" spans="1:15" s="94" customFormat="1" ht="20.100000000000001" customHeight="1" x14ac:dyDescent="0.2">
      <c r="A3" s="571" t="s">
        <v>330</v>
      </c>
      <c r="B3" s="571"/>
      <c r="C3" s="571"/>
      <c r="D3" s="571"/>
      <c r="E3" s="571"/>
      <c r="F3" s="571"/>
      <c r="G3" s="571"/>
      <c r="H3" s="571"/>
      <c r="I3" s="571"/>
      <c r="J3" s="571"/>
    </row>
    <row r="4" spans="1:15" s="94" customFormat="1" ht="12" customHeight="1" x14ac:dyDescent="0.2">
      <c r="A4" s="572" t="s">
        <v>92</v>
      </c>
      <c r="B4" s="572"/>
      <c r="C4" s="572"/>
      <c r="D4" s="572"/>
      <c r="E4" s="572"/>
      <c r="F4" s="572"/>
      <c r="G4" s="572"/>
      <c r="H4" s="572"/>
      <c r="I4" s="572"/>
      <c r="J4" s="572"/>
    </row>
    <row r="5" spans="1:15" s="94" customFormat="1" ht="12" customHeight="1" x14ac:dyDescent="0.2">
      <c r="A5" s="573" t="s">
        <v>57</v>
      </c>
      <c r="B5" s="573"/>
      <c r="C5" s="573"/>
      <c r="D5" s="573"/>
      <c r="E5" s="252"/>
      <c r="F5" s="252"/>
      <c r="G5" s="252"/>
      <c r="H5" s="252"/>
      <c r="I5" s="252"/>
      <c r="J5" s="252"/>
    </row>
    <row r="6" spans="1:15" s="94" customFormat="1" ht="11.25" customHeight="1" x14ac:dyDescent="0.2">
      <c r="A6" s="227"/>
      <c r="B6" s="228"/>
      <c r="C6" s="228"/>
      <c r="D6" s="228"/>
      <c r="E6" s="228"/>
      <c r="F6" s="228"/>
      <c r="G6" s="228"/>
      <c r="H6" s="228"/>
      <c r="I6" s="228"/>
      <c r="J6" s="228"/>
    </row>
    <row r="7" spans="1:15" s="91" customFormat="1" ht="12" customHeight="1" x14ac:dyDescent="0.2">
      <c r="A7" s="588" t="s">
        <v>213</v>
      </c>
      <c r="B7" s="589"/>
      <c r="C7" s="582" t="s">
        <v>94</v>
      </c>
      <c r="D7" s="585" t="s">
        <v>326</v>
      </c>
      <c r="E7" s="586"/>
      <c r="F7" s="586"/>
      <c r="G7" s="586"/>
      <c r="H7" s="587"/>
      <c r="I7" s="588" t="s">
        <v>180</v>
      </c>
      <c r="J7" s="589"/>
      <c r="K7" s="96"/>
      <c r="L7" s="96"/>
      <c r="M7" s="96"/>
      <c r="N7" s="96"/>
      <c r="O7" s="96"/>
    </row>
    <row r="8" spans="1:15" ht="21.75" customHeight="1" x14ac:dyDescent="0.2">
      <c r="A8" s="616"/>
      <c r="B8" s="617"/>
      <c r="C8" s="583"/>
      <c r="D8" s="566" t="s">
        <v>97</v>
      </c>
      <c r="E8" s="566" t="s">
        <v>98</v>
      </c>
      <c r="F8" s="566" t="s">
        <v>99</v>
      </c>
      <c r="G8" s="566" t="s">
        <v>100</v>
      </c>
      <c r="H8" s="566" t="s">
        <v>101</v>
      </c>
      <c r="I8" s="590"/>
      <c r="J8" s="591"/>
    </row>
    <row r="9" spans="1:15" ht="12" customHeight="1" x14ac:dyDescent="0.2">
      <c r="A9" s="616"/>
      <c r="B9" s="617"/>
      <c r="C9" s="583"/>
      <c r="D9" s="567"/>
      <c r="E9" s="567"/>
      <c r="F9" s="567"/>
      <c r="G9" s="567"/>
      <c r="H9" s="567"/>
      <c r="I9" s="98" t="s">
        <v>102</v>
      </c>
      <c r="J9" s="99" t="s">
        <v>103</v>
      </c>
    </row>
    <row r="10" spans="1:15" ht="12" customHeight="1" x14ac:dyDescent="0.2">
      <c r="A10" s="283"/>
      <c r="B10" s="284"/>
      <c r="C10" s="584"/>
      <c r="D10" s="100">
        <v>1</v>
      </c>
      <c r="E10" s="100">
        <v>2</v>
      </c>
      <c r="F10" s="100">
        <v>3</v>
      </c>
      <c r="G10" s="100">
        <v>4</v>
      </c>
      <c r="H10" s="100">
        <v>5</v>
      </c>
      <c r="I10" s="100">
        <v>6</v>
      </c>
      <c r="J10" s="100">
        <v>7</v>
      </c>
      <c r="K10" s="101"/>
    </row>
    <row r="11" spans="1:15" s="192" customFormat="1" ht="24.95" customHeight="1" x14ac:dyDescent="0.2">
      <c r="A11" s="613" t="s">
        <v>104</v>
      </c>
      <c r="B11" s="614"/>
      <c r="C11" s="285">
        <v>100</v>
      </c>
      <c r="D11" s="115">
        <v>3090</v>
      </c>
      <c r="E11" s="114">
        <v>3246</v>
      </c>
      <c r="F11" s="114">
        <v>3310</v>
      </c>
      <c r="G11" s="114">
        <v>3328</v>
      </c>
      <c r="H11" s="140">
        <v>3227</v>
      </c>
      <c r="I11" s="115">
        <v>-137</v>
      </c>
      <c r="J11" s="116">
        <v>-4.2454291911992561</v>
      </c>
    </row>
    <row r="12" spans="1:15" s="110" customFormat="1" ht="24.95" customHeight="1" x14ac:dyDescent="0.2">
      <c r="A12" s="193" t="s">
        <v>132</v>
      </c>
      <c r="B12" s="194" t="s">
        <v>133</v>
      </c>
      <c r="C12" s="113">
        <v>0.87378640776699024</v>
      </c>
      <c r="D12" s="115">
        <v>27</v>
      </c>
      <c r="E12" s="114">
        <v>29</v>
      </c>
      <c r="F12" s="114">
        <v>38</v>
      </c>
      <c r="G12" s="114">
        <v>33</v>
      </c>
      <c r="H12" s="140">
        <v>29</v>
      </c>
      <c r="I12" s="115">
        <v>-2</v>
      </c>
      <c r="J12" s="116">
        <v>-6.8965517241379306</v>
      </c>
    </row>
    <row r="13" spans="1:15" s="110" customFormat="1" ht="24.95" customHeight="1" x14ac:dyDescent="0.2">
      <c r="A13" s="193" t="s">
        <v>134</v>
      </c>
      <c r="B13" s="199" t="s">
        <v>214</v>
      </c>
      <c r="C13" s="113">
        <v>0.32362459546925565</v>
      </c>
      <c r="D13" s="115">
        <v>10</v>
      </c>
      <c r="E13" s="114">
        <v>11</v>
      </c>
      <c r="F13" s="114">
        <v>12</v>
      </c>
      <c r="G13" s="114">
        <v>14</v>
      </c>
      <c r="H13" s="140">
        <v>13</v>
      </c>
      <c r="I13" s="115">
        <v>-3</v>
      </c>
      <c r="J13" s="116">
        <v>-23.076923076923077</v>
      </c>
    </row>
    <row r="14" spans="1:15" s="287" customFormat="1" ht="24.95" customHeight="1" x14ac:dyDescent="0.2">
      <c r="A14" s="193" t="s">
        <v>215</v>
      </c>
      <c r="B14" s="199" t="s">
        <v>137</v>
      </c>
      <c r="C14" s="113">
        <v>6.3106796116504853</v>
      </c>
      <c r="D14" s="115">
        <v>195</v>
      </c>
      <c r="E14" s="114">
        <v>200</v>
      </c>
      <c r="F14" s="114">
        <v>190</v>
      </c>
      <c r="G14" s="114">
        <v>204</v>
      </c>
      <c r="H14" s="140">
        <v>192</v>
      </c>
      <c r="I14" s="115">
        <v>3</v>
      </c>
      <c r="J14" s="116">
        <v>1.5625</v>
      </c>
      <c r="K14" s="110"/>
      <c r="L14" s="110"/>
      <c r="M14" s="110"/>
      <c r="N14" s="110"/>
      <c r="O14" s="110"/>
    </row>
    <row r="15" spans="1:15" s="110" customFormat="1" ht="24.95" customHeight="1" x14ac:dyDescent="0.2">
      <c r="A15" s="193" t="s">
        <v>216</v>
      </c>
      <c r="B15" s="199" t="s">
        <v>217</v>
      </c>
      <c r="C15" s="113">
        <v>1.6828478964401294</v>
      </c>
      <c r="D15" s="115">
        <v>52</v>
      </c>
      <c r="E15" s="114">
        <v>56</v>
      </c>
      <c r="F15" s="114">
        <v>52</v>
      </c>
      <c r="G15" s="114">
        <v>53</v>
      </c>
      <c r="H15" s="140">
        <v>54</v>
      </c>
      <c r="I15" s="115">
        <v>-2</v>
      </c>
      <c r="J15" s="116">
        <v>-3.7037037037037037</v>
      </c>
    </row>
    <row r="16" spans="1:15" s="287" customFormat="1" ht="24.95" customHeight="1" x14ac:dyDescent="0.2">
      <c r="A16" s="193" t="s">
        <v>218</v>
      </c>
      <c r="B16" s="199" t="s">
        <v>141</v>
      </c>
      <c r="C16" s="113">
        <v>3.7216828478964401</v>
      </c>
      <c r="D16" s="115">
        <v>115</v>
      </c>
      <c r="E16" s="114">
        <v>121</v>
      </c>
      <c r="F16" s="114">
        <v>116</v>
      </c>
      <c r="G16" s="114">
        <v>126</v>
      </c>
      <c r="H16" s="140">
        <v>114</v>
      </c>
      <c r="I16" s="115">
        <v>1</v>
      </c>
      <c r="J16" s="116">
        <v>0.8771929824561403</v>
      </c>
      <c r="K16" s="110"/>
      <c r="L16" s="110"/>
      <c r="M16" s="110"/>
      <c r="N16" s="110"/>
      <c r="O16" s="110"/>
    </row>
    <row r="17" spans="1:15" s="110" customFormat="1" ht="24.95" customHeight="1" x14ac:dyDescent="0.2">
      <c r="A17" s="193" t="s">
        <v>142</v>
      </c>
      <c r="B17" s="199" t="s">
        <v>220</v>
      </c>
      <c r="C17" s="113">
        <v>0.90614886731391586</v>
      </c>
      <c r="D17" s="115">
        <v>28</v>
      </c>
      <c r="E17" s="114">
        <v>23</v>
      </c>
      <c r="F17" s="114">
        <v>22</v>
      </c>
      <c r="G17" s="114">
        <v>25</v>
      </c>
      <c r="H17" s="140">
        <v>24</v>
      </c>
      <c r="I17" s="115">
        <v>4</v>
      </c>
      <c r="J17" s="116">
        <v>16.666666666666668</v>
      </c>
    </row>
    <row r="18" spans="1:15" s="287" customFormat="1" ht="24.95" customHeight="1" x14ac:dyDescent="0.2">
      <c r="A18" s="201" t="s">
        <v>144</v>
      </c>
      <c r="B18" s="202" t="s">
        <v>145</v>
      </c>
      <c r="C18" s="113">
        <v>5.4692556634304204</v>
      </c>
      <c r="D18" s="115">
        <v>169</v>
      </c>
      <c r="E18" s="114">
        <v>174</v>
      </c>
      <c r="F18" s="114">
        <v>184</v>
      </c>
      <c r="G18" s="114">
        <v>181</v>
      </c>
      <c r="H18" s="140">
        <v>175</v>
      </c>
      <c r="I18" s="115">
        <v>-6</v>
      </c>
      <c r="J18" s="116">
        <v>-3.4285714285714284</v>
      </c>
      <c r="K18" s="110"/>
      <c r="L18" s="110"/>
      <c r="M18" s="110"/>
      <c r="N18" s="110"/>
      <c r="O18" s="110"/>
    </row>
    <row r="19" spans="1:15" s="110" customFormat="1" ht="24.95" customHeight="1" x14ac:dyDescent="0.2">
      <c r="A19" s="193" t="s">
        <v>146</v>
      </c>
      <c r="B19" s="199" t="s">
        <v>147</v>
      </c>
      <c r="C19" s="113">
        <v>19.061488673139159</v>
      </c>
      <c r="D19" s="115">
        <v>589</v>
      </c>
      <c r="E19" s="114">
        <v>612</v>
      </c>
      <c r="F19" s="114">
        <v>587</v>
      </c>
      <c r="G19" s="114">
        <v>577</v>
      </c>
      <c r="H19" s="140">
        <v>562</v>
      </c>
      <c r="I19" s="115">
        <v>27</v>
      </c>
      <c r="J19" s="116">
        <v>4.8042704626334523</v>
      </c>
    </row>
    <row r="20" spans="1:15" s="287" customFormat="1" ht="24.95" customHeight="1" x14ac:dyDescent="0.2">
      <c r="A20" s="193" t="s">
        <v>148</v>
      </c>
      <c r="B20" s="199" t="s">
        <v>149</v>
      </c>
      <c r="C20" s="113">
        <v>4.6925566343042071</v>
      </c>
      <c r="D20" s="115">
        <v>145</v>
      </c>
      <c r="E20" s="114">
        <v>155</v>
      </c>
      <c r="F20" s="114">
        <v>174</v>
      </c>
      <c r="G20" s="114">
        <v>157</v>
      </c>
      <c r="H20" s="140">
        <v>163</v>
      </c>
      <c r="I20" s="115">
        <v>-18</v>
      </c>
      <c r="J20" s="116">
        <v>-11.042944785276074</v>
      </c>
      <c r="K20" s="110"/>
      <c r="L20" s="110"/>
      <c r="M20" s="110"/>
      <c r="N20" s="110"/>
      <c r="O20" s="110"/>
    </row>
    <row r="21" spans="1:15" s="110" customFormat="1" ht="24.95" customHeight="1" x14ac:dyDescent="0.2">
      <c r="A21" s="201" t="s">
        <v>150</v>
      </c>
      <c r="B21" s="202" t="s">
        <v>151</v>
      </c>
      <c r="C21" s="113">
        <v>15.6957928802589</v>
      </c>
      <c r="D21" s="115">
        <v>485</v>
      </c>
      <c r="E21" s="114">
        <v>545</v>
      </c>
      <c r="F21" s="114">
        <v>561</v>
      </c>
      <c r="G21" s="114">
        <v>576</v>
      </c>
      <c r="H21" s="140">
        <v>563</v>
      </c>
      <c r="I21" s="115">
        <v>-78</v>
      </c>
      <c r="J21" s="116">
        <v>-13.854351687388988</v>
      </c>
    </row>
    <row r="22" spans="1:15" s="110" customFormat="1" ht="24.95" customHeight="1" x14ac:dyDescent="0.2">
      <c r="A22" s="201" t="s">
        <v>152</v>
      </c>
      <c r="B22" s="199" t="s">
        <v>153</v>
      </c>
      <c r="C22" s="113">
        <v>0.90614886731391586</v>
      </c>
      <c r="D22" s="115">
        <v>28</v>
      </c>
      <c r="E22" s="114">
        <v>29</v>
      </c>
      <c r="F22" s="114">
        <v>32</v>
      </c>
      <c r="G22" s="114">
        <v>33</v>
      </c>
      <c r="H22" s="140">
        <v>35</v>
      </c>
      <c r="I22" s="115">
        <v>-7</v>
      </c>
      <c r="J22" s="116">
        <v>-20</v>
      </c>
    </row>
    <row r="23" spans="1:15" s="110" customFormat="1" ht="24.95" customHeight="1" x14ac:dyDescent="0.2">
      <c r="A23" s="193" t="s">
        <v>154</v>
      </c>
      <c r="B23" s="199" t="s">
        <v>155</v>
      </c>
      <c r="C23" s="113">
        <v>1.5210355987055015</v>
      </c>
      <c r="D23" s="115">
        <v>47</v>
      </c>
      <c r="E23" s="114">
        <v>53</v>
      </c>
      <c r="F23" s="114">
        <v>54</v>
      </c>
      <c r="G23" s="114">
        <v>53</v>
      </c>
      <c r="H23" s="140">
        <v>48</v>
      </c>
      <c r="I23" s="115">
        <v>-1</v>
      </c>
      <c r="J23" s="116">
        <v>-2.0833333333333335</v>
      </c>
    </row>
    <row r="24" spans="1:15" s="110" customFormat="1" ht="24.95" customHeight="1" x14ac:dyDescent="0.2">
      <c r="A24" s="193" t="s">
        <v>156</v>
      </c>
      <c r="B24" s="199" t="s">
        <v>221</v>
      </c>
      <c r="C24" s="113">
        <v>8.349514563106796</v>
      </c>
      <c r="D24" s="115">
        <v>258</v>
      </c>
      <c r="E24" s="114">
        <v>261</v>
      </c>
      <c r="F24" s="114">
        <v>269</v>
      </c>
      <c r="G24" s="114">
        <v>267</v>
      </c>
      <c r="H24" s="140">
        <v>263</v>
      </c>
      <c r="I24" s="115">
        <v>-5</v>
      </c>
      <c r="J24" s="116">
        <v>-1.9011406844106464</v>
      </c>
    </row>
    <row r="25" spans="1:15" s="110" customFormat="1" ht="24.95" customHeight="1" x14ac:dyDescent="0.2">
      <c r="A25" s="193" t="s">
        <v>222</v>
      </c>
      <c r="B25" s="204" t="s">
        <v>159</v>
      </c>
      <c r="C25" s="113">
        <v>5.566343042071197</v>
      </c>
      <c r="D25" s="115">
        <v>172</v>
      </c>
      <c r="E25" s="114">
        <v>193</v>
      </c>
      <c r="F25" s="114">
        <v>188</v>
      </c>
      <c r="G25" s="114">
        <v>190</v>
      </c>
      <c r="H25" s="140">
        <v>216</v>
      </c>
      <c r="I25" s="115">
        <v>-44</v>
      </c>
      <c r="J25" s="116">
        <v>-20.37037037037037</v>
      </c>
    </row>
    <row r="26" spans="1:15" s="110" customFormat="1" ht="24.95" customHeight="1" x14ac:dyDescent="0.2">
      <c r="A26" s="201">
        <v>782.78300000000002</v>
      </c>
      <c r="B26" s="203" t="s">
        <v>160</v>
      </c>
      <c r="C26" s="113">
        <v>1.3592233009708738</v>
      </c>
      <c r="D26" s="115">
        <v>42</v>
      </c>
      <c r="E26" s="114">
        <v>51</v>
      </c>
      <c r="F26" s="114">
        <v>42</v>
      </c>
      <c r="G26" s="114">
        <v>49</v>
      </c>
      <c r="H26" s="140">
        <v>41</v>
      </c>
      <c r="I26" s="115">
        <v>1</v>
      </c>
      <c r="J26" s="116">
        <v>2.4390243902439024</v>
      </c>
    </row>
    <row r="27" spans="1:15" s="110" customFormat="1" ht="24.95" customHeight="1" x14ac:dyDescent="0.2">
      <c r="A27" s="193" t="s">
        <v>161</v>
      </c>
      <c r="B27" s="199" t="s">
        <v>162</v>
      </c>
      <c r="C27" s="113">
        <v>1.4563106796116505</v>
      </c>
      <c r="D27" s="115">
        <v>45</v>
      </c>
      <c r="E27" s="114">
        <v>40</v>
      </c>
      <c r="F27" s="114">
        <v>90</v>
      </c>
      <c r="G27" s="114">
        <v>88</v>
      </c>
      <c r="H27" s="140">
        <v>42</v>
      </c>
      <c r="I27" s="115">
        <v>3</v>
      </c>
      <c r="J27" s="116">
        <v>7.1428571428571432</v>
      </c>
    </row>
    <row r="28" spans="1:15" s="110" customFormat="1" ht="24.95" customHeight="1" x14ac:dyDescent="0.2">
      <c r="A28" s="193" t="s">
        <v>163</v>
      </c>
      <c r="B28" s="199" t="s">
        <v>164</v>
      </c>
      <c r="C28" s="113">
        <v>1.3268608414239482</v>
      </c>
      <c r="D28" s="115">
        <v>41</v>
      </c>
      <c r="E28" s="114">
        <v>46</v>
      </c>
      <c r="F28" s="114">
        <v>46</v>
      </c>
      <c r="G28" s="114">
        <v>54</v>
      </c>
      <c r="H28" s="140">
        <v>52</v>
      </c>
      <c r="I28" s="115">
        <v>-11</v>
      </c>
      <c r="J28" s="116">
        <v>-21.153846153846153</v>
      </c>
    </row>
    <row r="29" spans="1:15" s="110" customFormat="1" ht="24.95" customHeight="1" x14ac:dyDescent="0.2">
      <c r="A29" s="193">
        <v>86</v>
      </c>
      <c r="B29" s="199" t="s">
        <v>165</v>
      </c>
      <c r="C29" s="113">
        <v>7.9288025889967635</v>
      </c>
      <c r="D29" s="115">
        <v>245</v>
      </c>
      <c r="E29" s="114">
        <v>248</v>
      </c>
      <c r="F29" s="114">
        <v>247</v>
      </c>
      <c r="G29" s="114">
        <v>243</v>
      </c>
      <c r="H29" s="140">
        <v>243</v>
      </c>
      <c r="I29" s="115">
        <v>2</v>
      </c>
      <c r="J29" s="116">
        <v>0.82304526748971196</v>
      </c>
    </row>
    <row r="30" spans="1:15" s="110" customFormat="1" ht="24.95" customHeight="1" x14ac:dyDescent="0.2">
      <c r="A30" s="193">
        <v>87.88</v>
      </c>
      <c r="B30" s="204" t="s">
        <v>166</v>
      </c>
      <c r="C30" s="113">
        <v>3.9158576051779934</v>
      </c>
      <c r="D30" s="115">
        <v>121</v>
      </c>
      <c r="E30" s="114">
        <v>123</v>
      </c>
      <c r="F30" s="114">
        <v>130</v>
      </c>
      <c r="G30" s="114">
        <v>128</v>
      </c>
      <c r="H30" s="140">
        <v>125</v>
      </c>
      <c r="I30" s="115">
        <v>-4</v>
      </c>
      <c r="J30" s="116">
        <v>-3.2</v>
      </c>
    </row>
    <row r="31" spans="1:15" s="110" customFormat="1" ht="24.95" customHeight="1" x14ac:dyDescent="0.2">
      <c r="A31" s="193" t="s">
        <v>167</v>
      </c>
      <c r="B31" s="199" t="s">
        <v>168</v>
      </c>
      <c r="C31" s="113">
        <v>15.242718446601941</v>
      </c>
      <c r="D31" s="115">
        <v>471</v>
      </c>
      <c r="E31" s="114">
        <v>476</v>
      </c>
      <c r="F31" s="114">
        <v>466</v>
      </c>
      <c r="G31" s="114">
        <v>481</v>
      </c>
      <c r="H31" s="140">
        <v>465</v>
      </c>
      <c r="I31" s="115">
        <v>6</v>
      </c>
      <c r="J31" s="116">
        <v>1.2903225806451613</v>
      </c>
    </row>
    <row r="32" spans="1:15" s="110" customFormat="1" ht="24.95" customHeight="1" x14ac:dyDescent="0.2">
      <c r="A32" s="193"/>
      <c r="B32" s="204" t="s">
        <v>169</v>
      </c>
      <c r="C32" s="113">
        <v>0</v>
      </c>
      <c r="D32" s="115">
        <v>0</v>
      </c>
      <c r="E32" s="114">
        <v>0</v>
      </c>
      <c r="F32" s="114">
        <v>0</v>
      </c>
      <c r="G32" s="114">
        <v>0</v>
      </c>
      <c r="H32" s="140">
        <v>0</v>
      </c>
      <c r="I32" s="115">
        <v>0</v>
      </c>
      <c r="J32" s="116">
        <v>0</v>
      </c>
    </row>
    <row r="33" spans="1:10" s="110" customFormat="1" ht="24.95" customHeight="1" x14ac:dyDescent="0.2">
      <c r="A33" s="205" t="s">
        <v>170</v>
      </c>
      <c r="B33" s="206"/>
      <c r="C33" s="289"/>
      <c r="D33" s="115"/>
      <c r="E33" s="114"/>
      <c r="F33" s="114"/>
      <c r="G33" s="114"/>
      <c r="H33" s="140"/>
      <c r="I33" s="137"/>
      <c r="J33" s="138"/>
    </row>
    <row r="34" spans="1:10" s="110" customFormat="1" ht="24.95" customHeight="1" x14ac:dyDescent="0.2">
      <c r="A34" s="290" t="s">
        <v>132</v>
      </c>
      <c r="B34" s="291" t="s">
        <v>133</v>
      </c>
      <c r="C34" s="113">
        <v>0.87378640776699024</v>
      </c>
      <c r="D34" s="115">
        <v>27</v>
      </c>
      <c r="E34" s="114">
        <v>29</v>
      </c>
      <c r="F34" s="114">
        <v>38</v>
      </c>
      <c r="G34" s="114">
        <v>33</v>
      </c>
      <c r="H34" s="140">
        <v>29</v>
      </c>
      <c r="I34" s="115">
        <v>-2</v>
      </c>
      <c r="J34" s="116">
        <v>-6.8965517241379306</v>
      </c>
    </row>
    <row r="35" spans="1:10" s="110" customFormat="1" ht="24.95" customHeight="1" x14ac:dyDescent="0.2">
      <c r="A35" s="292" t="s">
        <v>171</v>
      </c>
      <c r="B35" s="293" t="s">
        <v>172</v>
      </c>
      <c r="C35" s="113">
        <v>12.103559870550162</v>
      </c>
      <c r="D35" s="115">
        <v>374</v>
      </c>
      <c r="E35" s="114">
        <v>385</v>
      </c>
      <c r="F35" s="114">
        <v>386</v>
      </c>
      <c r="G35" s="114">
        <v>399</v>
      </c>
      <c r="H35" s="140">
        <v>380</v>
      </c>
      <c r="I35" s="115">
        <v>-6</v>
      </c>
      <c r="J35" s="116">
        <v>-1.5789473684210527</v>
      </c>
    </row>
    <row r="36" spans="1:10" s="110" customFormat="1" ht="24.95" customHeight="1" x14ac:dyDescent="0.2">
      <c r="A36" s="294" t="s">
        <v>173</v>
      </c>
      <c r="B36" s="295" t="s">
        <v>174</v>
      </c>
      <c r="C36" s="125">
        <v>87.022653721682843</v>
      </c>
      <c r="D36" s="143">
        <v>2689</v>
      </c>
      <c r="E36" s="144">
        <v>2832</v>
      </c>
      <c r="F36" s="144">
        <v>2886</v>
      </c>
      <c r="G36" s="144">
        <v>2896</v>
      </c>
      <c r="H36" s="145">
        <v>2818</v>
      </c>
      <c r="I36" s="143">
        <v>-129</v>
      </c>
      <c r="J36" s="146">
        <v>-4.5777146912704048</v>
      </c>
    </row>
    <row r="37" spans="1:10" s="323" customFormat="1" ht="11.25" customHeight="1" x14ac:dyDescent="0.15">
      <c r="A37" s="321"/>
      <c r="B37" s="322"/>
      <c r="C37" s="322"/>
      <c r="D37" s="149"/>
      <c r="E37" s="149"/>
      <c r="F37" s="149"/>
      <c r="G37" s="149"/>
      <c r="H37" s="149"/>
      <c r="I37" s="149"/>
      <c r="J37" s="217" t="s">
        <v>45</v>
      </c>
    </row>
    <row r="38" spans="1:10" s="287" customFormat="1" ht="12.75" customHeight="1" x14ac:dyDescent="0.15">
      <c r="A38" s="214" t="s">
        <v>122</v>
      </c>
      <c r="B38" s="296"/>
      <c r="C38" s="296"/>
      <c r="D38" s="296"/>
      <c r="E38" s="296"/>
      <c r="F38" s="296"/>
      <c r="G38" s="296"/>
      <c r="H38" s="296"/>
      <c r="I38" s="296"/>
      <c r="J38" s="296"/>
    </row>
    <row r="39" spans="1:10" ht="31.5" customHeight="1" x14ac:dyDescent="0.2">
      <c r="A39" s="615" t="s">
        <v>225</v>
      </c>
      <c r="B39" s="615"/>
      <c r="C39" s="615"/>
      <c r="D39" s="615"/>
      <c r="E39" s="615"/>
      <c r="F39" s="615"/>
      <c r="G39" s="615"/>
      <c r="H39" s="615"/>
      <c r="I39" s="615"/>
      <c r="J39" s="615"/>
    </row>
    <row r="40" spans="1:10" ht="18.75" customHeight="1" x14ac:dyDescent="0.2">
      <c r="A40" s="615"/>
      <c r="B40" s="615"/>
      <c r="C40" s="615"/>
      <c r="D40" s="615"/>
      <c r="E40" s="615"/>
      <c r="F40" s="615"/>
      <c r="G40" s="615"/>
      <c r="H40" s="615"/>
      <c r="I40" s="615"/>
      <c r="J40" s="615"/>
    </row>
    <row r="41" spans="1:10" ht="12.75" customHeight="1" x14ac:dyDescent="0.2">
      <c r="A41" s="244"/>
      <c r="B41" s="182"/>
      <c r="C41" s="245"/>
      <c r="D41" s="246"/>
      <c r="E41" s="246"/>
      <c r="F41" s="246"/>
      <c r="G41" s="246"/>
      <c r="H41" s="246"/>
      <c r="I41" s="246"/>
      <c r="J41" s="247"/>
    </row>
    <row r="42" spans="1:10" ht="15.95" customHeight="1" x14ac:dyDescent="0.2">
      <c r="B42" s="110"/>
    </row>
  </sheetData>
  <mergeCells count="15">
    <mergeCell ref="A3:J3"/>
    <mergeCell ref="A4:J4"/>
    <mergeCell ref="A5:D5"/>
    <mergeCell ref="A7:B9"/>
    <mergeCell ref="C7:C10"/>
    <mergeCell ref="D7:H7"/>
    <mergeCell ref="I7:J8"/>
    <mergeCell ref="D8:D9"/>
    <mergeCell ref="E8:E9"/>
    <mergeCell ref="F8:F9"/>
    <mergeCell ref="G8:G9"/>
    <mergeCell ref="H8:H9"/>
    <mergeCell ref="A11:B11"/>
    <mergeCell ref="A39:J39"/>
    <mergeCell ref="A40:J40"/>
  </mergeCells>
  <printOptions horizontalCentered="1"/>
  <pageMargins left="0.7" right="0.7" top="0.75" bottom="0.75" header="0.3" footer="0.3"/>
  <pageSetup paperSize="9" scale="69" orientation="portrait"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6"/>
  <dimension ref="A1:O87"/>
  <sheetViews>
    <sheetView showGridLines="0" zoomScaleNormal="100" workbookViewId="0"/>
  </sheetViews>
  <sheetFormatPr baseColWidth="10" defaultColWidth="7.75" defaultRowHeight="15.95" customHeight="1" x14ac:dyDescent="0.2"/>
  <cols>
    <col min="1" max="1" width="5.875" style="97" customWidth="1"/>
    <col min="2" max="2" width="26" style="97" customWidth="1"/>
    <col min="3" max="3" width="5.875" style="97" customWidth="1"/>
    <col min="4" max="4" width="8.5" style="155" customWidth="1"/>
    <col min="5" max="10" width="8.5" style="156" customWidth="1"/>
    <col min="11" max="11" width="8.5" style="157" customWidth="1"/>
    <col min="12" max="12" width="1.875" style="97" customWidth="1"/>
    <col min="13" max="16384" width="7.75" style="97"/>
  </cols>
  <sheetData>
    <row r="1" spans="1:15" s="91" customFormat="1" ht="36.75" customHeight="1" x14ac:dyDescent="0.2">
      <c r="A1" s="88"/>
      <c r="B1" s="89"/>
      <c r="C1" s="89"/>
      <c r="D1" s="90"/>
      <c r="E1" s="90"/>
      <c r="F1" s="90"/>
      <c r="G1" s="90"/>
      <c r="H1" s="89"/>
      <c r="I1" s="89"/>
      <c r="J1" s="89"/>
      <c r="K1" s="15" t="s">
        <v>6</v>
      </c>
    </row>
    <row r="2" spans="1:15" s="91" customFormat="1" ht="11.25" customHeight="1" x14ac:dyDescent="0.2">
      <c r="A2" s="92"/>
      <c r="B2" s="93"/>
      <c r="C2" s="93"/>
      <c r="D2" s="93"/>
      <c r="E2" s="93"/>
      <c r="F2" s="93"/>
      <c r="G2" s="93"/>
      <c r="H2" s="93"/>
      <c r="I2" s="93"/>
      <c r="J2" s="93"/>
      <c r="K2" s="93"/>
    </row>
    <row r="3" spans="1:15" s="94" customFormat="1" ht="20.100000000000001" customHeight="1" x14ac:dyDescent="0.2">
      <c r="A3" s="571" t="s">
        <v>331</v>
      </c>
      <c r="B3" s="571"/>
      <c r="C3" s="571"/>
      <c r="D3" s="571"/>
      <c r="E3" s="571"/>
      <c r="F3" s="571"/>
      <c r="G3" s="571"/>
      <c r="H3" s="571"/>
      <c r="I3" s="571"/>
      <c r="J3" s="571"/>
      <c r="K3" s="571"/>
    </row>
    <row r="4" spans="1:15" s="94" customFormat="1" ht="12" customHeight="1" x14ac:dyDescent="0.2">
      <c r="A4" s="572" t="s">
        <v>92</v>
      </c>
      <c r="B4" s="572"/>
      <c r="C4" s="572"/>
      <c r="D4" s="572"/>
      <c r="E4" s="572"/>
      <c r="F4" s="572"/>
      <c r="G4" s="572"/>
      <c r="H4" s="572"/>
      <c r="I4" s="572"/>
      <c r="J4" s="572"/>
      <c r="K4" s="572"/>
    </row>
    <row r="5" spans="1:15" s="94" customFormat="1" ht="12" customHeight="1" x14ac:dyDescent="0.2">
      <c r="A5" s="573" t="s">
        <v>57</v>
      </c>
      <c r="B5" s="573"/>
      <c r="C5" s="573"/>
      <c r="D5" s="573"/>
      <c r="E5" s="573"/>
      <c r="F5" s="252"/>
      <c r="G5" s="252"/>
      <c r="H5" s="252"/>
      <c r="I5" s="252"/>
      <c r="J5" s="252"/>
      <c r="K5" s="252"/>
    </row>
    <row r="6" spans="1:15" s="94" customFormat="1" ht="11.25" customHeight="1" x14ac:dyDescent="0.2">
      <c r="A6" s="227"/>
      <c r="B6" s="228"/>
      <c r="C6" s="228"/>
      <c r="D6" s="228"/>
      <c r="E6" s="228"/>
      <c r="F6" s="228"/>
      <c r="G6" s="228"/>
      <c r="H6" s="228"/>
      <c r="I6" s="228"/>
      <c r="J6" s="228"/>
    </row>
    <row r="7" spans="1:15" s="91" customFormat="1" ht="12" customHeight="1" x14ac:dyDescent="0.2">
      <c r="A7" s="588" t="s">
        <v>332</v>
      </c>
      <c r="B7" s="577"/>
      <c r="C7" s="577"/>
      <c r="D7" s="582" t="s">
        <v>94</v>
      </c>
      <c r="E7" s="585" t="s">
        <v>326</v>
      </c>
      <c r="F7" s="586"/>
      <c r="G7" s="586"/>
      <c r="H7" s="586"/>
      <c r="I7" s="587"/>
      <c r="J7" s="588" t="s">
        <v>180</v>
      </c>
      <c r="K7" s="589"/>
      <c r="L7" s="96"/>
      <c r="M7" s="96"/>
      <c r="N7" s="96"/>
      <c r="O7" s="96"/>
    </row>
    <row r="8" spans="1:15" ht="21.75" customHeight="1" x14ac:dyDescent="0.2">
      <c r="A8" s="578"/>
      <c r="B8" s="579"/>
      <c r="C8" s="579"/>
      <c r="D8" s="583"/>
      <c r="E8" s="566" t="s">
        <v>97</v>
      </c>
      <c r="F8" s="566" t="s">
        <v>98</v>
      </c>
      <c r="G8" s="566" t="s">
        <v>99</v>
      </c>
      <c r="H8" s="566" t="s">
        <v>100</v>
      </c>
      <c r="I8" s="566" t="s">
        <v>101</v>
      </c>
      <c r="J8" s="590"/>
      <c r="K8" s="591"/>
    </row>
    <row r="9" spans="1:15" ht="12" customHeight="1" x14ac:dyDescent="0.2">
      <c r="A9" s="578"/>
      <c r="B9" s="579"/>
      <c r="C9" s="579"/>
      <c r="D9" s="583"/>
      <c r="E9" s="567"/>
      <c r="F9" s="567"/>
      <c r="G9" s="567"/>
      <c r="H9" s="567"/>
      <c r="I9" s="567"/>
      <c r="J9" s="98" t="s">
        <v>102</v>
      </c>
      <c r="K9" s="99" t="s">
        <v>103</v>
      </c>
    </row>
    <row r="10" spans="1:15" ht="12" customHeight="1" x14ac:dyDescent="0.2">
      <c r="A10" s="580"/>
      <c r="B10" s="581"/>
      <c r="C10" s="581"/>
      <c r="D10" s="584"/>
      <c r="E10" s="100">
        <v>1</v>
      </c>
      <c r="F10" s="100">
        <v>2</v>
      </c>
      <c r="G10" s="100">
        <v>3</v>
      </c>
      <c r="H10" s="100">
        <v>4</v>
      </c>
      <c r="I10" s="100">
        <v>5</v>
      </c>
      <c r="J10" s="100">
        <v>6</v>
      </c>
      <c r="K10" s="100">
        <v>7</v>
      </c>
    </row>
    <row r="11" spans="1:15" ht="18" customHeight="1" x14ac:dyDescent="0.2">
      <c r="A11" s="297" t="s">
        <v>104</v>
      </c>
      <c r="B11" s="298"/>
      <c r="C11" s="299"/>
      <c r="D11" s="262">
        <v>100</v>
      </c>
      <c r="E11" s="263">
        <v>3090</v>
      </c>
      <c r="F11" s="264">
        <v>3246</v>
      </c>
      <c r="G11" s="264">
        <v>3310</v>
      </c>
      <c r="H11" s="264">
        <v>3328</v>
      </c>
      <c r="I11" s="265">
        <v>3227</v>
      </c>
      <c r="J11" s="263">
        <v>-137</v>
      </c>
      <c r="K11" s="266">
        <v>-4.2454291911992561</v>
      </c>
    </row>
    <row r="12" spans="1:15" ht="18" customHeight="1" x14ac:dyDescent="0.2">
      <c r="A12" s="300" t="s">
        <v>228</v>
      </c>
      <c r="B12" s="301"/>
      <c r="C12" s="301"/>
      <c r="D12" s="302"/>
      <c r="E12" s="309"/>
      <c r="F12" s="309"/>
      <c r="G12" s="309"/>
      <c r="H12" s="309"/>
      <c r="I12" s="309"/>
      <c r="J12" s="324"/>
      <c r="K12" s="304"/>
    </row>
    <row r="13" spans="1:15" ht="15.95" customHeight="1" x14ac:dyDescent="0.2">
      <c r="A13" s="306" t="s">
        <v>229</v>
      </c>
      <c r="B13" s="307"/>
      <c r="C13" s="308"/>
      <c r="D13" s="113">
        <v>32.97734627831715</v>
      </c>
      <c r="E13" s="115">
        <v>1019</v>
      </c>
      <c r="F13" s="114">
        <v>1083</v>
      </c>
      <c r="G13" s="114">
        <v>1105</v>
      </c>
      <c r="H13" s="114">
        <v>1129</v>
      </c>
      <c r="I13" s="140">
        <v>1127</v>
      </c>
      <c r="J13" s="115">
        <v>-108</v>
      </c>
      <c r="K13" s="116">
        <v>-9.5829636202307018</v>
      </c>
    </row>
    <row r="14" spans="1:15" ht="15.95" customHeight="1" x14ac:dyDescent="0.2">
      <c r="A14" s="306" t="s">
        <v>230</v>
      </c>
      <c r="B14" s="307"/>
      <c r="C14" s="308"/>
      <c r="D14" s="113">
        <v>52.621359223300971</v>
      </c>
      <c r="E14" s="115">
        <v>1626</v>
      </c>
      <c r="F14" s="114">
        <v>1712</v>
      </c>
      <c r="G14" s="114">
        <v>1757</v>
      </c>
      <c r="H14" s="114">
        <v>1742</v>
      </c>
      <c r="I14" s="140">
        <v>1669</v>
      </c>
      <c r="J14" s="115">
        <v>-43</v>
      </c>
      <c r="K14" s="116">
        <v>-2.5763930497303775</v>
      </c>
    </row>
    <row r="15" spans="1:15" ht="15.95" customHeight="1" x14ac:dyDescent="0.2">
      <c r="A15" s="306" t="s">
        <v>231</v>
      </c>
      <c r="B15" s="307"/>
      <c r="C15" s="308"/>
      <c r="D15" s="113">
        <v>7.0873786407766994</v>
      </c>
      <c r="E15" s="115">
        <v>219</v>
      </c>
      <c r="F15" s="114">
        <v>218</v>
      </c>
      <c r="G15" s="114">
        <v>204</v>
      </c>
      <c r="H15" s="114">
        <v>206</v>
      </c>
      <c r="I15" s="140">
        <v>204</v>
      </c>
      <c r="J15" s="115">
        <v>15</v>
      </c>
      <c r="K15" s="116">
        <v>7.3529411764705879</v>
      </c>
    </row>
    <row r="16" spans="1:15" ht="15.95" customHeight="1" x14ac:dyDescent="0.2">
      <c r="A16" s="306" t="s">
        <v>232</v>
      </c>
      <c r="B16" s="307"/>
      <c r="C16" s="308"/>
      <c r="D16" s="113">
        <v>3.7864077669902914</v>
      </c>
      <c r="E16" s="115">
        <v>117</v>
      </c>
      <c r="F16" s="114">
        <v>124</v>
      </c>
      <c r="G16" s="114">
        <v>143</v>
      </c>
      <c r="H16" s="114">
        <v>142</v>
      </c>
      <c r="I16" s="140">
        <v>127</v>
      </c>
      <c r="J16" s="115">
        <v>-10</v>
      </c>
      <c r="K16" s="116">
        <v>-7.8740157480314963</v>
      </c>
    </row>
    <row r="17" spans="1:11" ht="18" customHeight="1" x14ac:dyDescent="0.2">
      <c r="A17" s="300" t="s">
        <v>233</v>
      </c>
      <c r="B17" s="301"/>
      <c r="C17" s="301"/>
      <c r="D17" s="302"/>
      <c r="E17" s="309"/>
      <c r="F17" s="309"/>
      <c r="G17" s="309"/>
      <c r="H17" s="309"/>
      <c r="I17" s="309"/>
      <c r="J17" s="324"/>
      <c r="K17" s="304"/>
    </row>
    <row r="18" spans="1:11" ht="14.1" customHeight="1" x14ac:dyDescent="0.2">
      <c r="A18" s="306">
        <v>11</v>
      </c>
      <c r="B18" s="307" t="s">
        <v>234</v>
      </c>
      <c r="C18" s="308"/>
      <c r="D18" s="113">
        <v>0.74433656957928807</v>
      </c>
      <c r="E18" s="115">
        <v>23</v>
      </c>
      <c r="F18" s="114">
        <v>24</v>
      </c>
      <c r="G18" s="114">
        <v>31</v>
      </c>
      <c r="H18" s="114">
        <v>24</v>
      </c>
      <c r="I18" s="140">
        <v>21</v>
      </c>
      <c r="J18" s="115">
        <v>2</v>
      </c>
      <c r="K18" s="116">
        <v>9.5238095238095237</v>
      </c>
    </row>
    <row r="19" spans="1:11" ht="14.1" customHeight="1" x14ac:dyDescent="0.2">
      <c r="A19" s="306" t="s">
        <v>235</v>
      </c>
      <c r="B19" s="307" t="s">
        <v>236</v>
      </c>
      <c r="C19" s="308"/>
      <c r="D19" s="113">
        <v>0.22653721682847897</v>
      </c>
      <c r="E19" s="115">
        <v>7</v>
      </c>
      <c r="F19" s="114">
        <v>7</v>
      </c>
      <c r="G19" s="114">
        <v>9</v>
      </c>
      <c r="H19" s="114">
        <v>7</v>
      </c>
      <c r="I19" s="140">
        <v>5</v>
      </c>
      <c r="J19" s="115">
        <v>2</v>
      </c>
      <c r="K19" s="116">
        <v>40</v>
      </c>
    </row>
    <row r="20" spans="1:11" ht="14.1" customHeight="1" x14ac:dyDescent="0.2">
      <c r="A20" s="306">
        <v>12</v>
      </c>
      <c r="B20" s="307" t="s">
        <v>237</v>
      </c>
      <c r="C20" s="308"/>
      <c r="D20" s="113">
        <v>1.1003236245954693</v>
      </c>
      <c r="E20" s="115">
        <v>34</v>
      </c>
      <c r="F20" s="114">
        <v>32</v>
      </c>
      <c r="G20" s="114">
        <v>33</v>
      </c>
      <c r="H20" s="114">
        <v>34</v>
      </c>
      <c r="I20" s="140">
        <v>32</v>
      </c>
      <c r="J20" s="115">
        <v>2</v>
      </c>
      <c r="K20" s="116">
        <v>6.25</v>
      </c>
    </row>
    <row r="21" spans="1:11" ht="14.1" customHeight="1" x14ac:dyDescent="0.2">
      <c r="A21" s="306">
        <v>21</v>
      </c>
      <c r="B21" s="307" t="s">
        <v>238</v>
      </c>
      <c r="C21" s="308"/>
      <c r="D21" s="113">
        <v>0.12944983818770225</v>
      </c>
      <c r="E21" s="115">
        <v>4</v>
      </c>
      <c r="F21" s="114" t="s">
        <v>513</v>
      </c>
      <c r="G21" s="114">
        <v>3</v>
      </c>
      <c r="H21" s="114" t="s">
        <v>513</v>
      </c>
      <c r="I21" s="140" t="s">
        <v>513</v>
      </c>
      <c r="J21" s="115" t="s">
        <v>513</v>
      </c>
      <c r="K21" s="116" t="s">
        <v>513</v>
      </c>
    </row>
    <row r="22" spans="1:11" ht="14.1" customHeight="1" x14ac:dyDescent="0.2">
      <c r="A22" s="306">
        <v>22</v>
      </c>
      <c r="B22" s="307" t="s">
        <v>239</v>
      </c>
      <c r="C22" s="308"/>
      <c r="D22" s="113">
        <v>0.58252427184466016</v>
      </c>
      <c r="E22" s="115">
        <v>18</v>
      </c>
      <c r="F22" s="114">
        <v>18</v>
      </c>
      <c r="G22" s="114">
        <v>16</v>
      </c>
      <c r="H22" s="114">
        <v>17</v>
      </c>
      <c r="I22" s="140">
        <v>18</v>
      </c>
      <c r="J22" s="115">
        <v>0</v>
      </c>
      <c r="K22" s="116">
        <v>0</v>
      </c>
    </row>
    <row r="23" spans="1:11" ht="14.1" customHeight="1" x14ac:dyDescent="0.2">
      <c r="A23" s="306">
        <v>23</v>
      </c>
      <c r="B23" s="307" t="s">
        <v>240</v>
      </c>
      <c r="C23" s="308"/>
      <c r="D23" s="113">
        <v>0.35598705501618122</v>
      </c>
      <c r="E23" s="115">
        <v>11</v>
      </c>
      <c r="F23" s="114">
        <v>13</v>
      </c>
      <c r="G23" s="114">
        <v>9</v>
      </c>
      <c r="H23" s="114">
        <v>9</v>
      </c>
      <c r="I23" s="140">
        <v>7</v>
      </c>
      <c r="J23" s="115">
        <v>4</v>
      </c>
      <c r="K23" s="116">
        <v>57.142857142857146</v>
      </c>
    </row>
    <row r="24" spans="1:11" ht="14.1" customHeight="1" x14ac:dyDescent="0.2">
      <c r="A24" s="306">
        <v>24</v>
      </c>
      <c r="B24" s="307" t="s">
        <v>241</v>
      </c>
      <c r="C24" s="308"/>
      <c r="D24" s="113">
        <v>1.2621359223300972</v>
      </c>
      <c r="E24" s="115">
        <v>39</v>
      </c>
      <c r="F24" s="114">
        <v>43</v>
      </c>
      <c r="G24" s="114">
        <v>49</v>
      </c>
      <c r="H24" s="114">
        <v>59</v>
      </c>
      <c r="I24" s="140">
        <v>56</v>
      </c>
      <c r="J24" s="115">
        <v>-17</v>
      </c>
      <c r="K24" s="116">
        <v>-30.357142857142858</v>
      </c>
    </row>
    <row r="25" spans="1:11" ht="14.1" customHeight="1" x14ac:dyDescent="0.2">
      <c r="A25" s="306">
        <v>25</v>
      </c>
      <c r="B25" s="307" t="s">
        <v>242</v>
      </c>
      <c r="C25" s="308"/>
      <c r="D25" s="113">
        <v>1.2621359223300972</v>
      </c>
      <c r="E25" s="115">
        <v>39</v>
      </c>
      <c r="F25" s="114">
        <v>44</v>
      </c>
      <c r="G25" s="114">
        <v>43</v>
      </c>
      <c r="H25" s="114">
        <v>43</v>
      </c>
      <c r="I25" s="140">
        <v>44</v>
      </c>
      <c r="J25" s="115">
        <v>-5</v>
      </c>
      <c r="K25" s="116">
        <v>-11.363636363636363</v>
      </c>
    </row>
    <row r="26" spans="1:11" ht="14.1" customHeight="1" x14ac:dyDescent="0.2">
      <c r="A26" s="306">
        <v>26</v>
      </c>
      <c r="B26" s="307" t="s">
        <v>243</v>
      </c>
      <c r="C26" s="308"/>
      <c r="D26" s="113">
        <v>0.970873786407767</v>
      </c>
      <c r="E26" s="115">
        <v>30</v>
      </c>
      <c r="F26" s="114">
        <v>30</v>
      </c>
      <c r="G26" s="114">
        <v>31</v>
      </c>
      <c r="H26" s="114">
        <v>32</v>
      </c>
      <c r="I26" s="140">
        <v>30</v>
      </c>
      <c r="J26" s="115">
        <v>0</v>
      </c>
      <c r="K26" s="116">
        <v>0</v>
      </c>
    </row>
    <row r="27" spans="1:11" ht="14.1" customHeight="1" x14ac:dyDescent="0.2">
      <c r="A27" s="306">
        <v>27</v>
      </c>
      <c r="B27" s="307" t="s">
        <v>244</v>
      </c>
      <c r="C27" s="308"/>
      <c r="D27" s="113">
        <v>0.61488673139158578</v>
      </c>
      <c r="E27" s="115">
        <v>19</v>
      </c>
      <c r="F27" s="114">
        <v>21</v>
      </c>
      <c r="G27" s="114">
        <v>19</v>
      </c>
      <c r="H27" s="114">
        <v>21</v>
      </c>
      <c r="I27" s="140">
        <v>19</v>
      </c>
      <c r="J27" s="115">
        <v>0</v>
      </c>
      <c r="K27" s="116">
        <v>0</v>
      </c>
    </row>
    <row r="28" spans="1:11" ht="14.1" customHeight="1" x14ac:dyDescent="0.2">
      <c r="A28" s="306">
        <v>28</v>
      </c>
      <c r="B28" s="307" t="s">
        <v>245</v>
      </c>
      <c r="C28" s="308"/>
      <c r="D28" s="113">
        <v>0.16181229773462782</v>
      </c>
      <c r="E28" s="115">
        <v>5</v>
      </c>
      <c r="F28" s="114">
        <v>5</v>
      </c>
      <c r="G28" s="114">
        <v>5</v>
      </c>
      <c r="H28" s="114">
        <v>5</v>
      </c>
      <c r="I28" s="140">
        <v>5</v>
      </c>
      <c r="J28" s="115">
        <v>0</v>
      </c>
      <c r="K28" s="116">
        <v>0</v>
      </c>
    </row>
    <row r="29" spans="1:11" ht="14.1" customHeight="1" x14ac:dyDescent="0.2">
      <c r="A29" s="306">
        <v>29</v>
      </c>
      <c r="B29" s="307" t="s">
        <v>246</v>
      </c>
      <c r="C29" s="308"/>
      <c r="D29" s="113">
        <v>3.8187702265372168</v>
      </c>
      <c r="E29" s="115">
        <v>118</v>
      </c>
      <c r="F29" s="114">
        <v>127</v>
      </c>
      <c r="G29" s="114">
        <v>138</v>
      </c>
      <c r="H29" s="114">
        <v>156</v>
      </c>
      <c r="I29" s="140">
        <v>139</v>
      </c>
      <c r="J29" s="115">
        <v>-21</v>
      </c>
      <c r="K29" s="116">
        <v>-15.107913669064748</v>
      </c>
    </row>
    <row r="30" spans="1:11" ht="14.1" customHeight="1" x14ac:dyDescent="0.2">
      <c r="A30" s="306" t="s">
        <v>247</v>
      </c>
      <c r="B30" s="307" t="s">
        <v>248</v>
      </c>
      <c r="C30" s="308"/>
      <c r="D30" s="113" t="s">
        <v>513</v>
      </c>
      <c r="E30" s="115" t="s">
        <v>513</v>
      </c>
      <c r="F30" s="114" t="s">
        <v>513</v>
      </c>
      <c r="G30" s="114" t="s">
        <v>513</v>
      </c>
      <c r="H30" s="114" t="s">
        <v>513</v>
      </c>
      <c r="I30" s="140">
        <v>11</v>
      </c>
      <c r="J30" s="115" t="s">
        <v>513</v>
      </c>
      <c r="K30" s="116" t="s">
        <v>513</v>
      </c>
    </row>
    <row r="31" spans="1:11" ht="14.1" customHeight="1" x14ac:dyDescent="0.2">
      <c r="A31" s="306" t="s">
        <v>249</v>
      </c>
      <c r="B31" s="307" t="s">
        <v>250</v>
      </c>
      <c r="C31" s="308"/>
      <c r="D31" s="113">
        <v>3.3980582524271843</v>
      </c>
      <c r="E31" s="115">
        <v>105</v>
      </c>
      <c r="F31" s="114">
        <v>115</v>
      </c>
      <c r="G31" s="114">
        <v>127</v>
      </c>
      <c r="H31" s="114">
        <v>143</v>
      </c>
      <c r="I31" s="140">
        <v>128</v>
      </c>
      <c r="J31" s="115">
        <v>-23</v>
      </c>
      <c r="K31" s="116">
        <v>-17.96875</v>
      </c>
    </row>
    <row r="32" spans="1:11" ht="14.1" customHeight="1" x14ac:dyDescent="0.2">
      <c r="A32" s="306">
        <v>31</v>
      </c>
      <c r="B32" s="307" t="s">
        <v>251</v>
      </c>
      <c r="C32" s="308"/>
      <c r="D32" s="113">
        <v>0.45307443365695793</v>
      </c>
      <c r="E32" s="115">
        <v>14</v>
      </c>
      <c r="F32" s="114">
        <v>16</v>
      </c>
      <c r="G32" s="114">
        <v>18</v>
      </c>
      <c r="H32" s="114">
        <v>13</v>
      </c>
      <c r="I32" s="140">
        <v>15</v>
      </c>
      <c r="J32" s="115">
        <v>-1</v>
      </c>
      <c r="K32" s="116">
        <v>-6.666666666666667</v>
      </c>
    </row>
    <row r="33" spans="1:11" ht="14.1" customHeight="1" x14ac:dyDescent="0.2">
      <c r="A33" s="306">
        <v>32</v>
      </c>
      <c r="B33" s="307" t="s">
        <v>252</v>
      </c>
      <c r="C33" s="308"/>
      <c r="D33" s="113">
        <v>0.51779935275080902</v>
      </c>
      <c r="E33" s="115">
        <v>16</v>
      </c>
      <c r="F33" s="114">
        <v>16</v>
      </c>
      <c r="G33" s="114">
        <v>21</v>
      </c>
      <c r="H33" s="114">
        <v>19</v>
      </c>
      <c r="I33" s="140">
        <v>17</v>
      </c>
      <c r="J33" s="115">
        <v>-1</v>
      </c>
      <c r="K33" s="116">
        <v>-5.882352941176471</v>
      </c>
    </row>
    <row r="34" spans="1:11" ht="14.1" customHeight="1" x14ac:dyDescent="0.2">
      <c r="A34" s="306">
        <v>33</v>
      </c>
      <c r="B34" s="307" t="s">
        <v>253</v>
      </c>
      <c r="C34" s="308"/>
      <c r="D34" s="113">
        <v>0.29126213592233008</v>
      </c>
      <c r="E34" s="115">
        <v>9</v>
      </c>
      <c r="F34" s="114">
        <v>10</v>
      </c>
      <c r="G34" s="114">
        <v>9</v>
      </c>
      <c r="H34" s="114">
        <v>10</v>
      </c>
      <c r="I34" s="140">
        <v>11</v>
      </c>
      <c r="J34" s="115">
        <v>-2</v>
      </c>
      <c r="K34" s="116">
        <v>-18.181818181818183</v>
      </c>
    </row>
    <row r="35" spans="1:11" ht="14.1" customHeight="1" x14ac:dyDescent="0.2">
      <c r="A35" s="306">
        <v>34</v>
      </c>
      <c r="B35" s="307" t="s">
        <v>254</v>
      </c>
      <c r="C35" s="308"/>
      <c r="D35" s="113">
        <v>5.566343042071197</v>
      </c>
      <c r="E35" s="115">
        <v>172</v>
      </c>
      <c r="F35" s="114">
        <v>179</v>
      </c>
      <c r="G35" s="114">
        <v>176</v>
      </c>
      <c r="H35" s="114">
        <v>176</v>
      </c>
      <c r="I35" s="140">
        <v>182</v>
      </c>
      <c r="J35" s="115">
        <v>-10</v>
      </c>
      <c r="K35" s="116">
        <v>-5.4945054945054945</v>
      </c>
    </row>
    <row r="36" spans="1:11" ht="14.1" customHeight="1" x14ac:dyDescent="0.2">
      <c r="A36" s="306">
        <v>41</v>
      </c>
      <c r="B36" s="307" t="s">
        <v>255</v>
      </c>
      <c r="C36" s="308"/>
      <c r="D36" s="113">
        <v>0.61488673139158578</v>
      </c>
      <c r="E36" s="115">
        <v>19</v>
      </c>
      <c r="F36" s="114">
        <v>21</v>
      </c>
      <c r="G36" s="114">
        <v>19</v>
      </c>
      <c r="H36" s="114">
        <v>19</v>
      </c>
      <c r="I36" s="140">
        <v>12</v>
      </c>
      <c r="J36" s="115">
        <v>7</v>
      </c>
      <c r="K36" s="116">
        <v>58.333333333333336</v>
      </c>
    </row>
    <row r="37" spans="1:11" ht="14.1" customHeight="1" x14ac:dyDescent="0.2">
      <c r="A37" s="306">
        <v>42</v>
      </c>
      <c r="B37" s="307" t="s">
        <v>256</v>
      </c>
      <c r="C37" s="308"/>
      <c r="D37" s="113">
        <v>0.16181229773462782</v>
      </c>
      <c r="E37" s="115">
        <v>5</v>
      </c>
      <c r="F37" s="114">
        <v>5</v>
      </c>
      <c r="G37" s="114">
        <v>5</v>
      </c>
      <c r="H37" s="114">
        <v>5</v>
      </c>
      <c r="I37" s="140">
        <v>6</v>
      </c>
      <c r="J37" s="115">
        <v>-1</v>
      </c>
      <c r="K37" s="116">
        <v>-16.666666666666668</v>
      </c>
    </row>
    <row r="38" spans="1:11" ht="14.1" customHeight="1" x14ac:dyDescent="0.2">
      <c r="A38" s="306">
        <v>43</v>
      </c>
      <c r="B38" s="307" t="s">
        <v>257</v>
      </c>
      <c r="C38" s="308"/>
      <c r="D38" s="113">
        <v>0.32362459546925565</v>
      </c>
      <c r="E38" s="115">
        <v>10</v>
      </c>
      <c r="F38" s="114">
        <v>11</v>
      </c>
      <c r="G38" s="114">
        <v>12</v>
      </c>
      <c r="H38" s="114">
        <v>12</v>
      </c>
      <c r="I38" s="140">
        <v>15</v>
      </c>
      <c r="J38" s="115">
        <v>-5</v>
      </c>
      <c r="K38" s="116">
        <v>-33.333333333333336</v>
      </c>
    </row>
    <row r="39" spans="1:11" ht="14.1" customHeight="1" x14ac:dyDescent="0.2">
      <c r="A39" s="306">
        <v>51</v>
      </c>
      <c r="B39" s="307" t="s">
        <v>258</v>
      </c>
      <c r="C39" s="308"/>
      <c r="D39" s="113">
        <v>4.6601941747572813</v>
      </c>
      <c r="E39" s="115">
        <v>144</v>
      </c>
      <c r="F39" s="114">
        <v>146</v>
      </c>
      <c r="G39" s="114">
        <v>149</v>
      </c>
      <c r="H39" s="114">
        <v>156</v>
      </c>
      <c r="I39" s="140">
        <v>151</v>
      </c>
      <c r="J39" s="115">
        <v>-7</v>
      </c>
      <c r="K39" s="116">
        <v>-4.6357615894039732</v>
      </c>
    </row>
    <row r="40" spans="1:11" ht="14.1" customHeight="1" x14ac:dyDescent="0.2">
      <c r="A40" s="306" t="s">
        <v>259</v>
      </c>
      <c r="B40" s="307" t="s">
        <v>260</v>
      </c>
      <c r="C40" s="308"/>
      <c r="D40" s="113">
        <v>4.433656957928803</v>
      </c>
      <c r="E40" s="115">
        <v>137</v>
      </c>
      <c r="F40" s="114">
        <v>137</v>
      </c>
      <c r="G40" s="114">
        <v>141</v>
      </c>
      <c r="H40" s="114">
        <v>151</v>
      </c>
      <c r="I40" s="140">
        <v>148</v>
      </c>
      <c r="J40" s="115">
        <v>-11</v>
      </c>
      <c r="K40" s="116">
        <v>-7.4324324324324325</v>
      </c>
    </row>
    <row r="41" spans="1:11" ht="14.1" customHeight="1" x14ac:dyDescent="0.2">
      <c r="A41" s="306"/>
      <c r="B41" s="307" t="s">
        <v>261</v>
      </c>
      <c r="C41" s="308"/>
      <c r="D41" s="113">
        <v>2.6537216828478964</v>
      </c>
      <c r="E41" s="115">
        <v>82</v>
      </c>
      <c r="F41" s="114">
        <v>79</v>
      </c>
      <c r="G41" s="114">
        <v>73</v>
      </c>
      <c r="H41" s="114">
        <v>77</v>
      </c>
      <c r="I41" s="140">
        <v>73</v>
      </c>
      <c r="J41" s="115">
        <v>9</v>
      </c>
      <c r="K41" s="116">
        <v>12.328767123287671</v>
      </c>
    </row>
    <row r="42" spans="1:11" ht="14.1" customHeight="1" x14ac:dyDescent="0.2">
      <c r="A42" s="306">
        <v>52</v>
      </c>
      <c r="B42" s="307" t="s">
        <v>262</v>
      </c>
      <c r="C42" s="308"/>
      <c r="D42" s="113">
        <v>8.1229773462783168</v>
      </c>
      <c r="E42" s="115">
        <v>251</v>
      </c>
      <c r="F42" s="114">
        <v>256</v>
      </c>
      <c r="G42" s="114">
        <v>284</v>
      </c>
      <c r="H42" s="114">
        <v>260</v>
      </c>
      <c r="I42" s="140">
        <v>253</v>
      </c>
      <c r="J42" s="115">
        <v>-2</v>
      </c>
      <c r="K42" s="116">
        <v>-0.79051383399209485</v>
      </c>
    </row>
    <row r="43" spans="1:11" ht="14.1" customHeight="1" x14ac:dyDescent="0.2">
      <c r="A43" s="306" t="s">
        <v>263</v>
      </c>
      <c r="B43" s="307" t="s">
        <v>264</v>
      </c>
      <c r="C43" s="308"/>
      <c r="D43" s="113">
        <v>7.8317152103559868</v>
      </c>
      <c r="E43" s="115">
        <v>242</v>
      </c>
      <c r="F43" s="114">
        <v>248</v>
      </c>
      <c r="G43" s="114">
        <v>254</v>
      </c>
      <c r="H43" s="114">
        <v>232</v>
      </c>
      <c r="I43" s="140">
        <v>247</v>
      </c>
      <c r="J43" s="115">
        <v>-5</v>
      </c>
      <c r="K43" s="116">
        <v>-2.0242914979757085</v>
      </c>
    </row>
    <row r="44" spans="1:11" ht="14.1" customHeight="1" x14ac:dyDescent="0.2">
      <c r="A44" s="306">
        <v>53</v>
      </c>
      <c r="B44" s="307" t="s">
        <v>265</v>
      </c>
      <c r="C44" s="308"/>
      <c r="D44" s="113">
        <v>1.0679611650485437</v>
      </c>
      <c r="E44" s="115">
        <v>33</v>
      </c>
      <c r="F44" s="114">
        <v>43</v>
      </c>
      <c r="G44" s="114">
        <v>54</v>
      </c>
      <c r="H44" s="114">
        <v>53</v>
      </c>
      <c r="I44" s="140">
        <v>41</v>
      </c>
      <c r="J44" s="115">
        <v>-8</v>
      </c>
      <c r="K44" s="116">
        <v>-19.512195121951219</v>
      </c>
    </row>
    <row r="45" spans="1:11" ht="14.1" customHeight="1" x14ac:dyDescent="0.2">
      <c r="A45" s="306" t="s">
        <v>266</v>
      </c>
      <c r="B45" s="307" t="s">
        <v>267</v>
      </c>
      <c r="C45" s="308"/>
      <c r="D45" s="113">
        <v>1.035598705501618</v>
      </c>
      <c r="E45" s="115">
        <v>32</v>
      </c>
      <c r="F45" s="114">
        <v>42</v>
      </c>
      <c r="G45" s="114">
        <v>53</v>
      </c>
      <c r="H45" s="114">
        <v>52</v>
      </c>
      <c r="I45" s="140">
        <v>40</v>
      </c>
      <c r="J45" s="115">
        <v>-8</v>
      </c>
      <c r="K45" s="116">
        <v>-20</v>
      </c>
    </row>
    <row r="46" spans="1:11" ht="14.1" customHeight="1" x14ac:dyDescent="0.2">
      <c r="A46" s="306">
        <v>54</v>
      </c>
      <c r="B46" s="307" t="s">
        <v>268</v>
      </c>
      <c r="C46" s="308"/>
      <c r="D46" s="113">
        <v>9.1585760517799351</v>
      </c>
      <c r="E46" s="115">
        <v>283</v>
      </c>
      <c r="F46" s="114">
        <v>296</v>
      </c>
      <c r="G46" s="114">
        <v>300</v>
      </c>
      <c r="H46" s="114">
        <v>310</v>
      </c>
      <c r="I46" s="140">
        <v>329</v>
      </c>
      <c r="J46" s="115">
        <v>-46</v>
      </c>
      <c r="K46" s="116">
        <v>-13.98176291793313</v>
      </c>
    </row>
    <row r="47" spans="1:11" ht="14.1" customHeight="1" x14ac:dyDescent="0.2">
      <c r="A47" s="306">
        <v>61</v>
      </c>
      <c r="B47" s="307" t="s">
        <v>269</v>
      </c>
      <c r="C47" s="308"/>
      <c r="D47" s="113">
        <v>0.6472491909385113</v>
      </c>
      <c r="E47" s="115">
        <v>20</v>
      </c>
      <c r="F47" s="114">
        <v>20</v>
      </c>
      <c r="G47" s="114">
        <v>19</v>
      </c>
      <c r="H47" s="114">
        <v>18</v>
      </c>
      <c r="I47" s="140">
        <v>18</v>
      </c>
      <c r="J47" s="115">
        <v>2</v>
      </c>
      <c r="K47" s="116">
        <v>11.111111111111111</v>
      </c>
    </row>
    <row r="48" spans="1:11" ht="14.1" customHeight="1" x14ac:dyDescent="0.2">
      <c r="A48" s="306">
        <v>62</v>
      </c>
      <c r="B48" s="307" t="s">
        <v>270</v>
      </c>
      <c r="C48" s="308"/>
      <c r="D48" s="113">
        <v>11.909385113268609</v>
      </c>
      <c r="E48" s="115">
        <v>368</v>
      </c>
      <c r="F48" s="114">
        <v>388</v>
      </c>
      <c r="G48" s="114">
        <v>376</v>
      </c>
      <c r="H48" s="114">
        <v>354</v>
      </c>
      <c r="I48" s="140">
        <v>345</v>
      </c>
      <c r="J48" s="115">
        <v>23</v>
      </c>
      <c r="K48" s="116">
        <v>6.666666666666667</v>
      </c>
    </row>
    <row r="49" spans="1:11" ht="14.1" customHeight="1" x14ac:dyDescent="0.2">
      <c r="A49" s="306">
        <v>63</v>
      </c>
      <c r="B49" s="307" t="s">
        <v>271</v>
      </c>
      <c r="C49" s="308"/>
      <c r="D49" s="113">
        <v>13.721682847896441</v>
      </c>
      <c r="E49" s="115">
        <v>424</v>
      </c>
      <c r="F49" s="114">
        <v>477</v>
      </c>
      <c r="G49" s="114">
        <v>470</v>
      </c>
      <c r="H49" s="114">
        <v>483</v>
      </c>
      <c r="I49" s="140">
        <v>458</v>
      </c>
      <c r="J49" s="115">
        <v>-34</v>
      </c>
      <c r="K49" s="116">
        <v>-7.4235807860262009</v>
      </c>
    </row>
    <row r="50" spans="1:11" ht="14.1" customHeight="1" x14ac:dyDescent="0.2">
      <c r="A50" s="306" t="s">
        <v>272</v>
      </c>
      <c r="B50" s="307" t="s">
        <v>273</v>
      </c>
      <c r="C50" s="308"/>
      <c r="D50" s="113">
        <v>0.55016181229773464</v>
      </c>
      <c r="E50" s="115">
        <v>17</v>
      </c>
      <c r="F50" s="114">
        <v>15</v>
      </c>
      <c r="G50" s="114">
        <v>16</v>
      </c>
      <c r="H50" s="114">
        <v>18</v>
      </c>
      <c r="I50" s="140">
        <v>19</v>
      </c>
      <c r="J50" s="115">
        <v>-2</v>
      </c>
      <c r="K50" s="116">
        <v>-10.526315789473685</v>
      </c>
    </row>
    <row r="51" spans="1:11" ht="14.1" customHeight="1" x14ac:dyDescent="0.2">
      <c r="A51" s="306" t="s">
        <v>274</v>
      </c>
      <c r="B51" s="307" t="s">
        <v>275</v>
      </c>
      <c r="C51" s="308"/>
      <c r="D51" s="113">
        <v>12.006472491909385</v>
      </c>
      <c r="E51" s="115">
        <v>371</v>
      </c>
      <c r="F51" s="114">
        <v>434</v>
      </c>
      <c r="G51" s="114">
        <v>429</v>
      </c>
      <c r="H51" s="114">
        <v>436</v>
      </c>
      <c r="I51" s="140">
        <v>416</v>
      </c>
      <c r="J51" s="115">
        <v>-45</v>
      </c>
      <c r="K51" s="116">
        <v>-10.817307692307692</v>
      </c>
    </row>
    <row r="52" spans="1:11" ht="14.1" customHeight="1" x14ac:dyDescent="0.2">
      <c r="A52" s="306">
        <v>71</v>
      </c>
      <c r="B52" s="307" t="s">
        <v>276</v>
      </c>
      <c r="C52" s="308"/>
      <c r="D52" s="113">
        <v>14.59546925566343</v>
      </c>
      <c r="E52" s="115">
        <v>451</v>
      </c>
      <c r="F52" s="114">
        <v>463</v>
      </c>
      <c r="G52" s="114">
        <v>471</v>
      </c>
      <c r="H52" s="114">
        <v>482</v>
      </c>
      <c r="I52" s="140">
        <v>471</v>
      </c>
      <c r="J52" s="115">
        <v>-20</v>
      </c>
      <c r="K52" s="116">
        <v>-4.2462845010615711</v>
      </c>
    </row>
    <row r="53" spans="1:11" ht="14.1" customHeight="1" x14ac:dyDescent="0.2">
      <c r="A53" s="306" t="s">
        <v>277</v>
      </c>
      <c r="B53" s="307" t="s">
        <v>278</v>
      </c>
      <c r="C53" s="308"/>
      <c r="D53" s="113">
        <v>2.1682847896440132</v>
      </c>
      <c r="E53" s="115">
        <v>67</v>
      </c>
      <c r="F53" s="114">
        <v>66</v>
      </c>
      <c r="G53" s="114">
        <v>64</v>
      </c>
      <c r="H53" s="114">
        <v>64</v>
      </c>
      <c r="I53" s="140">
        <v>58</v>
      </c>
      <c r="J53" s="115">
        <v>9</v>
      </c>
      <c r="K53" s="116">
        <v>15.517241379310345</v>
      </c>
    </row>
    <row r="54" spans="1:11" ht="14.1" customHeight="1" x14ac:dyDescent="0.2">
      <c r="A54" s="306" t="s">
        <v>279</v>
      </c>
      <c r="B54" s="307" t="s">
        <v>280</v>
      </c>
      <c r="C54" s="308"/>
      <c r="D54" s="113">
        <v>11.650485436893204</v>
      </c>
      <c r="E54" s="115">
        <v>360</v>
      </c>
      <c r="F54" s="114">
        <v>371</v>
      </c>
      <c r="G54" s="114">
        <v>383</v>
      </c>
      <c r="H54" s="114">
        <v>395</v>
      </c>
      <c r="I54" s="140">
        <v>392</v>
      </c>
      <c r="J54" s="115">
        <v>-32</v>
      </c>
      <c r="K54" s="116">
        <v>-8.1632653061224492</v>
      </c>
    </row>
    <row r="55" spans="1:11" ht="14.1" customHeight="1" x14ac:dyDescent="0.2">
      <c r="A55" s="306">
        <v>72</v>
      </c>
      <c r="B55" s="307" t="s">
        <v>281</v>
      </c>
      <c r="C55" s="308"/>
      <c r="D55" s="113">
        <v>1.6828478964401294</v>
      </c>
      <c r="E55" s="115">
        <v>52</v>
      </c>
      <c r="F55" s="114">
        <v>50</v>
      </c>
      <c r="G55" s="114">
        <v>46</v>
      </c>
      <c r="H55" s="114">
        <v>47</v>
      </c>
      <c r="I55" s="140">
        <v>45</v>
      </c>
      <c r="J55" s="115">
        <v>7</v>
      </c>
      <c r="K55" s="116">
        <v>15.555555555555555</v>
      </c>
    </row>
    <row r="56" spans="1:11" ht="14.1" customHeight="1" x14ac:dyDescent="0.2">
      <c r="A56" s="306" t="s">
        <v>282</v>
      </c>
      <c r="B56" s="307" t="s">
        <v>283</v>
      </c>
      <c r="C56" s="308"/>
      <c r="D56" s="113">
        <v>0.32362459546925565</v>
      </c>
      <c r="E56" s="115">
        <v>10</v>
      </c>
      <c r="F56" s="114">
        <v>11</v>
      </c>
      <c r="G56" s="114">
        <v>11</v>
      </c>
      <c r="H56" s="114">
        <v>10</v>
      </c>
      <c r="I56" s="140" t="s">
        <v>513</v>
      </c>
      <c r="J56" s="115" t="s">
        <v>513</v>
      </c>
      <c r="K56" s="116" t="s">
        <v>513</v>
      </c>
    </row>
    <row r="57" spans="1:11" ht="14.1" customHeight="1" x14ac:dyDescent="0.2">
      <c r="A57" s="306" t="s">
        <v>284</v>
      </c>
      <c r="B57" s="307" t="s">
        <v>285</v>
      </c>
      <c r="C57" s="308"/>
      <c r="D57" s="113">
        <v>1.2621359223300972</v>
      </c>
      <c r="E57" s="115">
        <v>39</v>
      </c>
      <c r="F57" s="114">
        <v>36</v>
      </c>
      <c r="G57" s="114">
        <v>32</v>
      </c>
      <c r="H57" s="114">
        <v>34</v>
      </c>
      <c r="I57" s="140">
        <v>35</v>
      </c>
      <c r="J57" s="115">
        <v>4</v>
      </c>
      <c r="K57" s="116">
        <v>11.428571428571429</v>
      </c>
    </row>
    <row r="58" spans="1:11" ht="14.1" customHeight="1" x14ac:dyDescent="0.2">
      <c r="A58" s="306">
        <v>73</v>
      </c>
      <c r="B58" s="307" t="s">
        <v>286</v>
      </c>
      <c r="C58" s="308"/>
      <c r="D58" s="113">
        <v>0.6472491909385113</v>
      </c>
      <c r="E58" s="115">
        <v>20</v>
      </c>
      <c r="F58" s="114">
        <v>23</v>
      </c>
      <c r="G58" s="114">
        <v>22</v>
      </c>
      <c r="H58" s="114">
        <v>19</v>
      </c>
      <c r="I58" s="140">
        <v>19</v>
      </c>
      <c r="J58" s="115">
        <v>1</v>
      </c>
      <c r="K58" s="116">
        <v>5.2631578947368425</v>
      </c>
    </row>
    <row r="59" spans="1:11" ht="14.1" customHeight="1" x14ac:dyDescent="0.2">
      <c r="A59" s="306" t="s">
        <v>287</v>
      </c>
      <c r="B59" s="307" t="s">
        <v>288</v>
      </c>
      <c r="C59" s="308"/>
      <c r="D59" s="113">
        <v>0.32362459546925565</v>
      </c>
      <c r="E59" s="115">
        <v>10</v>
      </c>
      <c r="F59" s="114">
        <v>13</v>
      </c>
      <c r="G59" s="114">
        <v>13</v>
      </c>
      <c r="H59" s="114">
        <v>12</v>
      </c>
      <c r="I59" s="140">
        <v>12</v>
      </c>
      <c r="J59" s="115">
        <v>-2</v>
      </c>
      <c r="K59" s="116">
        <v>-16.666666666666668</v>
      </c>
    </row>
    <row r="60" spans="1:11" ht="14.1" customHeight="1" x14ac:dyDescent="0.2">
      <c r="A60" s="306">
        <v>81</v>
      </c>
      <c r="B60" s="307" t="s">
        <v>289</v>
      </c>
      <c r="C60" s="308"/>
      <c r="D60" s="113">
        <v>3.1067961165048543</v>
      </c>
      <c r="E60" s="115">
        <v>96</v>
      </c>
      <c r="F60" s="114">
        <v>102</v>
      </c>
      <c r="G60" s="114">
        <v>94</v>
      </c>
      <c r="H60" s="114">
        <v>90</v>
      </c>
      <c r="I60" s="140">
        <v>95</v>
      </c>
      <c r="J60" s="115">
        <v>1</v>
      </c>
      <c r="K60" s="116">
        <v>1.0526315789473684</v>
      </c>
    </row>
    <row r="61" spans="1:11" ht="14.1" customHeight="1" x14ac:dyDescent="0.2">
      <c r="A61" s="306" t="s">
        <v>290</v>
      </c>
      <c r="B61" s="307" t="s">
        <v>291</v>
      </c>
      <c r="C61" s="308"/>
      <c r="D61" s="113">
        <v>0.84142394822006472</v>
      </c>
      <c r="E61" s="115">
        <v>26</v>
      </c>
      <c r="F61" s="114">
        <v>28</v>
      </c>
      <c r="G61" s="114">
        <v>26</v>
      </c>
      <c r="H61" s="114">
        <v>26</v>
      </c>
      <c r="I61" s="140">
        <v>29</v>
      </c>
      <c r="J61" s="115">
        <v>-3</v>
      </c>
      <c r="K61" s="116">
        <v>-10.344827586206897</v>
      </c>
    </row>
    <row r="62" spans="1:11" ht="14.1" customHeight="1" x14ac:dyDescent="0.2">
      <c r="A62" s="306" t="s">
        <v>292</v>
      </c>
      <c r="B62" s="307" t="s">
        <v>293</v>
      </c>
      <c r="C62" s="308"/>
      <c r="D62" s="113">
        <v>1.4563106796116505</v>
      </c>
      <c r="E62" s="115">
        <v>45</v>
      </c>
      <c r="F62" s="114">
        <v>46</v>
      </c>
      <c r="G62" s="114">
        <v>40</v>
      </c>
      <c r="H62" s="114">
        <v>41</v>
      </c>
      <c r="I62" s="140">
        <v>41</v>
      </c>
      <c r="J62" s="115">
        <v>4</v>
      </c>
      <c r="K62" s="116">
        <v>9.7560975609756095</v>
      </c>
    </row>
    <row r="63" spans="1:11" ht="14.1" customHeight="1" x14ac:dyDescent="0.2">
      <c r="A63" s="306"/>
      <c r="B63" s="307" t="s">
        <v>294</v>
      </c>
      <c r="C63" s="308"/>
      <c r="D63" s="113">
        <v>0.970873786407767</v>
      </c>
      <c r="E63" s="115">
        <v>30</v>
      </c>
      <c r="F63" s="114">
        <v>31</v>
      </c>
      <c r="G63" s="114">
        <v>27</v>
      </c>
      <c r="H63" s="114">
        <v>30</v>
      </c>
      <c r="I63" s="140">
        <v>30</v>
      </c>
      <c r="J63" s="115">
        <v>0</v>
      </c>
      <c r="K63" s="116">
        <v>0</v>
      </c>
    </row>
    <row r="64" spans="1:11" ht="14.1" customHeight="1" x14ac:dyDescent="0.2">
      <c r="A64" s="306" t="s">
        <v>295</v>
      </c>
      <c r="B64" s="307" t="s">
        <v>296</v>
      </c>
      <c r="C64" s="308"/>
      <c r="D64" s="113">
        <v>0.16181229773462782</v>
      </c>
      <c r="E64" s="115">
        <v>5</v>
      </c>
      <c r="F64" s="114">
        <v>6</v>
      </c>
      <c r="G64" s="114">
        <v>6</v>
      </c>
      <c r="H64" s="114">
        <v>5</v>
      </c>
      <c r="I64" s="140">
        <v>5</v>
      </c>
      <c r="J64" s="115">
        <v>0</v>
      </c>
      <c r="K64" s="116">
        <v>0</v>
      </c>
    </row>
    <row r="65" spans="1:11" ht="14.1" customHeight="1" x14ac:dyDescent="0.2">
      <c r="A65" s="306" t="s">
        <v>297</v>
      </c>
      <c r="B65" s="307" t="s">
        <v>298</v>
      </c>
      <c r="C65" s="308"/>
      <c r="D65" s="113">
        <v>0.38834951456310679</v>
      </c>
      <c r="E65" s="115">
        <v>12</v>
      </c>
      <c r="F65" s="114">
        <v>15</v>
      </c>
      <c r="G65" s="114">
        <v>15</v>
      </c>
      <c r="H65" s="114">
        <v>11</v>
      </c>
      <c r="I65" s="140">
        <v>12</v>
      </c>
      <c r="J65" s="115">
        <v>0</v>
      </c>
      <c r="K65" s="116">
        <v>0</v>
      </c>
    </row>
    <row r="66" spans="1:11" ht="14.1" customHeight="1" x14ac:dyDescent="0.2">
      <c r="A66" s="306">
        <v>82</v>
      </c>
      <c r="B66" s="307" t="s">
        <v>299</v>
      </c>
      <c r="C66" s="308"/>
      <c r="D66" s="113">
        <v>1.9741100323624596</v>
      </c>
      <c r="E66" s="115">
        <v>61</v>
      </c>
      <c r="F66" s="114">
        <v>60</v>
      </c>
      <c r="G66" s="114">
        <v>70</v>
      </c>
      <c r="H66" s="114">
        <v>70</v>
      </c>
      <c r="I66" s="140">
        <v>66</v>
      </c>
      <c r="J66" s="115">
        <v>-5</v>
      </c>
      <c r="K66" s="116">
        <v>-7.5757575757575761</v>
      </c>
    </row>
    <row r="67" spans="1:11" ht="14.1" customHeight="1" x14ac:dyDescent="0.2">
      <c r="A67" s="306" t="s">
        <v>300</v>
      </c>
      <c r="B67" s="307" t="s">
        <v>301</v>
      </c>
      <c r="C67" s="308"/>
      <c r="D67" s="113">
        <v>0.71197411003236244</v>
      </c>
      <c r="E67" s="115">
        <v>22</v>
      </c>
      <c r="F67" s="114">
        <v>21</v>
      </c>
      <c r="G67" s="114">
        <v>24</v>
      </c>
      <c r="H67" s="114">
        <v>25</v>
      </c>
      <c r="I67" s="140">
        <v>22</v>
      </c>
      <c r="J67" s="115">
        <v>0</v>
      </c>
      <c r="K67" s="116">
        <v>0</v>
      </c>
    </row>
    <row r="68" spans="1:11" ht="14.1" customHeight="1" x14ac:dyDescent="0.2">
      <c r="A68" s="306" t="s">
        <v>302</v>
      </c>
      <c r="B68" s="307" t="s">
        <v>303</v>
      </c>
      <c r="C68" s="308"/>
      <c r="D68" s="113">
        <v>0.6472491909385113</v>
      </c>
      <c r="E68" s="115">
        <v>20</v>
      </c>
      <c r="F68" s="114">
        <v>19</v>
      </c>
      <c r="G68" s="114">
        <v>25</v>
      </c>
      <c r="H68" s="114">
        <v>23</v>
      </c>
      <c r="I68" s="140">
        <v>21</v>
      </c>
      <c r="J68" s="115">
        <v>-1</v>
      </c>
      <c r="K68" s="116">
        <v>-4.7619047619047619</v>
      </c>
    </row>
    <row r="69" spans="1:11" ht="14.1" customHeight="1" x14ac:dyDescent="0.2">
      <c r="A69" s="306">
        <v>83</v>
      </c>
      <c r="B69" s="307" t="s">
        <v>304</v>
      </c>
      <c r="C69" s="308"/>
      <c r="D69" s="113">
        <v>2.3300970873786406</v>
      </c>
      <c r="E69" s="115">
        <v>72</v>
      </c>
      <c r="F69" s="114">
        <v>70</v>
      </c>
      <c r="G69" s="114">
        <v>78</v>
      </c>
      <c r="H69" s="114">
        <v>77</v>
      </c>
      <c r="I69" s="140">
        <v>77</v>
      </c>
      <c r="J69" s="115">
        <v>-5</v>
      </c>
      <c r="K69" s="116">
        <v>-6.4935064935064934</v>
      </c>
    </row>
    <row r="70" spans="1:11" ht="14.1" customHeight="1" x14ac:dyDescent="0.2">
      <c r="A70" s="306" t="s">
        <v>305</v>
      </c>
      <c r="B70" s="307" t="s">
        <v>306</v>
      </c>
      <c r="C70" s="308"/>
      <c r="D70" s="113">
        <v>1.0032362459546926</v>
      </c>
      <c r="E70" s="115">
        <v>31</v>
      </c>
      <c r="F70" s="114">
        <v>29</v>
      </c>
      <c r="G70" s="114">
        <v>37</v>
      </c>
      <c r="H70" s="114">
        <v>38</v>
      </c>
      <c r="I70" s="140">
        <v>36</v>
      </c>
      <c r="J70" s="115">
        <v>-5</v>
      </c>
      <c r="K70" s="116">
        <v>-13.888888888888889</v>
      </c>
    </row>
    <row r="71" spans="1:11" ht="14.1" customHeight="1" x14ac:dyDescent="0.2">
      <c r="A71" s="306"/>
      <c r="B71" s="307" t="s">
        <v>307</v>
      </c>
      <c r="C71" s="308"/>
      <c r="D71" s="113">
        <v>0.45307443365695793</v>
      </c>
      <c r="E71" s="115">
        <v>14</v>
      </c>
      <c r="F71" s="114">
        <v>10</v>
      </c>
      <c r="G71" s="114">
        <v>13</v>
      </c>
      <c r="H71" s="114">
        <v>18</v>
      </c>
      <c r="I71" s="140">
        <v>15</v>
      </c>
      <c r="J71" s="115">
        <v>-1</v>
      </c>
      <c r="K71" s="116">
        <v>-6.666666666666667</v>
      </c>
    </row>
    <row r="72" spans="1:11" ht="14.1" customHeight="1" x14ac:dyDescent="0.2">
      <c r="A72" s="306">
        <v>84</v>
      </c>
      <c r="B72" s="307" t="s">
        <v>308</v>
      </c>
      <c r="C72" s="308"/>
      <c r="D72" s="113">
        <v>1.3915857605177993</v>
      </c>
      <c r="E72" s="115">
        <v>43</v>
      </c>
      <c r="F72" s="114">
        <v>44</v>
      </c>
      <c r="G72" s="114">
        <v>45</v>
      </c>
      <c r="H72" s="114">
        <v>43</v>
      </c>
      <c r="I72" s="140">
        <v>43</v>
      </c>
      <c r="J72" s="115">
        <v>0</v>
      </c>
      <c r="K72" s="116">
        <v>0</v>
      </c>
    </row>
    <row r="73" spans="1:11" ht="14.1" customHeight="1" x14ac:dyDescent="0.2">
      <c r="A73" s="306" t="s">
        <v>309</v>
      </c>
      <c r="B73" s="307" t="s">
        <v>310</v>
      </c>
      <c r="C73" s="308"/>
      <c r="D73" s="113">
        <v>9.7087378640776698E-2</v>
      </c>
      <c r="E73" s="115">
        <v>3</v>
      </c>
      <c r="F73" s="114" t="s">
        <v>513</v>
      </c>
      <c r="G73" s="114" t="s">
        <v>513</v>
      </c>
      <c r="H73" s="114">
        <v>3</v>
      </c>
      <c r="I73" s="140" t="s">
        <v>513</v>
      </c>
      <c r="J73" s="115" t="s">
        <v>513</v>
      </c>
      <c r="K73" s="116" t="s">
        <v>513</v>
      </c>
    </row>
    <row r="74" spans="1:11" ht="14.1" customHeight="1" x14ac:dyDescent="0.2">
      <c r="A74" s="306" t="s">
        <v>311</v>
      </c>
      <c r="B74" s="307" t="s">
        <v>312</v>
      </c>
      <c r="C74" s="308"/>
      <c r="D74" s="113">
        <v>0.12944983818770225</v>
      </c>
      <c r="E74" s="115">
        <v>4</v>
      </c>
      <c r="F74" s="114">
        <v>4</v>
      </c>
      <c r="G74" s="114">
        <v>4</v>
      </c>
      <c r="H74" s="114">
        <v>6</v>
      </c>
      <c r="I74" s="140">
        <v>5</v>
      </c>
      <c r="J74" s="115">
        <v>-1</v>
      </c>
      <c r="K74" s="116">
        <v>-20</v>
      </c>
    </row>
    <row r="75" spans="1:11" ht="14.1" customHeight="1" x14ac:dyDescent="0.2">
      <c r="A75" s="306" t="s">
        <v>313</v>
      </c>
      <c r="B75" s="307" t="s">
        <v>314</v>
      </c>
      <c r="C75" s="308"/>
      <c r="D75" s="113">
        <v>0</v>
      </c>
      <c r="E75" s="115">
        <v>0</v>
      </c>
      <c r="F75" s="114">
        <v>0</v>
      </c>
      <c r="G75" s="114">
        <v>0</v>
      </c>
      <c r="H75" s="114">
        <v>0</v>
      </c>
      <c r="I75" s="140">
        <v>0</v>
      </c>
      <c r="J75" s="115">
        <v>0</v>
      </c>
      <c r="K75" s="116">
        <v>0</v>
      </c>
    </row>
    <row r="76" spans="1:11" ht="14.1" customHeight="1" x14ac:dyDescent="0.2">
      <c r="A76" s="306">
        <v>91</v>
      </c>
      <c r="B76" s="307" t="s">
        <v>315</v>
      </c>
      <c r="C76" s="308"/>
      <c r="D76" s="113">
        <v>0.12944983818770225</v>
      </c>
      <c r="E76" s="115">
        <v>4</v>
      </c>
      <c r="F76" s="114">
        <v>4</v>
      </c>
      <c r="G76" s="114">
        <v>6</v>
      </c>
      <c r="H76" s="114">
        <v>7</v>
      </c>
      <c r="I76" s="140">
        <v>8</v>
      </c>
      <c r="J76" s="115">
        <v>-4</v>
      </c>
      <c r="K76" s="116">
        <v>-50</v>
      </c>
    </row>
    <row r="77" spans="1:11" ht="14.1" customHeight="1" x14ac:dyDescent="0.2">
      <c r="A77" s="306">
        <v>92</v>
      </c>
      <c r="B77" s="307" t="s">
        <v>316</v>
      </c>
      <c r="C77" s="308"/>
      <c r="D77" s="113">
        <v>0.42071197411003236</v>
      </c>
      <c r="E77" s="115">
        <v>13</v>
      </c>
      <c r="F77" s="114">
        <v>12</v>
      </c>
      <c r="G77" s="114">
        <v>13</v>
      </c>
      <c r="H77" s="114">
        <v>18</v>
      </c>
      <c r="I77" s="140">
        <v>18</v>
      </c>
      <c r="J77" s="115">
        <v>-5</v>
      </c>
      <c r="K77" s="116">
        <v>-27.777777777777779</v>
      </c>
    </row>
    <row r="78" spans="1:11" ht="14.1" customHeight="1" x14ac:dyDescent="0.2">
      <c r="A78" s="306">
        <v>93</v>
      </c>
      <c r="B78" s="307" t="s">
        <v>317</v>
      </c>
      <c r="C78" s="308"/>
      <c r="D78" s="113">
        <v>0</v>
      </c>
      <c r="E78" s="115">
        <v>0</v>
      </c>
      <c r="F78" s="114" t="s">
        <v>513</v>
      </c>
      <c r="G78" s="114">
        <v>0</v>
      </c>
      <c r="H78" s="114" t="s">
        <v>513</v>
      </c>
      <c r="I78" s="140" t="s">
        <v>513</v>
      </c>
      <c r="J78" s="115" t="s">
        <v>513</v>
      </c>
      <c r="K78" s="116" t="s">
        <v>513</v>
      </c>
    </row>
    <row r="79" spans="1:11" ht="14.1" customHeight="1" x14ac:dyDescent="0.2">
      <c r="A79" s="306">
        <v>94</v>
      </c>
      <c r="B79" s="307" t="s">
        <v>318</v>
      </c>
      <c r="C79" s="308"/>
      <c r="D79" s="113">
        <v>1.9741100323624596</v>
      </c>
      <c r="E79" s="115">
        <v>61</v>
      </c>
      <c r="F79" s="114">
        <v>64</v>
      </c>
      <c r="G79" s="114">
        <v>75</v>
      </c>
      <c r="H79" s="114">
        <v>73</v>
      </c>
      <c r="I79" s="140">
        <v>56</v>
      </c>
      <c r="J79" s="115">
        <v>5</v>
      </c>
      <c r="K79" s="116">
        <v>8.9285714285714288</v>
      </c>
    </row>
    <row r="80" spans="1:11" ht="14.1" customHeight="1" x14ac:dyDescent="0.2">
      <c r="A80" s="306" t="s">
        <v>319</v>
      </c>
      <c r="B80" s="307" t="s">
        <v>320</v>
      </c>
      <c r="C80" s="308"/>
      <c r="D80" s="113">
        <v>0</v>
      </c>
      <c r="E80" s="115">
        <v>0</v>
      </c>
      <c r="F80" s="114">
        <v>0</v>
      </c>
      <c r="G80" s="114">
        <v>0</v>
      </c>
      <c r="H80" s="114">
        <v>0</v>
      </c>
      <c r="I80" s="140">
        <v>0</v>
      </c>
      <c r="J80" s="115">
        <v>0</v>
      </c>
      <c r="K80" s="116">
        <v>0</v>
      </c>
    </row>
    <row r="81" spans="1:11" ht="14.1" customHeight="1" x14ac:dyDescent="0.2">
      <c r="A81" s="310" t="s">
        <v>321</v>
      </c>
      <c r="B81" s="311" t="s">
        <v>333</v>
      </c>
      <c r="C81" s="312"/>
      <c r="D81" s="125">
        <v>3.5275080906148868</v>
      </c>
      <c r="E81" s="143">
        <v>109</v>
      </c>
      <c r="F81" s="144">
        <v>109</v>
      </c>
      <c r="G81" s="144">
        <v>101</v>
      </c>
      <c r="H81" s="144">
        <v>109</v>
      </c>
      <c r="I81" s="145">
        <v>100</v>
      </c>
      <c r="J81" s="143">
        <v>9</v>
      </c>
      <c r="K81" s="146">
        <v>9</v>
      </c>
    </row>
    <row r="82" spans="1:11" s="269" customFormat="1" ht="11.25" customHeight="1" x14ac:dyDescent="0.2">
      <c r="B82" s="271"/>
      <c r="C82" s="271"/>
      <c r="D82" s="272"/>
      <c r="E82" s="272"/>
      <c r="F82" s="272"/>
      <c r="G82" s="272"/>
      <c r="H82" s="272"/>
      <c r="I82" s="272"/>
      <c r="J82" s="150"/>
      <c r="K82" s="269" t="s">
        <v>45</v>
      </c>
    </row>
    <row r="83" spans="1:11" s="151" customFormat="1" ht="12.75" customHeight="1" x14ac:dyDescent="0.15">
      <c r="A83" s="214" t="s">
        <v>122</v>
      </c>
    </row>
    <row r="84" spans="1:11" ht="11.25" x14ac:dyDescent="0.2">
      <c r="A84" s="277" t="s">
        <v>322</v>
      </c>
    </row>
    <row r="85" spans="1:11" ht="21" customHeight="1" x14ac:dyDescent="0.2">
      <c r="A85" s="618" t="s">
        <v>323</v>
      </c>
      <c r="B85" s="618"/>
      <c r="C85" s="618"/>
      <c r="D85" s="618"/>
      <c r="E85" s="618"/>
      <c r="F85" s="618"/>
      <c r="G85" s="618"/>
      <c r="H85" s="618"/>
      <c r="I85" s="618"/>
      <c r="J85" s="618"/>
      <c r="K85" s="618"/>
    </row>
    <row r="86" spans="1:11" ht="18" customHeight="1" x14ac:dyDescent="0.2">
      <c r="A86" s="618"/>
      <c r="B86" s="618"/>
      <c r="C86" s="618"/>
      <c r="D86" s="618"/>
      <c r="E86" s="618"/>
      <c r="F86" s="618"/>
      <c r="G86" s="618"/>
      <c r="H86" s="618"/>
      <c r="I86" s="618"/>
      <c r="J86" s="618"/>
      <c r="K86" s="618"/>
    </row>
    <row r="87" spans="1:11" ht="15.95" customHeight="1" x14ac:dyDescent="0.2">
      <c r="B87" s="110"/>
      <c r="C87" s="110"/>
    </row>
  </sheetData>
  <mergeCells count="14">
    <mergeCell ref="H8:H9"/>
    <mergeCell ref="I8:I9"/>
    <mergeCell ref="A85:K85"/>
    <mergeCell ref="A86:K86"/>
    <mergeCell ref="A3:K3"/>
    <mergeCell ref="A4:K4"/>
    <mergeCell ref="A5:E5"/>
    <mergeCell ref="A7:C10"/>
    <mergeCell ref="D7:D10"/>
    <mergeCell ref="E7:I7"/>
    <mergeCell ref="J7:K8"/>
    <mergeCell ref="E8:E9"/>
    <mergeCell ref="F8:F9"/>
    <mergeCell ref="G8:G9"/>
  </mergeCells>
  <printOptions horizontalCentered="1"/>
  <pageMargins left="0.70866141732283461" right="0.31496062992125984" top="0.74803149606299213" bottom="0.74803149606299213" header="0.31496062992125984" footer="0.31496062992125984"/>
  <pageSetup paperSize="9" scale="77" fitToHeight="2" orientation="portrait" r:id="rId1"/>
  <headerFooter alignWithMargins="0"/>
  <rowBreaks count="1" manualBreakCount="1">
    <brk id="61" max="10" man="1"/>
  </rowBreak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7">
    <pageSetUpPr fitToPage="1"/>
  </sheetPr>
  <dimension ref="A1:Q65"/>
  <sheetViews>
    <sheetView showGridLines="0" zoomScaleNormal="100" workbookViewId="0"/>
  </sheetViews>
  <sheetFormatPr baseColWidth="10" defaultColWidth="7.75" defaultRowHeight="15.95" customHeight="1" x14ac:dyDescent="0.2"/>
  <cols>
    <col min="1" max="1" width="3.625" style="402" customWidth="1"/>
    <col min="2" max="2" width="3.125" style="403" customWidth="1"/>
    <col min="3" max="3" width="3.25" style="402" customWidth="1"/>
    <col min="4" max="4" width="5.625" style="403" customWidth="1"/>
    <col min="5" max="5" width="15.5" style="403" customWidth="1"/>
    <col min="6" max="11" width="8.5" style="404" customWidth="1"/>
    <col min="12" max="12" width="7.625" style="405" customWidth="1"/>
    <col min="13" max="13" width="8.5" style="97" customWidth="1"/>
    <col min="14" max="16384" width="7.75" style="97"/>
  </cols>
  <sheetData>
    <row r="1" spans="1:17" s="91" customFormat="1" ht="36.75" customHeight="1" x14ac:dyDescent="0.2">
      <c r="A1" s="325"/>
      <c r="B1" s="326"/>
      <c r="C1" s="327"/>
      <c r="D1" s="328"/>
      <c r="E1" s="328"/>
      <c r="F1" s="328"/>
      <c r="G1" s="328"/>
      <c r="H1" s="328"/>
      <c r="I1" s="327"/>
      <c r="J1" s="327"/>
      <c r="K1" s="329"/>
      <c r="L1" s="15" t="s">
        <v>6</v>
      </c>
    </row>
    <row r="2" spans="1:17" s="91" customFormat="1" ht="11.25" customHeight="1" x14ac:dyDescent="0.2">
      <c r="A2" s="330"/>
      <c r="B2" s="331"/>
      <c r="C2" s="331"/>
      <c r="D2" s="331"/>
      <c r="E2" s="331"/>
      <c r="F2" s="331"/>
      <c r="G2" s="331"/>
      <c r="H2" s="331"/>
      <c r="I2" s="332"/>
      <c r="J2" s="332"/>
      <c r="K2" s="333"/>
      <c r="L2" s="333"/>
    </row>
    <row r="3" spans="1:17" s="94" customFormat="1" ht="24.95" customHeight="1" x14ac:dyDescent="0.2">
      <c r="A3" s="632" t="s">
        <v>334</v>
      </c>
      <c r="B3" s="632"/>
      <c r="C3" s="632"/>
      <c r="D3" s="632"/>
      <c r="E3" s="632"/>
      <c r="F3" s="632"/>
      <c r="G3" s="632"/>
      <c r="H3" s="632"/>
      <c r="I3" s="632"/>
      <c r="J3" s="632"/>
      <c r="K3" s="632"/>
      <c r="L3" s="632"/>
    </row>
    <row r="4" spans="1:17" s="94" customFormat="1" ht="12" customHeight="1" x14ac:dyDescent="0.2">
      <c r="A4" s="334" t="s">
        <v>92</v>
      </c>
      <c r="B4" s="334"/>
      <c r="C4" s="334"/>
      <c r="D4" s="335"/>
      <c r="E4" s="335"/>
      <c r="F4" s="335"/>
      <c r="G4" s="335"/>
      <c r="H4" s="335"/>
      <c r="I4" s="335"/>
      <c r="J4" s="335"/>
      <c r="K4" s="335"/>
      <c r="L4" s="335"/>
    </row>
    <row r="5" spans="1:17" s="94" customFormat="1" ht="12" customHeight="1" x14ac:dyDescent="0.2">
      <c r="A5" s="633" t="s">
        <v>335</v>
      </c>
      <c r="B5" s="633"/>
      <c r="C5" s="633"/>
      <c r="D5" s="633"/>
      <c r="E5" s="336"/>
      <c r="F5" s="336"/>
      <c r="G5" s="336"/>
      <c r="H5" s="336"/>
      <c r="I5" s="337"/>
      <c r="J5" s="337"/>
      <c r="K5" s="336"/>
      <c r="L5" s="336"/>
    </row>
    <row r="6" spans="1:17" s="94" customFormat="1" ht="11.25" customHeight="1" x14ac:dyDescent="0.2">
      <c r="A6" s="338"/>
      <c r="B6" s="338"/>
      <c r="C6" s="338"/>
      <c r="D6" s="338"/>
      <c r="E6" s="336"/>
      <c r="F6" s="336"/>
      <c r="G6" s="336"/>
      <c r="H6" s="336"/>
      <c r="I6" s="337"/>
      <c r="J6" s="337"/>
      <c r="K6" s="336"/>
      <c r="L6" s="336"/>
    </row>
    <row r="7" spans="1:17" s="91" customFormat="1" ht="12" customHeight="1" x14ac:dyDescent="0.2">
      <c r="A7" s="634" t="s">
        <v>336</v>
      </c>
      <c r="B7" s="634"/>
      <c r="C7" s="634"/>
      <c r="D7" s="634"/>
      <c r="E7" s="634"/>
      <c r="F7" s="637" t="s">
        <v>104</v>
      </c>
      <c r="G7" s="638"/>
      <c r="H7" s="638"/>
      <c r="I7" s="638"/>
      <c r="J7" s="638"/>
      <c r="K7" s="638"/>
      <c r="L7" s="639"/>
      <c r="M7" s="96"/>
      <c r="N7" s="96"/>
      <c r="O7" s="96"/>
      <c r="P7" s="96"/>
      <c r="Q7" s="96"/>
    </row>
    <row r="8" spans="1:17" ht="21.75" customHeight="1" x14ac:dyDescent="0.2">
      <c r="A8" s="634"/>
      <c r="B8" s="634"/>
      <c r="C8" s="634"/>
      <c r="D8" s="634"/>
      <c r="E8" s="634"/>
      <c r="F8" s="640" t="s">
        <v>335</v>
      </c>
      <c r="G8" s="640" t="s">
        <v>337</v>
      </c>
      <c r="H8" s="640" t="s">
        <v>338</v>
      </c>
      <c r="I8" s="640" t="s">
        <v>339</v>
      </c>
      <c r="J8" s="640" t="s">
        <v>340</v>
      </c>
      <c r="K8" s="642" t="s">
        <v>341</v>
      </c>
      <c r="L8" s="643"/>
    </row>
    <row r="9" spans="1:17" ht="12" customHeight="1" x14ac:dyDescent="0.2">
      <c r="A9" s="634"/>
      <c r="B9" s="634"/>
      <c r="C9" s="634"/>
      <c r="D9" s="634"/>
      <c r="E9" s="634"/>
      <c r="F9" s="641"/>
      <c r="G9" s="641"/>
      <c r="H9" s="641"/>
      <c r="I9" s="641"/>
      <c r="J9" s="641"/>
      <c r="K9" s="339" t="s">
        <v>102</v>
      </c>
      <c r="L9" s="340" t="s">
        <v>342</v>
      </c>
    </row>
    <row r="10" spans="1:17" ht="12" customHeight="1" x14ac:dyDescent="0.2">
      <c r="A10" s="635"/>
      <c r="B10" s="635"/>
      <c r="C10" s="635"/>
      <c r="D10" s="635"/>
      <c r="E10" s="636"/>
      <c r="F10" s="341">
        <v>1</v>
      </c>
      <c r="G10" s="342">
        <v>2</v>
      </c>
      <c r="H10" s="342">
        <v>3</v>
      </c>
      <c r="I10" s="342">
        <v>4</v>
      </c>
      <c r="J10" s="342">
        <v>5</v>
      </c>
      <c r="K10" s="342">
        <v>6</v>
      </c>
      <c r="L10" s="342">
        <v>7</v>
      </c>
      <c r="M10" s="101"/>
    </row>
    <row r="11" spans="1:17" s="110" customFormat="1" ht="27.75" customHeight="1" x14ac:dyDescent="0.2">
      <c r="A11" s="620" t="s">
        <v>343</v>
      </c>
      <c r="B11" s="621"/>
      <c r="C11" s="621"/>
      <c r="D11" s="621"/>
      <c r="E11" s="622"/>
      <c r="F11" s="343"/>
      <c r="G11" s="343"/>
      <c r="H11" s="343"/>
      <c r="I11" s="343"/>
      <c r="J11" s="344"/>
      <c r="K11" s="343"/>
      <c r="L11" s="344"/>
    </row>
    <row r="12" spans="1:17" s="110" customFormat="1" ht="15.75" customHeight="1" x14ac:dyDescent="0.2">
      <c r="A12" s="345" t="s">
        <v>104</v>
      </c>
      <c r="B12" s="346"/>
      <c r="C12" s="347"/>
      <c r="D12" s="347"/>
      <c r="E12" s="348"/>
      <c r="F12" s="536">
        <v>2303</v>
      </c>
      <c r="G12" s="536">
        <v>1835</v>
      </c>
      <c r="H12" s="536">
        <v>3068</v>
      </c>
      <c r="I12" s="536">
        <v>2058</v>
      </c>
      <c r="J12" s="537">
        <v>2345</v>
      </c>
      <c r="K12" s="538">
        <v>-42</v>
      </c>
      <c r="L12" s="349">
        <v>-1.791044776119403</v>
      </c>
    </row>
    <row r="13" spans="1:17" s="110" customFormat="1" ht="15" customHeight="1" x14ac:dyDescent="0.2">
      <c r="A13" s="350" t="s">
        <v>344</v>
      </c>
      <c r="B13" s="351" t="s">
        <v>345</v>
      </c>
      <c r="C13" s="347"/>
      <c r="D13" s="347"/>
      <c r="E13" s="348"/>
      <c r="F13" s="536">
        <v>1308</v>
      </c>
      <c r="G13" s="536">
        <v>917</v>
      </c>
      <c r="H13" s="536">
        <v>1704</v>
      </c>
      <c r="I13" s="536">
        <v>1232</v>
      </c>
      <c r="J13" s="537">
        <v>1293</v>
      </c>
      <c r="K13" s="538">
        <v>15</v>
      </c>
      <c r="L13" s="349">
        <v>1.160092807424594</v>
      </c>
    </row>
    <row r="14" spans="1:17" s="110" customFormat="1" ht="22.5" customHeight="1" x14ac:dyDescent="0.2">
      <c r="A14" s="350"/>
      <c r="B14" s="351" t="s">
        <v>346</v>
      </c>
      <c r="C14" s="347"/>
      <c r="D14" s="347"/>
      <c r="E14" s="348"/>
      <c r="F14" s="536">
        <v>995</v>
      </c>
      <c r="G14" s="536">
        <v>918</v>
      </c>
      <c r="H14" s="536">
        <v>1364</v>
      </c>
      <c r="I14" s="536">
        <v>826</v>
      </c>
      <c r="J14" s="537">
        <v>1052</v>
      </c>
      <c r="K14" s="538">
        <v>-57</v>
      </c>
      <c r="L14" s="349">
        <v>-5.418250950570342</v>
      </c>
    </row>
    <row r="15" spans="1:17" s="110" customFormat="1" ht="15" customHeight="1" x14ac:dyDescent="0.2">
      <c r="A15" s="350" t="s">
        <v>347</v>
      </c>
      <c r="B15" s="351" t="s">
        <v>108</v>
      </c>
      <c r="C15" s="347"/>
      <c r="D15" s="347"/>
      <c r="E15" s="348"/>
      <c r="F15" s="536">
        <v>363</v>
      </c>
      <c r="G15" s="536">
        <v>357</v>
      </c>
      <c r="H15" s="536">
        <v>1092</v>
      </c>
      <c r="I15" s="536">
        <v>325</v>
      </c>
      <c r="J15" s="537">
        <v>359</v>
      </c>
      <c r="K15" s="538">
        <v>4</v>
      </c>
      <c r="L15" s="349">
        <v>1.1142061281337048</v>
      </c>
    </row>
    <row r="16" spans="1:17" s="110" customFormat="1" ht="15" customHeight="1" x14ac:dyDescent="0.2">
      <c r="A16" s="350"/>
      <c r="B16" s="351" t="s">
        <v>109</v>
      </c>
      <c r="C16" s="347"/>
      <c r="D16" s="347"/>
      <c r="E16" s="348"/>
      <c r="F16" s="536">
        <v>1602</v>
      </c>
      <c r="G16" s="536">
        <v>1291</v>
      </c>
      <c r="H16" s="536">
        <v>1682</v>
      </c>
      <c r="I16" s="536">
        <v>1440</v>
      </c>
      <c r="J16" s="537">
        <v>1593</v>
      </c>
      <c r="K16" s="538">
        <v>9</v>
      </c>
      <c r="L16" s="349">
        <v>0.56497175141242939</v>
      </c>
    </row>
    <row r="17" spans="1:12" s="110" customFormat="1" ht="15" customHeight="1" x14ac:dyDescent="0.2">
      <c r="A17" s="350"/>
      <c r="B17" s="351" t="s">
        <v>110</v>
      </c>
      <c r="C17" s="347"/>
      <c r="D17" s="347"/>
      <c r="E17" s="348"/>
      <c r="F17" s="536">
        <v>306</v>
      </c>
      <c r="G17" s="536">
        <v>170</v>
      </c>
      <c r="H17" s="536">
        <v>273</v>
      </c>
      <c r="I17" s="536">
        <v>267</v>
      </c>
      <c r="J17" s="537">
        <v>365</v>
      </c>
      <c r="K17" s="538">
        <v>-59</v>
      </c>
      <c r="L17" s="349">
        <v>-16.164383561643834</v>
      </c>
    </row>
    <row r="18" spans="1:12" s="110" customFormat="1" ht="15" customHeight="1" x14ac:dyDescent="0.2">
      <c r="A18" s="350"/>
      <c r="B18" s="351" t="s">
        <v>111</v>
      </c>
      <c r="C18" s="347"/>
      <c r="D18" s="347"/>
      <c r="E18" s="348"/>
      <c r="F18" s="536">
        <v>32</v>
      </c>
      <c r="G18" s="536">
        <v>17</v>
      </c>
      <c r="H18" s="536">
        <v>21</v>
      </c>
      <c r="I18" s="536">
        <v>26</v>
      </c>
      <c r="J18" s="537">
        <v>28</v>
      </c>
      <c r="K18" s="538">
        <v>4</v>
      </c>
      <c r="L18" s="349">
        <v>14.285714285714286</v>
      </c>
    </row>
    <row r="19" spans="1:12" s="110" customFormat="1" ht="15" customHeight="1" x14ac:dyDescent="0.2">
      <c r="A19" s="118" t="s">
        <v>113</v>
      </c>
      <c r="B19" s="119" t="s">
        <v>181</v>
      </c>
      <c r="C19" s="347"/>
      <c r="D19" s="347"/>
      <c r="E19" s="348"/>
      <c r="F19" s="536">
        <v>1553</v>
      </c>
      <c r="G19" s="536">
        <v>1159</v>
      </c>
      <c r="H19" s="536">
        <v>2223</v>
      </c>
      <c r="I19" s="536">
        <v>1417</v>
      </c>
      <c r="J19" s="537">
        <v>1476</v>
      </c>
      <c r="K19" s="538">
        <v>77</v>
      </c>
      <c r="L19" s="349">
        <v>5.2168021680216805</v>
      </c>
    </row>
    <row r="20" spans="1:12" s="110" customFormat="1" ht="15" customHeight="1" x14ac:dyDescent="0.2">
      <c r="A20" s="118"/>
      <c r="B20" s="119" t="s">
        <v>182</v>
      </c>
      <c r="C20" s="347"/>
      <c r="D20" s="347"/>
      <c r="E20" s="348"/>
      <c r="F20" s="536">
        <v>750</v>
      </c>
      <c r="G20" s="536">
        <v>676</v>
      </c>
      <c r="H20" s="536">
        <v>845</v>
      </c>
      <c r="I20" s="536">
        <v>641</v>
      </c>
      <c r="J20" s="537">
        <v>869</v>
      </c>
      <c r="K20" s="538">
        <v>-119</v>
      </c>
      <c r="L20" s="349">
        <v>-13.693901035673187</v>
      </c>
    </row>
    <row r="21" spans="1:12" s="110" customFormat="1" ht="15" customHeight="1" x14ac:dyDescent="0.2">
      <c r="A21" s="118" t="s">
        <v>113</v>
      </c>
      <c r="B21" s="119" t="s">
        <v>116</v>
      </c>
      <c r="C21" s="347"/>
      <c r="D21" s="347"/>
      <c r="E21" s="348"/>
      <c r="F21" s="536">
        <v>2014</v>
      </c>
      <c r="G21" s="536">
        <v>1533</v>
      </c>
      <c r="H21" s="536">
        <v>2634</v>
      </c>
      <c r="I21" s="536">
        <v>1786</v>
      </c>
      <c r="J21" s="537">
        <v>2085</v>
      </c>
      <c r="K21" s="538">
        <v>-71</v>
      </c>
      <c r="L21" s="349">
        <v>-3.4052757793764989</v>
      </c>
    </row>
    <row r="22" spans="1:12" s="110" customFormat="1" ht="15" customHeight="1" x14ac:dyDescent="0.2">
      <c r="A22" s="118"/>
      <c r="B22" s="119" t="s">
        <v>117</v>
      </c>
      <c r="C22" s="347"/>
      <c r="D22" s="347"/>
      <c r="E22" s="348"/>
      <c r="F22" s="536">
        <v>287</v>
      </c>
      <c r="G22" s="536">
        <v>300</v>
      </c>
      <c r="H22" s="536">
        <v>432</v>
      </c>
      <c r="I22" s="536">
        <v>272</v>
      </c>
      <c r="J22" s="537">
        <v>260</v>
      </c>
      <c r="K22" s="538">
        <v>27</v>
      </c>
      <c r="L22" s="349">
        <v>10.384615384615385</v>
      </c>
    </row>
    <row r="23" spans="1:12" s="110" customFormat="1" ht="15" customHeight="1" x14ac:dyDescent="0.2">
      <c r="A23" s="352" t="s">
        <v>347</v>
      </c>
      <c r="B23" s="353" t="s">
        <v>193</v>
      </c>
      <c r="C23" s="354"/>
      <c r="D23" s="354"/>
      <c r="E23" s="355"/>
      <c r="F23" s="539">
        <v>28</v>
      </c>
      <c r="G23" s="539">
        <v>58</v>
      </c>
      <c r="H23" s="539">
        <v>489</v>
      </c>
      <c r="I23" s="539">
        <v>23</v>
      </c>
      <c r="J23" s="540">
        <v>31</v>
      </c>
      <c r="K23" s="541">
        <v>-3</v>
      </c>
      <c r="L23" s="356">
        <v>-9.67741935483871</v>
      </c>
    </row>
    <row r="24" spans="1:12" s="110" customFormat="1" ht="15" customHeight="1" x14ac:dyDescent="0.2">
      <c r="A24" s="623" t="s">
        <v>348</v>
      </c>
      <c r="B24" s="624"/>
      <c r="C24" s="624"/>
      <c r="D24" s="624"/>
      <c r="E24" s="625"/>
      <c r="F24" s="357"/>
      <c r="G24" s="357"/>
      <c r="H24" s="357"/>
      <c r="I24" s="357"/>
      <c r="J24" s="357"/>
      <c r="K24" s="358"/>
      <c r="L24" s="359"/>
    </row>
    <row r="25" spans="1:12" s="110" customFormat="1" ht="15" customHeight="1" x14ac:dyDescent="0.2">
      <c r="A25" s="360" t="s">
        <v>104</v>
      </c>
      <c r="B25" s="361"/>
      <c r="C25" s="362"/>
      <c r="D25" s="362"/>
      <c r="E25" s="363"/>
      <c r="F25" s="542">
        <v>32.299999999999997</v>
      </c>
      <c r="G25" s="542">
        <v>32.4</v>
      </c>
      <c r="H25" s="542">
        <v>30</v>
      </c>
      <c r="I25" s="542">
        <v>29</v>
      </c>
      <c r="J25" s="542">
        <v>32.700000000000003</v>
      </c>
      <c r="K25" s="543" t="s">
        <v>349</v>
      </c>
      <c r="L25" s="364">
        <v>-0.40000000000000568</v>
      </c>
    </row>
    <row r="26" spans="1:12" s="110" customFormat="1" ht="15" customHeight="1" x14ac:dyDescent="0.2">
      <c r="A26" s="365" t="s">
        <v>105</v>
      </c>
      <c r="B26" s="366" t="s">
        <v>345</v>
      </c>
      <c r="C26" s="362"/>
      <c r="D26" s="362"/>
      <c r="E26" s="363"/>
      <c r="F26" s="542">
        <v>29.4</v>
      </c>
      <c r="G26" s="542">
        <v>27.6</v>
      </c>
      <c r="H26" s="542">
        <v>26.1</v>
      </c>
      <c r="I26" s="542">
        <v>24.4</v>
      </c>
      <c r="J26" s="544">
        <v>29.6</v>
      </c>
      <c r="K26" s="543" t="s">
        <v>349</v>
      </c>
      <c r="L26" s="364">
        <v>-0.20000000000000284</v>
      </c>
    </row>
    <row r="27" spans="1:12" s="110" customFormat="1" ht="15" customHeight="1" x14ac:dyDescent="0.2">
      <c r="A27" s="365"/>
      <c r="B27" s="366" t="s">
        <v>346</v>
      </c>
      <c r="C27" s="362"/>
      <c r="D27" s="362"/>
      <c r="E27" s="363"/>
      <c r="F27" s="542">
        <v>36.1</v>
      </c>
      <c r="G27" s="542">
        <v>37.200000000000003</v>
      </c>
      <c r="H27" s="542">
        <v>34.700000000000003</v>
      </c>
      <c r="I27" s="542">
        <v>36</v>
      </c>
      <c r="J27" s="542">
        <v>36.5</v>
      </c>
      <c r="K27" s="543" t="s">
        <v>349</v>
      </c>
      <c r="L27" s="364">
        <v>-0.39999999999999858</v>
      </c>
    </row>
    <row r="28" spans="1:12" s="110" customFormat="1" ht="15" customHeight="1" x14ac:dyDescent="0.2">
      <c r="A28" s="365" t="s">
        <v>113</v>
      </c>
      <c r="B28" s="366" t="s">
        <v>108</v>
      </c>
      <c r="C28" s="362"/>
      <c r="D28" s="362"/>
      <c r="E28" s="363"/>
      <c r="F28" s="542">
        <v>38.700000000000003</v>
      </c>
      <c r="G28" s="542">
        <v>32.4</v>
      </c>
      <c r="H28" s="542">
        <v>36.299999999999997</v>
      </c>
      <c r="I28" s="542">
        <v>37.299999999999997</v>
      </c>
      <c r="J28" s="542">
        <v>36.5</v>
      </c>
      <c r="K28" s="543" t="s">
        <v>349</v>
      </c>
      <c r="L28" s="364">
        <v>2.2000000000000028</v>
      </c>
    </row>
    <row r="29" spans="1:12" s="110" customFormat="1" ht="11.25" x14ac:dyDescent="0.2">
      <c r="A29" s="365"/>
      <c r="B29" s="366" t="s">
        <v>109</v>
      </c>
      <c r="C29" s="362"/>
      <c r="D29" s="362"/>
      <c r="E29" s="363"/>
      <c r="F29" s="542">
        <v>31.4</v>
      </c>
      <c r="G29" s="542">
        <v>32.799999999999997</v>
      </c>
      <c r="H29" s="542">
        <v>29.5</v>
      </c>
      <c r="I29" s="542">
        <v>28.7</v>
      </c>
      <c r="J29" s="544">
        <v>32.299999999999997</v>
      </c>
      <c r="K29" s="543" t="s">
        <v>349</v>
      </c>
      <c r="L29" s="364">
        <v>-0.89999999999999858</v>
      </c>
    </row>
    <row r="30" spans="1:12" s="110" customFormat="1" ht="15" customHeight="1" x14ac:dyDescent="0.2">
      <c r="A30" s="365"/>
      <c r="B30" s="366" t="s">
        <v>110</v>
      </c>
      <c r="C30" s="362"/>
      <c r="D30" s="362"/>
      <c r="E30" s="363"/>
      <c r="F30" s="542">
        <v>29.2</v>
      </c>
      <c r="G30" s="542">
        <v>27.9</v>
      </c>
      <c r="H30" s="542">
        <v>19.3</v>
      </c>
      <c r="I30" s="542">
        <v>21.7</v>
      </c>
      <c r="J30" s="542">
        <v>29.8</v>
      </c>
      <c r="K30" s="543" t="s">
        <v>349</v>
      </c>
      <c r="L30" s="364">
        <v>-0.60000000000000142</v>
      </c>
    </row>
    <row r="31" spans="1:12" s="110" customFormat="1" ht="15" customHeight="1" x14ac:dyDescent="0.2">
      <c r="A31" s="365"/>
      <c r="B31" s="366" t="s">
        <v>111</v>
      </c>
      <c r="C31" s="362"/>
      <c r="D31" s="362"/>
      <c r="E31" s="363"/>
      <c r="F31" s="542">
        <v>40.6</v>
      </c>
      <c r="G31" s="542">
        <v>41.2</v>
      </c>
      <c r="H31" s="542">
        <v>55</v>
      </c>
      <c r="I31" s="542">
        <v>23.1</v>
      </c>
      <c r="J31" s="542">
        <v>46.4</v>
      </c>
      <c r="K31" s="543" t="s">
        <v>349</v>
      </c>
      <c r="L31" s="364">
        <v>-5.7999999999999972</v>
      </c>
    </row>
    <row r="32" spans="1:12" s="110" customFormat="1" ht="15" customHeight="1" x14ac:dyDescent="0.2">
      <c r="A32" s="367" t="s">
        <v>113</v>
      </c>
      <c r="B32" s="368" t="s">
        <v>181</v>
      </c>
      <c r="C32" s="362"/>
      <c r="D32" s="362"/>
      <c r="E32" s="363"/>
      <c r="F32" s="542">
        <v>29.5</v>
      </c>
      <c r="G32" s="542">
        <v>29.3</v>
      </c>
      <c r="H32" s="542">
        <v>27.6</v>
      </c>
      <c r="I32" s="542">
        <v>25</v>
      </c>
      <c r="J32" s="544">
        <v>26.2</v>
      </c>
      <c r="K32" s="543" t="s">
        <v>349</v>
      </c>
      <c r="L32" s="364">
        <v>3.3000000000000007</v>
      </c>
    </row>
    <row r="33" spans="1:12" s="110" customFormat="1" ht="15" customHeight="1" x14ac:dyDescent="0.2">
      <c r="A33" s="367"/>
      <c r="B33" s="368" t="s">
        <v>182</v>
      </c>
      <c r="C33" s="362"/>
      <c r="D33" s="362"/>
      <c r="E33" s="363"/>
      <c r="F33" s="542">
        <v>38.1</v>
      </c>
      <c r="G33" s="542">
        <v>37.299999999999997</v>
      </c>
      <c r="H33" s="542">
        <v>34.6</v>
      </c>
      <c r="I33" s="542">
        <v>37.799999999999997</v>
      </c>
      <c r="J33" s="542">
        <v>43.6</v>
      </c>
      <c r="K33" s="543" t="s">
        <v>349</v>
      </c>
      <c r="L33" s="364">
        <v>-5.5</v>
      </c>
    </row>
    <row r="34" spans="1:12" s="369" customFormat="1" ht="15" customHeight="1" x14ac:dyDescent="0.2">
      <c r="A34" s="367" t="s">
        <v>113</v>
      </c>
      <c r="B34" s="368" t="s">
        <v>116</v>
      </c>
      <c r="C34" s="362"/>
      <c r="D34" s="362"/>
      <c r="E34" s="363"/>
      <c r="F34" s="542">
        <v>32.9</v>
      </c>
      <c r="G34" s="542">
        <v>33.200000000000003</v>
      </c>
      <c r="H34" s="542">
        <v>30.7</v>
      </c>
      <c r="I34" s="542">
        <v>29.2</v>
      </c>
      <c r="J34" s="542">
        <v>32.6</v>
      </c>
      <c r="K34" s="543" t="s">
        <v>349</v>
      </c>
      <c r="L34" s="364">
        <v>0.29999999999999716</v>
      </c>
    </row>
    <row r="35" spans="1:12" s="369" customFormat="1" ht="11.25" x14ac:dyDescent="0.2">
      <c r="A35" s="370"/>
      <c r="B35" s="371" t="s">
        <v>117</v>
      </c>
      <c r="C35" s="372"/>
      <c r="D35" s="372"/>
      <c r="E35" s="373"/>
      <c r="F35" s="545">
        <v>28.3</v>
      </c>
      <c r="G35" s="545">
        <v>28</v>
      </c>
      <c r="H35" s="545">
        <v>26.1</v>
      </c>
      <c r="I35" s="545">
        <v>27.7</v>
      </c>
      <c r="J35" s="546">
        <v>33.9</v>
      </c>
      <c r="K35" s="547" t="s">
        <v>349</v>
      </c>
      <c r="L35" s="374">
        <v>-5.5999999999999979</v>
      </c>
    </row>
    <row r="36" spans="1:12" s="369" customFormat="1" ht="15.95" customHeight="1" x14ac:dyDescent="0.2">
      <c r="A36" s="375" t="s">
        <v>350</v>
      </c>
      <c r="B36" s="376"/>
      <c r="C36" s="377"/>
      <c r="D36" s="376"/>
      <c r="E36" s="378"/>
      <c r="F36" s="548">
        <v>2257</v>
      </c>
      <c r="G36" s="548">
        <v>1749</v>
      </c>
      <c r="H36" s="548">
        <v>2408</v>
      </c>
      <c r="I36" s="548">
        <v>2026</v>
      </c>
      <c r="J36" s="548">
        <v>2291</v>
      </c>
      <c r="K36" s="549">
        <v>-34</v>
      </c>
      <c r="L36" s="380">
        <v>-1.4840680925360106</v>
      </c>
    </row>
    <row r="37" spans="1:12" s="369" customFormat="1" ht="15.95" customHeight="1" x14ac:dyDescent="0.2">
      <c r="A37" s="381"/>
      <c r="B37" s="382" t="s">
        <v>113</v>
      </c>
      <c r="C37" s="382" t="s">
        <v>351</v>
      </c>
      <c r="D37" s="382"/>
      <c r="E37" s="383"/>
      <c r="F37" s="548">
        <v>729</v>
      </c>
      <c r="G37" s="548">
        <v>566</v>
      </c>
      <c r="H37" s="548">
        <v>722</v>
      </c>
      <c r="I37" s="548">
        <v>588</v>
      </c>
      <c r="J37" s="548">
        <v>749</v>
      </c>
      <c r="K37" s="549">
        <v>-20</v>
      </c>
      <c r="L37" s="380">
        <v>-2.6702269692923899</v>
      </c>
    </row>
    <row r="38" spans="1:12" s="369" customFormat="1" ht="15.95" customHeight="1" x14ac:dyDescent="0.2">
      <c r="A38" s="381"/>
      <c r="B38" s="384" t="s">
        <v>105</v>
      </c>
      <c r="C38" s="384" t="s">
        <v>106</v>
      </c>
      <c r="D38" s="385"/>
      <c r="E38" s="383"/>
      <c r="F38" s="548">
        <v>1285</v>
      </c>
      <c r="G38" s="548">
        <v>884</v>
      </c>
      <c r="H38" s="548">
        <v>1320</v>
      </c>
      <c r="I38" s="548">
        <v>1217</v>
      </c>
      <c r="J38" s="550">
        <v>1265</v>
      </c>
      <c r="K38" s="549">
        <v>20</v>
      </c>
      <c r="L38" s="380">
        <v>1.5810276679841897</v>
      </c>
    </row>
    <row r="39" spans="1:12" s="369" customFormat="1" ht="15.95" customHeight="1" x14ac:dyDescent="0.2">
      <c r="A39" s="381"/>
      <c r="B39" s="385"/>
      <c r="C39" s="382" t="s">
        <v>352</v>
      </c>
      <c r="D39" s="385"/>
      <c r="E39" s="383"/>
      <c r="F39" s="548">
        <v>378</v>
      </c>
      <c r="G39" s="548">
        <v>244</v>
      </c>
      <c r="H39" s="548">
        <v>344</v>
      </c>
      <c r="I39" s="548">
        <v>297</v>
      </c>
      <c r="J39" s="548">
        <v>374</v>
      </c>
      <c r="K39" s="549">
        <v>4</v>
      </c>
      <c r="L39" s="380">
        <v>1.0695187165775402</v>
      </c>
    </row>
    <row r="40" spans="1:12" s="369" customFormat="1" ht="15.95" customHeight="1" x14ac:dyDescent="0.2">
      <c r="A40" s="381"/>
      <c r="B40" s="384"/>
      <c r="C40" s="384" t="s">
        <v>107</v>
      </c>
      <c r="D40" s="385"/>
      <c r="E40" s="383"/>
      <c r="F40" s="548">
        <v>972</v>
      </c>
      <c r="G40" s="548">
        <v>865</v>
      </c>
      <c r="H40" s="548">
        <v>1088</v>
      </c>
      <c r="I40" s="548">
        <v>809</v>
      </c>
      <c r="J40" s="548">
        <v>1026</v>
      </c>
      <c r="K40" s="549">
        <v>-54</v>
      </c>
      <c r="L40" s="380">
        <v>-5.2631578947368425</v>
      </c>
    </row>
    <row r="41" spans="1:12" s="369" customFormat="1" ht="24" customHeight="1" x14ac:dyDescent="0.2">
      <c r="A41" s="381"/>
      <c r="B41" s="385"/>
      <c r="C41" s="382" t="s">
        <v>352</v>
      </c>
      <c r="D41" s="385"/>
      <c r="E41" s="383"/>
      <c r="F41" s="548">
        <v>351</v>
      </c>
      <c r="G41" s="548">
        <v>322</v>
      </c>
      <c r="H41" s="548">
        <v>378</v>
      </c>
      <c r="I41" s="548">
        <v>291</v>
      </c>
      <c r="J41" s="550">
        <v>375</v>
      </c>
      <c r="K41" s="549">
        <v>-24</v>
      </c>
      <c r="L41" s="380">
        <v>-6.4</v>
      </c>
    </row>
    <row r="42" spans="1:12" s="110" customFormat="1" ht="15" customHeight="1" x14ac:dyDescent="0.2">
      <c r="A42" s="381"/>
      <c r="B42" s="384" t="s">
        <v>113</v>
      </c>
      <c r="C42" s="384" t="s">
        <v>353</v>
      </c>
      <c r="D42" s="385"/>
      <c r="E42" s="383"/>
      <c r="F42" s="548">
        <v>331</v>
      </c>
      <c r="G42" s="548">
        <v>290</v>
      </c>
      <c r="H42" s="548">
        <v>510</v>
      </c>
      <c r="I42" s="548">
        <v>306</v>
      </c>
      <c r="J42" s="548">
        <v>329</v>
      </c>
      <c r="K42" s="549">
        <v>2</v>
      </c>
      <c r="L42" s="380">
        <v>0.60790273556231</v>
      </c>
    </row>
    <row r="43" spans="1:12" s="110" customFormat="1" ht="15" customHeight="1" x14ac:dyDescent="0.2">
      <c r="A43" s="381"/>
      <c r="B43" s="385"/>
      <c r="C43" s="382" t="s">
        <v>352</v>
      </c>
      <c r="D43" s="385"/>
      <c r="E43" s="383"/>
      <c r="F43" s="548">
        <v>128</v>
      </c>
      <c r="G43" s="548">
        <v>94</v>
      </c>
      <c r="H43" s="548">
        <v>185</v>
      </c>
      <c r="I43" s="548">
        <v>114</v>
      </c>
      <c r="J43" s="548">
        <v>120</v>
      </c>
      <c r="K43" s="549">
        <v>8</v>
      </c>
      <c r="L43" s="380">
        <v>6.666666666666667</v>
      </c>
    </row>
    <row r="44" spans="1:12" s="110" customFormat="1" ht="15" customHeight="1" x14ac:dyDescent="0.2">
      <c r="A44" s="381"/>
      <c r="B44" s="384"/>
      <c r="C44" s="366" t="s">
        <v>109</v>
      </c>
      <c r="D44" s="385"/>
      <c r="E44" s="383"/>
      <c r="F44" s="548">
        <v>1589</v>
      </c>
      <c r="G44" s="548">
        <v>1277</v>
      </c>
      <c r="H44" s="548">
        <v>1609</v>
      </c>
      <c r="I44" s="548">
        <v>1427</v>
      </c>
      <c r="J44" s="550">
        <v>1575</v>
      </c>
      <c r="K44" s="549">
        <v>14</v>
      </c>
      <c r="L44" s="380">
        <v>0.88888888888888884</v>
      </c>
    </row>
    <row r="45" spans="1:12" s="110" customFormat="1" ht="15" customHeight="1" x14ac:dyDescent="0.2">
      <c r="A45" s="381"/>
      <c r="B45" s="385"/>
      <c r="C45" s="382" t="s">
        <v>352</v>
      </c>
      <c r="D45" s="385"/>
      <c r="E45" s="383"/>
      <c r="F45" s="548">
        <v>499</v>
      </c>
      <c r="G45" s="548">
        <v>419</v>
      </c>
      <c r="H45" s="548">
        <v>474</v>
      </c>
      <c r="I45" s="548">
        <v>410</v>
      </c>
      <c r="J45" s="548">
        <v>509</v>
      </c>
      <c r="K45" s="549">
        <v>-10</v>
      </c>
      <c r="L45" s="380">
        <v>-1.9646365422396856</v>
      </c>
    </row>
    <row r="46" spans="1:12" s="110" customFormat="1" ht="15" customHeight="1" x14ac:dyDescent="0.2">
      <c r="A46" s="381"/>
      <c r="B46" s="384"/>
      <c r="C46" s="366" t="s">
        <v>110</v>
      </c>
      <c r="D46" s="385"/>
      <c r="E46" s="383"/>
      <c r="F46" s="548">
        <v>305</v>
      </c>
      <c r="G46" s="548">
        <v>165</v>
      </c>
      <c r="H46" s="548">
        <v>269</v>
      </c>
      <c r="I46" s="548">
        <v>267</v>
      </c>
      <c r="J46" s="548">
        <v>359</v>
      </c>
      <c r="K46" s="549">
        <v>-54</v>
      </c>
      <c r="L46" s="380">
        <v>-15.041782729805014</v>
      </c>
    </row>
    <row r="47" spans="1:12" s="110" customFormat="1" ht="15" customHeight="1" x14ac:dyDescent="0.2">
      <c r="A47" s="381"/>
      <c r="B47" s="385"/>
      <c r="C47" s="382" t="s">
        <v>352</v>
      </c>
      <c r="D47" s="385"/>
      <c r="E47" s="383"/>
      <c r="F47" s="548">
        <v>89</v>
      </c>
      <c r="G47" s="548">
        <v>46</v>
      </c>
      <c r="H47" s="548">
        <v>52</v>
      </c>
      <c r="I47" s="548">
        <v>58</v>
      </c>
      <c r="J47" s="550">
        <v>107</v>
      </c>
      <c r="K47" s="549">
        <v>-18</v>
      </c>
      <c r="L47" s="380">
        <v>-16.822429906542055</v>
      </c>
    </row>
    <row r="48" spans="1:12" s="110" customFormat="1" ht="15" customHeight="1" x14ac:dyDescent="0.2">
      <c r="A48" s="381"/>
      <c r="B48" s="385"/>
      <c r="C48" s="366" t="s">
        <v>111</v>
      </c>
      <c r="D48" s="386"/>
      <c r="E48" s="387"/>
      <c r="F48" s="548">
        <v>32</v>
      </c>
      <c r="G48" s="548">
        <v>17</v>
      </c>
      <c r="H48" s="548">
        <v>20</v>
      </c>
      <c r="I48" s="548">
        <v>26</v>
      </c>
      <c r="J48" s="548">
        <v>28</v>
      </c>
      <c r="K48" s="549">
        <v>4</v>
      </c>
      <c r="L48" s="380">
        <v>14.285714285714286</v>
      </c>
    </row>
    <row r="49" spans="1:12" s="110" customFormat="1" ht="15" customHeight="1" x14ac:dyDescent="0.2">
      <c r="A49" s="381"/>
      <c r="B49" s="385"/>
      <c r="C49" s="382" t="s">
        <v>352</v>
      </c>
      <c r="D49" s="385"/>
      <c r="E49" s="383"/>
      <c r="F49" s="548">
        <v>13</v>
      </c>
      <c r="G49" s="548">
        <v>7</v>
      </c>
      <c r="H49" s="548">
        <v>11</v>
      </c>
      <c r="I49" s="548">
        <v>6</v>
      </c>
      <c r="J49" s="548">
        <v>13</v>
      </c>
      <c r="K49" s="549">
        <v>0</v>
      </c>
      <c r="L49" s="380">
        <v>0</v>
      </c>
    </row>
    <row r="50" spans="1:12" s="110" customFormat="1" ht="15" customHeight="1" x14ac:dyDescent="0.2">
      <c r="A50" s="381"/>
      <c r="B50" s="384" t="s">
        <v>113</v>
      </c>
      <c r="C50" s="382" t="s">
        <v>181</v>
      </c>
      <c r="D50" s="385"/>
      <c r="E50" s="383"/>
      <c r="F50" s="548">
        <v>1517</v>
      </c>
      <c r="G50" s="548">
        <v>1084</v>
      </c>
      <c r="H50" s="548">
        <v>1589</v>
      </c>
      <c r="I50" s="548">
        <v>1389</v>
      </c>
      <c r="J50" s="550">
        <v>1441</v>
      </c>
      <c r="K50" s="549">
        <v>76</v>
      </c>
      <c r="L50" s="380">
        <v>5.2741151977793201</v>
      </c>
    </row>
    <row r="51" spans="1:12" s="110" customFormat="1" ht="15" customHeight="1" x14ac:dyDescent="0.2">
      <c r="A51" s="381"/>
      <c r="B51" s="385"/>
      <c r="C51" s="382" t="s">
        <v>352</v>
      </c>
      <c r="D51" s="385"/>
      <c r="E51" s="383"/>
      <c r="F51" s="548">
        <v>447</v>
      </c>
      <c r="G51" s="548">
        <v>318</v>
      </c>
      <c r="H51" s="548">
        <v>439</v>
      </c>
      <c r="I51" s="548">
        <v>347</v>
      </c>
      <c r="J51" s="548">
        <v>378</v>
      </c>
      <c r="K51" s="549">
        <v>69</v>
      </c>
      <c r="L51" s="380">
        <v>18.253968253968253</v>
      </c>
    </row>
    <row r="52" spans="1:12" s="110" customFormat="1" ht="15" customHeight="1" x14ac:dyDescent="0.2">
      <c r="A52" s="381"/>
      <c r="B52" s="384"/>
      <c r="C52" s="382" t="s">
        <v>182</v>
      </c>
      <c r="D52" s="385"/>
      <c r="E52" s="383"/>
      <c r="F52" s="548">
        <v>740</v>
      </c>
      <c r="G52" s="548">
        <v>665</v>
      </c>
      <c r="H52" s="548">
        <v>819</v>
      </c>
      <c r="I52" s="548">
        <v>637</v>
      </c>
      <c r="J52" s="548">
        <v>850</v>
      </c>
      <c r="K52" s="549">
        <v>-110</v>
      </c>
      <c r="L52" s="380">
        <v>-12.941176470588236</v>
      </c>
    </row>
    <row r="53" spans="1:12" s="269" customFormat="1" ht="11.25" customHeight="1" x14ac:dyDescent="0.2">
      <c r="A53" s="381"/>
      <c r="B53" s="385"/>
      <c r="C53" s="382" t="s">
        <v>352</v>
      </c>
      <c r="D53" s="385"/>
      <c r="E53" s="383"/>
      <c r="F53" s="548">
        <v>282</v>
      </c>
      <c r="G53" s="548">
        <v>248</v>
      </c>
      <c r="H53" s="548">
        <v>283</v>
      </c>
      <c r="I53" s="548">
        <v>241</v>
      </c>
      <c r="J53" s="550">
        <v>371</v>
      </c>
      <c r="K53" s="549">
        <v>-89</v>
      </c>
      <c r="L53" s="380">
        <v>-23.98921832884097</v>
      </c>
    </row>
    <row r="54" spans="1:12" s="151" customFormat="1" ht="12.75" customHeight="1" x14ac:dyDescent="0.2">
      <c r="A54" s="381"/>
      <c r="B54" s="384" t="s">
        <v>113</v>
      </c>
      <c r="C54" s="384" t="s">
        <v>116</v>
      </c>
      <c r="D54" s="385"/>
      <c r="E54" s="383"/>
      <c r="F54" s="548">
        <v>1969</v>
      </c>
      <c r="G54" s="548">
        <v>1454</v>
      </c>
      <c r="H54" s="548">
        <v>2016</v>
      </c>
      <c r="I54" s="548">
        <v>1759</v>
      </c>
      <c r="J54" s="548">
        <v>2043</v>
      </c>
      <c r="K54" s="549">
        <v>-74</v>
      </c>
      <c r="L54" s="380">
        <v>-3.622124326970142</v>
      </c>
    </row>
    <row r="55" spans="1:12" ht="11.25" x14ac:dyDescent="0.2">
      <c r="A55" s="381"/>
      <c r="B55" s="385"/>
      <c r="C55" s="382" t="s">
        <v>352</v>
      </c>
      <c r="D55" s="385"/>
      <c r="E55" s="383"/>
      <c r="F55" s="548">
        <v>648</v>
      </c>
      <c r="G55" s="548">
        <v>483</v>
      </c>
      <c r="H55" s="548">
        <v>619</v>
      </c>
      <c r="I55" s="548">
        <v>514</v>
      </c>
      <c r="J55" s="548">
        <v>665</v>
      </c>
      <c r="K55" s="549">
        <v>-17</v>
      </c>
      <c r="L55" s="380">
        <v>-2.5563909774436091</v>
      </c>
    </row>
    <row r="56" spans="1:12" ht="14.25" customHeight="1" x14ac:dyDescent="0.2">
      <c r="A56" s="381"/>
      <c r="B56" s="385"/>
      <c r="C56" s="384" t="s">
        <v>117</v>
      </c>
      <c r="D56" s="385"/>
      <c r="E56" s="383"/>
      <c r="F56" s="548">
        <v>286</v>
      </c>
      <c r="G56" s="548">
        <v>293</v>
      </c>
      <c r="H56" s="548">
        <v>391</v>
      </c>
      <c r="I56" s="548">
        <v>267</v>
      </c>
      <c r="J56" s="548">
        <v>248</v>
      </c>
      <c r="K56" s="549">
        <v>38</v>
      </c>
      <c r="L56" s="380">
        <v>15.32258064516129</v>
      </c>
    </row>
    <row r="57" spans="1:12" ht="18.75" customHeight="1" x14ac:dyDescent="0.2">
      <c r="A57" s="388"/>
      <c r="B57" s="389"/>
      <c r="C57" s="390" t="s">
        <v>352</v>
      </c>
      <c r="D57" s="389"/>
      <c r="E57" s="391"/>
      <c r="F57" s="551">
        <v>81</v>
      </c>
      <c r="G57" s="552">
        <v>82</v>
      </c>
      <c r="H57" s="552">
        <v>102</v>
      </c>
      <c r="I57" s="552">
        <v>74</v>
      </c>
      <c r="J57" s="552">
        <v>84</v>
      </c>
      <c r="K57" s="553">
        <f t="shared" ref="K57" si="0">IF(OR(F57=".",J57=".")=TRUE,".",IF(OR(F57="*",J57="*")=TRUE,"*",IF(AND(F57="-",J57="-")=TRUE,"-",IF(AND(ISNUMBER(J57),ISNUMBER(F57))=TRUE,IF(F57-J57=0,0,F57-J57),IF(ISNUMBER(F57)=TRUE,F57,-J57)))))</f>
        <v>-3</v>
      </c>
      <c r="L57" s="392">
        <f t="shared" ref="L57" si="1">IF(K57 =".",".",IF(K57 ="*","*",IF(K57="-","-",IF(K57=0,0,IF(OR(J57="-",J57=".",F57="-",F57=".")=TRUE,"X",IF(J57=0,"0,0",IF(ABS(K57*100/J57)&gt;250,".X",(K57*100/J57))))))))</f>
        <v>-3.5714285714285716</v>
      </c>
    </row>
    <row r="58" spans="1:12" ht="11.25" x14ac:dyDescent="0.2">
      <c r="A58" s="393"/>
      <c r="B58" s="385"/>
      <c r="C58" s="382"/>
      <c r="D58" s="385"/>
      <c r="E58" s="385"/>
      <c r="F58" s="394"/>
      <c r="G58" s="394"/>
      <c r="H58" s="394"/>
      <c r="I58" s="379"/>
      <c r="J58" s="394"/>
      <c r="K58" s="395"/>
      <c r="L58" s="269" t="s">
        <v>45</v>
      </c>
    </row>
    <row r="59" spans="1:12" ht="20.25" customHeight="1" x14ac:dyDescent="0.2">
      <c r="A59" s="626" t="s">
        <v>354</v>
      </c>
      <c r="B59" s="627"/>
      <c r="C59" s="627"/>
      <c r="D59" s="626"/>
      <c r="E59" s="627"/>
      <c r="F59" s="627"/>
      <c r="G59" s="627"/>
      <c r="H59" s="627"/>
      <c r="I59" s="627"/>
      <c r="J59" s="627"/>
      <c r="K59" s="627"/>
      <c r="L59" s="627"/>
    </row>
    <row r="60" spans="1:12" ht="11.25" customHeight="1" x14ac:dyDescent="0.2">
      <c r="A60" s="628" t="s">
        <v>355</v>
      </c>
      <c r="B60" s="629"/>
      <c r="C60" s="629"/>
      <c r="D60" s="629"/>
      <c r="E60" s="629"/>
      <c r="F60" s="629"/>
      <c r="G60" s="629"/>
      <c r="H60" s="629"/>
      <c r="I60" s="629"/>
      <c r="J60" s="629"/>
      <c r="K60" s="629"/>
      <c r="L60" s="629"/>
    </row>
    <row r="61" spans="1:12" ht="12.75" customHeight="1" x14ac:dyDescent="0.2">
      <c r="A61" s="630" t="s">
        <v>356</v>
      </c>
      <c r="B61" s="631"/>
      <c r="C61" s="631"/>
      <c r="D61" s="631"/>
      <c r="E61" s="631"/>
      <c r="F61" s="631"/>
      <c r="G61" s="631"/>
      <c r="H61" s="631"/>
      <c r="I61" s="631"/>
      <c r="J61" s="631"/>
      <c r="K61" s="631"/>
      <c r="L61" s="631"/>
    </row>
    <row r="62" spans="1:12" ht="15.95" customHeight="1" x14ac:dyDescent="0.2">
      <c r="A62" s="396"/>
      <c r="B62" s="396"/>
      <c r="C62" s="396"/>
      <c r="D62" s="396"/>
      <c r="E62" s="396"/>
      <c r="F62" s="396"/>
      <c r="G62" s="396"/>
      <c r="H62" s="396"/>
      <c r="I62" s="396"/>
      <c r="J62" s="397"/>
      <c r="K62" s="397"/>
      <c r="L62" s="398"/>
    </row>
    <row r="63" spans="1:12" ht="15.95" customHeight="1" x14ac:dyDescent="0.2">
      <c r="A63" s="398"/>
      <c r="B63" s="399"/>
      <c r="C63" s="398"/>
      <c r="D63" s="399"/>
      <c r="E63" s="399"/>
      <c r="F63" s="397"/>
      <c r="G63" s="397"/>
      <c r="H63" s="397"/>
      <c r="I63" s="397"/>
      <c r="J63" s="397"/>
      <c r="K63" s="397"/>
      <c r="L63" s="400"/>
    </row>
    <row r="64" spans="1:12" ht="15.95" customHeight="1" x14ac:dyDescent="0.2">
      <c r="A64" s="398"/>
      <c r="B64" s="399"/>
      <c r="C64" s="398"/>
      <c r="D64" s="399"/>
      <c r="E64" s="399"/>
      <c r="F64" s="397"/>
      <c r="G64" s="397"/>
      <c r="H64" s="397"/>
      <c r="I64" s="397"/>
      <c r="J64" s="397"/>
      <c r="K64" s="397"/>
      <c r="L64" s="400"/>
    </row>
    <row r="65" spans="12:12" ht="15.95" customHeight="1" x14ac:dyDescent="0.2">
      <c r="L65" s="401"/>
    </row>
  </sheetData>
  <mergeCells count="15">
    <mergeCell ref="A3:L3"/>
    <mergeCell ref="A5:D5"/>
    <mergeCell ref="A7:E10"/>
    <mergeCell ref="F7:L7"/>
    <mergeCell ref="F8:F9"/>
    <mergeCell ref="G8:G9"/>
    <mergeCell ref="H8:H9"/>
    <mergeCell ref="I8:I9"/>
    <mergeCell ref="J8:J9"/>
    <mergeCell ref="K8:L8"/>
    <mergeCell ref="A11:E11"/>
    <mergeCell ref="A24:E24"/>
    <mergeCell ref="A59:L59"/>
    <mergeCell ref="A60:L60"/>
    <mergeCell ref="A61:L61"/>
  </mergeCells>
  <printOptions horizontalCentered="1"/>
  <pageMargins left="0.7" right="0.7" top="0.75" bottom="0.75" header="0.3" footer="0.3"/>
  <pageSetup paperSize="9" scale="79" orientation="portrait"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3">
    <pageSetUpPr fitToPage="1"/>
  </sheetPr>
  <dimension ref="A1:O42"/>
  <sheetViews>
    <sheetView showGridLines="0" zoomScaleNormal="100" workbookViewId="0"/>
  </sheetViews>
  <sheetFormatPr baseColWidth="10" defaultColWidth="7.75" defaultRowHeight="15.95" customHeight="1" x14ac:dyDescent="0.2"/>
  <cols>
    <col min="1" max="1" width="7.625" style="97" customWidth="1"/>
    <col min="2" max="2" width="42.625" style="97"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248"/>
      <c r="D1" s="90"/>
      <c r="E1" s="90"/>
      <c r="F1" s="90"/>
      <c r="G1" s="89"/>
      <c r="H1" s="89"/>
      <c r="I1" s="89"/>
      <c r="J1" s="15" t="s">
        <v>6</v>
      </c>
    </row>
    <row r="2" spans="1:15" s="91" customFormat="1" ht="11.25" customHeight="1" x14ac:dyDescent="0.2">
      <c r="A2" s="92"/>
      <c r="B2" s="93"/>
      <c r="C2" s="250"/>
      <c r="D2" s="93"/>
      <c r="E2" s="93"/>
      <c r="F2" s="93"/>
      <c r="G2" s="93"/>
      <c r="H2" s="93"/>
      <c r="I2" s="93"/>
      <c r="J2" s="93"/>
    </row>
    <row r="3" spans="1:15" s="94" customFormat="1" ht="24.95" customHeight="1" x14ac:dyDescent="0.2">
      <c r="A3" s="570" t="s">
        <v>357</v>
      </c>
      <c r="B3" s="571"/>
      <c r="C3" s="571"/>
      <c r="D3" s="571"/>
      <c r="E3" s="571"/>
      <c r="F3" s="571"/>
      <c r="G3" s="571"/>
      <c r="H3" s="571"/>
      <c r="I3" s="571"/>
      <c r="J3" s="571"/>
    </row>
    <row r="4" spans="1:15" s="94" customFormat="1" ht="12" customHeight="1" x14ac:dyDescent="0.2">
      <c r="A4" s="572" t="s">
        <v>92</v>
      </c>
      <c r="B4" s="572"/>
      <c r="C4" s="572"/>
      <c r="D4" s="572"/>
      <c r="E4" s="572"/>
      <c r="F4" s="572"/>
      <c r="G4" s="572"/>
      <c r="H4" s="572"/>
      <c r="I4" s="572"/>
      <c r="J4" s="572"/>
    </row>
    <row r="5" spans="1:15" s="94" customFormat="1" ht="12" customHeight="1" x14ac:dyDescent="0.2">
      <c r="A5" s="573" t="s">
        <v>335</v>
      </c>
      <c r="B5" s="573"/>
      <c r="C5" s="573"/>
      <c r="D5" s="573"/>
      <c r="E5" s="252"/>
      <c r="F5" s="252"/>
      <c r="G5" s="252"/>
      <c r="H5" s="252"/>
      <c r="I5" s="252"/>
      <c r="J5" s="252"/>
    </row>
    <row r="6" spans="1:15" s="94" customFormat="1" ht="11.25" customHeight="1" x14ac:dyDescent="0.2">
      <c r="A6" s="227"/>
      <c r="B6" s="228"/>
      <c r="C6" s="228"/>
      <c r="D6" s="228"/>
      <c r="E6" s="228"/>
      <c r="F6" s="228"/>
      <c r="G6" s="228"/>
      <c r="H6" s="228"/>
      <c r="I6" s="228"/>
      <c r="J6" s="228"/>
    </row>
    <row r="7" spans="1:15" s="91" customFormat="1" ht="24.95" customHeight="1" x14ac:dyDescent="0.2">
      <c r="A7" s="588" t="s">
        <v>213</v>
      </c>
      <c r="B7" s="589"/>
      <c r="C7" s="582" t="s">
        <v>94</v>
      </c>
      <c r="D7" s="647" t="s">
        <v>358</v>
      </c>
      <c r="E7" s="648"/>
      <c r="F7" s="648"/>
      <c r="G7" s="648"/>
      <c r="H7" s="649"/>
      <c r="I7" s="650" t="s">
        <v>359</v>
      </c>
      <c r="J7" s="651"/>
      <c r="K7" s="96"/>
      <c r="L7" s="96"/>
      <c r="M7" s="96"/>
      <c r="N7" s="96"/>
      <c r="O7" s="96"/>
    </row>
    <row r="8" spans="1:15" ht="21.75" customHeight="1" x14ac:dyDescent="0.2">
      <c r="A8" s="616"/>
      <c r="B8" s="617"/>
      <c r="C8" s="583"/>
      <c r="D8" s="566" t="s">
        <v>335</v>
      </c>
      <c r="E8" s="566" t="s">
        <v>337</v>
      </c>
      <c r="F8" s="566" t="s">
        <v>338</v>
      </c>
      <c r="G8" s="566" t="s">
        <v>339</v>
      </c>
      <c r="H8" s="566" t="s">
        <v>340</v>
      </c>
      <c r="I8" s="652"/>
      <c r="J8" s="653"/>
    </row>
    <row r="9" spans="1:15" ht="12" customHeight="1" x14ac:dyDescent="0.2">
      <c r="A9" s="616"/>
      <c r="B9" s="617"/>
      <c r="C9" s="583"/>
      <c r="D9" s="567"/>
      <c r="E9" s="567"/>
      <c r="F9" s="567"/>
      <c r="G9" s="567"/>
      <c r="H9" s="567"/>
      <c r="I9" s="98" t="s">
        <v>102</v>
      </c>
      <c r="J9" s="99" t="s">
        <v>103</v>
      </c>
    </row>
    <row r="10" spans="1:15" ht="12" customHeight="1" x14ac:dyDescent="0.2">
      <c r="A10" s="283"/>
      <c r="B10" s="284"/>
      <c r="C10" s="584"/>
      <c r="D10" s="100">
        <v>1</v>
      </c>
      <c r="E10" s="100">
        <v>2</v>
      </c>
      <c r="F10" s="100">
        <v>3</v>
      </c>
      <c r="G10" s="100">
        <v>4</v>
      </c>
      <c r="H10" s="100">
        <v>5</v>
      </c>
      <c r="I10" s="100">
        <v>6</v>
      </c>
      <c r="J10" s="100">
        <v>7</v>
      </c>
      <c r="K10" s="101"/>
    </row>
    <row r="11" spans="1:15" s="192" customFormat="1" ht="24.95" customHeight="1" x14ac:dyDescent="0.2">
      <c r="A11" s="613" t="s">
        <v>104</v>
      </c>
      <c r="B11" s="614"/>
      <c r="C11" s="285">
        <v>100</v>
      </c>
      <c r="D11" s="115">
        <v>2303</v>
      </c>
      <c r="E11" s="114">
        <v>1835</v>
      </c>
      <c r="F11" s="114">
        <v>3068</v>
      </c>
      <c r="G11" s="114">
        <v>2058</v>
      </c>
      <c r="H11" s="140">
        <v>2345</v>
      </c>
      <c r="I11" s="115">
        <v>-42</v>
      </c>
      <c r="J11" s="116">
        <v>-1.791044776119403</v>
      </c>
    </row>
    <row r="12" spans="1:15" s="110" customFormat="1" ht="24.95" customHeight="1" x14ac:dyDescent="0.2">
      <c r="A12" s="193" t="s">
        <v>132</v>
      </c>
      <c r="B12" s="194" t="s">
        <v>133</v>
      </c>
      <c r="C12" s="113">
        <v>0.82501085540599217</v>
      </c>
      <c r="D12" s="115">
        <v>19</v>
      </c>
      <c r="E12" s="114">
        <v>13</v>
      </c>
      <c r="F12" s="114">
        <v>15</v>
      </c>
      <c r="G12" s="114">
        <v>6</v>
      </c>
      <c r="H12" s="140">
        <v>22</v>
      </c>
      <c r="I12" s="115">
        <v>-3</v>
      </c>
      <c r="J12" s="116">
        <v>-13.636363636363637</v>
      </c>
    </row>
    <row r="13" spans="1:15" s="110" customFormat="1" ht="24.95" customHeight="1" x14ac:dyDescent="0.2">
      <c r="A13" s="193" t="s">
        <v>134</v>
      </c>
      <c r="B13" s="199" t="s">
        <v>214</v>
      </c>
      <c r="C13" s="113">
        <v>1.302648719062093</v>
      </c>
      <c r="D13" s="115">
        <v>30</v>
      </c>
      <c r="E13" s="114">
        <v>13</v>
      </c>
      <c r="F13" s="114">
        <v>51</v>
      </c>
      <c r="G13" s="114">
        <v>28</v>
      </c>
      <c r="H13" s="140">
        <v>23</v>
      </c>
      <c r="I13" s="115">
        <v>7</v>
      </c>
      <c r="J13" s="116">
        <v>30.434782608695652</v>
      </c>
    </row>
    <row r="14" spans="1:15" s="287" customFormat="1" ht="24.95" customHeight="1" x14ac:dyDescent="0.2">
      <c r="A14" s="193" t="s">
        <v>215</v>
      </c>
      <c r="B14" s="199" t="s">
        <v>137</v>
      </c>
      <c r="C14" s="113">
        <v>13.938341293964394</v>
      </c>
      <c r="D14" s="115">
        <v>321</v>
      </c>
      <c r="E14" s="114">
        <v>187</v>
      </c>
      <c r="F14" s="114">
        <v>324</v>
      </c>
      <c r="G14" s="114">
        <v>227</v>
      </c>
      <c r="H14" s="140">
        <v>216</v>
      </c>
      <c r="I14" s="115">
        <v>105</v>
      </c>
      <c r="J14" s="116">
        <v>48.611111111111114</v>
      </c>
      <c r="K14" s="110"/>
      <c r="L14" s="110"/>
      <c r="M14" s="110"/>
      <c r="N14" s="110"/>
      <c r="O14" s="110"/>
    </row>
    <row r="15" spans="1:15" s="110" customFormat="1" ht="24.95" customHeight="1" x14ac:dyDescent="0.2">
      <c r="A15" s="193" t="s">
        <v>216</v>
      </c>
      <c r="B15" s="199" t="s">
        <v>217</v>
      </c>
      <c r="C15" s="113">
        <v>4.2987407729049067</v>
      </c>
      <c r="D15" s="115">
        <v>99</v>
      </c>
      <c r="E15" s="114">
        <v>78</v>
      </c>
      <c r="F15" s="114">
        <v>138</v>
      </c>
      <c r="G15" s="114">
        <v>57</v>
      </c>
      <c r="H15" s="140">
        <v>55</v>
      </c>
      <c r="I15" s="115">
        <v>44</v>
      </c>
      <c r="J15" s="116">
        <v>80</v>
      </c>
    </row>
    <row r="16" spans="1:15" s="287" customFormat="1" ht="24.95" customHeight="1" x14ac:dyDescent="0.2">
      <c r="A16" s="193" t="s">
        <v>218</v>
      </c>
      <c r="B16" s="199" t="s">
        <v>141</v>
      </c>
      <c r="C16" s="113">
        <v>8.3369518019973938</v>
      </c>
      <c r="D16" s="115">
        <v>192</v>
      </c>
      <c r="E16" s="114">
        <v>100</v>
      </c>
      <c r="F16" s="114">
        <v>147</v>
      </c>
      <c r="G16" s="114">
        <v>141</v>
      </c>
      <c r="H16" s="140">
        <v>128</v>
      </c>
      <c r="I16" s="115">
        <v>64</v>
      </c>
      <c r="J16" s="116">
        <v>50</v>
      </c>
      <c r="K16" s="110"/>
      <c r="L16" s="110"/>
      <c r="M16" s="110"/>
      <c r="N16" s="110"/>
      <c r="O16" s="110"/>
    </row>
    <row r="17" spans="1:15" s="110" customFormat="1" ht="24.95" customHeight="1" x14ac:dyDescent="0.2">
      <c r="A17" s="193" t="s">
        <v>142</v>
      </c>
      <c r="B17" s="199" t="s">
        <v>220</v>
      </c>
      <c r="C17" s="113">
        <v>1.302648719062093</v>
      </c>
      <c r="D17" s="115">
        <v>30</v>
      </c>
      <c r="E17" s="114">
        <v>9</v>
      </c>
      <c r="F17" s="114">
        <v>39</v>
      </c>
      <c r="G17" s="114">
        <v>29</v>
      </c>
      <c r="H17" s="140">
        <v>33</v>
      </c>
      <c r="I17" s="115">
        <v>-3</v>
      </c>
      <c r="J17" s="116">
        <v>-9.0909090909090917</v>
      </c>
    </row>
    <row r="18" spans="1:15" s="287" customFormat="1" ht="24.95" customHeight="1" x14ac:dyDescent="0.2">
      <c r="A18" s="201" t="s">
        <v>144</v>
      </c>
      <c r="B18" s="202" t="s">
        <v>145</v>
      </c>
      <c r="C18" s="113">
        <v>6.9040382110290928</v>
      </c>
      <c r="D18" s="115">
        <v>159</v>
      </c>
      <c r="E18" s="114">
        <v>70</v>
      </c>
      <c r="F18" s="114">
        <v>210</v>
      </c>
      <c r="G18" s="114">
        <v>163</v>
      </c>
      <c r="H18" s="140">
        <v>218</v>
      </c>
      <c r="I18" s="115">
        <v>-59</v>
      </c>
      <c r="J18" s="116">
        <v>-27.064220183486238</v>
      </c>
      <c r="K18" s="110"/>
      <c r="L18" s="110"/>
      <c r="M18" s="110"/>
      <c r="N18" s="110"/>
      <c r="O18" s="110"/>
    </row>
    <row r="19" spans="1:15" s="110" customFormat="1" ht="24.95" customHeight="1" x14ac:dyDescent="0.2">
      <c r="A19" s="193" t="s">
        <v>146</v>
      </c>
      <c r="B19" s="199" t="s">
        <v>147</v>
      </c>
      <c r="C19" s="113">
        <v>9.4224924012158056</v>
      </c>
      <c r="D19" s="115">
        <v>217</v>
      </c>
      <c r="E19" s="114">
        <v>247</v>
      </c>
      <c r="F19" s="114">
        <v>327</v>
      </c>
      <c r="G19" s="114">
        <v>206</v>
      </c>
      <c r="H19" s="140">
        <v>244</v>
      </c>
      <c r="I19" s="115">
        <v>-27</v>
      </c>
      <c r="J19" s="116">
        <v>-11.065573770491802</v>
      </c>
    </row>
    <row r="20" spans="1:15" s="287" customFormat="1" ht="24.95" customHeight="1" x14ac:dyDescent="0.2">
      <c r="A20" s="193" t="s">
        <v>148</v>
      </c>
      <c r="B20" s="199" t="s">
        <v>149</v>
      </c>
      <c r="C20" s="113">
        <v>1.6500217108119843</v>
      </c>
      <c r="D20" s="115">
        <v>38</v>
      </c>
      <c r="E20" s="114">
        <v>63</v>
      </c>
      <c r="F20" s="114">
        <v>118</v>
      </c>
      <c r="G20" s="114">
        <v>84</v>
      </c>
      <c r="H20" s="140">
        <v>65</v>
      </c>
      <c r="I20" s="115">
        <v>-27</v>
      </c>
      <c r="J20" s="116">
        <v>-41.53846153846154</v>
      </c>
      <c r="K20" s="110"/>
      <c r="L20" s="110"/>
      <c r="M20" s="110"/>
      <c r="N20" s="110"/>
      <c r="O20" s="110"/>
    </row>
    <row r="21" spans="1:15" s="110" customFormat="1" ht="24.95" customHeight="1" x14ac:dyDescent="0.2">
      <c r="A21" s="201" t="s">
        <v>150</v>
      </c>
      <c r="B21" s="202" t="s">
        <v>151</v>
      </c>
      <c r="C21" s="113">
        <v>5.3842813721233176</v>
      </c>
      <c r="D21" s="115">
        <v>124</v>
      </c>
      <c r="E21" s="114">
        <v>144</v>
      </c>
      <c r="F21" s="114">
        <v>158</v>
      </c>
      <c r="G21" s="114">
        <v>114</v>
      </c>
      <c r="H21" s="140">
        <v>151</v>
      </c>
      <c r="I21" s="115">
        <v>-27</v>
      </c>
      <c r="J21" s="116">
        <v>-17.880794701986755</v>
      </c>
    </row>
    <row r="22" spans="1:15" s="110" customFormat="1" ht="24.95" customHeight="1" x14ac:dyDescent="0.2">
      <c r="A22" s="201" t="s">
        <v>152</v>
      </c>
      <c r="B22" s="199" t="s">
        <v>153</v>
      </c>
      <c r="C22" s="113">
        <v>0.6513243595310465</v>
      </c>
      <c r="D22" s="115">
        <v>15</v>
      </c>
      <c r="E22" s="114">
        <v>11</v>
      </c>
      <c r="F22" s="114">
        <v>27</v>
      </c>
      <c r="G22" s="114">
        <v>13</v>
      </c>
      <c r="H22" s="140">
        <v>7</v>
      </c>
      <c r="I22" s="115">
        <v>8</v>
      </c>
      <c r="J22" s="116">
        <v>114.28571428571429</v>
      </c>
    </row>
    <row r="23" spans="1:15" s="110" customFormat="1" ht="24.95" customHeight="1" x14ac:dyDescent="0.2">
      <c r="A23" s="193" t="s">
        <v>154</v>
      </c>
      <c r="B23" s="199" t="s">
        <v>155</v>
      </c>
      <c r="C23" s="113">
        <v>0.69474598349978289</v>
      </c>
      <c r="D23" s="115">
        <v>16</v>
      </c>
      <c r="E23" s="114">
        <v>7</v>
      </c>
      <c r="F23" s="114">
        <v>22</v>
      </c>
      <c r="G23" s="114">
        <v>13</v>
      </c>
      <c r="H23" s="140">
        <v>22</v>
      </c>
      <c r="I23" s="115">
        <v>-6</v>
      </c>
      <c r="J23" s="116">
        <v>-27.272727272727273</v>
      </c>
    </row>
    <row r="24" spans="1:15" s="110" customFormat="1" ht="24.95" customHeight="1" x14ac:dyDescent="0.2">
      <c r="A24" s="193" t="s">
        <v>156</v>
      </c>
      <c r="B24" s="199" t="s">
        <v>221</v>
      </c>
      <c r="C24" s="113">
        <v>5.5145462440295265</v>
      </c>
      <c r="D24" s="115">
        <v>127</v>
      </c>
      <c r="E24" s="114">
        <v>50</v>
      </c>
      <c r="F24" s="114">
        <v>113</v>
      </c>
      <c r="G24" s="114">
        <v>69</v>
      </c>
      <c r="H24" s="140">
        <v>93</v>
      </c>
      <c r="I24" s="115">
        <v>34</v>
      </c>
      <c r="J24" s="116">
        <v>36.55913978494624</v>
      </c>
    </row>
    <row r="25" spans="1:15" s="110" customFormat="1" ht="24.95" customHeight="1" x14ac:dyDescent="0.2">
      <c r="A25" s="193" t="s">
        <v>222</v>
      </c>
      <c r="B25" s="204" t="s">
        <v>159</v>
      </c>
      <c r="C25" s="113">
        <v>5.1671732522796354</v>
      </c>
      <c r="D25" s="115">
        <v>119</v>
      </c>
      <c r="E25" s="114">
        <v>99</v>
      </c>
      <c r="F25" s="114">
        <v>132</v>
      </c>
      <c r="G25" s="114">
        <v>103</v>
      </c>
      <c r="H25" s="140">
        <v>206</v>
      </c>
      <c r="I25" s="115">
        <v>-87</v>
      </c>
      <c r="J25" s="116">
        <v>-42.233009708737868</v>
      </c>
    </row>
    <row r="26" spans="1:15" s="110" customFormat="1" ht="24.95" customHeight="1" x14ac:dyDescent="0.2">
      <c r="A26" s="201">
        <v>782.78300000000002</v>
      </c>
      <c r="B26" s="203" t="s">
        <v>160</v>
      </c>
      <c r="C26" s="113">
        <v>19.45288753799392</v>
      </c>
      <c r="D26" s="115">
        <v>448</v>
      </c>
      <c r="E26" s="114">
        <v>344</v>
      </c>
      <c r="F26" s="114">
        <v>612</v>
      </c>
      <c r="G26" s="114">
        <v>527</v>
      </c>
      <c r="H26" s="140">
        <v>428</v>
      </c>
      <c r="I26" s="115">
        <v>20</v>
      </c>
      <c r="J26" s="116">
        <v>4.6728971962616823</v>
      </c>
    </row>
    <row r="27" spans="1:15" s="110" customFormat="1" ht="24.95" customHeight="1" x14ac:dyDescent="0.2">
      <c r="A27" s="193" t="s">
        <v>161</v>
      </c>
      <c r="B27" s="199" t="s">
        <v>162</v>
      </c>
      <c r="C27" s="113">
        <v>5.8184976118106819</v>
      </c>
      <c r="D27" s="115">
        <v>134</v>
      </c>
      <c r="E27" s="114">
        <v>76</v>
      </c>
      <c r="F27" s="114">
        <v>125</v>
      </c>
      <c r="G27" s="114">
        <v>88</v>
      </c>
      <c r="H27" s="140">
        <v>109</v>
      </c>
      <c r="I27" s="115">
        <v>25</v>
      </c>
      <c r="J27" s="116">
        <v>22.935779816513762</v>
      </c>
    </row>
    <row r="28" spans="1:15" s="110" customFormat="1" ht="24.95" customHeight="1" x14ac:dyDescent="0.2">
      <c r="A28" s="193" t="s">
        <v>163</v>
      </c>
      <c r="B28" s="199" t="s">
        <v>164</v>
      </c>
      <c r="C28" s="113">
        <v>2.1276595744680851</v>
      </c>
      <c r="D28" s="115">
        <v>49</v>
      </c>
      <c r="E28" s="114">
        <v>51</v>
      </c>
      <c r="F28" s="114">
        <v>110</v>
      </c>
      <c r="G28" s="114">
        <v>38</v>
      </c>
      <c r="H28" s="140">
        <v>50</v>
      </c>
      <c r="I28" s="115">
        <v>-1</v>
      </c>
      <c r="J28" s="116">
        <v>-2</v>
      </c>
    </row>
    <row r="29" spans="1:15" s="110" customFormat="1" ht="24.95" customHeight="1" x14ac:dyDescent="0.2">
      <c r="A29" s="193">
        <v>86</v>
      </c>
      <c r="B29" s="199" t="s">
        <v>165</v>
      </c>
      <c r="C29" s="113">
        <v>6.8606165870603562</v>
      </c>
      <c r="D29" s="115">
        <v>158</v>
      </c>
      <c r="E29" s="114">
        <v>166</v>
      </c>
      <c r="F29" s="114">
        <v>248</v>
      </c>
      <c r="G29" s="114">
        <v>149</v>
      </c>
      <c r="H29" s="140">
        <v>186</v>
      </c>
      <c r="I29" s="115">
        <v>-28</v>
      </c>
      <c r="J29" s="116">
        <v>-15.053763440860216</v>
      </c>
    </row>
    <row r="30" spans="1:15" s="110" customFormat="1" ht="24.95" customHeight="1" x14ac:dyDescent="0.2">
      <c r="A30" s="193">
        <v>87.88</v>
      </c>
      <c r="B30" s="204" t="s">
        <v>166</v>
      </c>
      <c r="C30" s="113">
        <v>9.2922275293095957</v>
      </c>
      <c r="D30" s="115">
        <v>214</v>
      </c>
      <c r="E30" s="114">
        <v>192</v>
      </c>
      <c r="F30" s="114">
        <v>371</v>
      </c>
      <c r="G30" s="114">
        <v>166</v>
      </c>
      <c r="H30" s="140">
        <v>189</v>
      </c>
      <c r="I30" s="115">
        <v>25</v>
      </c>
      <c r="J30" s="116">
        <v>13.227513227513228</v>
      </c>
    </row>
    <row r="31" spans="1:15" s="110" customFormat="1" ht="24.95" customHeight="1" x14ac:dyDescent="0.2">
      <c r="A31" s="193" t="s">
        <v>167</v>
      </c>
      <c r="B31" s="199" t="s">
        <v>168</v>
      </c>
      <c r="C31" s="113">
        <v>4.9934867564046899</v>
      </c>
      <c r="D31" s="115">
        <v>115</v>
      </c>
      <c r="E31" s="114">
        <v>102</v>
      </c>
      <c r="F31" s="114">
        <v>105</v>
      </c>
      <c r="G31" s="114">
        <v>64</v>
      </c>
      <c r="H31" s="140">
        <v>116</v>
      </c>
      <c r="I31" s="115">
        <v>-1</v>
      </c>
      <c r="J31" s="116">
        <v>-0.86206896551724133</v>
      </c>
    </row>
    <row r="32" spans="1:15" s="110" customFormat="1" ht="24.95" customHeight="1" x14ac:dyDescent="0.2">
      <c r="A32" s="193"/>
      <c r="B32" s="204" t="s">
        <v>169</v>
      </c>
      <c r="C32" s="113">
        <v>0</v>
      </c>
      <c r="D32" s="115">
        <v>0</v>
      </c>
      <c r="E32" s="114">
        <v>0</v>
      </c>
      <c r="F32" s="114">
        <v>0</v>
      </c>
      <c r="G32" s="114">
        <v>0</v>
      </c>
      <c r="H32" s="140">
        <v>0</v>
      </c>
      <c r="I32" s="115">
        <v>0</v>
      </c>
      <c r="J32" s="116">
        <v>0</v>
      </c>
    </row>
    <row r="33" spans="1:10" s="110" customFormat="1" ht="24.95" customHeight="1" x14ac:dyDescent="0.2">
      <c r="A33" s="205" t="s">
        <v>170</v>
      </c>
      <c r="B33" s="206"/>
      <c r="C33" s="289"/>
      <c r="D33" s="115"/>
      <c r="E33" s="114"/>
      <c r="F33" s="114"/>
      <c r="G33" s="114"/>
      <c r="H33" s="140"/>
      <c r="I33" s="137"/>
      <c r="J33" s="138"/>
    </row>
    <row r="34" spans="1:10" s="110" customFormat="1" ht="24.95" customHeight="1" x14ac:dyDescent="0.2">
      <c r="A34" s="290" t="s">
        <v>132</v>
      </c>
      <c r="B34" s="291" t="s">
        <v>133</v>
      </c>
      <c r="C34" s="113">
        <v>0.82501085540599217</v>
      </c>
      <c r="D34" s="115">
        <v>19</v>
      </c>
      <c r="E34" s="114">
        <v>13</v>
      </c>
      <c r="F34" s="114">
        <v>15</v>
      </c>
      <c r="G34" s="114">
        <v>6</v>
      </c>
      <c r="H34" s="140">
        <v>22</v>
      </c>
      <c r="I34" s="115">
        <v>-3</v>
      </c>
      <c r="J34" s="116">
        <v>-13.636363636363637</v>
      </c>
    </row>
    <row r="35" spans="1:10" s="110" customFormat="1" ht="24.95" customHeight="1" x14ac:dyDescent="0.2">
      <c r="A35" s="292" t="s">
        <v>171</v>
      </c>
      <c r="B35" s="293" t="s">
        <v>172</v>
      </c>
      <c r="C35" s="113">
        <v>22.145028224055579</v>
      </c>
      <c r="D35" s="115">
        <v>510</v>
      </c>
      <c r="E35" s="114">
        <v>270</v>
      </c>
      <c r="F35" s="114">
        <v>585</v>
      </c>
      <c r="G35" s="114">
        <v>418</v>
      </c>
      <c r="H35" s="140">
        <v>457</v>
      </c>
      <c r="I35" s="115">
        <v>53</v>
      </c>
      <c r="J35" s="116">
        <v>11.597374179431073</v>
      </c>
    </row>
    <row r="36" spans="1:10" s="110" customFormat="1" ht="24.95" customHeight="1" x14ac:dyDescent="0.2">
      <c r="A36" s="294" t="s">
        <v>173</v>
      </c>
      <c r="B36" s="295" t="s">
        <v>174</v>
      </c>
      <c r="C36" s="125">
        <v>77.029960920538429</v>
      </c>
      <c r="D36" s="143">
        <v>1774</v>
      </c>
      <c r="E36" s="144">
        <v>1552</v>
      </c>
      <c r="F36" s="144">
        <v>2468</v>
      </c>
      <c r="G36" s="144">
        <v>1634</v>
      </c>
      <c r="H36" s="145">
        <v>1866</v>
      </c>
      <c r="I36" s="143">
        <v>-92</v>
      </c>
      <c r="J36" s="146">
        <v>-4.930332261521972</v>
      </c>
    </row>
    <row r="37" spans="1:10" s="323" customFormat="1" ht="11.25" customHeight="1" x14ac:dyDescent="0.15">
      <c r="A37" s="321"/>
      <c r="B37" s="322"/>
      <c r="C37" s="322"/>
      <c r="D37" s="149"/>
      <c r="E37" s="149"/>
      <c r="F37" s="149"/>
      <c r="G37" s="149"/>
      <c r="H37" s="149"/>
      <c r="I37" s="149"/>
      <c r="J37" s="217" t="s">
        <v>45</v>
      </c>
    </row>
    <row r="38" spans="1:10" s="287" customFormat="1" ht="12.75" customHeight="1" x14ac:dyDescent="0.15">
      <c r="A38" s="214" t="s">
        <v>122</v>
      </c>
      <c r="B38" s="296"/>
      <c r="C38" s="296"/>
      <c r="D38" s="296"/>
      <c r="E38" s="296"/>
      <c r="F38" s="296"/>
      <c r="G38" s="296"/>
      <c r="H38" s="296"/>
      <c r="I38" s="296"/>
      <c r="J38" s="296"/>
    </row>
    <row r="39" spans="1:10" ht="23.1" customHeight="1" x14ac:dyDescent="0.2">
      <c r="A39" s="644" t="s">
        <v>360</v>
      </c>
      <c r="B39" s="645"/>
      <c r="C39" s="645"/>
      <c r="D39" s="645"/>
      <c r="E39" s="645"/>
      <c r="F39" s="645"/>
      <c r="G39" s="645"/>
      <c r="H39" s="645"/>
      <c r="I39" s="645"/>
      <c r="J39" s="645"/>
    </row>
    <row r="40" spans="1:10" ht="31.5" customHeight="1" x14ac:dyDescent="0.2">
      <c r="A40" s="646" t="s">
        <v>361</v>
      </c>
      <c r="B40" s="646"/>
      <c r="C40" s="646"/>
      <c r="D40" s="646"/>
      <c r="E40" s="646"/>
      <c r="F40" s="646"/>
      <c r="G40" s="646"/>
      <c r="H40" s="646"/>
      <c r="I40" s="646"/>
      <c r="J40" s="646"/>
    </row>
    <row r="41" spans="1:10" ht="12.75" customHeight="1" x14ac:dyDescent="0.2">
      <c r="A41" s="244"/>
      <c r="B41" s="182"/>
      <c r="C41" s="245"/>
      <c r="D41" s="246"/>
      <c r="E41" s="246"/>
      <c r="F41" s="246"/>
      <c r="G41" s="246"/>
      <c r="H41" s="246"/>
      <c r="I41" s="246"/>
      <c r="J41" s="247"/>
    </row>
    <row r="42" spans="1:10" ht="15.95" customHeight="1" x14ac:dyDescent="0.2">
      <c r="B42" s="110"/>
    </row>
  </sheetData>
  <mergeCells count="15">
    <mergeCell ref="A3:J3"/>
    <mergeCell ref="A4:J4"/>
    <mergeCell ref="A5:D5"/>
    <mergeCell ref="A7:B9"/>
    <mergeCell ref="C7:C10"/>
    <mergeCell ref="D7:H7"/>
    <mergeCell ref="I7:J8"/>
    <mergeCell ref="D8:D9"/>
    <mergeCell ref="E8:E9"/>
    <mergeCell ref="F8:F9"/>
    <mergeCell ref="G8:G9"/>
    <mergeCell ref="H8:H9"/>
    <mergeCell ref="A11:B11"/>
    <mergeCell ref="A39:J39"/>
    <mergeCell ref="A40:J40"/>
  </mergeCells>
  <printOptions horizontalCentered="1"/>
  <pageMargins left="0.7" right="0.7" top="0.75" bottom="0.75" header="0.3" footer="0.3"/>
  <pageSetup paperSize="9" scale="69" orientation="portrait"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9"/>
  <dimension ref="A1:O88"/>
  <sheetViews>
    <sheetView showGridLines="0" zoomScaleNormal="100" workbookViewId="0"/>
  </sheetViews>
  <sheetFormatPr baseColWidth="10" defaultColWidth="7.75" defaultRowHeight="15.95" customHeight="1" x14ac:dyDescent="0.2"/>
  <cols>
    <col min="1" max="1" width="5.875" style="97" customWidth="1"/>
    <col min="2" max="2" width="26" style="97" customWidth="1"/>
    <col min="3" max="3" width="5.875" style="97" customWidth="1"/>
    <col min="4" max="4" width="8.5" style="155" customWidth="1"/>
    <col min="5" max="10" width="8.5" style="156" customWidth="1"/>
    <col min="11" max="11" width="8.5" style="157" customWidth="1"/>
    <col min="12" max="12" width="1.875" style="97" customWidth="1"/>
    <col min="13" max="16384" width="7.75" style="97"/>
  </cols>
  <sheetData>
    <row r="1" spans="1:15" s="91" customFormat="1" ht="36.75" customHeight="1" x14ac:dyDescent="0.2">
      <c r="A1" s="88"/>
      <c r="B1" s="89"/>
      <c r="C1" s="89"/>
      <c r="D1" s="90"/>
      <c r="E1" s="90"/>
      <c r="F1" s="90"/>
      <c r="G1" s="90"/>
      <c r="H1" s="89"/>
      <c r="I1" s="89"/>
      <c r="J1" s="89"/>
      <c r="K1" s="15" t="s">
        <v>6</v>
      </c>
    </row>
    <row r="2" spans="1:15" s="91" customFormat="1" ht="6.2" customHeight="1" x14ac:dyDescent="0.2">
      <c r="A2" s="92"/>
      <c r="B2" s="93"/>
      <c r="C2" s="93"/>
      <c r="D2" s="93"/>
      <c r="E2" s="93"/>
      <c r="F2" s="93"/>
      <c r="G2" s="93"/>
      <c r="H2" s="93"/>
      <c r="I2" s="93"/>
      <c r="J2" s="93"/>
      <c r="K2" s="93"/>
    </row>
    <row r="3" spans="1:15" s="94" customFormat="1" ht="24.95" customHeight="1" x14ac:dyDescent="0.2">
      <c r="A3" s="570" t="s">
        <v>362</v>
      </c>
      <c r="B3" s="571"/>
      <c r="C3" s="571"/>
      <c r="D3" s="571"/>
      <c r="E3" s="571"/>
      <c r="F3" s="571"/>
      <c r="G3" s="571"/>
      <c r="H3" s="571"/>
      <c r="I3" s="571"/>
      <c r="J3" s="571"/>
      <c r="K3" s="571"/>
    </row>
    <row r="4" spans="1:15" s="94" customFormat="1" ht="12" customHeight="1" x14ac:dyDescent="0.2">
      <c r="A4" s="572" t="s">
        <v>92</v>
      </c>
      <c r="B4" s="572"/>
      <c r="C4" s="572"/>
      <c r="D4" s="572"/>
      <c r="E4" s="572"/>
      <c r="F4" s="572"/>
      <c r="G4" s="572"/>
      <c r="H4" s="572"/>
      <c r="I4" s="572"/>
      <c r="J4" s="572"/>
      <c r="K4" s="572"/>
    </row>
    <row r="5" spans="1:15" s="94" customFormat="1" ht="12" customHeight="1" x14ac:dyDescent="0.2">
      <c r="A5" s="573" t="s">
        <v>335</v>
      </c>
      <c r="B5" s="573"/>
      <c r="C5" s="573"/>
      <c r="D5" s="573"/>
      <c r="E5" s="573"/>
      <c r="F5" s="252"/>
      <c r="G5" s="252"/>
      <c r="H5" s="252"/>
      <c r="I5" s="252"/>
      <c r="J5" s="252"/>
      <c r="K5" s="252"/>
    </row>
    <row r="6" spans="1:15" s="94" customFormat="1" ht="11.25" customHeight="1" x14ac:dyDescent="0.2">
      <c r="A6" s="227"/>
      <c r="B6" s="228"/>
      <c r="C6" s="228"/>
      <c r="D6" s="228"/>
      <c r="E6" s="228"/>
      <c r="F6" s="228"/>
      <c r="G6" s="228"/>
      <c r="H6" s="228"/>
      <c r="I6" s="228"/>
      <c r="J6" s="228"/>
    </row>
    <row r="7" spans="1:15" s="91" customFormat="1" ht="24.95" customHeight="1" x14ac:dyDescent="0.2">
      <c r="A7" s="588" t="s">
        <v>332</v>
      </c>
      <c r="B7" s="577"/>
      <c r="C7" s="577"/>
      <c r="D7" s="582" t="s">
        <v>94</v>
      </c>
      <c r="E7" s="656" t="s">
        <v>363</v>
      </c>
      <c r="F7" s="586"/>
      <c r="G7" s="586"/>
      <c r="H7" s="586"/>
      <c r="I7" s="587"/>
      <c r="J7" s="650" t="s">
        <v>359</v>
      </c>
      <c r="K7" s="651"/>
      <c r="L7" s="96"/>
      <c r="M7" s="96"/>
      <c r="N7" s="96"/>
      <c r="O7" s="96"/>
    </row>
    <row r="8" spans="1:15" ht="21.75" customHeight="1" x14ac:dyDescent="0.2">
      <c r="A8" s="578"/>
      <c r="B8" s="579"/>
      <c r="C8" s="579"/>
      <c r="D8" s="583"/>
      <c r="E8" s="566" t="s">
        <v>335</v>
      </c>
      <c r="F8" s="566" t="s">
        <v>337</v>
      </c>
      <c r="G8" s="566" t="s">
        <v>338</v>
      </c>
      <c r="H8" s="566" t="s">
        <v>339</v>
      </c>
      <c r="I8" s="566" t="s">
        <v>340</v>
      </c>
      <c r="J8" s="652"/>
      <c r="K8" s="653"/>
    </row>
    <row r="9" spans="1:15" ht="12" customHeight="1" x14ac:dyDescent="0.2">
      <c r="A9" s="578"/>
      <c r="B9" s="579"/>
      <c r="C9" s="579"/>
      <c r="D9" s="583"/>
      <c r="E9" s="567"/>
      <c r="F9" s="567"/>
      <c r="G9" s="567"/>
      <c r="H9" s="567"/>
      <c r="I9" s="567"/>
      <c r="J9" s="98" t="s">
        <v>102</v>
      </c>
      <c r="K9" s="99" t="s">
        <v>103</v>
      </c>
    </row>
    <row r="10" spans="1:15" ht="12" customHeight="1" x14ac:dyDescent="0.2">
      <c r="A10" s="580"/>
      <c r="B10" s="581"/>
      <c r="C10" s="581"/>
      <c r="D10" s="584"/>
      <c r="E10" s="100">
        <v>1</v>
      </c>
      <c r="F10" s="100">
        <v>2</v>
      </c>
      <c r="G10" s="100">
        <v>3</v>
      </c>
      <c r="H10" s="100">
        <v>4</v>
      </c>
      <c r="I10" s="100">
        <v>5</v>
      </c>
      <c r="J10" s="100">
        <v>6</v>
      </c>
      <c r="K10" s="100">
        <v>7</v>
      </c>
    </row>
    <row r="11" spans="1:15" ht="18" customHeight="1" x14ac:dyDescent="0.2">
      <c r="A11" s="297" t="s">
        <v>104</v>
      </c>
      <c r="B11" s="298"/>
      <c r="C11" s="299"/>
      <c r="D11" s="262">
        <v>100</v>
      </c>
      <c r="E11" s="263">
        <v>2303</v>
      </c>
      <c r="F11" s="264">
        <v>1835</v>
      </c>
      <c r="G11" s="264">
        <v>3068</v>
      </c>
      <c r="H11" s="264">
        <v>2058</v>
      </c>
      <c r="I11" s="265">
        <v>2345</v>
      </c>
      <c r="J11" s="263">
        <v>-42</v>
      </c>
      <c r="K11" s="266">
        <v>-1.791044776119403</v>
      </c>
    </row>
    <row r="12" spans="1:15" ht="18" customHeight="1" x14ac:dyDescent="0.2">
      <c r="A12" s="300" t="s">
        <v>228</v>
      </c>
      <c r="B12" s="301"/>
      <c r="C12" s="301"/>
      <c r="D12" s="302"/>
      <c r="E12" s="309"/>
      <c r="F12" s="309"/>
      <c r="G12" s="309"/>
      <c r="H12" s="309"/>
      <c r="I12" s="309"/>
      <c r="J12" s="324"/>
      <c r="K12" s="304"/>
    </row>
    <row r="13" spans="1:15" ht="15.95" customHeight="1" x14ac:dyDescent="0.2">
      <c r="A13" s="306" t="s">
        <v>229</v>
      </c>
      <c r="B13" s="307"/>
      <c r="C13" s="308"/>
      <c r="D13" s="113">
        <v>26.183239253148066</v>
      </c>
      <c r="E13" s="115">
        <v>603</v>
      </c>
      <c r="F13" s="114">
        <v>501</v>
      </c>
      <c r="G13" s="114">
        <v>788</v>
      </c>
      <c r="H13" s="114">
        <v>584</v>
      </c>
      <c r="I13" s="140">
        <v>594</v>
      </c>
      <c r="J13" s="115">
        <v>9</v>
      </c>
      <c r="K13" s="116">
        <v>1.5151515151515151</v>
      </c>
    </row>
    <row r="14" spans="1:15" ht="15.95" customHeight="1" x14ac:dyDescent="0.2">
      <c r="A14" s="306" t="s">
        <v>230</v>
      </c>
      <c r="B14" s="307"/>
      <c r="C14" s="308"/>
      <c r="D14" s="113">
        <v>51.975683890577507</v>
      </c>
      <c r="E14" s="115">
        <v>1197</v>
      </c>
      <c r="F14" s="114">
        <v>958</v>
      </c>
      <c r="G14" s="114">
        <v>1723</v>
      </c>
      <c r="H14" s="114">
        <v>1162</v>
      </c>
      <c r="I14" s="140">
        <v>1296</v>
      </c>
      <c r="J14" s="115">
        <v>-99</v>
      </c>
      <c r="K14" s="116">
        <v>-7.6388888888888893</v>
      </c>
    </row>
    <row r="15" spans="1:15" ht="15.95" customHeight="1" x14ac:dyDescent="0.2">
      <c r="A15" s="306" t="s">
        <v>231</v>
      </c>
      <c r="B15" s="307"/>
      <c r="C15" s="308"/>
      <c r="D15" s="113">
        <v>8.5974815458098135</v>
      </c>
      <c r="E15" s="115">
        <v>198</v>
      </c>
      <c r="F15" s="114">
        <v>147</v>
      </c>
      <c r="G15" s="114">
        <v>215</v>
      </c>
      <c r="H15" s="114">
        <v>151</v>
      </c>
      <c r="I15" s="140">
        <v>208</v>
      </c>
      <c r="J15" s="115">
        <v>-10</v>
      </c>
      <c r="K15" s="116">
        <v>-4.8076923076923075</v>
      </c>
    </row>
    <row r="16" spans="1:15" ht="15.95" customHeight="1" x14ac:dyDescent="0.2">
      <c r="A16" s="306" t="s">
        <v>232</v>
      </c>
      <c r="B16" s="307"/>
      <c r="C16" s="308"/>
      <c r="D16" s="113">
        <v>12.722535822839774</v>
      </c>
      <c r="E16" s="115">
        <v>293</v>
      </c>
      <c r="F16" s="114">
        <v>213</v>
      </c>
      <c r="G16" s="114">
        <v>226</v>
      </c>
      <c r="H16" s="114">
        <v>151</v>
      </c>
      <c r="I16" s="140">
        <v>234</v>
      </c>
      <c r="J16" s="115">
        <v>59</v>
      </c>
      <c r="K16" s="116">
        <v>25.213675213675213</v>
      </c>
    </row>
    <row r="17" spans="1:11" ht="18" customHeight="1" x14ac:dyDescent="0.2">
      <c r="A17" s="300" t="s">
        <v>233</v>
      </c>
      <c r="B17" s="301"/>
      <c r="C17" s="301"/>
      <c r="D17" s="302"/>
      <c r="E17" s="309"/>
      <c r="F17" s="309"/>
      <c r="G17" s="309"/>
      <c r="H17" s="309"/>
      <c r="I17" s="309"/>
      <c r="J17" s="324"/>
      <c r="K17" s="304"/>
    </row>
    <row r="18" spans="1:11" ht="14.1" customHeight="1" x14ac:dyDescent="0.2">
      <c r="A18" s="306">
        <v>11</v>
      </c>
      <c r="B18" s="307" t="s">
        <v>234</v>
      </c>
      <c r="C18" s="308"/>
      <c r="D18" s="113">
        <v>0.82501085540599217</v>
      </c>
      <c r="E18" s="115">
        <v>19</v>
      </c>
      <c r="F18" s="114">
        <v>16</v>
      </c>
      <c r="G18" s="114">
        <v>22</v>
      </c>
      <c r="H18" s="114">
        <v>10</v>
      </c>
      <c r="I18" s="140">
        <v>13</v>
      </c>
      <c r="J18" s="115">
        <v>6</v>
      </c>
      <c r="K18" s="116">
        <v>46.153846153846153</v>
      </c>
    </row>
    <row r="19" spans="1:11" ht="14.1" customHeight="1" x14ac:dyDescent="0.2">
      <c r="A19" s="306" t="s">
        <v>235</v>
      </c>
      <c r="B19" s="307" t="s">
        <v>236</v>
      </c>
      <c r="C19" s="308"/>
      <c r="D19" s="113">
        <v>0.17368649587494572</v>
      </c>
      <c r="E19" s="115">
        <v>4</v>
      </c>
      <c r="F19" s="114" t="s">
        <v>513</v>
      </c>
      <c r="G19" s="114">
        <v>9</v>
      </c>
      <c r="H19" s="114">
        <v>5</v>
      </c>
      <c r="I19" s="140">
        <v>0</v>
      </c>
      <c r="J19" s="115">
        <v>4</v>
      </c>
      <c r="K19" s="116" t="s">
        <v>514</v>
      </c>
    </row>
    <row r="20" spans="1:11" ht="14.1" customHeight="1" x14ac:dyDescent="0.2">
      <c r="A20" s="306">
        <v>12</v>
      </c>
      <c r="B20" s="307" t="s">
        <v>237</v>
      </c>
      <c r="C20" s="308"/>
      <c r="D20" s="113">
        <v>1.1289622231871472</v>
      </c>
      <c r="E20" s="115">
        <v>26</v>
      </c>
      <c r="F20" s="114">
        <v>9</v>
      </c>
      <c r="G20" s="114">
        <v>19</v>
      </c>
      <c r="H20" s="114">
        <v>23</v>
      </c>
      <c r="I20" s="140">
        <v>31</v>
      </c>
      <c r="J20" s="115">
        <v>-5</v>
      </c>
      <c r="K20" s="116">
        <v>-16.129032258064516</v>
      </c>
    </row>
    <row r="21" spans="1:11" ht="14.1" customHeight="1" x14ac:dyDescent="0.2">
      <c r="A21" s="306">
        <v>21</v>
      </c>
      <c r="B21" s="307" t="s">
        <v>238</v>
      </c>
      <c r="C21" s="308"/>
      <c r="D21" s="113" t="s">
        <v>513</v>
      </c>
      <c r="E21" s="115" t="s">
        <v>513</v>
      </c>
      <c r="F21" s="114" t="s">
        <v>513</v>
      </c>
      <c r="G21" s="114" t="s">
        <v>513</v>
      </c>
      <c r="H21" s="114">
        <v>9</v>
      </c>
      <c r="I21" s="140">
        <v>6</v>
      </c>
      <c r="J21" s="115" t="s">
        <v>513</v>
      </c>
      <c r="K21" s="116" t="s">
        <v>513</v>
      </c>
    </row>
    <row r="22" spans="1:11" ht="14.1" customHeight="1" x14ac:dyDescent="0.2">
      <c r="A22" s="306">
        <v>22</v>
      </c>
      <c r="B22" s="307" t="s">
        <v>239</v>
      </c>
      <c r="C22" s="308"/>
      <c r="D22" s="113">
        <v>1.3460703430308294</v>
      </c>
      <c r="E22" s="115">
        <v>31</v>
      </c>
      <c r="F22" s="114">
        <v>21</v>
      </c>
      <c r="G22" s="114">
        <v>39</v>
      </c>
      <c r="H22" s="114">
        <v>26</v>
      </c>
      <c r="I22" s="140">
        <v>26</v>
      </c>
      <c r="J22" s="115">
        <v>5</v>
      </c>
      <c r="K22" s="116">
        <v>19.23076923076923</v>
      </c>
    </row>
    <row r="23" spans="1:11" ht="14.1" customHeight="1" x14ac:dyDescent="0.2">
      <c r="A23" s="306">
        <v>23</v>
      </c>
      <c r="B23" s="307" t="s">
        <v>240</v>
      </c>
      <c r="C23" s="308"/>
      <c r="D23" s="113">
        <v>0.6513243595310465</v>
      </c>
      <c r="E23" s="115">
        <v>15</v>
      </c>
      <c r="F23" s="114">
        <v>8</v>
      </c>
      <c r="G23" s="114">
        <v>14</v>
      </c>
      <c r="H23" s="114">
        <v>14</v>
      </c>
      <c r="I23" s="140">
        <v>14</v>
      </c>
      <c r="J23" s="115">
        <v>1</v>
      </c>
      <c r="K23" s="116">
        <v>7.1428571428571432</v>
      </c>
    </row>
    <row r="24" spans="1:11" ht="14.1" customHeight="1" x14ac:dyDescent="0.2">
      <c r="A24" s="306">
        <v>24</v>
      </c>
      <c r="B24" s="307" t="s">
        <v>241</v>
      </c>
      <c r="C24" s="308"/>
      <c r="D24" s="113">
        <v>5.8184976118106819</v>
      </c>
      <c r="E24" s="115">
        <v>134</v>
      </c>
      <c r="F24" s="114">
        <v>77</v>
      </c>
      <c r="G24" s="114">
        <v>142</v>
      </c>
      <c r="H24" s="114">
        <v>150</v>
      </c>
      <c r="I24" s="140">
        <v>139</v>
      </c>
      <c r="J24" s="115">
        <v>-5</v>
      </c>
      <c r="K24" s="116">
        <v>-3.5971223021582732</v>
      </c>
    </row>
    <row r="25" spans="1:11" ht="14.1" customHeight="1" x14ac:dyDescent="0.2">
      <c r="A25" s="306">
        <v>25</v>
      </c>
      <c r="B25" s="307" t="s">
        <v>242</v>
      </c>
      <c r="C25" s="308"/>
      <c r="D25" s="113">
        <v>5.340859748154581</v>
      </c>
      <c r="E25" s="115">
        <v>123</v>
      </c>
      <c r="F25" s="114">
        <v>65</v>
      </c>
      <c r="G25" s="114">
        <v>116</v>
      </c>
      <c r="H25" s="114">
        <v>114</v>
      </c>
      <c r="I25" s="140">
        <v>126</v>
      </c>
      <c r="J25" s="115">
        <v>-3</v>
      </c>
      <c r="K25" s="116">
        <v>-2.3809523809523809</v>
      </c>
    </row>
    <row r="26" spans="1:11" ht="14.1" customHeight="1" x14ac:dyDescent="0.2">
      <c r="A26" s="306">
        <v>26</v>
      </c>
      <c r="B26" s="307" t="s">
        <v>243</v>
      </c>
      <c r="C26" s="308"/>
      <c r="D26" s="113">
        <v>2.2145028224055578</v>
      </c>
      <c r="E26" s="115">
        <v>51</v>
      </c>
      <c r="F26" s="114">
        <v>32</v>
      </c>
      <c r="G26" s="114">
        <v>113</v>
      </c>
      <c r="H26" s="114">
        <v>49</v>
      </c>
      <c r="I26" s="140">
        <v>52</v>
      </c>
      <c r="J26" s="115">
        <v>-1</v>
      </c>
      <c r="K26" s="116">
        <v>-1.9230769230769231</v>
      </c>
    </row>
    <row r="27" spans="1:11" ht="14.1" customHeight="1" x14ac:dyDescent="0.2">
      <c r="A27" s="306">
        <v>27</v>
      </c>
      <c r="B27" s="307" t="s">
        <v>244</v>
      </c>
      <c r="C27" s="308"/>
      <c r="D27" s="113">
        <v>2.5184541901867128</v>
      </c>
      <c r="E27" s="115">
        <v>58</v>
      </c>
      <c r="F27" s="114">
        <v>35</v>
      </c>
      <c r="G27" s="114">
        <v>45</v>
      </c>
      <c r="H27" s="114">
        <v>47</v>
      </c>
      <c r="I27" s="140">
        <v>38</v>
      </c>
      <c r="J27" s="115">
        <v>20</v>
      </c>
      <c r="K27" s="116">
        <v>52.631578947368418</v>
      </c>
    </row>
    <row r="28" spans="1:11" ht="14.1" customHeight="1" x14ac:dyDescent="0.2">
      <c r="A28" s="306">
        <v>28</v>
      </c>
      <c r="B28" s="307" t="s">
        <v>245</v>
      </c>
      <c r="C28" s="308"/>
      <c r="D28" s="113">
        <v>0.39079461571862789</v>
      </c>
      <c r="E28" s="115">
        <v>9</v>
      </c>
      <c r="F28" s="114">
        <v>5</v>
      </c>
      <c r="G28" s="114">
        <v>26</v>
      </c>
      <c r="H28" s="114">
        <v>26</v>
      </c>
      <c r="I28" s="140">
        <v>21</v>
      </c>
      <c r="J28" s="115">
        <v>-12</v>
      </c>
      <c r="K28" s="116">
        <v>-57.142857142857146</v>
      </c>
    </row>
    <row r="29" spans="1:11" ht="14.1" customHeight="1" x14ac:dyDescent="0.2">
      <c r="A29" s="306">
        <v>29</v>
      </c>
      <c r="B29" s="307" t="s">
        <v>246</v>
      </c>
      <c r="C29" s="308"/>
      <c r="D29" s="113">
        <v>3.9079461571862786</v>
      </c>
      <c r="E29" s="115">
        <v>90</v>
      </c>
      <c r="F29" s="114">
        <v>117</v>
      </c>
      <c r="G29" s="114">
        <v>145</v>
      </c>
      <c r="H29" s="114">
        <v>104</v>
      </c>
      <c r="I29" s="140">
        <v>100</v>
      </c>
      <c r="J29" s="115">
        <v>-10</v>
      </c>
      <c r="K29" s="116">
        <v>-10</v>
      </c>
    </row>
    <row r="30" spans="1:11" ht="14.1" customHeight="1" x14ac:dyDescent="0.2">
      <c r="A30" s="306" t="s">
        <v>247</v>
      </c>
      <c r="B30" s="307" t="s">
        <v>248</v>
      </c>
      <c r="C30" s="308"/>
      <c r="D30" s="113">
        <v>2.3881893182805038</v>
      </c>
      <c r="E30" s="115">
        <v>55</v>
      </c>
      <c r="F30" s="114">
        <v>53</v>
      </c>
      <c r="G30" s="114">
        <v>89</v>
      </c>
      <c r="H30" s="114">
        <v>78</v>
      </c>
      <c r="I30" s="140">
        <v>48</v>
      </c>
      <c r="J30" s="115">
        <v>7</v>
      </c>
      <c r="K30" s="116">
        <v>14.583333333333334</v>
      </c>
    </row>
    <row r="31" spans="1:11" ht="14.1" customHeight="1" x14ac:dyDescent="0.2">
      <c r="A31" s="306" t="s">
        <v>249</v>
      </c>
      <c r="B31" s="307" t="s">
        <v>250</v>
      </c>
      <c r="C31" s="308"/>
      <c r="D31" s="113">
        <v>1.5197568389057752</v>
      </c>
      <c r="E31" s="115">
        <v>35</v>
      </c>
      <c r="F31" s="114">
        <v>64</v>
      </c>
      <c r="G31" s="114">
        <v>56</v>
      </c>
      <c r="H31" s="114">
        <v>26</v>
      </c>
      <c r="I31" s="140">
        <v>52</v>
      </c>
      <c r="J31" s="115">
        <v>-17</v>
      </c>
      <c r="K31" s="116">
        <v>-32.692307692307693</v>
      </c>
    </row>
    <row r="32" spans="1:11" ht="14.1" customHeight="1" x14ac:dyDescent="0.2">
      <c r="A32" s="306">
        <v>31</v>
      </c>
      <c r="B32" s="307" t="s">
        <v>251</v>
      </c>
      <c r="C32" s="308"/>
      <c r="D32" s="113">
        <v>0.56448111159357361</v>
      </c>
      <c r="E32" s="115">
        <v>13</v>
      </c>
      <c r="F32" s="114">
        <v>7</v>
      </c>
      <c r="G32" s="114">
        <v>8</v>
      </c>
      <c r="H32" s="114" t="s">
        <v>513</v>
      </c>
      <c r="I32" s="140">
        <v>6</v>
      </c>
      <c r="J32" s="115">
        <v>7</v>
      </c>
      <c r="K32" s="116">
        <v>116.66666666666667</v>
      </c>
    </row>
    <row r="33" spans="1:11" ht="14.1" customHeight="1" x14ac:dyDescent="0.2">
      <c r="A33" s="306">
        <v>32</v>
      </c>
      <c r="B33" s="307" t="s">
        <v>252</v>
      </c>
      <c r="C33" s="308"/>
      <c r="D33" s="113">
        <v>3.1263569257490231</v>
      </c>
      <c r="E33" s="115">
        <v>72</v>
      </c>
      <c r="F33" s="114">
        <v>31</v>
      </c>
      <c r="G33" s="114">
        <v>76</v>
      </c>
      <c r="H33" s="114">
        <v>81</v>
      </c>
      <c r="I33" s="140">
        <v>82</v>
      </c>
      <c r="J33" s="115">
        <v>-10</v>
      </c>
      <c r="K33" s="116">
        <v>-12.195121951219512</v>
      </c>
    </row>
    <row r="34" spans="1:11" ht="14.1" customHeight="1" x14ac:dyDescent="0.2">
      <c r="A34" s="306">
        <v>33</v>
      </c>
      <c r="B34" s="307" t="s">
        <v>253</v>
      </c>
      <c r="C34" s="308"/>
      <c r="D34" s="113">
        <v>1.302648719062093</v>
      </c>
      <c r="E34" s="115">
        <v>30</v>
      </c>
      <c r="F34" s="114">
        <v>14</v>
      </c>
      <c r="G34" s="114">
        <v>43</v>
      </c>
      <c r="H34" s="114">
        <v>56</v>
      </c>
      <c r="I34" s="140">
        <v>27</v>
      </c>
      <c r="J34" s="115">
        <v>3</v>
      </c>
      <c r="K34" s="116">
        <v>11.111111111111111</v>
      </c>
    </row>
    <row r="35" spans="1:11" ht="14.1" customHeight="1" x14ac:dyDescent="0.2">
      <c r="A35" s="306">
        <v>34</v>
      </c>
      <c r="B35" s="307" t="s">
        <v>254</v>
      </c>
      <c r="C35" s="308"/>
      <c r="D35" s="113">
        <v>3.3000434216239687</v>
      </c>
      <c r="E35" s="115">
        <v>76</v>
      </c>
      <c r="F35" s="114">
        <v>68</v>
      </c>
      <c r="G35" s="114">
        <v>94</v>
      </c>
      <c r="H35" s="114">
        <v>67</v>
      </c>
      <c r="I35" s="140">
        <v>79</v>
      </c>
      <c r="J35" s="115">
        <v>-3</v>
      </c>
      <c r="K35" s="116">
        <v>-3.7974683544303796</v>
      </c>
    </row>
    <row r="36" spans="1:11" ht="14.1" customHeight="1" x14ac:dyDescent="0.2">
      <c r="A36" s="306">
        <v>41</v>
      </c>
      <c r="B36" s="307" t="s">
        <v>255</v>
      </c>
      <c r="C36" s="308"/>
      <c r="D36" s="113">
        <v>3.2132001736864959</v>
      </c>
      <c r="E36" s="115">
        <v>74</v>
      </c>
      <c r="F36" s="114">
        <v>44</v>
      </c>
      <c r="G36" s="114">
        <v>72</v>
      </c>
      <c r="H36" s="114">
        <v>27</v>
      </c>
      <c r="I36" s="140">
        <v>47</v>
      </c>
      <c r="J36" s="115">
        <v>27</v>
      </c>
      <c r="K36" s="116">
        <v>57.446808510638299</v>
      </c>
    </row>
    <row r="37" spans="1:11" ht="14.1" customHeight="1" x14ac:dyDescent="0.2">
      <c r="A37" s="306">
        <v>42</v>
      </c>
      <c r="B37" s="307" t="s">
        <v>256</v>
      </c>
      <c r="C37" s="308"/>
      <c r="D37" s="113">
        <v>0.303951367781155</v>
      </c>
      <c r="E37" s="115">
        <v>7</v>
      </c>
      <c r="F37" s="114">
        <v>6</v>
      </c>
      <c r="G37" s="114">
        <v>6</v>
      </c>
      <c r="H37" s="114">
        <v>7</v>
      </c>
      <c r="I37" s="140">
        <v>11</v>
      </c>
      <c r="J37" s="115">
        <v>-4</v>
      </c>
      <c r="K37" s="116">
        <v>-36.363636363636367</v>
      </c>
    </row>
    <row r="38" spans="1:11" ht="14.1" customHeight="1" x14ac:dyDescent="0.2">
      <c r="A38" s="306">
        <v>43</v>
      </c>
      <c r="B38" s="307" t="s">
        <v>257</v>
      </c>
      <c r="C38" s="308"/>
      <c r="D38" s="113">
        <v>0.6513243595310465</v>
      </c>
      <c r="E38" s="115">
        <v>15</v>
      </c>
      <c r="F38" s="114">
        <v>9</v>
      </c>
      <c r="G38" s="114">
        <v>19</v>
      </c>
      <c r="H38" s="114">
        <v>13</v>
      </c>
      <c r="I38" s="140">
        <v>7</v>
      </c>
      <c r="J38" s="115">
        <v>8</v>
      </c>
      <c r="K38" s="116">
        <v>114.28571428571429</v>
      </c>
    </row>
    <row r="39" spans="1:11" ht="14.1" customHeight="1" x14ac:dyDescent="0.2">
      <c r="A39" s="306">
        <v>51</v>
      </c>
      <c r="B39" s="307" t="s">
        <v>258</v>
      </c>
      <c r="C39" s="308"/>
      <c r="D39" s="113">
        <v>10.334346504559271</v>
      </c>
      <c r="E39" s="115">
        <v>238</v>
      </c>
      <c r="F39" s="114">
        <v>158</v>
      </c>
      <c r="G39" s="114">
        <v>298</v>
      </c>
      <c r="H39" s="114">
        <v>179</v>
      </c>
      <c r="I39" s="140">
        <v>180</v>
      </c>
      <c r="J39" s="115">
        <v>58</v>
      </c>
      <c r="K39" s="116">
        <v>32.222222222222221</v>
      </c>
    </row>
    <row r="40" spans="1:11" ht="14.1" customHeight="1" x14ac:dyDescent="0.2">
      <c r="A40" s="306" t="s">
        <v>259</v>
      </c>
      <c r="B40" s="307" t="s">
        <v>260</v>
      </c>
      <c r="C40" s="308"/>
      <c r="D40" s="113">
        <v>9.5093356491532788</v>
      </c>
      <c r="E40" s="115">
        <v>219</v>
      </c>
      <c r="F40" s="114">
        <v>148</v>
      </c>
      <c r="G40" s="114">
        <v>290</v>
      </c>
      <c r="H40" s="114">
        <v>161</v>
      </c>
      <c r="I40" s="140">
        <v>165</v>
      </c>
      <c r="J40" s="115">
        <v>54</v>
      </c>
      <c r="K40" s="116">
        <v>32.727272727272727</v>
      </c>
    </row>
    <row r="41" spans="1:11" ht="14.1" customHeight="1" x14ac:dyDescent="0.2">
      <c r="A41" s="306"/>
      <c r="B41" s="307" t="s">
        <v>261</v>
      </c>
      <c r="C41" s="308"/>
      <c r="D41" s="113">
        <v>9.4224924012158056</v>
      </c>
      <c r="E41" s="115">
        <v>217</v>
      </c>
      <c r="F41" s="114">
        <v>128</v>
      </c>
      <c r="G41" s="114">
        <v>259</v>
      </c>
      <c r="H41" s="114">
        <v>154</v>
      </c>
      <c r="I41" s="140">
        <v>158</v>
      </c>
      <c r="J41" s="115">
        <v>59</v>
      </c>
      <c r="K41" s="116">
        <v>37.341772151898731</v>
      </c>
    </row>
    <row r="42" spans="1:11" ht="14.1" customHeight="1" x14ac:dyDescent="0.2">
      <c r="A42" s="306">
        <v>52</v>
      </c>
      <c r="B42" s="307" t="s">
        <v>262</v>
      </c>
      <c r="C42" s="308"/>
      <c r="D42" s="113">
        <v>3.4303082935301781</v>
      </c>
      <c r="E42" s="115">
        <v>79</v>
      </c>
      <c r="F42" s="114">
        <v>48</v>
      </c>
      <c r="G42" s="114">
        <v>95</v>
      </c>
      <c r="H42" s="114">
        <v>102</v>
      </c>
      <c r="I42" s="140">
        <v>90</v>
      </c>
      <c r="J42" s="115">
        <v>-11</v>
      </c>
      <c r="K42" s="116">
        <v>-12.222222222222221</v>
      </c>
    </row>
    <row r="43" spans="1:11" ht="14.1" customHeight="1" x14ac:dyDescent="0.2">
      <c r="A43" s="306" t="s">
        <v>263</v>
      </c>
      <c r="B43" s="307" t="s">
        <v>264</v>
      </c>
      <c r="C43" s="308"/>
      <c r="D43" s="113">
        <v>1.9973947025618759</v>
      </c>
      <c r="E43" s="115">
        <v>46</v>
      </c>
      <c r="F43" s="114">
        <v>46</v>
      </c>
      <c r="G43" s="114">
        <v>86</v>
      </c>
      <c r="H43" s="114">
        <v>78</v>
      </c>
      <c r="I43" s="140">
        <v>63</v>
      </c>
      <c r="J43" s="115">
        <v>-17</v>
      </c>
      <c r="K43" s="116">
        <v>-26.984126984126984</v>
      </c>
    </row>
    <row r="44" spans="1:11" ht="14.1" customHeight="1" x14ac:dyDescent="0.2">
      <c r="A44" s="306">
        <v>53</v>
      </c>
      <c r="B44" s="307" t="s">
        <v>265</v>
      </c>
      <c r="C44" s="308"/>
      <c r="D44" s="113">
        <v>1.0421189752496742</v>
      </c>
      <c r="E44" s="115">
        <v>24</v>
      </c>
      <c r="F44" s="114">
        <v>6</v>
      </c>
      <c r="G44" s="114">
        <v>7</v>
      </c>
      <c r="H44" s="114">
        <v>13</v>
      </c>
      <c r="I44" s="140">
        <v>12</v>
      </c>
      <c r="J44" s="115">
        <v>12</v>
      </c>
      <c r="K44" s="116">
        <v>100</v>
      </c>
    </row>
    <row r="45" spans="1:11" ht="14.1" customHeight="1" x14ac:dyDescent="0.2">
      <c r="A45" s="306" t="s">
        <v>266</v>
      </c>
      <c r="B45" s="307" t="s">
        <v>267</v>
      </c>
      <c r="C45" s="308"/>
      <c r="D45" s="113">
        <v>1.0421189752496742</v>
      </c>
      <c r="E45" s="115">
        <v>24</v>
      </c>
      <c r="F45" s="114">
        <v>6</v>
      </c>
      <c r="G45" s="114">
        <v>6</v>
      </c>
      <c r="H45" s="114">
        <v>12</v>
      </c>
      <c r="I45" s="140">
        <v>12</v>
      </c>
      <c r="J45" s="115">
        <v>12</v>
      </c>
      <c r="K45" s="116">
        <v>100</v>
      </c>
    </row>
    <row r="46" spans="1:11" ht="14.1" customHeight="1" x14ac:dyDescent="0.2">
      <c r="A46" s="306">
        <v>54</v>
      </c>
      <c r="B46" s="307" t="s">
        <v>268</v>
      </c>
      <c r="C46" s="308"/>
      <c r="D46" s="113">
        <v>2.2579244463742945</v>
      </c>
      <c r="E46" s="115">
        <v>52</v>
      </c>
      <c r="F46" s="114">
        <v>48</v>
      </c>
      <c r="G46" s="114">
        <v>55</v>
      </c>
      <c r="H46" s="114">
        <v>58</v>
      </c>
      <c r="I46" s="140">
        <v>128</v>
      </c>
      <c r="J46" s="115">
        <v>-76</v>
      </c>
      <c r="K46" s="116">
        <v>-59.375</v>
      </c>
    </row>
    <row r="47" spans="1:11" ht="14.1" customHeight="1" x14ac:dyDescent="0.2">
      <c r="A47" s="306">
        <v>61</v>
      </c>
      <c r="B47" s="307" t="s">
        <v>269</v>
      </c>
      <c r="C47" s="308"/>
      <c r="D47" s="113">
        <v>1.5197568389057752</v>
      </c>
      <c r="E47" s="115">
        <v>35</v>
      </c>
      <c r="F47" s="114">
        <v>19</v>
      </c>
      <c r="G47" s="114">
        <v>64</v>
      </c>
      <c r="H47" s="114">
        <v>33</v>
      </c>
      <c r="I47" s="140">
        <v>29</v>
      </c>
      <c r="J47" s="115">
        <v>6</v>
      </c>
      <c r="K47" s="116">
        <v>20.689655172413794</v>
      </c>
    </row>
    <row r="48" spans="1:11" ht="14.1" customHeight="1" x14ac:dyDescent="0.2">
      <c r="A48" s="306">
        <v>62</v>
      </c>
      <c r="B48" s="307" t="s">
        <v>270</v>
      </c>
      <c r="C48" s="308"/>
      <c r="D48" s="113">
        <v>5.5579678679982631</v>
      </c>
      <c r="E48" s="115">
        <v>128</v>
      </c>
      <c r="F48" s="114">
        <v>224</v>
      </c>
      <c r="G48" s="114">
        <v>246</v>
      </c>
      <c r="H48" s="114">
        <v>162</v>
      </c>
      <c r="I48" s="140">
        <v>158</v>
      </c>
      <c r="J48" s="115">
        <v>-30</v>
      </c>
      <c r="K48" s="116">
        <v>-18.9873417721519</v>
      </c>
    </row>
    <row r="49" spans="1:11" ht="14.1" customHeight="1" x14ac:dyDescent="0.2">
      <c r="A49" s="306">
        <v>63</v>
      </c>
      <c r="B49" s="307" t="s">
        <v>271</v>
      </c>
      <c r="C49" s="308"/>
      <c r="D49" s="113">
        <v>3.6474164133738602</v>
      </c>
      <c r="E49" s="115">
        <v>84</v>
      </c>
      <c r="F49" s="114">
        <v>87</v>
      </c>
      <c r="G49" s="114">
        <v>118</v>
      </c>
      <c r="H49" s="114">
        <v>87</v>
      </c>
      <c r="I49" s="140">
        <v>107</v>
      </c>
      <c r="J49" s="115">
        <v>-23</v>
      </c>
      <c r="K49" s="116">
        <v>-21.495327102803738</v>
      </c>
    </row>
    <row r="50" spans="1:11" ht="14.1" customHeight="1" x14ac:dyDescent="0.2">
      <c r="A50" s="306" t="s">
        <v>272</v>
      </c>
      <c r="B50" s="307" t="s">
        <v>273</v>
      </c>
      <c r="C50" s="308"/>
      <c r="D50" s="113">
        <v>0.60790273556231</v>
      </c>
      <c r="E50" s="115">
        <v>14</v>
      </c>
      <c r="F50" s="114">
        <v>14</v>
      </c>
      <c r="G50" s="114">
        <v>26</v>
      </c>
      <c r="H50" s="114">
        <v>14</v>
      </c>
      <c r="I50" s="140">
        <v>26</v>
      </c>
      <c r="J50" s="115">
        <v>-12</v>
      </c>
      <c r="K50" s="116">
        <v>-46.153846153846153</v>
      </c>
    </row>
    <row r="51" spans="1:11" ht="14.1" customHeight="1" x14ac:dyDescent="0.2">
      <c r="A51" s="306" t="s">
        <v>274</v>
      </c>
      <c r="B51" s="307" t="s">
        <v>275</v>
      </c>
      <c r="C51" s="308"/>
      <c r="D51" s="113">
        <v>2.909248805905341</v>
      </c>
      <c r="E51" s="115">
        <v>67</v>
      </c>
      <c r="F51" s="114">
        <v>61</v>
      </c>
      <c r="G51" s="114">
        <v>77</v>
      </c>
      <c r="H51" s="114">
        <v>67</v>
      </c>
      <c r="I51" s="140">
        <v>78</v>
      </c>
      <c r="J51" s="115">
        <v>-11</v>
      </c>
      <c r="K51" s="116">
        <v>-14.102564102564102</v>
      </c>
    </row>
    <row r="52" spans="1:11" ht="14.1" customHeight="1" x14ac:dyDescent="0.2">
      <c r="A52" s="306">
        <v>71</v>
      </c>
      <c r="B52" s="307" t="s">
        <v>276</v>
      </c>
      <c r="C52" s="308"/>
      <c r="D52" s="113">
        <v>6.165870603560573</v>
      </c>
      <c r="E52" s="115">
        <v>142</v>
      </c>
      <c r="F52" s="114">
        <v>98</v>
      </c>
      <c r="G52" s="114">
        <v>188</v>
      </c>
      <c r="H52" s="114">
        <v>113</v>
      </c>
      <c r="I52" s="140">
        <v>171</v>
      </c>
      <c r="J52" s="115">
        <v>-29</v>
      </c>
      <c r="K52" s="116">
        <v>-16.959064327485379</v>
      </c>
    </row>
    <row r="53" spans="1:11" ht="14.1" customHeight="1" x14ac:dyDescent="0.2">
      <c r="A53" s="306" t="s">
        <v>277</v>
      </c>
      <c r="B53" s="307" t="s">
        <v>278</v>
      </c>
      <c r="C53" s="308"/>
      <c r="D53" s="113">
        <v>2.3881893182805038</v>
      </c>
      <c r="E53" s="115">
        <v>55</v>
      </c>
      <c r="F53" s="114">
        <v>36</v>
      </c>
      <c r="G53" s="114">
        <v>58</v>
      </c>
      <c r="H53" s="114">
        <v>31</v>
      </c>
      <c r="I53" s="140">
        <v>69</v>
      </c>
      <c r="J53" s="115">
        <v>-14</v>
      </c>
      <c r="K53" s="116">
        <v>-20.289855072463769</v>
      </c>
    </row>
    <row r="54" spans="1:11" ht="14.1" customHeight="1" x14ac:dyDescent="0.2">
      <c r="A54" s="306" t="s">
        <v>279</v>
      </c>
      <c r="B54" s="307" t="s">
        <v>280</v>
      </c>
      <c r="C54" s="308"/>
      <c r="D54" s="113">
        <v>2.735562310030395</v>
      </c>
      <c r="E54" s="115">
        <v>63</v>
      </c>
      <c r="F54" s="114">
        <v>51</v>
      </c>
      <c r="G54" s="114">
        <v>110</v>
      </c>
      <c r="H54" s="114">
        <v>65</v>
      </c>
      <c r="I54" s="140">
        <v>88</v>
      </c>
      <c r="J54" s="115">
        <v>-25</v>
      </c>
      <c r="K54" s="116">
        <v>-28.40909090909091</v>
      </c>
    </row>
    <row r="55" spans="1:11" ht="14.1" customHeight="1" x14ac:dyDescent="0.2">
      <c r="A55" s="306">
        <v>72</v>
      </c>
      <c r="B55" s="307" t="s">
        <v>281</v>
      </c>
      <c r="C55" s="308"/>
      <c r="D55" s="113">
        <v>2.43161094224924</v>
      </c>
      <c r="E55" s="115">
        <v>56</v>
      </c>
      <c r="F55" s="114">
        <v>19</v>
      </c>
      <c r="G55" s="114">
        <v>42</v>
      </c>
      <c r="H55" s="114">
        <v>29</v>
      </c>
      <c r="I55" s="140">
        <v>35</v>
      </c>
      <c r="J55" s="115">
        <v>21</v>
      </c>
      <c r="K55" s="116">
        <v>60</v>
      </c>
    </row>
    <row r="56" spans="1:11" ht="14.1" customHeight="1" x14ac:dyDescent="0.2">
      <c r="A56" s="306" t="s">
        <v>282</v>
      </c>
      <c r="B56" s="307" t="s">
        <v>283</v>
      </c>
      <c r="C56" s="308"/>
      <c r="D56" s="113">
        <v>0.17368649587494572</v>
      </c>
      <c r="E56" s="115">
        <v>4</v>
      </c>
      <c r="F56" s="114" t="s">
        <v>513</v>
      </c>
      <c r="G56" s="114">
        <v>12</v>
      </c>
      <c r="H56" s="114">
        <v>8</v>
      </c>
      <c r="I56" s="140">
        <v>10</v>
      </c>
      <c r="J56" s="115">
        <v>-6</v>
      </c>
      <c r="K56" s="116">
        <v>-60</v>
      </c>
    </row>
    <row r="57" spans="1:11" ht="14.1" customHeight="1" x14ac:dyDescent="0.2">
      <c r="A57" s="306" t="s">
        <v>284</v>
      </c>
      <c r="B57" s="307" t="s">
        <v>285</v>
      </c>
      <c r="C57" s="308"/>
      <c r="D57" s="113">
        <v>1.4763352149370386</v>
      </c>
      <c r="E57" s="115">
        <v>34</v>
      </c>
      <c r="F57" s="114">
        <v>14</v>
      </c>
      <c r="G57" s="114">
        <v>24</v>
      </c>
      <c r="H57" s="114">
        <v>16</v>
      </c>
      <c r="I57" s="140">
        <v>18</v>
      </c>
      <c r="J57" s="115">
        <v>16</v>
      </c>
      <c r="K57" s="116">
        <v>88.888888888888886</v>
      </c>
    </row>
    <row r="58" spans="1:11" ht="14.1" customHeight="1" x14ac:dyDescent="0.2">
      <c r="A58" s="306">
        <v>73</v>
      </c>
      <c r="B58" s="307" t="s">
        <v>286</v>
      </c>
      <c r="C58" s="308"/>
      <c r="D58" s="113">
        <v>1.9539730785931393</v>
      </c>
      <c r="E58" s="115">
        <v>45</v>
      </c>
      <c r="F58" s="114">
        <v>36</v>
      </c>
      <c r="G58" s="114">
        <v>66</v>
      </c>
      <c r="H58" s="114">
        <v>45</v>
      </c>
      <c r="I58" s="140">
        <v>37</v>
      </c>
      <c r="J58" s="115">
        <v>8</v>
      </c>
      <c r="K58" s="116">
        <v>21.621621621621621</v>
      </c>
    </row>
    <row r="59" spans="1:11" ht="14.1" customHeight="1" x14ac:dyDescent="0.2">
      <c r="A59" s="306" t="s">
        <v>287</v>
      </c>
      <c r="B59" s="307" t="s">
        <v>288</v>
      </c>
      <c r="C59" s="308"/>
      <c r="D59" s="113">
        <v>1.21580547112462</v>
      </c>
      <c r="E59" s="115">
        <v>28</v>
      </c>
      <c r="F59" s="114">
        <v>28</v>
      </c>
      <c r="G59" s="114">
        <v>50</v>
      </c>
      <c r="H59" s="114">
        <v>36</v>
      </c>
      <c r="I59" s="140">
        <v>30</v>
      </c>
      <c r="J59" s="115">
        <v>-2</v>
      </c>
      <c r="K59" s="116">
        <v>-6.666666666666667</v>
      </c>
    </row>
    <row r="60" spans="1:11" ht="14.1" customHeight="1" x14ac:dyDescent="0.2">
      <c r="A60" s="306">
        <v>81</v>
      </c>
      <c r="B60" s="307" t="s">
        <v>289</v>
      </c>
      <c r="C60" s="308"/>
      <c r="D60" s="113">
        <v>7.5119409465914027</v>
      </c>
      <c r="E60" s="115">
        <v>173</v>
      </c>
      <c r="F60" s="114">
        <v>156</v>
      </c>
      <c r="G60" s="114">
        <v>226</v>
      </c>
      <c r="H60" s="114">
        <v>138</v>
      </c>
      <c r="I60" s="140">
        <v>180</v>
      </c>
      <c r="J60" s="115">
        <v>-7</v>
      </c>
      <c r="K60" s="116">
        <v>-3.8888888888888888</v>
      </c>
    </row>
    <row r="61" spans="1:11" ht="14.1" customHeight="1" x14ac:dyDescent="0.2">
      <c r="A61" s="306" t="s">
        <v>290</v>
      </c>
      <c r="B61" s="307" t="s">
        <v>291</v>
      </c>
      <c r="C61" s="308"/>
      <c r="D61" s="113">
        <v>1.1289622231871472</v>
      </c>
      <c r="E61" s="115">
        <v>26</v>
      </c>
      <c r="F61" s="114">
        <v>17</v>
      </c>
      <c r="G61" s="114">
        <v>57</v>
      </c>
      <c r="H61" s="114">
        <v>31</v>
      </c>
      <c r="I61" s="140">
        <v>40</v>
      </c>
      <c r="J61" s="115">
        <v>-14</v>
      </c>
      <c r="K61" s="116">
        <v>-35</v>
      </c>
    </row>
    <row r="62" spans="1:11" ht="14.1" customHeight="1" x14ac:dyDescent="0.2">
      <c r="A62" s="306" t="s">
        <v>292</v>
      </c>
      <c r="B62" s="307" t="s">
        <v>293</v>
      </c>
      <c r="C62" s="308"/>
      <c r="D62" s="113">
        <v>2.7789839339991316</v>
      </c>
      <c r="E62" s="115">
        <v>64</v>
      </c>
      <c r="F62" s="114">
        <v>80</v>
      </c>
      <c r="G62" s="114">
        <v>107</v>
      </c>
      <c r="H62" s="114">
        <v>50</v>
      </c>
      <c r="I62" s="140">
        <v>71</v>
      </c>
      <c r="J62" s="115">
        <v>-7</v>
      </c>
      <c r="K62" s="116">
        <v>-9.8591549295774641</v>
      </c>
    </row>
    <row r="63" spans="1:11" ht="14.1" customHeight="1" x14ac:dyDescent="0.2">
      <c r="A63" s="306"/>
      <c r="B63" s="307" t="s">
        <v>294</v>
      </c>
      <c r="C63" s="308"/>
      <c r="D63" s="113">
        <v>2.4750325662179766</v>
      </c>
      <c r="E63" s="115">
        <v>57</v>
      </c>
      <c r="F63" s="114">
        <v>76</v>
      </c>
      <c r="G63" s="114">
        <v>89</v>
      </c>
      <c r="H63" s="114">
        <v>46</v>
      </c>
      <c r="I63" s="140">
        <v>62</v>
      </c>
      <c r="J63" s="115">
        <v>-5</v>
      </c>
      <c r="K63" s="116">
        <v>-8.064516129032258</v>
      </c>
    </row>
    <row r="64" spans="1:11" ht="14.1" customHeight="1" x14ac:dyDescent="0.2">
      <c r="A64" s="306" t="s">
        <v>295</v>
      </c>
      <c r="B64" s="307" t="s">
        <v>296</v>
      </c>
      <c r="C64" s="308"/>
      <c r="D64" s="113">
        <v>1.8671298306556665</v>
      </c>
      <c r="E64" s="115">
        <v>43</v>
      </c>
      <c r="F64" s="114">
        <v>26</v>
      </c>
      <c r="G64" s="114">
        <v>30</v>
      </c>
      <c r="H64" s="114">
        <v>27</v>
      </c>
      <c r="I64" s="140">
        <v>27</v>
      </c>
      <c r="J64" s="115">
        <v>16</v>
      </c>
      <c r="K64" s="116">
        <v>59.25925925925926</v>
      </c>
    </row>
    <row r="65" spans="1:11" ht="14.1" customHeight="1" x14ac:dyDescent="0.2">
      <c r="A65" s="306" t="s">
        <v>297</v>
      </c>
      <c r="B65" s="307" t="s">
        <v>298</v>
      </c>
      <c r="C65" s="308"/>
      <c r="D65" s="113">
        <v>0.91185410334346506</v>
      </c>
      <c r="E65" s="115">
        <v>21</v>
      </c>
      <c r="F65" s="114">
        <v>14</v>
      </c>
      <c r="G65" s="114">
        <v>19</v>
      </c>
      <c r="H65" s="114">
        <v>17</v>
      </c>
      <c r="I65" s="140">
        <v>23</v>
      </c>
      <c r="J65" s="115">
        <v>-2</v>
      </c>
      <c r="K65" s="116">
        <v>-8.695652173913043</v>
      </c>
    </row>
    <row r="66" spans="1:11" ht="14.1" customHeight="1" x14ac:dyDescent="0.2">
      <c r="A66" s="306">
        <v>82</v>
      </c>
      <c r="B66" s="307" t="s">
        <v>299</v>
      </c>
      <c r="C66" s="308"/>
      <c r="D66" s="113">
        <v>5.4711246200607899</v>
      </c>
      <c r="E66" s="115">
        <v>126</v>
      </c>
      <c r="F66" s="114">
        <v>119</v>
      </c>
      <c r="G66" s="114">
        <v>195</v>
      </c>
      <c r="H66" s="114">
        <v>95</v>
      </c>
      <c r="I66" s="140">
        <v>119</v>
      </c>
      <c r="J66" s="115">
        <v>7</v>
      </c>
      <c r="K66" s="116">
        <v>5.882352941176471</v>
      </c>
    </row>
    <row r="67" spans="1:11" ht="14.1" customHeight="1" x14ac:dyDescent="0.2">
      <c r="A67" s="306" t="s">
        <v>300</v>
      </c>
      <c r="B67" s="307" t="s">
        <v>301</v>
      </c>
      <c r="C67" s="308"/>
      <c r="D67" s="113">
        <v>4.4724272687798523</v>
      </c>
      <c r="E67" s="115">
        <v>103</v>
      </c>
      <c r="F67" s="114">
        <v>97</v>
      </c>
      <c r="G67" s="114">
        <v>163</v>
      </c>
      <c r="H67" s="114">
        <v>79</v>
      </c>
      <c r="I67" s="140">
        <v>93</v>
      </c>
      <c r="J67" s="115">
        <v>10</v>
      </c>
      <c r="K67" s="116">
        <v>10.75268817204301</v>
      </c>
    </row>
    <row r="68" spans="1:11" ht="14.1" customHeight="1" x14ac:dyDescent="0.2">
      <c r="A68" s="306" t="s">
        <v>302</v>
      </c>
      <c r="B68" s="307" t="s">
        <v>303</v>
      </c>
      <c r="C68" s="308"/>
      <c r="D68" s="113">
        <v>0.52105948762483711</v>
      </c>
      <c r="E68" s="115">
        <v>12</v>
      </c>
      <c r="F68" s="114">
        <v>14</v>
      </c>
      <c r="G68" s="114">
        <v>17</v>
      </c>
      <c r="H68" s="114">
        <v>10</v>
      </c>
      <c r="I68" s="140">
        <v>11</v>
      </c>
      <c r="J68" s="115">
        <v>1</v>
      </c>
      <c r="K68" s="116">
        <v>9.0909090909090917</v>
      </c>
    </row>
    <row r="69" spans="1:11" ht="14.1" customHeight="1" x14ac:dyDescent="0.2">
      <c r="A69" s="306">
        <v>83</v>
      </c>
      <c r="B69" s="307" t="s">
        <v>304</v>
      </c>
      <c r="C69" s="308"/>
      <c r="D69" s="113">
        <v>3.3868866695614415</v>
      </c>
      <c r="E69" s="115">
        <v>78</v>
      </c>
      <c r="F69" s="114">
        <v>92</v>
      </c>
      <c r="G69" s="114">
        <v>132</v>
      </c>
      <c r="H69" s="114">
        <v>54</v>
      </c>
      <c r="I69" s="140">
        <v>77</v>
      </c>
      <c r="J69" s="115">
        <v>1</v>
      </c>
      <c r="K69" s="116">
        <v>1.2987012987012987</v>
      </c>
    </row>
    <row r="70" spans="1:11" ht="14.1" customHeight="1" x14ac:dyDescent="0.2">
      <c r="A70" s="306" t="s">
        <v>305</v>
      </c>
      <c r="B70" s="307" t="s">
        <v>306</v>
      </c>
      <c r="C70" s="308"/>
      <c r="D70" s="113">
        <v>2.5184541901867128</v>
      </c>
      <c r="E70" s="115">
        <v>58</v>
      </c>
      <c r="F70" s="114">
        <v>67</v>
      </c>
      <c r="G70" s="114">
        <v>112</v>
      </c>
      <c r="H70" s="114">
        <v>40</v>
      </c>
      <c r="I70" s="140">
        <v>53</v>
      </c>
      <c r="J70" s="115">
        <v>5</v>
      </c>
      <c r="K70" s="116">
        <v>9.433962264150944</v>
      </c>
    </row>
    <row r="71" spans="1:11" ht="14.1" customHeight="1" x14ac:dyDescent="0.2">
      <c r="A71" s="306"/>
      <c r="B71" s="307" t="s">
        <v>307</v>
      </c>
      <c r="C71" s="308"/>
      <c r="D71" s="113">
        <v>1.3460703430308294</v>
      </c>
      <c r="E71" s="115">
        <v>31</v>
      </c>
      <c r="F71" s="114">
        <v>31</v>
      </c>
      <c r="G71" s="114">
        <v>78</v>
      </c>
      <c r="H71" s="114">
        <v>16</v>
      </c>
      <c r="I71" s="140">
        <v>23</v>
      </c>
      <c r="J71" s="115">
        <v>8</v>
      </c>
      <c r="K71" s="116">
        <v>34.782608695652172</v>
      </c>
    </row>
    <row r="72" spans="1:11" ht="14.1" customHeight="1" x14ac:dyDescent="0.2">
      <c r="A72" s="306">
        <v>84</v>
      </c>
      <c r="B72" s="307" t="s">
        <v>308</v>
      </c>
      <c r="C72" s="308"/>
      <c r="D72" s="113">
        <v>1.5631784628745116</v>
      </c>
      <c r="E72" s="115">
        <v>36</v>
      </c>
      <c r="F72" s="114">
        <v>23</v>
      </c>
      <c r="G72" s="114">
        <v>58</v>
      </c>
      <c r="H72" s="114">
        <v>29</v>
      </c>
      <c r="I72" s="140">
        <v>37</v>
      </c>
      <c r="J72" s="115">
        <v>-1</v>
      </c>
      <c r="K72" s="116">
        <v>-2.7027027027027026</v>
      </c>
    </row>
    <row r="73" spans="1:11" ht="14.1" customHeight="1" x14ac:dyDescent="0.2">
      <c r="A73" s="306" t="s">
        <v>309</v>
      </c>
      <c r="B73" s="307" t="s">
        <v>310</v>
      </c>
      <c r="C73" s="308"/>
      <c r="D73" s="113">
        <v>0.60790273556231</v>
      </c>
      <c r="E73" s="115">
        <v>14</v>
      </c>
      <c r="F73" s="114">
        <v>4</v>
      </c>
      <c r="G73" s="114">
        <v>29</v>
      </c>
      <c r="H73" s="114">
        <v>6</v>
      </c>
      <c r="I73" s="140">
        <v>11</v>
      </c>
      <c r="J73" s="115">
        <v>3</v>
      </c>
      <c r="K73" s="116">
        <v>27.272727272727273</v>
      </c>
    </row>
    <row r="74" spans="1:11" ht="14.1" customHeight="1" x14ac:dyDescent="0.2">
      <c r="A74" s="306" t="s">
        <v>311</v>
      </c>
      <c r="B74" s="307" t="s">
        <v>312</v>
      </c>
      <c r="C74" s="308"/>
      <c r="D74" s="113">
        <v>0.21710811984368214</v>
      </c>
      <c r="E74" s="115">
        <v>5</v>
      </c>
      <c r="F74" s="114" t="s">
        <v>513</v>
      </c>
      <c r="G74" s="114">
        <v>6</v>
      </c>
      <c r="H74" s="114">
        <v>7</v>
      </c>
      <c r="I74" s="140">
        <v>8</v>
      </c>
      <c r="J74" s="115">
        <v>-3</v>
      </c>
      <c r="K74" s="116">
        <v>-37.5</v>
      </c>
    </row>
    <row r="75" spans="1:11" ht="14.1" customHeight="1" x14ac:dyDescent="0.2">
      <c r="A75" s="306" t="s">
        <v>313</v>
      </c>
      <c r="B75" s="307" t="s">
        <v>314</v>
      </c>
      <c r="C75" s="308"/>
      <c r="D75" s="113">
        <v>0.21710811984368214</v>
      </c>
      <c r="E75" s="115">
        <v>5</v>
      </c>
      <c r="F75" s="114">
        <v>7</v>
      </c>
      <c r="G75" s="114">
        <v>12</v>
      </c>
      <c r="H75" s="114">
        <v>8</v>
      </c>
      <c r="I75" s="140">
        <v>7</v>
      </c>
      <c r="J75" s="115">
        <v>-2</v>
      </c>
      <c r="K75" s="116">
        <v>-28.571428571428573</v>
      </c>
    </row>
    <row r="76" spans="1:11" ht="14.1" customHeight="1" x14ac:dyDescent="0.2">
      <c r="A76" s="306">
        <v>91</v>
      </c>
      <c r="B76" s="307" t="s">
        <v>315</v>
      </c>
      <c r="C76" s="308"/>
      <c r="D76" s="113">
        <v>0.39079461571862789</v>
      </c>
      <c r="E76" s="115">
        <v>9</v>
      </c>
      <c r="F76" s="114">
        <v>23</v>
      </c>
      <c r="G76" s="114">
        <v>9</v>
      </c>
      <c r="H76" s="114">
        <v>9</v>
      </c>
      <c r="I76" s="140">
        <v>12</v>
      </c>
      <c r="J76" s="115">
        <v>-3</v>
      </c>
      <c r="K76" s="116">
        <v>-25</v>
      </c>
    </row>
    <row r="77" spans="1:11" ht="14.1" customHeight="1" x14ac:dyDescent="0.2">
      <c r="A77" s="306">
        <v>92</v>
      </c>
      <c r="B77" s="307" t="s">
        <v>316</v>
      </c>
      <c r="C77" s="308"/>
      <c r="D77" s="113">
        <v>2.6487190620929222</v>
      </c>
      <c r="E77" s="115">
        <v>61</v>
      </c>
      <c r="F77" s="114">
        <v>51</v>
      </c>
      <c r="G77" s="114">
        <v>101</v>
      </c>
      <c r="H77" s="114">
        <v>36</v>
      </c>
      <c r="I77" s="140">
        <v>49</v>
      </c>
      <c r="J77" s="115">
        <v>12</v>
      </c>
      <c r="K77" s="116">
        <v>24.489795918367346</v>
      </c>
    </row>
    <row r="78" spans="1:11" ht="14.1" customHeight="1" x14ac:dyDescent="0.2">
      <c r="A78" s="306">
        <v>93</v>
      </c>
      <c r="B78" s="307" t="s">
        <v>317</v>
      </c>
      <c r="C78" s="308"/>
      <c r="D78" s="113" t="s">
        <v>513</v>
      </c>
      <c r="E78" s="115" t="s">
        <v>513</v>
      </c>
      <c r="F78" s="114" t="s">
        <v>513</v>
      </c>
      <c r="G78" s="114" t="s">
        <v>513</v>
      </c>
      <c r="H78" s="114" t="s">
        <v>513</v>
      </c>
      <c r="I78" s="140">
        <v>3</v>
      </c>
      <c r="J78" s="115" t="s">
        <v>513</v>
      </c>
      <c r="K78" s="116" t="s">
        <v>513</v>
      </c>
    </row>
    <row r="79" spans="1:11" ht="14.1" customHeight="1" x14ac:dyDescent="0.2">
      <c r="A79" s="306">
        <v>94</v>
      </c>
      <c r="B79" s="307" t="s">
        <v>318</v>
      </c>
      <c r="C79" s="308"/>
      <c r="D79" s="113">
        <v>3.3868866695614415</v>
      </c>
      <c r="E79" s="115">
        <v>78</v>
      </c>
      <c r="F79" s="114">
        <v>42</v>
      </c>
      <c r="G79" s="114">
        <v>46</v>
      </c>
      <c r="H79" s="114">
        <v>37</v>
      </c>
      <c r="I79" s="140">
        <v>83</v>
      </c>
      <c r="J79" s="115">
        <v>-5</v>
      </c>
      <c r="K79" s="116">
        <v>-6.024096385542169</v>
      </c>
    </row>
    <row r="80" spans="1:11" ht="14.1" customHeight="1" x14ac:dyDescent="0.2">
      <c r="A80" s="306" t="s">
        <v>319</v>
      </c>
      <c r="B80" s="307" t="s">
        <v>320</v>
      </c>
      <c r="C80" s="308"/>
      <c r="D80" s="113" t="s">
        <v>513</v>
      </c>
      <c r="E80" s="115" t="s">
        <v>513</v>
      </c>
      <c r="F80" s="114">
        <v>0</v>
      </c>
      <c r="G80" s="114">
        <v>0</v>
      </c>
      <c r="H80" s="114" t="s">
        <v>513</v>
      </c>
      <c r="I80" s="140">
        <v>0</v>
      </c>
      <c r="J80" s="115" t="s">
        <v>513</v>
      </c>
      <c r="K80" s="116" t="s">
        <v>513</v>
      </c>
    </row>
    <row r="81" spans="1:11" ht="14.1" customHeight="1" x14ac:dyDescent="0.2">
      <c r="A81" s="310" t="s">
        <v>321</v>
      </c>
      <c r="B81" s="311" t="s">
        <v>333</v>
      </c>
      <c r="C81" s="312"/>
      <c r="D81" s="125">
        <v>0.52105948762483711</v>
      </c>
      <c r="E81" s="143">
        <v>12</v>
      </c>
      <c r="F81" s="144">
        <v>16</v>
      </c>
      <c r="G81" s="144">
        <v>116</v>
      </c>
      <c r="H81" s="144">
        <v>10</v>
      </c>
      <c r="I81" s="145">
        <v>13</v>
      </c>
      <c r="J81" s="143">
        <v>-1</v>
      </c>
      <c r="K81" s="146">
        <v>-7.6923076923076925</v>
      </c>
    </row>
    <row r="82" spans="1:11" s="269" customFormat="1" ht="11.25" customHeight="1" x14ac:dyDescent="0.15">
      <c r="A82" s="214" t="s">
        <v>122</v>
      </c>
      <c r="B82" s="151"/>
      <c r="C82" s="151"/>
      <c r="D82" s="151"/>
      <c r="E82" s="151"/>
      <c r="F82" s="151"/>
      <c r="G82" s="151"/>
      <c r="H82" s="151"/>
      <c r="I82" s="151"/>
      <c r="J82" s="151"/>
      <c r="K82" s="217" t="s">
        <v>45</v>
      </c>
    </row>
    <row r="83" spans="1:11" s="151" customFormat="1" ht="12.75" customHeight="1" x14ac:dyDescent="0.2">
      <c r="A83" s="277" t="s">
        <v>322</v>
      </c>
      <c r="B83" s="97"/>
      <c r="C83" s="97"/>
      <c r="D83" s="155"/>
      <c r="E83" s="156"/>
      <c r="F83" s="156"/>
      <c r="G83" s="156"/>
      <c r="H83" s="156"/>
      <c r="I83" s="156"/>
      <c r="J83" s="156"/>
      <c r="K83" s="157"/>
    </row>
    <row r="84" spans="1:11" ht="20.25" customHeight="1" x14ac:dyDescent="0.2">
      <c r="A84" s="654" t="s">
        <v>364</v>
      </c>
      <c r="B84" s="654"/>
      <c r="C84" s="654"/>
      <c r="D84" s="654"/>
      <c r="E84" s="654"/>
      <c r="F84" s="654"/>
      <c r="G84" s="654"/>
      <c r="H84" s="654"/>
      <c r="I84" s="654"/>
      <c r="J84" s="654"/>
      <c r="K84" s="654"/>
    </row>
    <row r="85" spans="1:11" s="406" customFormat="1" ht="21" customHeight="1" x14ac:dyDescent="0.2">
      <c r="A85" s="618" t="s">
        <v>323</v>
      </c>
      <c r="B85" s="618"/>
      <c r="C85" s="618"/>
      <c r="D85" s="618"/>
      <c r="E85" s="618"/>
      <c r="F85" s="618"/>
      <c r="G85" s="618"/>
      <c r="H85" s="618"/>
      <c r="I85" s="618"/>
      <c r="J85" s="618"/>
      <c r="K85" s="618"/>
    </row>
    <row r="86" spans="1:11" ht="11.25" x14ac:dyDescent="0.2">
      <c r="A86" s="151" t="s">
        <v>365</v>
      </c>
    </row>
    <row r="87" spans="1:11" ht="18" customHeight="1" x14ac:dyDescent="0.2">
      <c r="A87" s="655"/>
      <c r="B87" s="618"/>
      <c r="C87" s="618"/>
      <c r="D87" s="618"/>
      <c r="E87" s="618"/>
      <c r="F87" s="618"/>
      <c r="G87" s="618"/>
      <c r="H87" s="618"/>
      <c r="I87" s="618"/>
      <c r="J87" s="618"/>
      <c r="K87" s="618"/>
    </row>
    <row r="88" spans="1:11" ht="15.95" customHeight="1" x14ac:dyDescent="0.2">
      <c r="B88" s="110"/>
      <c r="C88" s="110"/>
    </row>
  </sheetData>
  <mergeCells count="15">
    <mergeCell ref="A3:K3"/>
    <mergeCell ref="A4:K4"/>
    <mergeCell ref="A5:E5"/>
    <mergeCell ref="A7:C10"/>
    <mergeCell ref="D7:D10"/>
    <mergeCell ref="E7:I7"/>
    <mergeCell ref="J7:K8"/>
    <mergeCell ref="E8:E9"/>
    <mergeCell ref="F8:F9"/>
    <mergeCell ref="G8:G9"/>
    <mergeCell ref="H8:H9"/>
    <mergeCell ref="I8:I9"/>
    <mergeCell ref="A84:K84"/>
    <mergeCell ref="A85:K85"/>
    <mergeCell ref="A87:K87"/>
  </mergeCells>
  <printOptions horizontalCentered="1"/>
  <pageMargins left="0.70866141732283461" right="0.31496062992125984" top="0.74803149606299213" bottom="0.74803149606299213" header="0.31496062992125984" footer="0.31496062992125984"/>
  <pageSetup paperSize="9" scale="77" fitToHeight="2" orientation="portrait" r:id="rId1"/>
  <headerFooter alignWithMargins="0"/>
  <rowBreaks count="1" manualBreakCount="1">
    <brk id="64" max="10" man="1"/>
  </rowBreak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2">
    <pageSetUpPr fitToPage="1"/>
  </sheetPr>
  <dimension ref="A1:O87"/>
  <sheetViews>
    <sheetView showGridLines="0" zoomScaleNormal="100" workbookViewId="0"/>
  </sheetViews>
  <sheetFormatPr baseColWidth="10" defaultColWidth="7.75" defaultRowHeight="15.95" customHeight="1" x14ac:dyDescent="0.2"/>
  <cols>
    <col min="1" max="1" width="7.625" style="97" customWidth="1"/>
    <col min="2" max="2" width="42.625" style="97"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248"/>
      <c r="D1" s="90"/>
      <c r="E1" s="90"/>
      <c r="F1" s="90"/>
      <c r="G1" s="89"/>
      <c r="H1" s="89"/>
      <c r="I1" s="89"/>
      <c r="J1" s="15" t="s">
        <v>6</v>
      </c>
    </row>
    <row r="2" spans="1:15" s="91" customFormat="1" ht="6.2" customHeight="1" x14ac:dyDescent="0.2">
      <c r="A2" s="92"/>
      <c r="B2" s="93"/>
      <c r="C2" s="250"/>
      <c r="D2" s="93"/>
      <c r="E2" s="93"/>
      <c r="F2" s="93"/>
      <c r="G2" s="93"/>
      <c r="H2" s="93"/>
      <c r="I2" s="93"/>
      <c r="J2" s="93"/>
    </row>
    <row r="3" spans="1:15" s="94" customFormat="1" ht="24.95" customHeight="1" x14ac:dyDescent="0.2">
      <c r="A3" s="570" t="s">
        <v>366</v>
      </c>
      <c r="B3" s="571"/>
      <c r="C3" s="571"/>
      <c r="D3" s="571"/>
      <c r="E3" s="571"/>
      <c r="F3" s="571"/>
      <c r="G3" s="571"/>
      <c r="H3" s="571"/>
      <c r="I3" s="571"/>
      <c r="J3" s="571"/>
    </row>
    <row r="4" spans="1:15" s="94" customFormat="1" ht="12" customHeight="1" x14ac:dyDescent="0.2">
      <c r="A4" s="572" t="s">
        <v>92</v>
      </c>
      <c r="B4" s="572"/>
      <c r="C4" s="572"/>
      <c r="D4" s="572"/>
      <c r="E4" s="572"/>
      <c r="F4" s="572"/>
      <c r="G4" s="572"/>
      <c r="H4" s="572"/>
      <c r="I4" s="572"/>
      <c r="J4" s="572"/>
    </row>
    <row r="5" spans="1:15" s="94" customFormat="1" ht="12" customHeight="1" x14ac:dyDescent="0.2">
      <c r="A5" s="573" t="s">
        <v>335</v>
      </c>
      <c r="B5" s="573"/>
      <c r="C5" s="573"/>
      <c r="D5" s="573"/>
      <c r="E5" s="252"/>
      <c r="F5" s="252"/>
      <c r="G5" s="252"/>
      <c r="H5" s="252"/>
      <c r="I5" s="252"/>
      <c r="J5" s="252"/>
    </row>
    <row r="6" spans="1:15" s="94" customFormat="1" ht="11.25" customHeight="1" x14ac:dyDescent="0.2">
      <c r="A6" s="227"/>
      <c r="B6" s="228"/>
      <c r="C6" s="228"/>
      <c r="D6" s="228"/>
      <c r="E6" s="228"/>
      <c r="F6" s="228"/>
      <c r="G6" s="228"/>
      <c r="H6" s="228"/>
      <c r="I6" s="228"/>
      <c r="J6" s="228"/>
    </row>
    <row r="7" spans="1:15" s="91" customFormat="1" ht="24.95" customHeight="1" x14ac:dyDescent="0.2">
      <c r="A7" s="588" t="s">
        <v>213</v>
      </c>
      <c r="B7" s="589"/>
      <c r="C7" s="582" t="s">
        <v>94</v>
      </c>
      <c r="D7" s="656" t="s">
        <v>367</v>
      </c>
      <c r="E7" s="657"/>
      <c r="F7" s="657"/>
      <c r="G7" s="657"/>
      <c r="H7" s="658"/>
      <c r="I7" s="588" t="s">
        <v>359</v>
      </c>
      <c r="J7" s="589"/>
      <c r="K7" s="96"/>
      <c r="L7" s="96"/>
      <c r="M7" s="96"/>
      <c r="N7" s="96"/>
      <c r="O7" s="96"/>
    </row>
    <row r="8" spans="1:15" ht="21.75" customHeight="1" x14ac:dyDescent="0.2">
      <c r="A8" s="616"/>
      <c r="B8" s="617"/>
      <c r="C8" s="583"/>
      <c r="D8" s="566" t="s">
        <v>335</v>
      </c>
      <c r="E8" s="566" t="s">
        <v>337</v>
      </c>
      <c r="F8" s="566" t="s">
        <v>338</v>
      </c>
      <c r="G8" s="566" t="s">
        <v>339</v>
      </c>
      <c r="H8" s="566" t="s">
        <v>340</v>
      </c>
      <c r="I8" s="590"/>
      <c r="J8" s="591"/>
    </row>
    <row r="9" spans="1:15" ht="12" customHeight="1" x14ac:dyDescent="0.2">
      <c r="A9" s="616"/>
      <c r="B9" s="617"/>
      <c r="C9" s="583"/>
      <c r="D9" s="567"/>
      <c r="E9" s="567"/>
      <c r="F9" s="567"/>
      <c r="G9" s="567"/>
      <c r="H9" s="567"/>
      <c r="I9" s="98" t="s">
        <v>102</v>
      </c>
      <c r="J9" s="99" t="s">
        <v>103</v>
      </c>
    </row>
    <row r="10" spans="1:15" ht="12" customHeight="1" x14ac:dyDescent="0.2">
      <c r="A10" s="283"/>
      <c r="B10" s="284"/>
      <c r="C10" s="584"/>
      <c r="D10" s="100">
        <v>1</v>
      </c>
      <c r="E10" s="100">
        <v>2</v>
      </c>
      <c r="F10" s="100">
        <v>3</v>
      </c>
      <c r="G10" s="100">
        <v>4</v>
      </c>
      <c r="H10" s="100">
        <v>5</v>
      </c>
      <c r="I10" s="100">
        <v>6</v>
      </c>
      <c r="J10" s="100">
        <v>7</v>
      </c>
      <c r="K10" s="101"/>
    </row>
    <row r="11" spans="1:15" s="192" customFormat="1" ht="24.95" customHeight="1" x14ac:dyDescent="0.2">
      <c r="A11" s="613" t="s">
        <v>104</v>
      </c>
      <c r="B11" s="614"/>
      <c r="C11" s="285">
        <v>100</v>
      </c>
      <c r="D11" s="115">
        <v>2436</v>
      </c>
      <c r="E11" s="114">
        <v>2313</v>
      </c>
      <c r="F11" s="114">
        <v>2587</v>
      </c>
      <c r="G11" s="114">
        <v>2036</v>
      </c>
      <c r="H11" s="140">
        <v>2563</v>
      </c>
      <c r="I11" s="115">
        <v>-127</v>
      </c>
      <c r="J11" s="116">
        <v>-4.9551307062036676</v>
      </c>
    </row>
    <row r="12" spans="1:15" s="110" customFormat="1" ht="24.95" customHeight="1" x14ac:dyDescent="0.2">
      <c r="A12" s="193" t="s">
        <v>132</v>
      </c>
      <c r="B12" s="194" t="s">
        <v>133</v>
      </c>
      <c r="C12" s="113">
        <v>0.45155993431855501</v>
      </c>
      <c r="D12" s="115">
        <v>11</v>
      </c>
      <c r="E12" s="114">
        <v>25</v>
      </c>
      <c r="F12" s="114">
        <v>18</v>
      </c>
      <c r="G12" s="114">
        <v>9</v>
      </c>
      <c r="H12" s="140">
        <v>15</v>
      </c>
      <c r="I12" s="115">
        <v>-4</v>
      </c>
      <c r="J12" s="116">
        <v>-26.666666666666668</v>
      </c>
    </row>
    <row r="13" spans="1:15" s="110" customFormat="1" ht="24.95" customHeight="1" x14ac:dyDescent="0.2">
      <c r="A13" s="193" t="s">
        <v>134</v>
      </c>
      <c r="B13" s="199" t="s">
        <v>214</v>
      </c>
      <c r="C13" s="113">
        <v>1.6009852216748768</v>
      </c>
      <c r="D13" s="115">
        <v>39</v>
      </c>
      <c r="E13" s="114">
        <v>14</v>
      </c>
      <c r="F13" s="114">
        <v>42</v>
      </c>
      <c r="G13" s="114">
        <v>23</v>
      </c>
      <c r="H13" s="140">
        <v>31</v>
      </c>
      <c r="I13" s="115">
        <v>8</v>
      </c>
      <c r="J13" s="116">
        <v>25.806451612903224</v>
      </c>
    </row>
    <row r="14" spans="1:15" s="287" customFormat="1" ht="24.95" customHeight="1" x14ac:dyDescent="0.2">
      <c r="A14" s="193" t="s">
        <v>215</v>
      </c>
      <c r="B14" s="199" t="s">
        <v>137</v>
      </c>
      <c r="C14" s="113">
        <v>11.206896551724139</v>
      </c>
      <c r="D14" s="115">
        <v>273</v>
      </c>
      <c r="E14" s="114">
        <v>248</v>
      </c>
      <c r="F14" s="114">
        <v>266</v>
      </c>
      <c r="G14" s="114">
        <v>278</v>
      </c>
      <c r="H14" s="140">
        <v>301</v>
      </c>
      <c r="I14" s="115">
        <v>-28</v>
      </c>
      <c r="J14" s="116">
        <v>-9.3023255813953494</v>
      </c>
      <c r="K14" s="110"/>
      <c r="L14" s="110"/>
      <c r="M14" s="110"/>
      <c r="N14" s="110"/>
      <c r="O14" s="110"/>
    </row>
    <row r="15" spans="1:15" s="110" customFormat="1" ht="24.95" customHeight="1" x14ac:dyDescent="0.2">
      <c r="A15" s="193" t="s">
        <v>216</v>
      </c>
      <c r="B15" s="199" t="s">
        <v>217</v>
      </c>
      <c r="C15" s="113">
        <v>3.9408866995073892</v>
      </c>
      <c r="D15" s="115">
        <v>96</v>
      </c>
      <c r="E15" s="114">
        <v>81</v>
      </c>
      <c r="F15" s="114">
        <v>135</v>
      </c>
      <c r="G15" s="114">
        <v>119</v>
      </c>
      <c r="H15" s="140">
        <v>119</v>
      </c>
      <c r="I15" s="115">
        <v>-23</v>
      </c>
      <c r="J15" s="116">
        <v>-19.327731092436974</v>
      </c>
    </row>
    <row r="16" spans="1:15" s="287" customFormat="1" ht="24.95" customHeight="1" x14ac:dyDescent="0.2">
      <c r="A16" s="193" t="s">
        <v>218</v>
      </c>
      <c r="B16" s="199" t="s">
        <v>141</v>
      </c>
      <c r="C16" s="113">
        <v>6.0344827586206895</v>
      </c>
      <c r="D16" s="115">
        <v>147</v>
      </c>
      <c r="E16" s="114">
        <v>133</v>
      </c>
      <c r="F16" s="114">
        <v>101</v>
      </c>
      <c r="G16" s="114">
        <v>138</v>
      </c>
      <c r="H16" s="140">
        <v>153</v>
      </c>
      <c r="I16" s="115">
        <v>-6</v>
      </c>
      <c r="J16" s="116">
        <v>-3.9215686274509802</v>
      </c>
      <c r="K16" s="110"/>
      <c r="L16" s="110"/>
      <c r="M16" s="110"/>
      <c r="N16" s="110"/>
      <c r="O16" s="110"/>
    </row>
    <row r="17" spans="1:15" s="110" customFormat="1" ht="24.95" customHeight="1" x14ac:dyDescent="0.2">
      <c r="A17" s="193" t="s">
        <v>142</v>
      </c>
      <c r="B17" s="199" t="s">
        <v>220</v>
      </c>
      <c r="C17" s="113">
        <v>1.2315270935960592</v>
      </c>
      <c r="D17" s="115">
        <v>30</v>
      </c>
      <c r="E17" s="114">
        <v>34</v>
      </c>
      <c r="F17" s="114">
        <v>30</v>
      </c>
      <c r="G17" s="114">
        <v>21</v>
      </c>
      <c r="H17" s="140">
        <v>29</v>
      </c>
      <c r="I17" s="115">
        <v>1</v>
      </c>
      <c r="J17" s="116">
        <v>3.4482758620689653</v>
      </c>
    </row>
    <row r="18" spans="1:15" s="287" customFormat="1" ht="24.95" customHeight="1" x14ac:dyDescent="0.2">
      <c r="A18" s="201" t="s">
        <v>144</v>
      </c>
      <c r="B18" s="202" t="s">
        <v>145</v>
      </c>
      <c r="C18" s="113">
        <v>6.5681444991789819</v>
      </c>
      <c r="D18" s="115">
        <v>160</v>
      </c>
      <c r="E18" s="114">
        <v>166</v>
      </c>
      <c r="F18" s="114">
        <v>155</v>
      </c>
      <c r="G18" s="114">
        <v>140</v>
      </c>
      <c r="H18" s="140">
        <v>156</v>
      </c>
      <c r="I18" s="115">
        <v>4</v>
      </c>
      <c r="J18" s="116">
        <v>2.5641025641025643</v>
      </c>
      <c r="K18" s="110"/>
      <c r="L18" s="110"/>
      <c r="M18" s="110"/>
      <c r="N18" s="110"/>
      <c r="O18" s="110"/>
    </row>
    <row r="19" spans="1:15" s="110" customFormat="1" ht="24.95" customHeight="1" x14ac:dyDescent="0.2">
      <c r="A19" s="193" t="s">
        <v>146</v>
      </c>
      <c r="B19" s="199" t="s">
        <v>147</v>
      </c>
      <c r="C19" s="113">
        <v>10.755336617405582</v>
      </c>
      <c r="D19" s="115">
        <v>262</v>
      </c>
      <c r="E19" s="114">
        <v>272</v>
      </c>
      <c r="F19" s="114">
        <v>325</v>
      </c>
      <c r="G19" s="114">
        <v>229</v>
      </c>
      <c r="H19" s="140">
        <v>281</v>
      </c>
      <c r="I19" s="115">
        <v>-19</v>
      </c>
      <c r="J19" s="116">
        <v>-6.7615658362989324</v>
      </c>
    </row>
    <row r="20" spans="1:15" s="287" customFormat="1" ht="24.95" customHeight="1" x14ac:dyDescent="0.2">
      <c r="A20" s="193" t="s">
        <v>148</v>
      </c>
      <c r="B20" s="199" t="s">
        <v>149</v>
      </c>
      <c r="C20" s="113">
        <v>2.7504105090311985</v>
      </c>
      <c r="D20" s="115">
        <v>67</v>
      </c>
      <c r="E20" s="114">
        <v>69</v>
      </c>
      <c r="F20" s="114">
        <v>88</v>
      </c>
      <c r="G20" s="114">
        <v>46</v>
      </c>
      <c r="H20" s="140">
        <v>87</v>
      </c>
      <c r="I20" s="115">
        <v>-20</v>
      </c>
      <c r="J20" s="116">
        <v>-22.988505747126435</v>
      </c>
      <c r="K20" s="110"/>
      <c r="L20" s="110"/>
      <c r="M20" s="110"/>
      <c r="N20" s="110"/>
      <c r="O20" s="110"/>
    </row>
    <row r="21" spans="1:15" s="110" customFormat="1" ht="24.95" customHeight="1" x14ac:dyDescent="0.2">
      <c r="A21" s="201" t="s">
        <v>150</v>
      </c>
      <c r="B21" s="202" t="s">
        <v>151</v>
      </c>
      <c r="C21" s="113">
        <v>6.0755336617405584</v>
      </c>
      <c r="D21" s="115">
        <v>148</v>
      </c>
      <c r="E21" s="114">
        <v>147</v>
      </c>
      <c r="F21" s="114">
        <v>145</v>
      </c>
      <c r="G21" s="114">
        <v>101</v>
      </c>
      <c r="H21" s="140">
        <v>155</v>
      </c>
      <c r="I21" s="115">
        <v>-7</v>
      </c>
      <c r="J21" s="116">
        <v>-4.5161290322580649</v>
      </c>
    </row>
    <row r="22" spans="1:15" s="110" customFormat="1" ht="24.95" customHeight="1" x14ac:dyDescent="0.2">
      <c r="A22" s="201" t="s">
        <v>152</v>
      </c>
      <c r="B22" s="199" t="s">
        <v>153</v>
      </c>
      <c r="C22" s="113">
        <v>0.94417077175697861</v>
      </c>
      <c r="D22" s="115">
        <v>23</v>
      </c>
      <c r="E22" s="114">
        <v>8</v>
      </c>
      <c r="F22" s="114">
        <v>12</v>
      </c>
      <c r="G22" s="114">
        <v>10</v>
      </c>
      <c r="H22" s="140">
        <v>8</v>
      </c>
      <c r="I22" s="115">
        <v>15</v>
      </c>
      <c r="J22" s="116">
        <v>187.5</v>
      </c>
    </row>
    <row r="23" spans="1:15" s="110" customFormat="1" ht="24.95" customHeight="1" x14ac:dyDescent="0.2">
      <c r="A23" s="193" t="s">
        <v>154</v>
      </c>
      <c r="B23" s="199" t="s">
        <v>155</v>
      </c>
      <c r="C23" s="113">
        <v>0.82101806239737274</v>
      </c>
      <c r="D23" s="115">
        <v>20</v>
      </c>
      <c r="E23" s="114">
        <v>19</v>
      </c>
      <c r="F23" s="114">
        <v>25</v>
      </c>
      <c r="G23" s="114">
        <v>28</v>
      </c>
      <c r="H23" s="140">
        <v>27</v>
      </c>
      <c r="I23" s="115">
        <v>-7</v>
      </c>
      <c r="J23" s="116">
        <v>-25.925925925925927</v>
      </c>
    </row>
    <row r="24" spans="1:15" s="110" customFormat="1" ht="24.95" customHeight="1" x14ac:dyDescent="0.2">
      <c r="A24" s="193" t="s">
        <v>156</v>
      </c>
      <c r="B24" s="199" t="s">
        <v>221</v>
      </c>
      <c r="C24" s="113">
        <v>5.5008210180623971</v>
      </c>
      <c r="D24" s="115">
        <v>134</v>
      </c>
      <c r="E24" s="114">
        <v>71</v>
      </c>
      <c r="F24" s="114">
        <v>88</v>
      </c>
      <c r="G24" s="114">
        <v>86</v>
      </c>
      <c r="H24" s="140">
        <v>90</v>
      </c>
      <c r="I24" s="115">
        <v>44</v>
      </c>
      <c r="J24" s="116">
        <v>48.888888888888886</v>
      </c>
    </row>
    <row r="25" spans="1:15" s="110" customFormat="1" ht="24.95" customHeight="1" x14ac:dyDescent="0.2">
      <c r="A25" s="193" t="s">
        <v>222</v>
      </c>
      <c r="B25" s="204" t="s">
        <v>159</v>
      </c>
      <c r="C25" s="113">
        <v>5.9934318555008206</v>
      </c>
      <c r="D25" s="115">
        <v>146</v>
      </c>
      <c r="E25" s="114">
        <v>143</v>
      </c>
      <c r="F25" s="114">
        <v>143</v>
      </c>
      <c r="G25" s="114">
        <v>111</v>
      </c>
      <c r="H25" s="140">
        <v>236</v>
      </c>
      <c r="I25" s="115">
        <v>-90</v>
      </c>
      <c r="J25" s="116">
        <v>-38.135593220338983</v>
      </c>
    </row>
    <row r="26" spans="1:15" s="110" customFormat="1" ht="24.95" customHeight="1" x14ac:dyDescent="0.2">
      <c r="A26" s="201">
        <v>782.78300000000002</v>
      </c>
      <c r="B26" s="203" t="s">
        <v>160</v>
      </c>
      <c r="C26" s="113">
        <v>19.868637110016419</v>
      </c>
      <c r="D26" s="115">
        <v>484</v>
      </c>
      <c r="E26" s="114">
        <v>541</v>
      </c>
      <c r="F26" s="114">
        <v>515</v>
      </c>
      <c r="G26" s="114">
        <v>480</v>
      </c>
      <c r="H26" s="140">
        <v>540</v>
      </c>
      <c r="I26" s="115">
        <v>-56</v>
      </c>
      <c r="J26" s="116">
        <v>-10.37037037037037</v>
      </c>
    </row>
    <row r="27" spans="1:15" s="110" customFormat="1" ht="24.95" customHeight="1" x14ac:dyDescent="0.2">
      <c r="A27" s="193" t="s">
        <v>161</v>
      </c>
      <c r="B27" s="199" t="s">
        <v>162</v>
      </c>
      <c r="C27" s="113">
        <v>3.8587848932676518</v>
      </c>
      <c r="D27" s="115">
        <v>94</v>
      </c>
      <c r="E27" s="114">
        <v>123</v>
      </c>
      <c r="F27" s="114">
        <v>95</v>
      </c>
      <c r="G27" s="114">
        <v>81</v>
      </c>
      <c r="H27" s="140">
        <v>122</v>
      </c>
      <c r="I27" s="115">
        <v>-28</v>
      </c>
      <c r="J27" s="116">
        <v>-22.950819672131146</v>
      </c>
    </row>
    <row r="28" spans="1:15" s="110" customFormat="1" ht="24.95" customHeight="1" x14ac:dyDescent="0.2">
      <c r="A28" s="193" t="s">
        <v>163</v>
      </c>
      <c r="B28" s="199" t="s">
        <v>164</v>
      </c>
      <c r="C28" s="113">
        <v>2.2577996715927751</v>
      </c>
      <c r="D28" s="115">
        <v>55</v>
      </c>
      <c r="E28" s="114">
        <v>54</v>
      </c>
      <c r="F28" s="114">
        <v>89</v>
      </c>
      <c r="G28" s="114">
        <v>29</v>
      </c>
      <c r="H28" s="140">
        <v>50</v>
      </c>
      <c r="I28" s="115">
        <v>5</v>
      </c>
      <c r="J28" s="116">
        <v>10</v>
      </c>
    </row>
    <row r="29" spans="1:15" s="110" customFormat="1" ht="24.95" customHeight="1" x14ac:dyDescent="0.2">
      <c r="A29" s="193">
        <v>86</v>
      </c>
      <c r="B29" s="199" t="s">
        <v>165</v>
      </c>
      <c r="C29" s="113">
        <v>7.3481116584564861</v>
      </c>
      <c r="D29" s="115">
        <v>179</v>
      </c>
      <c r="E29" s="114">
        <v>138</v>
      </c>
      <c r="F29" s="114">
        <v>161</v>
      </c>
      <c r="G29" s="114">
        <v>152</v>
      </c>
      <c r="H29" s="140">
        <v>176</v>
      </c>
      <c r="I29" s="115">
        <v>3</v>
      </c>
      <c r="J29" s="116">
        <v>1.7045454545454546</v>
      </c>
    </row>
    <row r="30" spans="1:15" s="110" customFormat="1" ht="24.95" customHeight="1" x14ac:dyDescent="0.2">
      <c r="A30" s="193">
        <v>87.88</v>
      </c>
      <c r="B30" s="204" t="s">
        <v>166</v>
      </c>
      <c r="C30" s="113">
        <v>9.4417077175697859</v>
      </c>
      <c r="D30" s="115">
        <v>230</v>
      </c>
      <c r="E30" s="114">
        <v>170</v>
      </c>
      <c r="F30" s="114">
        <v>317</v>
      </c>
      <c r="G30" s="114">
        <v>158</v>
      </c>
      <c r="H30" s="140">
        <v>168</v>
      </c>
      <c r="I30" s="115">
        <v>62</v>
      </c>
      <c r="J30" s="116">
        <v>36.904761904761905</v>
      </c>
    </row>
    <row r="31" spans="1:15" s="110" customFormat="1" ht="24.95" customHeight="1" x14ac:dyDescent="0.2">
      <c r="A31" s="193" t="s">
        <v>167</v>
      </c>
      <c r="B31" s="199" t="s">
        <v>168</v>
      </c>
      <c r="C31" s="113">
        <v>4.556650246305419</v>
      </c>
      <c r="D31" s="115">
        <v>111</v>
      </c>
      <c r="E31" s="114">
        <v>105</v>
      </c>
      <c r="F31" s="114">
        <v>103</v>
      </c>
      <c r="G31" s="114">
        <v>75</v>
      </c>
      <c r="H31" s="140">
        <v>120</v>
      </c>
      <c r="I31" s="115">
        <v>-9</v>
      </c>
      <c r="J31" s="116">
        <v>-7.5</v>
      </c>
    </row>
    <row r="32" spans="1:15" s="110" customFormat="1" ht="24.95" customHeight="1" x14ac:dyDescent="0.2">
      <c r="A32" s="193"/>
      <c r="B32" s="204" t="s">
        <v>169</v>
      </c>
      <c r="C32" s="113">
        <v>0</v>
      </c>
      <c r="D32" s="115">
        <v>0</v>
      </c>
      <c r="E32" s="114">
        <v>0</v>
      </c>
      <c r="F32" s="114">
        <v>0</v>
      </c>
      <c r="G32" s="114">
        <v>0</v>
      </c>
      <c r="H32" s="140">
        <v>0</v>
      </c>
      <c r="I32" s="115">
        <v>0</v>
      </c>
      <c r="J32" s="116">
        <v>0</v>
      </c>
    </row>
    <row r="33" spans="1:10" s="110" customFormat="1" ht="24.95" customHeight="1" x14ac:dyDescent="0.2">
      <c r="A33" s="205" t="s">
        <v>170</v>
      </c>
      <c r="B33" s="206"/>
      <c r="C33" s="289"/>
      <c r="D33" s="115"/>
      <c r="E33" s="114"/>
      <c r="F33" s="114"/>
      <c r="G33" s="114"/>
      <c r="H33" s="140"/>
      <c r="I33" s="137"/>
      <c r="J33" s="138"/>
    </row>
    <row r="34" spans="1:10" s="110" customFormat="1" ht="24.95" customHeight="1" x14ac:dyDescent="0.2">
      <c r="A34" s="290" t="s">
        <v>132</v>
      </c>
      <c r="B34" s="291" t="s">
        <v>133</v>
      </c>
      <c r="C34" s="113">
        <v>0.45155993431855501</v>
      </c>
      <c r="D34" s="115">
        <v>11</v>
      </c>
      <c r="E34" s="114">
        <v>25</v>
      </c>
      <c r="F34" s="114">
        <v>18</v>
      </c>
      <c r="G34" s="114">
        <v>9</v>
      </c>
      <c r="H34" s="140">
        <v>15</v>
      </c>
      <c r="I34" s="115">
        <v>-4</v>
      </c>
      <c r="J34" s="116">
        <v>-26.666666666666668</v>
      </c>
    </row>
    <row r="35" spans="1:10" s="110" customFormat="1" ht="24.95" customHeight="1" x14ac:dyDescent="0.2">
      <c r="A35" s="292" t="s">
        <v>171</v>
      </c>
      <c r="B35" s="293" t="s">
        <v>172</v>
      </c>
      <c r="C35" s="113">
        <v>19.376026272577995</v>
      </c>
      <c r="D35" s="115">
        <v>472</v>
      </c>
      <c r="E35" s="114">
        <v>428</v>
      </c>
      <c r="F35" s="114">
        <v>463</v>
      </c>
      <c r="G35" s="114">
        <v>441</v>
      </c>
      <c r="H35" s="140">
        <v>488</v>
      </c>
      <c r="I35" s="115">
        <v>-16</v>
      </c>
      <c r="J35" s="116">
        <v>-3.278688524590164</v>
      </c>
    </row>
    <row r="36" spans="1:10" s="110" customFormat="1" ht="24.95" customHeight="1" x14ac:dyDescent="0.2">
      <c r="A36" s="294" t="s">
        <v>173</v>
      </c>
      <c r="B36" s="295" t="s">
        <v>174</v>
      </c>
      <c r="C36" s="125">
        <v>80.172413793103445</v>
      </c>
      <c r="D36" s="143">
        <v>1953</v>
      </c>
      <c r="E36" s="144">
        <v>1860</v>
      </c>
      <c r="F36" s="144">
        <v>2106</v>
      </c>
      <c r="G36" s="144">
        <v>1586</v>
      </c>
      <c r="H36" s="145">
        <v>2060</v>
      </c>
      <c r="I36" s="143">
        <v>-107</v>
      </c>
      <c r="J36" s="146">
        <v>-5.1941747572815533</v>
      </c>
    </row>
    <row r="37" spans="1:10" s="323" customFormat="1" ht="11.25" customHeight="1" x14ac:dyDescent="0.15">
      <c r="A37" s="321"/>
      <c r="B37" s="322"/>
      <c r="C37" s="322"/>
      <c r="D37" s="149"/>
      <c r="E37" s="149"/>
      <c r="F37" s="149"/>
      <c r="G37" s="149"/>
      <c r="H37" s="149"/>
      <c r="I37" s="149"/>
      <c r="J37" s="217" t="s">
        <v>45</v>
      </c>
    </row>
    <row r="38" spans="1:10" s="287" customFormat="1" ht="12.75" customHeight="1" x14ac:dyDescent="0.15">
      <c r="A38" s="214" t="s">
        <v>122</v>
      </c>
      <c r="B38" s="296"/>
      <c r="C38" s="296"/>
      <c r="D38" s="296"/>
      <c r="E38" s="296"/>
      <c r="F38" s="296"/>
      <c r="G38" s="296"/>
      <c r="H38" s="296"/>
      <c r="I38" s="296"/>
      <c r="J38" s="296"/>
    </row>
    <row r="39" spans="1:10" ht="18.75" customHeight="1" x14ac:dyDescent="0.2">
      <c r="A39" s="644" t="s">
        <v>368</v>
      </c>
      <c r="B39" s="645"/>
      <c r="C39" s="645"/>
      <c r="D39" s="645"/>
      <c r="E39" s="645"/>
      <c r="F39" s="645"/>
      <c r="G39" s="645"/>
      <c r="H39" s="645"/>
      <c r="I39" s="645"/>
      <c r="J39" s="645"/>
    </row>
    <row r="40" spans="1:10" ht="31.5" customHeight="1" x14ac:dyDescent="0.2">
      <c r="A40" s="615" t="s">
        <v>225</v>
      </c>
      <c r="B40" s="615"/>
      <c r="C40" s="615"/>
      <c r="D40" s="615"/>
      <c r="E40" s="615"/>
      <c r="F40" s="615"/>
      <c r="G40" s="615"/>
      <c r="H40" s="615"/>
      <c r="I40" s="615"/>
      <c r="J40" s="615"/>
    </row>
    <row r="41" spans="1:10" ht="12.75" customHeight="1" x14ac:dyDescent="0.2">
      <c r="A41" s="244"/>
      <c r="B41" s="182"/>
      <c r="C41" s="245"/>
      <c r="D41" s="246"/>
      <c r="E41" s="246"/>
      <c r="F41" s="246"/>
      <c r="G41" s="246"/>
      <c r="H41" s="246"/>
      <c r="I41" s="246"/>
      <c r="J41" s="247"/>
    </row>
    <row r="42" spans="1:10" ht="15.95" customHeight="1" x14ac:dyDescent="0.2">
      <c r="B42" s="110"/>
    </row>
    <row r="87" spans="1:1" ht="15.95" customHeight="1" x14ac:dyDescent="0.2">
      <c r="A87" s="407"/>
    </row>
  </sheetData>
  <mergeCells count="15">
    <mergeCell ref="A3:J3"/>
    <mergeCell ref="A4:J4"/>
    <mergeCell ref="A5:D5"/>
    <mergeCell ref="A7:B9"/>
    <mergeCell ref="C7:C10"/>
    <mergeCell ref="D7:H7"/>
    <mergeCell ref="I7:J8"/>
    <mergeCell ref="D8:D9"/>
    <mergeCell ref="E8:E9"/>
    <mergeCell ref="F8:F9"/>
    <mergeCell ref="G8:G9"/>
    <mergeCell ref="H8:H9"/>
    <mergeCell ref="A11:B11"/>
    <mergeCell ref="A39:J39"/>
    <mergeCell ref="A40:J40"/>
  </mergeCells>
  <printOptions horizontalCentered="1"/>
  <pageMargins left="0.7" right="0.7" top="0.75" bottom="0.75" header="0.3" footer="0.3"/>
  <pageSetup paperSize="9" scale="69" orientation="portrait" r:id="rId1"/>
  <headerFooter alignWithMargins="0"/>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8"/>
  <dimension ref="A1:Q88"/>
  <sheetViews>
    <sheetView showGridLines="0" zoomScaleNormal="100" workbookViewId="0"/>
  </sheetViews>
  <sheetFormatPr baseColWidth="10" defaultColWidth="7.75" defaultRowHeight="15.95" customHeight="1" x14ac:dyDescent="0.2"/>
  <cols>
    <col min="1" max="1" width="5.875" style="97" customWidth="1"/>
    <col min="2" max="2" width="26" style="97" customWidth="1"/>
    <col min="3" max="3" width="5.875" style="97" customWidth="1"/>
    <col min="4" max="4" width="8.5" style="155" customWidth="1"/>
    <col min="5" max="10" width="8.5" style="156" customWidth="1"/>
    <col min="11" max="11" width="8.5" style="157" customWidth="1"/>
    <col min="12" max="12" width="1.875" style="97" customWidth="1"/>
    <col min="13" max="16384" width="7.75" style="97"/>
  </cols>
  <sheetData>
    <row r="1" spans="1:17" s="91" customFormat="1" ht="36.75" customHeight="1" x14ac:dyDescent="0.2">
      <c r="A1" s="88"/>
      <c r="B1" s="89"/>
      <c r="C1" s="89"/>
      <c r="D1" s="90"/>
      <c r="E1" s="90"/>
      <c r="F1" s="90"/>
      <c r="G1" s="90"/>
      <c r="H1" s="89"/>
      <c r="I1" s="89"/>
      <c r="J1" s="89"/>
      <c r="K1" s="15" t="s">
        <v>6</v>
      </c>
    </row>
    <row r="2" spans="1:17" s="91" customFormat="1" ht="6.2" customHeight="1" x14ac:dyDescent="0.2">
      <c r="A2" s="92"/>
      <c r="B2" s="93"/>
      <c r="C2" s="93"/>
      <c r="D2" s="93"/>
      <c r="E2" s="93"/>
      <c r="F2" s="93"/>
      <c r="G2" s="93"/>
      <c r="H2" s="93"/>
      <c r="I2" s="93"/>
      <c r="J2" s="93"/>
      <c r="K2" s="93"/>
    </row>
    <row r="3" spans="1:17" s="94" customFormat="1" ht="24.95" customHeight="1" x14ac:dyDescent="0.2">
      <c r="A3" s="570" t="s">
        <v>369</v>
      </c>
      <c r="B3" s="571"/>
      <c r="C3" s="571"/>
      <c r="D3" s="571"/>
      <c r="E3" s="571"/>
      <c r="F3" s="571"/>
      <c r="G3" s="571"/>
      <c r="H3" s="571"/>
      <c r="I3" s="571"/>
      <c r="J3" s="571"/>
      <c r="K3" s="571"/>
    </row>
    <row r="4" spans="1:17" s="94" customFormat="1" ht="12" customHeight="1" x14ac:dyDescent="0.2">
      <c r="A4" s="572" t="s">
        <v>92</v>
      </c>
      <c r="B4" s="572"/>
      <c r="C4" s="572"/>
      <c r="D4" s="572"/>
      <c r="E4" s="572"/>
      <c r="F4" s="572"/>
      <c r="G4" s="572"/>
      <c r="H4" s="572"/>
      <c r="I4" s="572"/>
      <c r="J4" s="572"/>
      <c r="K4" s="572"/>
    </row>
    <row r="5" spans="1:17" s="94" customFormat="1" ht="12" customHeight="1" x14ac:dyDescent="0.2">
      <c r="A5" s="573" t="s">
        <v>335</v>
      </c>
      <c r="B5" s="573"/>
      <c r="C5" s="573"/>
      <c r="D5" s="573"/>
      <c r="E5" s="573"/>
      <c r="F5" s="252"/>
      <c r="G5" s="252"/>
      <c r="H5" s="252"/>
      <c r="I5" s="252"/>
      <c r="J5" s="252"/>
      <c r="K5" s="252"/>
    </row>
    <row r="6" spans="1:17" s="94" customFormat="1" ht="11.25" customHeight="1" x14ac:dyDescent="0.2">
      <c r="A6" s="227"/>
      <c r="B6" s="228"/>
      <c r="C6" s="228"/>
      <c r="D6" s="228"/>
      <c r="E6" s="228"/>
      <c r="F6" s="228"/>
      <c r="G6" s="228"/>
      <c r="H6" s="228"/>
      <c r="I6" s="228"/>
      <c r="J6" s="228"/>
    </row>
    <row r="7" spans="1:17" s="91" customFormat="1" ht="24.95" customHeight="1" x14ac:dyDescent="0.2">
      <c r="A7" s="588" t="s">
        <v>332</v>
      </c>
      <c r="B7" s="577"/>
      <c r="C7" s="577"/>
      <c r="D7" s="582" t="s">
        <v>94</v>
      </c>
      <c r="E7" s="647" t="s">
        <v>370</v>
      </c>
      <c r="F7" s="648"/>
      <c r="G7" s="648"/>
      <c r="H7" s="648"/>
      <c r="I7" s="649"/>
      <c r="J7" s="588" t="s">
        <v>359</v>
      </c>
      <c r="K7" s="589"/>
      <c r="L7" s="96"/>
      <c r="M7" s="96"/>
      <c r="N7" s="96"/>
      <c r="O7" s="96"/>
      <c r="Q7" s="408"/>
    </row>
    <row r="8" spans="1:17" ht="21.75" customHeight="1" x14ac:dyDescent="0.2">
      <c r="A8" s="578"/>
      <c r="B8" s="579"/>
      <c r="C8" s="579"/>
      <c r="D8" s="583"/>
      <c r="E8" s="566" t="s">
        <v>335</v>
      </c>
      <c r="F8" s="566" t="s">
        <v>337</v>
      </c>
      <c r="G8" s="566" t="s">
        <v>338</v>
      </c>
      <c r="H8" s="566" t="s">
        <v>339</v>
      </c>
      <c r="I8" s="566" t="s">
        <v>340</v>
      </c>
      <c r="J8" s="590"/>
      <c r="K8" s="591"/>
    </row>
    <row r="9" spans="1:17" ht="12" customHeight="1" x14ac:dyDescent="0.2">
      <c r="A9" s="578"/>
      <c r="B9" s="579"/>
      <c r="C9" s="579"/>
      <c r="D9" s="583"/>
      <c r="E9" s="567"/>
      <c r="F9" s="567"/>
      <c r="G9" s="567"/>
      <c r="H9" s="567"/>
      <c r="I9" s="567"/>
      <c r="J9" s="98" t="s">
        <v>102</v>
      </c>
      <c r="K9" s="99" t="s">
        <v>103</v>
      </c>
    </row>
    <row r="10" spans="1:17" ht="12" customHeight="1" x14ac:dyDescent="0.2">
      <c r="A10" s="580"/>
      <c r="B10" s="581"/>
      <c r="C10" s="581"/>
      <c r="D10" s="584"/>
      <c r="E10" s="100">
        <v>1</v>
      </c>
      <c r="F10" s="100">
        <v>2</v>
      </c>
      <c r="G10" s="100">
        <v>3</v>
      </c>
      <c r="H10" s="100">
        <v>4</v>
      </c>
      <c r="I10" s="100">
        <v>5</v>
      </c>
      <c r="J10" s="100">
        <v>6</v>
      </c>
      <c r="K10" s="100">
        <v>7</v>
      </c>
    </row>
    <row r="11" spans="1:17" ht="18" customHeight="1" x14ac:dyDescent="0.2">
      <c r="A11" s="297" t="s">
        <v>104</v>
      </c>
      <c r="B11" s="298"/>
      <c r="C11" s="299"/>
      <c r="D11" s="262">
        <v>100</v>
      </c>
      <c r="E11" s="263">
        <v>2436</v>
      </c>
      <c r="F11" s="264">
        <v>2313</v>
      </c>
      <c r="G11" s="264">
        <v>2587</v>
      </c>
      <c r="H11" s="264">
        <v>2036</v>
      </c>
      <c r="I11" s="265">
        <v>2563</v>
      </c>
      <c r="J11" s="263">
        <v>-127</v>
      </c>
      <c r="K11" s="266">
        <v>-4.9551307062036676</v>
      </c>
    </row>
    <row r="12" spans="1:17" ht="18" customHeight="1" x14ac:dyDescent="0.2">
      <c r="A12" s="300" t="s">
        <v>228</v>
      </c>
      <c r="B12" s="301"/>
      <c r="C12" s="301"/>
      <c r="D12" s="302"/>
      <c r="E12" s="309"/>
      <c r="F12" s="309"/>
      <c r="G12" s="309"/>
      <c r="H12" s="309"/>
      <c r="I12" s="309"/>
      <c r="J12" s="324"/>
      <c r="K12" s="304"/>
    </row>
    <row r="13" spans="1:17" ht="15.95" customHeight="1" x14ac:dyDescent="0.2">
      <c r="A13" s="306" t="s">
        <v>229</v>
      </c>
      <c r="B13" s="307"/>
      <c r="C13" s="308"/>
      <c r="D13" s="113">
        <v>25.574712643678161</v>
      </c>
      <c r="E13" s="115">
        <v>623</v>
      </c>
      <c r="F13" s="114">
        <v>646</v>
      </c>
      <c r="G13" s="114">
        <v>672</v>
      </c>
      <c r="H13" s="114">
        <v>512</v>
      </c>
      <c r="I13" s="140">
        <v>567</v>
      </c>
      <c r="J13" s="115">
        <v>56</v>
      </c>
      <c r="K13" s="116">
        <v>9.8765432098765427</v>
      </c>
    </row>
    <row r="14" spans="1:17" ht="15.95" customHeight="1" x14ac:dyDescent="0.2">
      <c r="A14" s="306" t="s">
        <v>230</v>
      </c>
      <c r="B14" s="307"/>
      <c r="C14" s="308"/>
      <c r="D14" s="113">
        <v>55.254515599343186</v>
      </c>
      <c r="E14" s="115">
        <v>1346</v>
      </c>
      <c r="F14" s="114">
        <v>1249</v>
      </c>
      <c r="G14" s="114">
        <v>1390</v>
      </c>
      <c r="H14" s="114">
        <v>1154</v>
      </c>
      <c r="I14" s="140">
        <v>1492</v>
      </c>
      <c r="J14" s="115">
        <v>-146</v>
      </c>
      <c r="K14" s="116">
        <v>-9.7855227882037532</v>
      </c>
    </row>
    <row r="15" spans="1:17" ht="15.95" customHeight="1" x14ac:dyDescent="0.2">
      <c r="A15" s="306" t="s">
        <v>231</v>
      </c>
      <c r="B15" s="307"/>
      <c r="C15" s="308"/>
      <c r="D15" s="113">
        <v>7.9228243021346474</v>
      </c>
      <c r="E15" s="115">
        <v>193</v>
      </c>
      <c r="F15" s="114">
        <v>171</v>
      </c>
      <c r="G15" s="114">
        <v>190</v>
      </c>
      <c r="H15" s="114">
        <v>176</v>
      </c>
      <c r="I15" s="140">
        <v>203</v>
      </c>
      <c r="J15" s="115">
        <v>-10</v>
      </c>
      <c r="K15" s="116">
        <v>-4.9261083743842367</v>
      </c>
    </row>
    <row r="16" spans="1:17" ht="15.95" customHeight="1" x14ac:dyDescent="0.2">
      <c r="A16" s="306" t="s">
        <v>232</v>
      </c>
      <c r="B16" s="307"/>
      <c r="C16" s="308"/>
      <c r="D16" s="113">
        <v>10.057471264367816</v>
      </c>
      <c r="E16" s="115">
        <v>245</v>
      </c>
      <c r="F16" s="114">
        <v>223</v>
      </c>
      <c r="G16" s="114">
        <v>235</v>
      </c>
      <c r="H16" s="114">
        <v>170</v>
      </c>
      <c r="I16" s="140">
        <v>277</v>
      </c>
      <c r="J16" s="115">
        <v>-32</v>
      </c>
      <c r="K16" s="116">
        <v>-11.552346570397113</v>
      </c>
    </row>
    <row r="17" spans="1:11" ht="18" customHeight="1" x14ac:dyDescent="0.2">
      <c r="A17" s="300" t="s">
        <v>233</v>
      </c>
      <c r="B17" s="301"/>
      <c r="C17" s="301"/>
      <c r="D17" s="302"/>
      <c r="E17" s="309"/>
      <c r="F17" s="309"/>
      <c r="G17" s="309"/>
      <c r="H17" s="309"/>
      <c r="I17" s="309"/>
      <c r="J17" s="324"/>
      <c r="K17" s="304"/>
    </row>
    <row r="18" spans="1:11" ht="14.1" customHeight="1" x14ac:dyDescent="0.2">
      <c r="A18" s="306">
        <v>11</v>
      </c>
      <c r="B18" s="307" t="s">
        <v>234</v>
      </c>
      <c r="C18" s="308"/>
      <c r="D18" s="113">
        <v>0.49261083743842365</v>
      </c>
      <c r="E18" s="115">
        <v>12</v>
      </c>
      <c r="F18" s="114">
        <v>26</v>
      </c>
      <c r="G18" s="114">
        <v>21</v>
      </c>
      <c r="H18" s="114" t="s">
        <v>513</v>
      </c>
      <c r="I18" s="140">
        <v>15</v>
      </c>
      <c r="J18" s="115">
        <v>-3</v>
      </c>
      <c r="K18" s="116">
        <v>-20</v>
      </c>
    </row>
    <row r="19" spans="1:11" ht="14.1" customHeight="1" x14ac:dyDescent="0.2">
      <c r="A19" s="306" t="s">
        <v>235</v>
      </c>
      <c r="B19" s="307" t="s">
        <v>236</v>
      </c>
      <c r="C19" s="308"/>
      <c r="D19" s="113">
        <v>0.20525451559934318</v>
      </c>
      <c r="E19" s="115">
        <v>5</v>
      </c>
      <c r="F19" s="114" t="s">
        <v>513</v>
      </c>
      <c r="G19" s="114">
        <v>6</v>
      </c>
      <c r="H19" s="114">
        <v>0</v>
      </c>
      <c r="I19" s="140">
        <v>4</v>
      </c>
      <c r="J19" s="115">
        <v>1</v>
      </c>
      <c r="K19" s="116">
        <v>25</v>
      </c>
    </row>
    <row r="20" spans="1:11" ht="14.1" customHeight="1" x14ac:dyDescent="0.2">
      <c r="A20" s="306">
        <v>12</v>
      </c>
      <c r="B20" s="307" t="s">
        <v>237</v>
      </c>
      <c r="C20" s="308"/>
      <c r="D20" s="113">
        <v>0.90311986863711002</v>
      </c>
      <c r="E20" s="115">
        <v>22</v>
      </c>
      <c r="F20" s="114">
        <v>19</v>
      </c>
      <c r="G20" s="114">
        <v>21</v>
      </c>
      <c r="H20" s="114">
        <v>13</v>
      </c>
      <c r="I20" s="140">
        <v>42</v>
      </c>
      <c r="J20" s="115">
        <v>-20</v>
      </c>
      <c r="K20" s="116">
        <v>-47.61904761904762</v>
      </c>
    </row>
    <row r="21" spans="1:11" ht="14.1" customHeight="1" x14ac:dyDescent="0.2">
      <c r="A21" s="306">
        <v>21</v>
      </c>
      <c r="B21" s="307" t="s">
        <v>238</v>
      </c>
      <c r="C21" s="308"/>
      <c r="D21" s="113">
        <v>0.12315270935960591</v>
      </c>
      <c r="E21" s="115">
        <v>3</v>
      </c>
      <c r="F21" s="114">
        <v>5</v>
      </c>
      <c r="G21" s="114" t="s">
        <v>513</v>
      </c>
      <c r="H21" s="114">
        <v>9</v>
      </c>
      <c r="I21" s="140">
        <v>7</v>
      </c>
      <c r="J21" s="115">
        <v>-4</v>
      </c>
      <c r="K21" s="116">
        <v>-57.142857142857146</v>
      </c>
    </row>
    <row r="22" spans="1:11" ht="14.1" customHeight="1" x14ac:dyDescent="0.2">
      <c r="A22" s="306">
        <v>22</v>
      </c>
      <c r="B22" s="307" t="s">
        <v>239</v>
      </c>
      <c r="C22" s="308"/>
      <c r="D22" s="113">
        <v>1.2725779967159276</v>
      </c>
      <c r="E22" s="115">
        <v>31</v>
      </c>
      <c r="F22" s="114">
        <v>46</v>
      </c>
      <c r="G22" s="114">
        <v>41</v>
      </c>
      <c r="H22" s="114">
        <v>40</v>
      </c>
      <c r="I22" s="140">
        <v>29</v>
      </c>
      <c r="J22" s="115">
        <v>2</v>
      </c>
      <c r="K22" s="116">
        <v>6.8965517241379306</v>
      </c>
    </row>
    <row r="23" spans="1:11" ht="14.1" customHeight="1" x14ac:dyDescent="0.2">
      <c r="A23" s="306">
        <v>23</v>
      </c>
      <c r="B23" s="307" t="s">
        <v>240</v>
      </c>
      <c r="C23" s="308"/>
      <c r="D23" s="113">
        <v>0.5336617405582923</v>
      </c>
      <c r="E23" s="115">
        <v>13</v>
      </c>
      <c r="F23" s="114">
        <v>17</v>
      </c>
      <c r="G23" s="114">
        <v>13</v>
      </c>
      <c r="H23" s="114">
        <v>12</v>
      </c>
      <c r="I23" s="140">
        <v>10</v>
      </c>
      <c r="J23" s="115">
        <v>3</v>
      </c>
      <c r="K23" s="116">
        <v>30</v>
      </c>
    </row>
    <row r="24" spans="1:11" ht="14.1" customHeight="1" x14ac:dyDescent="0.2">
      <c r="A24" s="306">
        <v>24</v>
      </c>
      <c r="B24" s="307" t="s">
        <v>241</v>
      </c>
      <c r="C24" s="308"/>
      <c r="D24" s="113">
        <v>5.7471264367816088</v>
      </c>
      <c r="E24" s="115">
        <v>140</v>
      </c>
      <c r="F24" s="114">
        <v>163</v>
      </c>
      <c r="G24" s="114">
        <v>132</v>
      </c>
      <c r="H24" s="114">
        <v>163</v>
      </c>
      <c r="I24" s="140">
        <v>152</v>
      </c>
      <c r="J24" s="115">
        <v>-12</v>
      </c>
      <c r="K24" s="116">
        <v>-7.8947368421052628</v>
      </c>
    </row>
    <row r="25" spans="1:11" ht="14.1" customHeight="1" x14ac:dyDescent="0.2">
      <c r="A25" s="306">
        <v>25</v>
      </c>
      <c r="B25" s="307" t="s">
        <v>242</v>
      </c>
      <c r="C25" s="308"/>
      <c r="D25" s="113">
        <v>4.556650246305419</v>
      </c>
      <c r="E25" s="115">
        <v>111</v>
      </c>
      <c r="F25" s="114">
        <v>91</v>
      </c>
      <c r="G25" s="114">
        <v>103</v>
      </c>
      <c r="H25" s="114">
        <v>97</v>
      </c>
      <c r="I25" s="140">
        <v>127</v>
      </c>
      <c r="J25" s="115">
        <v>-16</v>
      </c>
      <c r="K25" s="116">
        <v>-12.598425196850394</v>
      </c>
    </row>
    <row r="26" spans="1:11" ht="14.1" customHeight="1" x14ac:dyDescent="0.2">
      <c r="A26" s="306">
        <v>26</v>
      </c>
      <c r="B26" s="307" t="s">
        <v>243</v>
      </c>
      <c r="C26" s="308"/>
      <c r="D26" s="113">
        <v>3.1198686371100166</v>
      </c>
      <c r="E26" s="115">
        <v>76</v>
      </c>
      <c r="F26" s="114">
        <v>62</v>
      </c>
      <c r="G26" s="114">
        <v>65</v>
      </c>
      <c r="H26" s="114">
        <v>52</v>
      </c>
      <c r="I26" s="140">
        <v>78</v>
      </c>
      <c r="J26" s="115">
        <v>-2</v>
      </c>
      <c r="K26" s="116">
        <v>-2.5641025641025643</v>
      </c>
    </row>
    <row r="27" spans="1:11" ht="14.1" customHeight="1" x14ac:dyDescent="0.2">
      <c r="A27" s="306">
        <v>27</v>
      </c>
      <c r="B27" s="307" t="s">
        <v>244</v>
      </c>
      <c r="C27" s="308"/>
      <c r="D27" s="113">
        <v>2.3809523809523809</v>
      </c>
      <c r="E27" s="115">
        <v>58</v>
      </c>
      <c r="F27" s="114">
        <v>42</v>
      </c>
      <c r="G27" s="114">
        <v>37</v>
      </c>
      <c r="H27" s="114">
        <v>30</v>
      </c>
      <c r="I27" s="140">
        <v>46</v>
      </c>
      <c r="J27" s="115">
        <v>12</v>
      </c>
      <c r="K27" s="116">
        <v>26.086956521739129</v>
      </c>
    </row>
    <row r="28" spans="1:11" ht="14.1" customHeight="1" x14ac:dyDescent="0.2">
      <c r="A28" s="306">
        <v>28</v>
      </c>
      <c r="B28" s="307" t="s">
        <v>245</v>
      </c>
      <c r="C28" s="308"/>
      <c r="D28" s="113">
        <v>0.32840722495894908</v>
      </c>
      <c r="E28" s="115">
        <v>8</v>
      </c>
      <c r="F28" s="114">
        <v>13</v>
      </c>
      <c r="G28" s="114">
        <v>28</v>
      </c>
      <c r="H28" s="114">
        <v>17</v>
      </c>
      <c r="I28" s="140">
        <v>17</v>
      </c>
      <c r="J28" s="115">
        <v>-9</v>
      </c>
      <c r="K28" s="116">
        <v>-52.941176470588232</v>
      </c>
    </row>
    <row r="29" spans="1:11" ht="14.1" customHeight="1" x14ac:dyDescent="0.2">
      <c r="A29" s="306">
        <v>29</v>
      </c>
      <c r="B29" s="307" t="s">
        <v>246</v>
      </c>
      <c r="C29" s="308"/>
      <c r="D29" s="113">
        <v>5.2955665024630543</v>
      </c>
      <c r="E29" s="115">
        <v>129</v>
      </c>
      <c r="F29" s="114">
        <v>135</v>
      </c>
      <c r="G29" s="114">
        <v>128</v>
      </c>
      <c r="H29" s="114">
        <v>101</v>
      </c>
      <c r="I29" s="140">
        <v>135</v>
      </c>
      <c r="J29" s="115">
        <v>-6</v>
      </c>
      <c r="K29" s="116">
        <v>-4.4444444444444446</v>
      </c>
    </row>
    <row r="30" spans="1:11" ht="14.1" customHeight="1" x14ac:dyDescent="0.2">
      <c r="A30" s="306" t="s">
        <v>247</v>
      </c>
      <c r="B30" s="307" t="s">
        <v>248</v>
      </c>
      <c r="C30" s="308"/>
      <c r="D30" s="113">
        <v>2.6683087027914616</v>
      </c>
      <c r="E30" s="115">
        <v>65</v>
      </c>
      <c r="F30" s="114">
        <v>78</v>
      </c>
      <c r="G30" s="114">
        <v>72</v>
      </c>
      <c r="H30" s="114">
        <v>60</v>
      </c>
      <c r="I30" s="140">
        <v>80</v>
      </c>
      <c r="J30" s="115">
        <v>-15</v>
      </c>
      <c r="K30" s="116">
        <v>-18.75</v>
      </c>
    </row>
    <row r="31" spans="1:11" ht="14.1" customHeight="1" x14ac:dyDescent="0.2">
      <c r="A31" s="306" t="s">
        <v>249</v>
      </c>
      <c r="B31" s="307" t="s">
        <v>250</v>
      </c>
      <c r="C31" s="308"/>
      <c r="D31" s="113">
        <v>2.6272577996715927</v>
      </c>
      <c r="E31" s="115">
        <v>64</v>
      </c>
      <c r="F31" s="114">
        <v>54</v>
      </c>
      <c r="G31" s="114" t="s">
        <v>513</v>
      </c>
      <c r="H31" s="114" t="s">
        <v>513</v>
      </c>
      <c r="I31" s="140" t="s">
        <v>513</v>
      </c>
      <c r="J31" s="115" t="s">
        <v>513</v>
      </c>
      <c r="K31" s="116" t="s">
        <v>513</v>
      </c>
    </row>
    <row r="32" spans="1:11" ht="14.1" customHeight="1" x14ac:dyDescent="0.2">
      <c r="A32" s="306">
        <v>31</v>
      </c>
      <c r="B32" s="307" t="s">
        <v>251</v>
      </c>
      <c r="C32" s="308"/>
      <c r="D32" s="113">
        <v>0.45155993431855501</v>
      </c>
      <c r="E32" s="115">
        <v>11</v>
      </c>
      <c r="F32" s="114">
        <v>8</v>
      </c>
      <c r="G32" s="114">
        <v>15</v>
      </c>
      <c r="H32" s="114">
        <v>7</v>
      </c>
      <c r="I32" s="140">
        <v>14</v>
      </c>
      <c r="J32" s="115">
        <v>-3</v>
      </c>
      <c r="K32" s="116">
        <v>-21.428571428571427</v>
      </c>
    </row>
    <row r="33" spans="1:11" ht="14.1" customHeight="1" x14ac:dyDescent="0.2">
      <c r="A33" s="306">
        <v>32</v>
      </c>
      <c r="B33" s="307" t="s">
        <v>252</v>
      </c>
      <c r="C33" s="308"/>
      <c r="D33" s="113">
        <v>2.7914614121510675</v>
      </c>
      <c r="E33" s="115">
        <v>68</v>
      </c>
      <c r="F33" s="114">
        <v>99</v>
      </c>
      <c r="G33" s="114">
        <v>69</v>
      </c>
      <c r="H33" s="114">
        <v>49</v>
      </c>
      <c r="I33" s="140">
        <v>63</v>
      </c>
      <c r="J33" s="115">
        <v>5</v>
      </c>
      <c r="K33" s="116">
        <v>7.9365079365079367</v>
      </c>
    </row>
    <row r="34" spans="1:11" ht="14.1" customHeight="1" x14ac:dyDescent="0.2">
      <c r="A34" s="306">
        <v>33</v>
      </c>
      <c r="B34" s="307" t="s">
        <v>253</v>
      </c>
      <c r="C34" s="308"/>
      <c r="D34" s="113">
        <v>1.5599343185550083</v>
      </c>
      <c r="E34" s="115">
        <v>38</v>
      </c>
      <c r="F34" s="114">
        <v>29</v>
      </c>
      <c r="G34" s="114">
        <v>45</v>
      </c>
      <c r="H34" s="114">
        <v>34</v>
      </c>
      <c r="I34" s="140">
        <v>28</v>
      </c>
      <c r="J34" s="115">
        <v>10</v>
      </c>
      <c r="K34" s="116">
        <v>35.714285714285715</v>
      </c>
    </row>
    <row r="35" spans="1:11" ht="14.1" customHeight="1" x14ac:dyDescent="0.2">
      <c r="A35" s="306">
        <v>34</v>
      </c>
      <c r="B35" s="307" t="s">
        <v>254</v>
      </c>
      <c r="C35" s="308"/>
      <c r="D35" s="113">
        <v>3.1198686371100166</v>
      </c>
      <c r="E35" s="115">
        <v>76</v>
      </c>
      <c r="F35" s="114">
        <v>72</v>
      </c>
      <c r="G35" s="114">
        <v>59</v>
      </c>
      <c r="H35" s="114">
        <v>65</v>
      </c>
      <c r="I35" s="140">
        <v>68</v>
      </c>
      <c r="J35" s="115">
        <v>8</v>
      </c>
      <c r="K35" s="116">
        <v>11.764705882352942</v>
      </c>
    </row>
    <row r="36" spans="1:11" ht="14.1" customHeight="1" x14ac:dyDescent="0.2">
      <c r="A36" s="306">
        <v>41</v>
      </c>
      <c r="B36" s="307" t="s">
        <v>255</v>
      </c>
      <c r="C36" s="308"/>
      <c r="D36" s="113">
        <v>1.7651888341543513</v>
      </c>
      <c r="E36" s="115">
        <v>43</v>
      </c>
      <c r="F36" s="114">
        <v>51</v>
      </c>
      <c r="G36" s="114">
        <v>44</v>
      </c>
      <c r="H36" s="114">
        <v>67</v>
      </c>
      <c r="I36" s="140">
        <v>63</v>
      </c>
      <c r="J36" s="115">
        <v>-20</v>
      </c>
      <c r="K36" s="116">
        <v>-31.746031746031747</v>
      </c>
    </row>
    <row r="37" spans="1:11" ht="14.1" customHeight="1" x14ac:dyDescent="0.2">
      <c r="A37" s="306">
        <v>42</v>
      </c>
      <c r="B37" s="307" t="s">
        <v>256</v>
      </c>
      <c r="C37" s="308"/>
      <c r="D37" s="113">
        <v>0.16420361247947454</v>
      </c>
      <c r="E37" s="115">
        <v>4</v>
      </c>
      <c r="F37" s="114" t="s">
        <v>513</v>
      </c>
      <c r="G37" s="114">
        <v>8</v>
      </c>
      <c r="H37" s="114">
        <v>7</v>
      </c>
      <c r="I37" s="140">
        <v>10</v>
      </c>
      <c r="J37" s="115">
        <v>-6</v>
      </c>
      <c r="K37" s="116">
        <v>-60</v>
      </c>
    </row>
    <row r="38" spans="1:11" ht="14.1" customHeight="1" x14ac:dyDescent="0.2">
      <c r="A38" s="306">
        <v>43</v>
      </c>
      <c r="B38" s="307" t="s">
        <v>257</v>
      </c>
      <c r="C38" s="308"/>
      <c r="D38" s="113">
        <v>0.45155993431855501</v>
      </c>
      <c r="E38" s="115">
        <v>11</v>
      </c>
      <c r="F38" s="114">
        <v>8</v>
      </c>
      <c r="G38" s="114">
        <v>8</v>
      </c>
      <c r="H38" s="114">
        <v>5</v>
      </c>
      <c r="I38" s="140">
        <v>11</v>
      </c>
      <c r="J38" s="115">
        <v>0</v>
      </c>
      <c r="K38" s="116">
        <v>0</v>
      </c>
    </row>
    <row r="39" spans="1:11" ht="14.1" customHeight="1" x14ac:dyDescent="0.2">
      <c r="A39" s="306">
        <v>51</v>
      </c>
      <c r="B39" s="307" t="s">
        <v>258</v>
      </c>
      <c r="C39" s="308"/>
      <c r="D39" s="113">
        <v>9.9753694581280783</v>
      </c>
      <c r="E39" s="115">
        <v>243</v>
      </c>
      <c r="F39" s="114">
        <v>204</v>
      </c>
      <c r="G39" s="114">
        <v>244</v>
      </c>
      <c r="H39" s="114">
        <v>170</v>
      </c>
      <c r="I39" s="140">
        <v>224</v>
      </c>
      <c r="J39" s="115">
        <v>19</v>
      </c>
      <c r="K39" s="116">
        <v>8.4821428571428577</v>
      </c>
    </row>
    <row r="40" spans="1:11" ht="14.1" customHeight="1" x14ac:dyDescent="0.2">
      <c r="A40" s="306" t="s">
        <v>259</v>
      </c>
      <c r="B40" s="307" t="s">
        <v>260</v>
      </c>
      <c r="C40" s="308"/>
      <c r="D40" s="113">
        <v>8.9080459770114935</v>
      </c>
      <c r="E40" s="115">
        <v>217</v>
      </c>
      <c r="F40" s="114">
        <v>184</v>
      </c>
      <c r="G40" s="114">
        <v>225</v>
      </c>
      <c r="H40" s="114">
        <v>163</v>
      </c>
      <c r="I40" s="140">
        <v>191</v>
      </c>
      <c r="J40" s="115">
        <v>26</v>
      </c>
      <c r="K40" s="116">
        <v>13.612565445026178</v>
      </c>
    </row>
    <row r="41" spans="1:11" ht="14.1" customHeight="1" x14ac:dyDescent="0.2">
      <c r="A41" s="306"/>
      <c r="B41" s="307" t="s">
        <v>261</v>
      </c>
      <c r="C41" s="308"/>
      <c r="D41" s="113">
        <v>8.2101806239737272</v>
      </c>
      <c r="E41" s="115">
        <v>200</v>
      </c>
      <c r="F41" s="114">
        <v>173</v>
      </c>
      <c r="G41" s="114">
        <v>201</v>
      </c>
      <c r="H41" s="114">
        <v>158</v>
      </c>
      <c r="I41" s="140">
        <v>180</v>
      </c>
      <c r="J41" s="115">
        <v>20</v>
      </c>
      <c r="K41" s="116">
        <v>11.111111111111111</v>
      </c>
    </row>
    <row r="42" spans="1:11" ht="14.1" customHeight="1" x14ac:dyDescent="0.2">
      <c r="A42" s="306">
        <v>52</v>
      </c>
      <c r="B42" s="307" t="s">
        <v>262</v>
      </c>
      <c r="C42" s="308"/>
      <c r="D42" s="113">
        <v>3.4482758620689653</v>
      </c>
      <c r="E42" s="115">
        <v>84</v>
      </c>
      <c r="F42" s="114">
        <v>80</v>
      </c>
      <c r="G42" s="114">
        <v>64</v>
      </c>
      <c r="H42" s="114">
        <v>69</v>
      </c>
      <c r="I42" s="140">
        <v>99</v>
      </c>
      <c r="J42" s="115">
        <v>-15</v>
      </c>
      <c r="K42" s="116">
        <v>-15.151515151515152</v>
      </c>
    </row>
    <row r="43" spans="1:11" ht="14.1" customHeight="1" x14ac:dyDescent="0.2">
      <c r="A43" s="306" t="s">
        <v>263</v>
      </c>
      <c r="B43" s="307" t="s">
        <v>264</v>
      </c>
      <c r="C43" s="308"/>
      <c r="D43" s="113">
        <v>3.0377668308702792</v>
      </c>
      <c r="E43" s="115">
        <v>74</v>
      </c>
      <c r="F43" s="114">
        <v>52</v>
      </c>
      <c r="G43" s="114">
        <v>54</v>
      </c>
      <c r="H43" s="114">
        <v>58</v>
      </c>
      <c r="I43" s="140">
        <v>91</v>
      </c>
      <c r="J43" s="115">
        <v>-17</v>
      </c>
      <c r="K43" s="116">
        <v>-18.681318681318682</v>
      </c>
    </row>
    <row r="44" spans="1:11" ht="14.1" customHeight="1" x14ac:dyDescent="0.2">
      <c r="A44" s="306">
        <v>53</v>
      </c>
      <c r="B44" s="307" t="s">
        <v>265</v>
      </c>
      <c r="C44" s="308"/>
      <c r="D44" s="113">
        <v>0.82101806239737274</v>
      </c>
      <c r="E44" s="115">
        <v>20</v>
      </c>
      <c r="F44" s="114">
        <v>18</v>
      </c>
      <c r="G44" s="114">
        <v>16</v>
      </c>
      <c r="H44" s="114">
        <v>14</v>
      </c>
      <c r="I44" s="140">
        <v>19</v>
      </c>
      <c r="J44" s="115">
        <v>1</v>
      </c>
      <c r="K44" s="116">
        <v>5.2631578947368425</v>
      </c>
    </row>
    <row r="45" spans="1:11" ht="14.1" customHeight="1" x14ac:dyDescent="0.2">
      <c r="A45" s="306" t="s">
        <v>266</v>
      </c>
      <c r="B45" s="307" t="s">
        <v>267</v>
      </c>
      <c r="C45" s="308"/>
      <c r="D45" s="113">
        <v>0.73891625615763545</v>
      </c>
      <c r="E45" s="115">
        <v>18</v>
      </c>
      <c r="F45" s="114">
        <v>17</v>
      </c>
      <c r="G45" s="114">
        <v>14</v>
      </c>
      <c r="H45" s="114">
        <v>14</v>
      </c>
      <c r="I45" s="140">
        <v>17</v>
      </c>
      <c r="J45" s="115">
        <v>1</v>
      </c>
      <c r="K45" s="116">
        <v>5.882352941176471</v>
      </c>
    </row>
    <row r="46" spans="1:11" ht="14.1" customHeight="1" x14ac:dyDescent="0.2">
      <c r="A46" s="306">
        <v>54</v>
      </c>
      <c r="B46" s="307" t="s">
        <v>268</v>
      </c>
      <c r="C46" s="308"/>
      <c r="D46" s="113">
        <v>2.3809523809523809</v>
      </c>
      <c r="E46" s="115">
        <v>58</v>
      </c>
      <c r="F46" s="114">
        <v>49</v>
      </c>
      <c r="G46" s="114">
        <v>60</v>
      </c>
      <c r="H46" s="114">
        <v>53</v>
      </c>
      <c r="I46" s="140">
        <v>110</v>
      </c>
      <c r="J46" s="115">
        <v>-52</v>
      </c>
      <c r="K46" s="116">
        <v>-47.272727272727273</v>
      </c>
    </row>
    <row r="47" spans="1:11" ht="14.1" customHeight="1" x14ac:dyDescent="0.2">
      <c r="A47" s="306">
        <v>61</v>
      </c>
      <c r="B47" s="307" t="s">
        <v>269</v>
      </c>
      <c r="C47" s="308"/>
      <c r="D47" s="113">
        <v>0.86206896551724133</v>
      </c>
      <c r="E47" s="115">
        <v>21</v>
      </c>
      <c r="F47" s="114">
        <v>29</v>
      </c>
      <c r="G47" s="114">
        <v>48</v>
      </c>
      <c r="H47" s="114">
        <v>32</v>
      </c>
      <c r="I47" s="140">
        <v>32</v>
      </c>
      <c r="J47" s="115">
        <v>-11</v>
      </c>
      <c r="K47" s="116">
        <v>-34.375</v>
      </c>
    </row>
    <row r="48" spans="1:11" ht="14.1" customHeight="1" x14ac:dyDescent="0.2">
      <c r="A48" s="306">
        <v>62</v>
      </c>
      <c r="B48" s="307" t="s">
        <v>270</v>
      </c>
      <c r="C48" s="308"/>
      <c r="D48" s="113">
        <v>7.7996715927750406</v>
      </c>
      <c r="E48" s="115">
        <v>190</v>
      </c>
      <c r="F48" s="114">
        <v>209</v>
      </c>
      <c r="G48" s="114">
        <v>236</v>
      </c>
      <c r="H48" s="114">
        <v>156</v>
      </c>
      <c r="I48" s="140">
        <v>195</v>
      </c>
      <c r="J48" s="115">
        <v>-5</v>
      </c>
      <c r="K48" s="116">
        <v>-2.5641025641025643</v>
      </c>
    </row>
    <row r="49" spans="1:11" ht="14.1" customHeight="1" x14ac:dyDescent="0.2">
      <c r="A49" s="306">
        <v>63</v>
      </c>
      <c r="B49" s="307" t="s">
        <v>271</v>
      </c>
      <c r="C49" s="308"/>
      <c r="D49" s="113">
        <v>3.4072249589490968</v>
      </c>
      <c r="E49" s="115">
        <v>83</v>
      </c>
      <c r="F49" s="114">
        <v>95</v>
      </c>
      <c r="G49" s="114">
        <v>110</v>
      </c>
      <c r="H49" s="114">
        <v>61</v>
      </c>
      <c r="I49" s="140">
        <v>101</v>
      </c>
      <c r="J49" s="115">
        <v>-18</v>
      </c>
      <c r="K49" s="116">
        <v>-17.821782178217823</v>
      </c>
    </row>
    <row r="50" spans="1:11" ht="14.1" customHeight="1" x14ac:dyDescent="0.2">
      <c r="A50" s="306" t="s">
        <v>272</v>
      </c>
      <c r="B50" s="307" t="s">
        <v>273</v>
      </c>
      <c r="C50" s="308"/>
      <c r="D50" s="113">
        <v>0.49261083743842365</v>
      </c>
      <c r="E50" s="115">
        <v>12</v>
      </c>
      <c r="F50" s="114">
        <v>15</v>
      </c>
      <c r="G50" s="114">
        <v>17</v>
      </c>
      <c r="H50" s="114">
        <v>6</v>
      </c>
      <c r="I50" s="140">
        <v>17</v>
      </c>
      <c r="J50" s="115">
        <v>-5</v>
      </c>
      <c r="K50" s="116">
        <v>-29.411764705882351</v>
      </c>
    </row>
    <row r="51" spans="1:11" ht="14.1" customHeight="1" x14ac:dyDescent="0.2">
      <c r="A51" s="306" t="s">
        <v>274</v>
      </c>
      <c r="B51" s="307" t="s">
        <v>275</v>
      </c>
      <c r="C51" s="308"/>
      <c r="D51" s="113">
        <v>2.5862068965517242</v>
      </c>
      <c r="E51" s="115">
        <v>63</v>
      </c>
      <c r="F51" s="114">
        <v>72</v>
      </c>
      <c r="G51" s="114">
        <v>77</v>
      </c>
      <c r="H51" s="114">
        <v>49</v>
      </c>
      <c r="I51" s="140">
        <v>78</v>
      </c>
      <c r="J51" s="115">
        <v>-15</v>
      </c>
      <c r="K51" s="116">
        <v>-19.23076923076923</v>
      </c>
    </row>
    <row r="52" spans="1:11" ht="14.1" customHeight="1" x14ac:dyDescent="0.2">
      <c r="A52" s="306">
        <v>71</v>
      </c>
      <c r="B52" s="307" t="s">
        <v>276</v>
      </c>
      <c r="C52" s="308"/>
      <c r="D52" s="113">
        <v>6.486042692939245</v>
      </c>
      <c r="E52" s="115">
        <v>158</v>
      </c>
      <c r="F52" s="114">
        <v>113</v>
      </c>
      <c r="G52" s="114">
        <v>155</v>
      </c>
      <c r="H52" s="114">
        <v>166</v>
      </c>
      <c r="I52" s="140">
        <v>203</v>
      </c>
      <c r="J52" s="115">
        <v>-45</v>
      </c>
      <c r="K52" s="116">
        <v>-22.167487684729064</v>
      </c>
    </row>
    <row r="53" spans="1:11" ht="14.1" customHeight="1" x14ac:dyDescent="0.2">
      <c r="A53" s="306" t="s">
        <v>277</v>
      </c>
      <c r="B53" s="307" t="s">
        <v>278</v>
      </c>
      <c r="C53" s="308"/>
      <c r="D53" s="113">
        <v>2.6683087027914616</v>
      </c>
      <c r="E53" s="115">
        <v>65</v>
      </c>
      <c r="F53" s="114">
        <v>39</v>
      </c>
      <c r="G53" s="114">
        <v>56</v>
      </c>
      <c r="H53" s="114">
        <v>59</v>
      </c>
      <c r="I53" s="140">
        <v>83</v>
      </c>
      <c r="J53" s="115">
        <v>-18</v>
      </c>
      <c r="K53" s="116">
        <v>-21.686746987951807</v>
      </c>
    </row>
    <row r="54" spans="1:11" ht="14.1" customHeight="1" x14ac:dyDescent="0.2">
      <c r="A54" s="306" t="s">
        <v>279</v>
      </c>
      <c r="B54" s="307" t="s">
        <v>280</v>
      </c>
      <c r="C54" s="308"/>
      <c r="D54" s="113">
        <v>2.7504105090311985</v>
      </c>
      <c r="E54" s="115">
        <v>67</v>
      </c>
      <c r="F54" s="114">
        <v>60</v>
      </c>
      <c r="G54" s="114">
        <v>79</v>
      </c>
      <c r="H54" s="114">
        <v>83</v>
      </c>
      <c r="I54" s="140">
        <v>91</v>
      </c>
      <c r="J54" s="115">
        <v>-24</v>
      </c>
      <c r="K54" s="116">
        <v>-26.373626373626372</v>
      </c>
    </row>
    <row r="55" spans="1:11" ht="14.1" customHeight="1" x14ac:dyDescent="0.2">
      <c r="A55" s="306">
        <v>72</v>
      </c>
      <c r="B55" s="307" t="s">
        <v>281</v>
      </c>
      <c r="C55" s="308"/>
      <c r="D55" s="113">
        <v>2.6683087027914616</v>
      </c>
      <c r="E55" s="115">
        <v>65</v>
      </c>
      <c r="F55" s="114">
        <v>33</v>
      </c>
      <c r="G55" s="114">
        <v>39</v>
      </c>
      <c r="H55" s="114">
        <v>44</v>
      </c>
      <c r="I55" s="140">
        <v>47</v>
      </c>
      <c r="J55" s="115">
        <v>18</v>
      </c>
      <c r="K55" s="116">
        <v>38.297872340425535</v>
      </c>
    </row>
    <row r="56" spans="1:11" ht="14.1" customHeight="1" x14ac:dyDescent="0.2">
      <c r="A56" s="306" t="s">
        <v>282</v>
      </c>
      <c r="B56" s="307" t="s">
        <v>283</v>
      </c>
      <c r="C56" s="308"/>
      <c r="D56" s="113">
        <v>0.65681444991789817</v>
      </c>
      <c r="E56" s="115">
        <v>16</v>
      </c>
      <c r="F56" s="114">
        <v>7</v>
      </c>
      <c r="G56" s="114">
        <v>15</v>
      </c>
      <c r="H56" s="114">
        <v>19</v>
      </c>
      <c r="I56" s="140">
        <v>18</v>
      </c>
      <c r="J56" s="115">
        <v>-2</v>
      </c>
      <c r="K56" s="116">
        <v>-11.111111111111111</v>
      </c>
    </row>
    <row r="57" spans="1:11" ht="14.1" customHeight="1" x14ac:dyDescent="0.2">
      <c r="A57" s="306" t="s">
        <v>284</v>
      </c>
      <c r="B57" s="307" t="s">
        <v>285</v>
      </c>
      <c r="C57" s="308"/>
      <c r="D57" s="113">
        <v>1.0673234811165846</v>
      </c>
      <c r="E57" s="115">
        <v>26</v>
      </c>
      <c r="F57" s="114">
        <v>20</v>
      </c>
      <c r="G57" s="114">
        <v>20</v>
      </c>
      <c r="H57" s="114">
        <v>20</v>
      </c>
      <c r="I57" s="140">
        <v>22</v>
      </c>
      <c r="J57" s="115">
        <v>4</v>
      </c>
      <c r="K57" s="116">
        <v>18.181818181818183</v>
      </c>
    </row>
    <row r="58" spans="1:11" ht="14.1" customHeight="1" x14ac:dyDescent="0.2">
      <c r="A58" s="306">
        <v>73</v>
      </c>
      <c r="B58" s="307" t="s">
        <v>286</v>
      </c>
      <c r="C58" s="308"/>
      <c r="D58" s="113">
        <v>2.0935960591133007</v>
      </c>
      <c r="E58" s="115">
        <v>51</v>
      </c>
      <c r="F58" s="114">
        <v>41</v>
      </c>
      <c r="G58" s="114">
        <v>62</v>
      </c>
      <c r="H58" s="114">
        <v>55</v>
      </c>
      <c r="I58" s="140">
        <v>49</v>
      </c>
      <c r="J58" s="115">
        <v>2</v>
      </c>
      <c r="K58" s="116">
        <v>4.0816326530612246</v>
      </c>
    </row>
    <row r="59" spans="1:11" ht="14.1" customHeight="1" x14ac:dyDescent="0.2">
      <c r="A59" s="306" t="s">
        <v>287</v>
      </c>
      <c r="B59" s="307" t="s">
        <v>288</v>
      </c>
      <c r="C59" s="308"/>
      <c r="D59" s="113">
        <v>1.3957307060755337</v>
      </c>
      <c r="E59" s="115">
        <v>34</v>
      </c>
      <c r="F59" s="114">
        <v>33</v>
      </c>
      <c r="G59" s="114">
        <v>42</v>
      </c>
      <c r="H59" s="114">
        <v>40</v>
      </c>
      <c r="I59" s="140">
        <v>34</v>
      </c>
      <c r="J59" s="115">
        <v>0</v>
      </c>
      <c r="K59" s="116">
        <v>0</v>
      </c>
    </row>
    <row r="60" spans="1:11" ht="14.1" customHeight="1" x14ac:dyDescent="0.2">
      <c r="A60" s="306">
        <v>81</v>
      </c>
      <c r="B60" s="307" t="s">
        <v>289</v>
      </c>
      <c r="C60" s="308"/>
      <c r="D60" s="113">
        <v>7.4712643678160919</v>
      </c>
      <c r="E60" s="115">
        <v>182</v>
      </c>
      <c r="F60" s="114">
        <v>150</v>
      </c>
      <c r="G60" s="114">
        <v>160</v>
      </c>
      <c r="H60" s="114">
        <v>153</v>
      </c>
      <c r="I60" s="140">
        <v>171</v>
      </c>
      <c r="J60" s="115">
        <v>11</v>
      </c>
      <c r="K60" s="116">
        <v>6.4327485380116958</v>
      </c>
    </row>
    <row r="61" spans="1:11" ht="14.1" customHeight="1" x14ac:dyDescent="0.2">
      <c r="A61" s="306" t="s">
        <v>290</v>
      </c>
      <c r="B61" s="307" t="s">
        <v>291</v>
      </c>
      <c r="C61" s="308"/>
      <c r="D61" s="113">
        <v>2.0114942528735633</v>
      </c>
      <c r="E61" s="115">
        <v>49</v>
      </c>
      <c r="F61" s="114">
        <v>28</v>
      </c>
      <c r="G61" s="114">
        <v>30</v>
      </c>
      <c r="H61" s="114">
        <v>29</v>
      </c>
      <c r="I61" s="140">
        <v>33</v>
      </c>
      <c r="J61" s="115">
        <v>16</v>
      </c>
      <c r="K61" s="116">
        <v>48.484848484848484</v>
      </c>
    </row>
    <row r="62" spans="1:11" ht="14.1" customHeight="1" x14ac:dyDescent="0.2">
      <c r="A62" s="306" t="s">
        <v>292</v>
      </c>
      <c r="B62" s="307" t="s">
        <v>293</v>
      </c>
      <c r="C62" s="308"/>
      <c r="D62" s="113">
        <v>3.1609195402298851</v>
      </c>
      <c r="E62" s="115">
        <v>77</v>
      </c>
      <c r="F62" s="114">
        <v>65</v>
      </c>
      <c r="G62" s="114">
        <v>78</v>
      </c>
      <c r="H62" s="114">
        <v>56</v>
      </c>
      <c r="I62" s="140">
        <v>72</v>
      </c>
      <c r="J62" s="115">
        <v>5</v>
      </c>
      <c r="K62" s="116">
        <v>6.9444444444444446</v>
      </c>
    </row>
    <row r="63" spans="1:11" ht="14.1" customHeight="1" x14ac:dyDescent="0.2">
      <c r="A63" s="306"/>
      <c r="B63" s="307" t="s">
        <v>294</v>
      </c>
      <c r="C63" s="308"/>
      <c r="D63" s="113">
        <v>2.8325123152709359</v>
      </c>
      <c r="E63" s="115">
        <v>69</v>
      </c>
      <c r="F63" s="114">
        <v>60</v>
      </c>
      <c r="G63" s="114">
        <v>63</v>
      </c>
      <c r="H63" s="114">
        <v>49</v>
      </c>
      <c r="I63" s="140">
        <v>67</v>
      </c>
      <c r="J63" s="115">
        <v>2</v>
      </c>
      <c r="K63" s="116">
        <v>2.9850746268656718</v>
      </c>
    </row>
    <row r="64" spans="1:11" ht="14.1" customHeight="1" x14ac:dyDescent="0.2">
      <c r="A64" s="306" t="s">
        <v>295</v>
      </c>
      <c r="B64" s="307" t="s">
        <v>296</v>
      </c>
      <c r="C64" s="308"/>
      <c r="D64" s="113">
        <v>1.0262725779967159</v>
      </c>
      <c r="E64" s="115">
        <v>25</v>
      </c>
      <c r="F64" s="114">
        <v>32</v>
      </c>
      <c r="G64" s="114">
        <v>24</v>
      </c>
      <c r="H64" s="114">
        <v>29</v>
      </c>
      <c r="I64" s="140">
        <v>33</v>
      </c>
      <c r="J64" s="115">
        <v>-8</v>
      </c>
      <c r="K64" s="116">
        <v>-24.242424242424242</v>
      </c>
    </row>
    <row r="65" spans="1:11" ht="14.1" customHeight="1" x14ac:dyDescent="0.2">
      <c r="A65" s="306" t="s">
        <v>297</v>
      </c>
      <c r="B65" s="307" t="s">
        <v>298</v>
      </c>
      <c r="C65" s="308"/>
      <c r="D65" s="113">
        <v>0.49261083743842365</v>
      </c>
      <c r="E65" s="115">
        <v>12</v>
      </c>
      <c r="F65" s="114">
        <v>10</v>
      </c>
      <c r="G65" s="114">
        <v>16</v>
      </c>
      <c r="H65" s="114">
        <v>17</v>
      </c>
      <c r="I65" s="140">
        <v>21</v>
      </c>
      <c r="J65" s="115">
        <v>-9</v>
      </c>
      <c r="K65" s="116">
        <v>-42.857142857142854</v>
      </c>
    </row>
    <row r="66" spans="1:11" ht="14.1" customHeight="1" x14ac:dyDescent="0.2">
      <c r="A66" s="306">
        <v>82</v>
      </c>
      <c r="B66" s="307" t="s">
        <v>299</v>
      </c>
      <c r="C66" s="308"/>
      <c r="D66" s="113">
        <v>5.623973727422003</v>
      </c>
      <c r="E66" s="115">
        <v>137</v>
      </c>
      <c r="F66" s="114">
        <v>121</v>
      </c>
      <c r="G66" s="114">
        <v>137</v>
      </c>
      <c r="H66" s="114">
        <v>80</v>
      </c>
      <c r="I66" s="140">
        <v>112</v>
      </c>
      <c r="J66" s="115">
        <v>25</v>
      </c>
      <c r="K66" s="116">
        <v>22.321428571428573</v>
      </c>
    </row>
    <row r="67" spans="1:11" ht="14.1" customHeight="1" x14ac:dyDescent="0.2">
      <c r="A67" s="306" t="s">
        <v>300</v>
      </c>
      <c r="B67" s="307" t="s">
        <v>301</v>
      </c>
      <c r="C67" s="308"/>
      <c r="D67" s="113">
        <v>4.2282430213464695</v>
      </c>
      <c r="E67" s="115">
        <v>103</v>
      </c>
      <c r="F67" s="114">
        <v>84</v>
      </c>
      <c r="G67" s="114">
        <v>109</v>
      </c>
      <c r="H67" s="114">
        <v>70</v>
      </c>
      <c r="I67" s="140">
        <v>83</v>
      </c>
      <c r="J67" s="115">
        <v>20</v>
      </c>
      <c r="K67" s="116">
        <v>24.096385542168676</v>
      </c>
    </row>
    <row r="68" spans="1:11" ht="14.1" customHeight="1" x14ac:dyDescent="0.2">
      <c r="A68" s="306" t="s">
        <v>302</v>
      </c>
      <c r="B68" s="307" t="s">
        <v>303</v>
      </c>
      <c r="C68" s="308"/>
      <c r="D68" s="113">
        <v>0.82101806239737274</v>
      </c>
      <c r="E68" s="115">
        <v>20</v>
      </c>
      <c r="F68" s="114">
        <v>17</v>
      </c>
      <c r="G68" s="114">
        <v>17</v>
      </c>
      <c r="H68" s="114">
        <v>5</v>
      </c>
      <c r="I68" s="140">
        <v>14</v>
      </c>
      <c r="J68" s="115">
        <v>6</v>
      </c>
      <c r="K68" s="116">
        <v>42.857142857142854</v>
      </c>
    </row>
    <row r="69" spans="1:11" ht="14.1" customHeight="1" x14ac:dyDescent="0.2">
      <c r="A69" s="306">
        <v>83</v>
      </c>
      <c r="B69" s="307" t="s">
        <v>304</v>
      </c>
      <c r="C69" s="308"/>
      <c r="D69" s="113">
        <v>3.8587848932676518</v>
      </c>
      <c r="E69" s="115">
        <v>94</v>
      </c>
      <c r="F69" s="114">
        <v>64</v>
      </c>
      <c r="G69" s="114">
        <v>95</v>
      </c>
      <c r="H69" s="114">
        <v>51</v>
      </c>
      <c r="I69" s="140">
        <v>76</v>
      </c>
      <c r="J69" s="115">
        <v>18</v>
      </c>
      <c r="K69" s="116">
        <v>23.684210526315791</v>
      </c>
    </row>
    <row r="70" spans="1:11" ht="14.1" customHeight="1" x14ac:dyDescent="0.2">
      <c r="A70" s="306" t="s">
        <v>305</v>
      </c>
      <c r="B70" s="307" t="s">
        <v>306</v>
      </c>
      <c r="C70" s="308"/>
      <c r="D70" s="113">
        <v>2.9556650246305418</v>
      </c>
      <c r="E70" s="115">
        <v>72</v>
      </c>
      <c r="F70" s="114">
        <v>52</v>
      </c>
      <c r="G70" s="114">
        <v>79</v>
      </c>
      <c r="H70" s="114">
        <v>38</v>
      </c>
      <c r="I70" s="140">
        <v>58</v>
      </c>
      <c r="J70" s="115">
        <v>14</v>
      </c>
      <c r="K70" s="116">
        <v>24.137931034482758</v>
      </c>
    </row>
    <row r="71" spans="1:11" ht="14.1" customHeight="1" x14ac:dyDescent="0.2">
      <c r="A71" s="306"/>
      <c r="B71" s="307" t="s">
        <v>307</v>
      </c>
      <c r="C71" s="308"/>
      <c r="D71" s="113">
        <v>1.5188834154351396</v>
      </c>
      <c r="E71" s="115">
        <v>37</v>
      </c>
      <c r="F71" s="114">
        <v>28</v>
      </c>
      <c r="G71" s="114">
        <v>48</v>
      </c>
      <c r="H71" s="114">
        <v>18</v>
      </c>
      <c r="I71" s="140">
        <v>30</v>
      </c>
      <c r="J71" s="115">
        <v>7</v>
      </c>
      <c r="K71" s="116">
        <v>23.333333333333332</v>
      </c>
    </row>
    <row r="72" spans="1:11" ht="14.1" customHeight="1" x14ac:dyDescent="0.2">
      <c r="A72" s="306">
        <v>84</v>
      </c>
      <c r="B72" s="307" t="s">
        <v>308</v>
      </c>
      <c r="C72" s="308"/>
      <c r="D72" s="113">
        <v>1.354679802955665</v>
      </c>
      <c r="E72" s="115">
        <v>33</v>
      </c>
      <c r="F72" s="114">
        <v>38</v>
      </c>
      <c r="G72" s="114">
        <v>68</v>
      </c>
      <c r="H72" s="114">
        <v>32</v>
      </c>
      <c r="I72" s="140">
        <v>42</v>
      </c>
      <c r="J72" s="115">
        <v>-9</v>
      </c>
      <c r="K72" s="116">
        <v>-21.428571428571427</v>
      </c>
    </row>
    <row r="73" spans="1:11" ht="14.1" customHeight="1" x14ac:dyDescent="0.2">
      <c r="A73" s="306" t="s">
        <v>309</v>
      </c>
      <c r="B73" s="307" t="s">
        <v>310</v>
      </c>
      <c r="C73" s="308"/>
      <c r="D73" s="113">
        <v>0.45155993431855501</v>
      </c>
      <c r="E73" s="115">
        <v>11</v>
      </c>
      <c r="F73" s="114">
        <v>17</v>
      </c>
      <c r="G73" s="114">
        <v>37</v>
      </c>
      <c r="H73" s="114">
        <v>6</v>
      </c>
      <c r="I73" s="140">
        <v>14</v>
      </c>
      <c r="J73" s="115">
        <v>-3</v>
      </c>
      <c r="K73" s="116">
        <v>-21.428571428571427</v>
      </c>
    </row>
    <row r="74" spans="1:11" ht="14.1" customHeight="1" x14ac:dyDescent="0.2">
      <c r="A74" s="306" t="s">
        <v>311</v>
      </c>
      <c r="B74" s="307" t="s">
        <v>312</v>
      </c>
      <c r="C74" s="308"/>
      <c r="D74" s="113">
        <v>0.16420361247947454</v>
      </c>
      <c r="E74" s="115">
        <v>4</v>
      </c>
      <c r="F74" s="114">
        <v>4</v>
      </c>
      <c r="G74" s="114">
        <v>8</v>
      </c>
      <c r="H74" s="114">
        <v>8</v>
      </c>
      <c r="I74" s="140">
        <v>9</v>
      </c>
      <c r="J74" s="115">
        <v>-5</v>
      </c>
      <c r="K74" s="116">
        <v>-55.555555555555557</v>
      </c>
    </row>
    <row r="75" spans="1:11" ht="14.1" customHeight="1" x14ac:dyDescent="0.2">
      <c r="A75" s="306" t="s">
        <v>313</v>
      </c>
      <c r="B75" s="307" t="s">
        <v>314</v>
      </c>
      <c r="C75" s="308"/>
      <c r="D75" s="113">
        <v>0.41050903119868637</v>
      </c>
      <c r="E75" s="115">
        <v>10</v>
      </c>
      <c r="F75" s="114">
        <v>8</v>
      </c>
      <c r="G75" s="114">
        <v>9</v>
      </c>
      <c r="H75" s="114">
        <v>13</v>
      </c>
      <c r="I75" s="140">
        <v>10</v>
      </c>
      <c r="J75" s="115">
        <v>0</v>
      </c>
      <c r="K75" s="116">
        <v>0</v>
      </c>
    </row>
    <row r="76" spans="1:11" ht="14.1" customHeight="1" x14ac:dyDescent="0.2">
      <c r="A76" s="306">
        <v>91</v>
      </c>
      <c r="B76" s="307" t="s">
        <v>315</v>
      </c>
      <c r="C76" s="308"/>
      <c r="D76" s="113">
        <v>0.36945812807881773</v>
      </c>
      <c r="E76" s="115">
        <v>9</v>
      </c>
      <c r="F76" s="114">
        <v>10</v>
      </c>
      <c r="G76" s="114">
        <v>14</v>
      </c>
      <c r="H76" s="114">
        <v>6</v>
      </c>
      <c r="I76" s="140">
        <v>10</v>
      </c>
      <c r="J76" s="115">
        <v>-1</v>
      </c>
      <c r="K76" s="116">
        <v>-10</v>
      </c>
    </row>
    <row r="77" spans="1:11" ht="14.1" customHeight="1" x14ac:dyDescent="0.2">
      <c r="A77" s="306">
        <v>92</v>
      </c>
      <c r="B77" s="307" t="s">
        <v>316</v>
      </c>
      <c r="C77" s="308"/>
      <c r="D77" s="113">
        <v>2.8325123152709359</v>
      </c>
      <c r="E77" s="115">
        <v>69</v>
      </c>
      <c r="F77" s="114">
        <v>75</v>
      </c>
      <c r="G77" s="114">
        <v>96</v>
      </c>
      <c r="H77" s="114">
        <v>59</v>
      </c>
      <c r="I77" s="140">
        <v>73</v>
      </c>
      <c r="J77" s="115">
        <v>-4</v>
      </c>
      <c r="K77" s="116">
        <v>-5.4794520547945202</v>
      </c>
    </row>
    <row r="78" spans="1:11" ht="14.1" customHeight="1" x14ac:dyDescent="0.2">
      <c r="A78" s="306">
        <v>93</v>
      </c>
      <c r="B78" s="307" t="s">
        <v>317</v>
      </c>
      <c r="C78" s="308"/>
      <c r="D78" s="113" t="s">
        <v>513</v>
      </c>
      <c r="E78" s="115" t="s">
        <v>513</v>
      </c>
      <c r="F78" s="114" t="s">
        <v>513</v>
      </c>
      <c r="G78" s="114" t="s">
        <v>513</v>
      </c>
      <c r="H78" s="114" t="s">
        <v>513</v>
      </c>
      <c r="I78" s="140">
        <v>0</v>
      </c>
      <c r="J78" s="115" t="s">
        <v>513</v>
      </c>
      <c r="K78" s="116" t="s">
        <v>513</v>
      </c>
    </row>
    <row r="79" spans="1:11" ht="14.1" customHeight="1" x14ac:dyDescent="0.2">
      <c r="A79" s="306">
        <v>94</v>
      </c>
      <c r="B79" s="307" t="s">
        <v>318</v>
      </c>
      <c r="C79" s="308"/>
      <c r="D79" s="113">
        <v>2.1756978653530377</v>
      </c>
      <c r="E79" s="115">
        <v>53</v>
      </c>
      <c r="F79" s="114">
        <v>69</v>
      </c>
      <c r="G79" s="114">
        <v>37</v>
      </c>
      <c r="H79" s="114">
        <v>38</v>
      </c>
      <c r="I79" s="140">
        <v>61</v>
      </c>
      <c r="J79" s="115">
        <v>-8</v>
      </c>
      <c r="K79" s="116">
        <v>-13.114754098360656</v>
      </c>
    </row>
    <row r="80" spans="1:11" ht="14.1" customHeight="1" x14ac:dyDescent="0.2">
      <c r="A80" s="306" t="s">
        <v>319</v>
      </c>
      <c r="B80" s="307" t="s">
        <v>320</v>
      </c>
      <c r="C80" s="308"/>
      <c r="D80" s="113" t="s">
        <v>513</v>
      </c>
      <c r="E80" s="115" t="s">
        <v>513</v>
      </c>
      <c r="F80" s="114">
        <v>0</v>
      </c>
      <c r="G80" s="114">
        <v>0</v>
      </c>
      <c r="H80" s="114" t="s">
        <v>513</v>
      </c>
      <c r="I80" s="140">
        <v>0</v>
      </c>
      <c r="J80" s="115" t="s">
        <v>513</v>
      </c>
      <c r="K80" s="116" t="s">
        <v>513</v>
      </c>
    </row>
    <row r="81" spans="1:11" ht="14.1" customHeight="1" x14ac:dyDescent="0.2">
      <c r="A81" s="310" t="s">
        <v>321</v>
      </c>
      <c r="B81" s="311" t="s">
        <v>333</v>
      </c>
      <c r="C81" s="312"/>
      <c r="D81" s="125">
        <v>1.1904761904761905</v>
      </c>
      <c r="E81" s="143">
        <v>29</v>
      </c>
      <c r="F81" s="144">
        <v>24</v>
      </c>
      <c r="G81" s="144">
        <v>100</v>
      </c>
      <c r="H81" s="144">
        <v>24</v>
      </c>
      <c r="I81" s="145">
        <v>24</v>
      </c>
      <c r="J81" s="143">
        <v>5</v>
      </c>
      <c r="K81" s="146">
        <v>20.833333333333332</v>
      </c>
    </row>
    <row r="82" spans="1:11" s="269" customFormat="1" ht="11.25" customHeight="1" x14ac:dyDescent="0.15">
      <c r="A82" s="214" t="s">
        <v>122</v>
      </c>
      <c r="B82" s="271"/>
      <c r="C82" s="271"/>
      <c r="D82" s="272"/>
      <c r="E82" s="272"/>
      <c r="F82" s="272"/>
      <c r="G82" s="272"/>
      <c r="H82" s="272"/>
      <c r="I82" s="272"/>
      <c r="J82" s="150"/>
      <c r="K82" s="269" t="s">
        <v>45</v>
      </c>
    </row>
    <row r="83" spans="1:11" s="151" customFormat="1" ht="12.75" customHeight="1" x14ac:dyDescent="0.2">
      <c r="A83" s="277" t="s">
        <v>322</v>
      </c>
      <c r="B83" s="97"/>
      <c r="C83" s="97"/>
      <c r="D83" s="155"/>
      <c r="E83" s="156"/>
      <c r="F83" s="156"/>
      <c r="G83" s="156"/>
      <c r="H83" s="156"/>
      <c r="I83" s="156"/>
      <c r="J83" s="156"/>
      <c r="K83" s="157"/>
    </row>
    <row r="84" spans="1:11" ht="21.75" customHeight="1" x14ac:dyDescent="0.2">
      <c r="A84" s="654" t="s">
        <v>371</v>
      </c>
      <c r="B84" s="654"/>
      <c r="C84" s="654"/>
      <c r="D84" s="654"/>
      <c r="E84" s="654"/>
      <c r="F84" s="654"/>
      <c r="G84" s="654"/>
      <c r="H84" s="654"/>
      <c r="I84" s="654"/>
      <c r="J84" s="654"/>
      <c r="K84" s="654"/>
    </row>
    <row r="85" spans="1:11" s="406" customFormat="1" ht="21" customHeight="1" x14ac:dyDescent="0.2">
      <c r="A85" s="618" t="s">
        <v>323</v>
      </c>
      <c r="B85" s="618"/>
      <c r="C85" s="618"/>
      <c r="D85" s="618"/>
      <c r="E85" s="618"/>
      <c r="F85" s="618"/>
      <c r="G85" s="618"/>
      <c r="H85" s="618"/>
      <c r="I85" s="618"/>
      <c r="J85" s="618"/>
      <c r="K85" s="618"/>
    </row>
    <row r="86" spans="1:11" ht="11.25" x14ac:dyDescent="0.2">
      <c r="A86" s="618" t="s">
        <v>365</v>
      </c>
      <c r="B86" s="618"/>
      <c r="C86" s="618"/>
      <c r="D86" s="618"/>
      <c r="E86" s="618"/>
      <c r="F86" s="618"/>
      <c r="G86" s="618"/>
      <c r="H86" s="618"/>
      <c r="I86" s="618"/>
      <c r="J86" s="618"/>
      <c r="K86" s="618"/>
    </row>
    <row r="87" spans="1:11" ht="18" customHeight="1" x14ac:dyDescent="0.2">
      <c r="A87" s="655"/>
      <c r="B87" s="618"/>
      <c r="C87" s="618"/>
      <c r="D87" s="618"/>
      <c r="E87" s="618"/>
      <c r="F87" s="618"/>
      <c r="G87" s="618"/>
      <c r="H87" s="618"/>
      <c r="I87" s="618"/>
      <c r="J87" s="618"/>
      <c r="K87" s="618"/>
    </row>
    <row r="88" spans="1:11" ht="15.95" customHeight="1" x14ac:dyDescent="0.2">
      <c r="B88" s="110"/>
      <c r="C88" s="110"/>
    </row>
  </sheetData>
  <mergeCells count="16">
    <mergeCell ref="A87:K87"/>
    <mergeCell ref="A3:K3"/>
    <mergeCell ref="A4:K4"/>
    <mergeCell ref="A5:E5"/>
    <mergeCell ref="A7:C10"/>
    <mergeCell ref="D7:D10"/>
    <mergeCell ref="E7:I7"/>
    <mergeCell ref="J7:K8"/>
    <mergeCell ref="E8:E9"/>
    <mergeCell ref="F8:F9"/>
    <mergeCell ref="G8:G9"/>
    <mergeCell ref="H8:H9"/>
    <mergeCell ref="I8:I9"/>
    <mergeCell ref="A84:K84"/>
    <mergeCell ref="A85:K85"/>
    <mergeCell ref="A86:K86"/>
  </mergeCells>
  <printOptions horizontalCentered="1"/>
  <pageMargins left="0.70866141732283461" right="0.31496062992125984" top="0.74803149606299213" bottom="0.74803149606299213" header="0.31496062992125984" footer="0.31496062992125984"/>
  <pageSetup paperSize="9" scale="77" fitToHeight="2" orientation="portrait" r:id="rId1"/>
  <headerFooter alignWithMargins="0"/>
  <rowBreaks count="1" manualBreakCount="1">
    <brk id="64" max="10" man="1"/>
  </rowBreak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8">
    <pageSetUpPr fitToPage="1"/>
  </sheetPr>
  <dimension ref="A1:Q88"/>
  <sheetViews>
    <sheetView showGridLines="0" zoomScaleNormal="100" workbookViewId="0">
      <selection activeCell="A2" sqref="A2"/>
    </sheetView>
  </sheetViews>
  <sheetFormatPr baseColWidth="10" defaultColWidth="7.75" defaultRowHeight="15.95" customHeight="1" x14ac:dyDescent="0.2"/>
  <cols>
    <col min="1" max="1" width="14.75" style="97" customWidth="1"/>
    <col min="2" max="2" width="8.5" style="155" customWidth="1"/>
    <col min="3" max="9" width="8.5" style="156" customWidth="1"/>
    <col min="10" max="10" width="8.5" style="157" customWidth="1"/>
    <col min="11" max="11" width="8.5" style="97" customWidth="1"/>
    <col min="12" max="12" width="8.5" style="156" customWidth="1"/>
    <col min="13" max="13" width="8.5" style="97" customWidth="1"/>
    <col min="14" max="16384" width="7.75" style="97"/>
  </cols>
  <sheetData>
    <row r="1" spans="1:13" s="91" customFormat="1" ht="36.75" customHeight="1" x14ac:dyDescent="0.2">
      <c r="A1" s="89" t="s">
        <v>78</v>
      </c>
      <c r="B1" s="89"/>
      <c r="C1" s="90"/>
      <c r="D1" s="90"/>
      <c r="E1" s="90"/>
      <c r="F1" s="90"/>
      <c r="G1" s="90"/>
      <c r="H1" s="89"/>
      <c r="I1" s="89"/>
      <c r="J1" s="89"/>
      <c r="K1" s="409"/>
      <c r="L1" s="89"/>
      <c r="M1" s="15" t="s">
        <v>6</v>
      </c>
    </row>
    <row r="2" spans="1:13" s="91" customFormat="1" ht="11.25" customHeight="1" x14ac:dyDescent="0.2">
      <c r="A2" s="93"/>
      <c r="B2" s="93"/>
      <c r="C2" s="93"/>
      <c r="D2" s="93"/>
      <c r="E2" s="93"/>
      <c r="F2" s="93"/>
      <c r="G2" s="93"/>
      <c r="H2" s="93"/>
      <c r="I2" s="93"/>
      <c r="J2" s="93"/>
      <c r="K2" s="93"/>
      <c r="L2" s="93"/>
      <c r="M2" s="93"/>
    </row>
    <row r="3" spans="1:13" s="94" customFormat="1" ht="24.95" customHeight="1" x14ac:dyDescent="0.2">
      <c r="A3" s="570" t="s">
        <v>372</v>
      </c>
      <c r="B3" s="571"/>
      <c r="C3" s="571"/>
      <c r="D3" s="571"/>
      <c r="E3" s="571"/>
      <c r="F3" s="571"/>
      <c r="G3" s="571"/>
      <c r="H3" s="571"/>
      <c r="I3" s="571"/>
      <c r="J3" s="571"/>
      <c r="K3" s="571"/>
    </row>
    <row r="4" spans="1:13" s="94" customFormat="1" ht="12" customHeight="1" x14ac:dyDescent="0.2">
      <c r="A4" s="410" t="s">
        <v>373</v>
      </c>
      <c r="B4" s="411"/>
      <c r="C4" s="411"/>
      <c r="D4" s="411"/>
      <c r="E4" s="411"/>
      <c r="F4" s="411"/>
      <c r="G4" s="411"/>
      <c r="H4" s="411"/>
      <c r="I4" s="411"/>
      <c r="J4" s="411"/>
      <c r="K4" s="411"/>
      <c r="L4" s="411"/>
      <c r="M4" s="411"/>
    </row>
    <row r="5" spans="1:13" s="94" customFormat="1" ht="12" customHeight="1" x14ac:dyDescent="0.2">
      <c r="A5" s="667" t="s">
        <v>374</v>
      </c>
      <c r="B5" s="667"/>
      <c r="C5" s="412"/>
      <c r="D5" s="412"/>
      <c r="E5" s="412"/>
      <c r="F5" s="413"/>
      <c r="G5" s="413"/>
      <c r="H5" s="413"/>
      <c r="I5" s="413"/>
      <c r="J5" s="413"/>
      <c r="K5" s="413"/>
      <c r="L5" s="413"/>
      <c r="M5" s="413"/>
    </row>
    <row r="6" spans="1:13" s="94" customFormat="1" ht="11.25" customHeight="1" x14ac:dyDescent="0.2">
      <c r="A6" s="227"/>
      <c r="B6" s="228"/>
      <c r="C6" s="228"/>
      <c r="D6" s="228"/>
      <c r="E6" s="228"/>
      <c r="F6" s="228"/>
      <c r="G6" s="228"/>
      <c r="H6" s="228"/>
      <c r="I6" s="228"/>
      <c r="J6" s="228"/>
      <c r="L6" s="228"/>
    </row>
    <row r="7" spans="1:13" s="91" customFormat="1" ht="33.950000000000003" customHeight="1" x14ac:dyDescent="0.2">
      <c r="A7" s="582" t="s">
        <v>375</v>
      </c>
      <c r="B7" s="668" t="s">
        <v>376</v>
      </c>
      <c r="C7" s="668"/>
      <c r="D7" s="668"/>
      <c r="E7" s="668"/>
      <c r="F7" s="668"/>
      <c r="G7" s="668"/>
      <c r="H7" s="669"/>
      <c r="I7" s="668" t="s">
        <v>377</v>
      </c>
      <c r="J7" s="668"/>
      <c r="K7" s="669"/>
      <c r="L7" s="670" t="s">
        <v>378</v>
      </c>
      <c r="M7" s="671"/>
    </row>
    <row r="8" spans="1:13" ht="23.85" customHeight="1" x14ac:dyDescent="0.2">
      <c r="A8" s="583"/>
      <c r="B8" s="414" t="s">
        <v>104</v>
      </c>
      <c r="C8" s="415" t="s">
        <v>106</v>
      </c>
      <c r="D8" s="415" t="s">
        <v>107</v>
      </c>
      <c r="E8" s="415" t="s">
        <v>379</v>
      </c>
      <c r="F8" s="415" t="s">
        <v>380</v>
      </c>
      <c r="G8" s="415" t="s">
        <v>108</v>
      </c>
      <c r="H8" s="416" t="s">
        <v>381</v>
      </c>
      <c r="I8" s="414" t="s">
        <v>104</v>
      </c>
      <c r="J8" s="414" t="s">
        <v>382</v>
      </c>
      <c r="K8" s="417" t="s">
        <v>383</v>
      </c>
      <c r="L8" s="418" t="s">
        <v>384</v>
      </c>
      <c r="M8" s="419" t="s">
        <v>385</v>
      </c>
    </row>
    <row r="9" spans="1:13" ht="12" customHeight="1" x14ac:dyDescent="0.2">
      <c r="A9" s="584"/>
      <c r="B9" s="100">
        <v>1</v>
      </c>
      <c r="C9" s="100">
        <v>2</v>
      </c>
      <c r="D9" s="100">
        <v>3</v>
      </c>
      <c r="E9" s="100">
        <v>4</v>
      </c>
      <c r="F9" s="100">
        <v>5</v>
      </c>
      <c r="G9" s="100">
        <v>6</v>
      </c>
      <c r="H9" s="100">
        <v>7</v>
      </c>
      <c r="I9" s="100">
        <v>8</v>
      </c>
      <c r="J9" s="100">
        <v>9</v>
      </c>
      <c r="K9" s="420">
        <v>10</v>
      </c>
      <c r="L9" s="421">
        <v>11</v>
      </c>
      <c r="M9" s="421">
        <v>12</v>
      </c>
    </row>
    <row r="10" spans="1:13" ht="15" customHeight="1" x14ac:dyDescent="0.2">
      <c r="A10" s="422" t="s">
        <v>386</v>
      </c>
      <c r="B10" s="115">
        <v>33868</v>
      </c>
      <c r="C10" s="114">
        <v>16301</v>
      </c>
      <c r="D10" s="114">
        <v>17567</v>
      </c>
      <c r="E10" s="114">
        <v>25890</v>
      </c>
      <c r="F10" s="114">
        <v>7283</v>
      </c>
      <c r="G10" s="114">
        <v>3861</v>
      </c>
      <c r="H10" s="114">
        <v>10401</v>
      </c>
      <c r="I10" s="115">
        <v>3932</v>
      </c>
      <c r="J10" s="114">
        <v>3219</v>
      </c>
      <c r="K10" s="114">
        <v>713</v>
      </c>
      <c r="L10" s="423">
        <v>2322</v>
      </c>
      <c r="M10" s="424">
        <v>3035</v>
      </c>
    </row>
    <row r="11" spans="1:13" ht="11.1" customHeight="1" x14ac:dyDescent="0.2">
      <c r="A11" s="422" t="s">
        <v>387</v>
      </c>
      <c r="B11" s="115">
        <v>34492</v>
      </c>
      <c r="C11" s="114">
        <v>16842</v>
      </c>
      <c r="D11" s="114">
        <v>17650</v>
      </c>
      <c r="E11" s="114">
        <v>26511</v>
      </c>
      <c r="F11" s="114">
        <v>7292</v>
      </c>
      <c r="G11" s="114">
        <v>3785</v>
      </c>
      <c r="H11" s="114">
        <v>10710</v>
      </c>
      <c r="I11" s="115">
        <v>4001</v>
      </c>
      <c r="J11" s="114">
        <v>3250</v>
      </c>
      <c r="K11" s="114">
        <v>751</v>
      </c>
      <c r="L11" s="423">
        <v>3057</v>
      </c>
      <c r="M11" s="424">
        <v>2514</v>
      </c>
    </row>
    <row r="12" spans="1:13" ht="11.1" customHeight="1" x14ac:dyDescent="0.2">
      <c r="A12" s="422" t="s">
        <v>388</v>
      </c>
      <c r="B12" s="115">
        <v>35181</v>
      </c>
      <c r="C12" s="114">
        <v>17310</v>
      </c>
      <c r="D12" s="114">
        <v>17871</v>
      </c>
      <c r="E12" s="114">
        <v>27695</v>
      </c>
      <c r="F12" s="114">
        <v>6776</v>
      </c>
      <c r="G12" s="114">
        <v>4104</v>
      </c>
      <c r="H12" s="114">
        <v>10900</v>
      </c>
      <c r="I12" s="115">
        <v>3853</v>
      </c>
      <c r="J12" s="114">
        <v>3106</v>
      </c>
      <c r="K12" s="114">
        <v>747</v>
      </c>
      <c r="L12" s="423">
        <v>3547</v>
      </c>
      <c r="M12" s="424">
        <v>2887</v>
      </c>
    </row>
    <row r="13" spans="1:13" s="110" customFormat="1" ht="11.1" customHeight="1" x14ac:dyDescent="0.2">
      <c r="A13" s="422" t="s">
        <v>389</v>
      </c>
      <c r="B13" s="115">
        <v>34745</v>
      </c>
      <c r="C13" s="114">
        <v>16990</v>
      </c>
      <c r="D13" s="114">
        <v>17755</v>
      </c>
      <c r="E13" s="114">
        <v>27257</v>
      </c>
      <c r="F13" s="114">
        <v>6787</v>
      </c>
      <c r="G13" s="114">
        <v>3890</v>
      </c>
      <c r="H13" s="114">
        <v>10950</v>
      </c>
      <c r="I13" s="115">
        <v>3827</v>
      </c>
      <c r="J13" s="114">
        <v>3089</v>
      </c>
      <c r="K13" s="114">
        <v>738</v>
      </c>
      <c r="L13" s="423">
        <v>2320</v>
      </c>
      <c r="M13" s="424">
        <v>2836</v>
      </c>
    </row>
    <row r="14" spans="1:13" ht="15" customHeight="1" x14ac:dyDescent="0.2">
      <c r="A14" s="422" t="s">
        <v>390</v>
      </c>
      <c r="B14" s="115">
        <v>34188</v>
      </c>
      <c r="C14" s="114">
        <v>16668</v>
      </c>
      <c r="D14" s="114">
        <v>17520</v>
      </c>
      <c r="E14" s="114">
        <v>25325</v>
      </c>
      <c r="F14" s="114">
        <v>8302</v>
      </c>
      <c r="G14" s="114">
        <v>3623</v>
      </c>
      <c r="H14" s="114">
        <v>10992</v>
      </c>
      <c r="I14" s="115">
        <v>3775</v>
      </c>
      <c r="J14" s="114">
        <v>3061</v>
      </c>
      <c r="K14" s="114">
        <v>714</v>
      </c>
      <c r="L14" s="423">
        <v>2406</v>
      </c>
      <c r="M14" s="424">
        <v>2972</v>
      </c>
    </row>
    <row r="15" spans="1:13" ht="11.1" customHeight="1" x14ac:dyDescent="0.2">
      <c r="A15" s="422" t="s">
        <v>387</v>
      </c>
      <c r="B15" s="115">
        <v>34773</v>
      </c>
      <c r="C15" s="114">
        <v>17144</v>
      </c>
      <c r="D15" s="114">
        <v>17629</v>
      </c>
      <c r="E15" s="114">
        <v>25576</v>
      </c>
      <c r="F15" s="114">
        <v>8655</v>
      </c>
      <c r="G15" s="114">
        <v>3540</v>
      </c>
      <c r="H15" s="114">
        <v>11373</v>
      </c>
      <c r="I15" s="115">
        <v>3844</v>
      </c>
      <c r="J15" s="114">
        <v>3094</v>
      </c>
      <c r="K15" s="114">
        <v>750</v>
      </c>
      <c r="L15" s="423">
        <v>2824</v>
      </c>
      <c r="M15" s="424">
        <v>2238</v>
      </c>
    </row>
    <row r="16" spans="1:13" ht="11.1" customHeight="1" x14ac:dyDescent="0.2">
      <c r="A16" s="422" t="s">
        <v>388</v>
      </c>
      <c r="B16" s="115">
        <v>35367</v>
      </c>
      <c r="C16" s="114">
        <v>17468</v>
      </c>
      <c r="D16" s="114">
        <v>17899</v>
      </c>
      <c r="E16" s="114">
        <v>26413</v>
      </c>
      <c r="F16" s="114">
        <v>8917</v>
      </c>
      <c r="G16" s="114">
        <v>3842</v>
      </c>
      <c r="H16" s="114">
        <v>11525</v>
      </c>
      <c r="I16" s="115">
        <v>3683</v>
      </c>
      <c r="J16" s="114">
        <v>2914</v>
      </c>
      <c r="K16" s="114">
        <v>769</v>
      </c>
      <c r="L16" s="423">
        <v>3386</v>
      </c>
      <c r="M16" s="424">
        <v>2852</v>
      </c>
    </row>
    <row r="17" spans="1:13" s="110" customFormat="1" ht="11.1" customHeight="1" x14ac:dyDescent="0.2">
      <c r="A17" s="422" t="s">
        <v>389</v>
      </c>
      <c r="B17" s="115">
        <v>34722</v>
      </c>
      <c r="C17" s="114">
        <v>16935</v>
      </c>
      <c r="D17" s="114">
        <v>17787</v>
      </c>
      <c r="E17" s="114">
        <v>25831</v>
      </c>
      <c r="F17" s="114">
        <v>8862</v>
      </c>
      <c r="G17" s="114">
        <v>3646</v>
      </c>
      <c r="H17" s="114">
        <v>11485</v>
      </c>
      <c r="I17" s="115">
        <v>3710</v>
      </c>
      <c r="J17" s="114">
        <v>2937</v>
      </c>
      <c r="K17" s="114">
        <v>773</v>
      </c>
      <c r="L17" s="423">
        <v>1808</v>
      </c>
      <c r="M17" s="424">
        <v>2454</v>
      </c>
    </row>
    <row r="18" spans="1:13" ht="15" customHeight="1" x14ac:dyDescent="0.2">
      <c r="A18" s="422" t="s">
        <v>391</v>
      </c>
      <c r="B18" s="115">
        <v>34276</v>
      </c>
      <c r="C18" s="114">
        <v>16694</v>
      </c>
      <c r="D18" s="114">
        <v>17582</v>
      </c>
      <c r="E18" s="114">
        <v>25273</v>
      </c>
      <c r="F18" s="114">
        <v>8963</v>
      </c>
      <c r="G18" s="114">
        <v>3437</v>
      </c>
      <c r="H18" s="114">
        <v>11473</v>
      </c>
      <c r="I18" s="115">
        <v>3578</v>
      </c>
      <c r="J18" s="114">
        <v>2853</v>
      </c>
      <c r="K18" s="114">
        <v>725</v>
      </c>
      <c r="L18" s="423">
        <v>2868</v>
      </c>
      <c r="M18" s="424">
        <v>3318</v>
      </c>
    </row>
    <row r="19" spans="1:13" ht="11.1" customHeight="1" x14ac:dyDescent="0.2">
      <c r="A19" s="422" t="s">
        <v>387</v>
      </c>
      <c r="B19" s="115">
        <v>34758</v>
      </c>
      <c r="C19" s="114">
        <v>17001</v>
      </c>
      <c r="D19" s="114">
        <v>17757</v>
      </c>
      <c r="E19" s="114">
        <v>25546</v>
      </c>
      <c r="F19" s="114">
        <v>9171</v>
      </c>
      <c r="G19" s="114">
        <v>3315</v>
      </c>
      <c r="H19" s="114">
        <v>11801</v>
      </c>
      <c r="I19" s="115">
        <v>3658</v>
      </c>
      <c r="J19" s="114">
        <v>2890</v>
      </c>
      <c r="K19" s="114">
        <v>768</v>
      </c>
      <c r="L19" s="423">
        <v>2517</v>
      </c>
      <c r="M19" s="424">
        <v>2092</v>
      </c>
    </row>
    <row r="20" spans="1:13" ht="11.1" customHeight="1" x14ac:dyDescent="0.2">
      <c r="A20" s="422" t="s">
        <v>388</v>
      </c>
      <c r="B20" s="115">
        <v>35021</v>
      </c>
      <c r="C20" s="114">
        <v>17174</v>
      </c>
      <c r="D20" s="114">
        <v>17847</v>
      </c>
      <c r="E20" s="114">
        <v>25769</v>
      </c>
      <c r="F20" s="114">
        <v>9202</v>
      </c>
      <c r="G20" s="114">
        <v>3483</v>
      </c>
      <c r="H20" s="114">
        <v>11910</v>
      </c>
      <c r="I20" s="115">
        <v>3641</v>
      </c>
      <c r="J20" s="114">
        <v>2879</v>
      </c>
      <c r="K20" s="114">
        <v>762</v>
      </c>
      <c r="L20" s="423">
        <v>3022</v>
      </c>
      <c r="M20" s="424">
        <v>2797</v>
      </c>
    </row>
    <row r="21" spans="1:13" s="110" customFormat="1" ht="11.1" customHeight="1" x14ac:dyDescent="0.2">
      <c r="A21" s="422" t="s">
        <v>389</v>
      </c>
      <c r="B21" s="115">
        <v>34185</v>
      </c>
      <c r="C21" s="114">
        <v>16570</v>
      </c>
      <c r="D21" s="114">
        <v>17615</v>
      </c>
      <c r="E21" s="114">
        <v>25013</v>
      </c>
      <c r="F21" s="114">
        <v>9153</v>
      </c>
      <c r="G21" s="114">
        <v>3243</v>
      </c>
      <c r="H21" s="114">
        <v>11848</v>
      </c>
      <c r="I21" s="115">
        <v>3728</v>
      </c>
      <c r="J21" s="114">
        <v>2954</v>
      </c>
      <c r="K21" s="114">
        <v>774</v>
      </c>
      <c r="L21" s="423">
        <v>1682</v>
      </c>
      <c r="M21" s="424">
        <v>2389</v>
      </c>
    </row>
    <row r="22" spans="1:13" ht="15" customHeight="1" x14ac:dyDescent="0.2">
      <c r="A22" s="422" t="s">
        <v>392</v>
      </c>
      <c r="B22" s="115">
        <v>33919</v>
      </c>
      <c r="C22" s="114">
        <v>16420</v>
      </c>
      <c r="D22" s="114">
        <v>17499</v>
      </c>
      <c r="E22" s="114">
        <v>24709</v>
      </c>
      <c r="F22" s="114">
        <v>9093</v>
      </c>
      <c r="G22" s="114">
        <v>3008</v>
      </c>
      <c r="H22" s="114">
        <v>11917</v>
      </c>
      <c r="I22" s="115">
        <v>3681</v>
      </c>
      <c r="J22" s="114">
        <v>2921</v>
      </c>
      <c r="K22" s="114">
        <v>760</v>
      </c>
      <c r="L22" s="423">
        <v>2094</v>
      </c>
      <c r="M22" s="424">
        <v>2364</v>
      </c>
    </row>
    <row r="23" spans="1:13" ht="11.1" customHeight="1" x14ac:dyDescent="0.2">
      <c r="A23" s="422" t="s">
        <v>387</v>
      </c>
      <c r="B23" s="115">
        <v>34258</v>
      </c>
      <c r="C23" s="114">
        <v>16784</v>
      </c>
      <c r="D23" s="114">
        <v>17474</v>
      </c>
      <c r="E23" s="114">
        <v>24870</v>
      </c>
      <c r="F23" s="114">
        <v>9252</v>
      </c>
      <c r="G23" s="114">
        <v>2853</v>
      </c>
      <c r="H23" s="114">
        <v>12229</v>
      </c>
      <c r="I23" s="115">
        <v>3677</v>
      </c>
      <c r="J23" s="114">
        <v>2891</v>
      </c>
      <c r="K23" s="114">
        <v>786</v>
      </c>
      <c r="L23" s="423">
        <v>2326</v>
      </c>
      <c r="M23" s="424">
        <v>1972</v>
      </c>
    </row>
    <row r="24" spans="1:13" ht="11.1" customHeight="1" x14ac:dyDescent="0.2">
      <c r="A24" s="422" t="s">
        <v>388</v>
      </c>
      <c r="B24" s="115">
        <v>34519</v>
      </c>
      <c r="C24" s="114">
        <v>16811</v>
      </c>
      <c r="D24" s="114">
        <v>17708</v>
      </c>
      <c r="E24" s="114">
        <v>24563</v>
      </c>
      <c r="F24" s="114">
        <v>9354</v>
      </c>
      <c r="G24" s="114">
        <v>3024</v>
      </c>
      <c r="H24" s="114">
        <v>12361</v>
      </c>
      <c r="I24" s="115">
        <v>3697</v>
      </c>
      <c r="J24" s="114">
        <v>2862</v>
      </c>
      <c r="K24" s="114">
        <v>835</v>
      </c>
      <c r="L24" s="423">
        <v>2990</v>
      </c>
      <c r="M24" s="424">
        <v>2830</v>
      </c>
    </row>
    <row r="25" spans="1:13" s="110" customFormat="1" ht="11.1" customHeight="1" x14ac:dyDescent="0.2">
      <c r="A25" s="422" t="s">
        <v>389</v>
      </c>
      <c r="B25" s="115">
        <v>33738</v>
      </c>
      <c r="C25" s="114">
        <v>16243</v>
      </c>
      <c r="D25" s="114">
        <v>17495</v>
      </c>
      <c r="E25" s="114">
        <v>23879</v>
      </c>
      <c r="F25" s="114">
        <v>9260</v>
      </c>
      <c r="G25" s="114">
        <v>2757</v>
      </c>
      <c r="H25" s="114">
        <v>12322</v>
      </c>
      <c r="I25" s="115">
        <v>3776</v>
      </c>
      <c r="J25" s="114">
        <v>2956</v>
      </c>
      <c r="K25" s="114">
        <v>820</v>
      </c>
      <c r="L25" s="423">
        <v>1553</v>
      </c>
      <c r="M25" s="424">
        <v>2353</v>
      </c>
    </row>
    <row r="26" spans="1:13" ht="15" customHeight="1" x14ac:dyDescent="0.2">
      <c r="A26" s="422" t="s">
        <v>393</v>
      </c>
      <c r="B26" s="115">
        <v>33443</v>
      </c>
      <c r="C26" s="114">
        <v>16041</v>
      </c>
      <c r="D26" s="114">
        <v>17402</v>
      </c>
      <c r="E26" s="114">
        <v>23677</v>
      </c>
      <c r="F26" s="114">
        <v>9170</v>
      </c>
      <c r="G26" s="114">
        <v>2584</v>
      </c>
      <c r="H26" s="114">
        <v>12374</v>
      </c>
      <c r="I26" s="115">
        <v>3694</v>
      </c>
      <c r="J26" s="114">
        <v>2889</v>
      </c>
      <c r="K26" s="114">
        <v>805</v>
      </c>
      <c r="L26" s="423">
        <v>2070</v>
      </c>
      <c r="M26" s="424">
        <v>2351</v>
      </c>
    </row>
    <row r="27" spans="1:13" ht="11.1" customHeight="1" x14ac:dyDescent="0.2">
      <c r="A27" s="422" t="s">
        <v>387</v>
      </c>
      <c r="B27" s="115">
        <v>33830</v>
      </c>
      <c r="C27" s="114">
        <v>16263</v>
      </c>
      <c r="D27" s="114">
        <v>17567</v>
      </c>
      <c r="E27" s="114">
        <v>23944</v>
      </c>
      <c r="F27" s="114">
        <v>9290</v>
      </c>
      <c r="G27" s="114">
        <v>2464</v>
      </c>
      <c r="H27" s="114">
        <v>12725</v>
      </c>
      <c r="I27" s="115">
        <v>3693</v>
      </c>
      <c r="J27" s="114">
        <v>2872</v>
      </c>
      <c r="K27" s="114">
        <v>821</v>
      </c>
      <c r="L27" s="423">
        <v>2188</v>
      </c>
      <c r="M27" s="424">
        <v>1815</v>
      </c>
    </row>
    <row r="28" spans="1:13" ht="11.1" customHeight="1" x14ac:dyDescent="0.2">
      <c r="A28" s="422" t="s">
        <v>388</v>
      </c>
      <c r="B28" s="115">
        <v>34263</v>
      </c>
      <c r="C28" s="114">
        <v>16579</v>
      </c>
      <c r="D28" s="114">
        <v>17684</v>
      </c>
      <c r="E28" s="114">
        <v>24813</v>
      </c>
      <c r="F28" s="114">
        <v>9382</v>
      </c>
      <c r="G28" s="114">
        <v>2646</v>
      </c>
      <c r="H28" s="114">
        <v>12955</v>
      </c>
      <c r="I28" s="115">
        <v>3591</v>
      </c>
      <c r="J28" s="114">
        <v>2726</v>
      </c>
      <c r="K28" s="114">
        <v>865</v>
      </c>
      <c r="L28" s="423">
        <v>2877</v>
      </c>
      <c r="M28" s="424">
        <v>2540</v>
      </c>
    </row>
    <row r="29" spans="1:13" s="110" customFormat="1" ht="11.1" customHeight="1" x14ac:dyDescent="0.2">
      <c r="A29" s="422" t="s">
        <v>389</v>
      </c>
      <c r="B29" s="115">
        <v>33499</v>
      </c>
      <c r="C29" s="114">
        <v>15944</v>
      </c>
      <c r="D29" s="114">
        <v>17555</v>
      </c>
      <c r="E29" s="114">
        <v>24181</v>
      </c>
      <c r="F29" s="114">
        <v>9286</v>
      </c>
      <c r="G29" s="114">
        <v>2486</v>
      </c>
      <c r="H29" s="114">
        <v>12760</v>
      </c>
      <c r="I29" s="115">
        <v>3639</v>
      </c>
      <c r="J29" s="114">
        <v>2792</v>
      </c>
      <c r="K29" s="114">
        <v>847</v>
      </c>
      <c r="L29" s="423">
        <v>1513</v>
      </c>
      <c r="M29" s="424">
        <v>2289</v>
      </c>
    </row>
    <row r="30" spans="1:13" ht="15" customHeight="1" x14ac:dyDescent="0.2">
      <c r="A30" s="422" t="s">
        <v>394</v>
      </c>
      <c r="B30" s="115">
        <v>33187</v>
      </c>
      <c r="C30" s="114">
        <v>15691</v>
      </c>
      <c r="D30" s="114">
        <v>17496</v>
      </c>
      <c r="E30" s="114">
        <v>23837</v>
      </c>
      <c r="F30" s="114">
        <v>9324</v>
      </c>
      <c r="G30" s="114">
        <v>2321</v>
      </c>
      <c r="H30" s="114">
        <v>12724</v>
      </c>
      <c r="I30" s="115">
        <v>3500</v>
      </c>
      <c r="J30" s="114">
        <v>2682</v>
      </c>
      <c r="K30" s="114">
        <v>818</v>
      </c>
      <c r="L30" s="423">
        <v>2386</v>
      </c>
      <c r="M30" s="424">
        <v>2565</v>
      </c>
    </row>
    <row r="31" spans="1:13" ht="11.1" customHeight="1" x14ac:dyDescent="0.2">
      <c r="A31" s="422" t="s">
        <v>387</v>
      </c>
      <c r="B31" s="115">
        <v>33517</v>
      </c>
      <c r="C31" s="114">
        <v>15950</v>
      </c>
      <c r="D31" s="114">
        <v>17567</v>
      </c>
      <c r="E31" s="114">
        <v>24090</v>
      </c>
      <c r="F31" s="114">
        <v>9412</v>
      </c>
      <c r="G31" s="114">
        <v>2174</v>
      </c>
      <c r="H31" s="114">
        <v>12889</v>
      </c>
      <c r="I31" s="115">
        <v>3503</v>
      </c>
      <c r="J31" s="114">
        <v>2668</v>
      </c>
      <c r="K31" s="114">
        <v>835</v>
      </c>
      <c r="L31" s="423">
        <v>2312</v>
      </c>
      <c r="M31" s="424">
        <v>2040</v>
      </c>
    </row>
    <row r="32" spans="1:13" ht="11.1" customHeight="1" x14ac:dyDescent="0.2">
      <c r="A32" s="422" t="s">
        <v>388</v>
      </c>
      <c r="B32" s="115">
        <v>33896</v>
      </c>
      <c r="C32" s="114">
        <v>16215</v>
      </c>
      <c r="D32" s="114">
        <v>17681</v>
      </c>
      <c r="E32" s="114">
        <v>24536</v>
      </c>
      <c r="F32" s="114">
        <v>9355</v>
      </c>
      <c r="G32" s="114">
        <v>2389</v>
      </c>
      <c r="H32" s="114">
        <v>12975</v>
      </c>
      <c r="I32" s="115">
        <v>3486</v>
      </c>
      <c r="J32" s="114">
        <v>2611</v>
      </c>
      <c r="K32" s="114">
        <v>875</v>
      </c>
      <c r="L32" s="423">
        <v>2739</v>
      </c>
      <c r="M32" s="424">
        <v>2381</v>
      </c>
    </row>
    <row r="33" spans="1:13" s="110" customFormat="1" ht="11.1" customHeight="1" x14ac:dyDescent="0.2">
      <c r="A33" s="422" t="s">
        <v>389</v>
      </c>
      <c r="B33" s="115">
        <v>33446</v>
      </c>
      <c r="C33" s="114">
        <v>15864</v>
      </c>
      <c r="D33" s="114">
        <v>17582</v>
      </c>
      <c r="E33" s="114">
        <v>24049</v>
      </c>
      <c r="F33" s="114">
        <v>9392</v>
      </c>
      <c r="G33" s="114">
        <v>2263</v>
      </c>
      <c r="H33" s="114">
        <v>12803</v>
      </c>
      <c r="I33" s="115">
        <v>3506</v>
      </c>
      <c r="J33" s="114">
        <v>2628</v>
      </c>
      <c r="K33" s="114">
        <v>878</v>
      </c>
      <c r="L33" s="423">
        <v>1597</v>
      </c>
      <c r="M33" s="424">
        <v>2093</v>
      </c>
    </row>
    <row r="34" spans="1:13" ht="15" customHeight="1" x14ac:dyDescent="0.2">
      <c r="A34" s="422" t="s">
        <v>395</v>
      </c>
      <c r="B34" s="115">
        <v>33346</v>
      </c>
      <c r="C34" s="114">
        <v>15784</v>
      </c>
      <c r="D34" s="114">
        <v>17562</v>
      </c>
      <c r="E34" s="114">
        <v>23866</v>
      </c>
      <c r="F34" s="114">
        <v>9478</v>
      </c>
      <c r="G34" s="114">
        <v>2164</v>
      </c>
      <c r="H34" s="114">
        <v>12923</v>
      </c>
      <c r="I34" s="115">
        <v>3488</v>
      </c>
      <c r="J34" s="114">
        <v>2598</v>
      </c>
      <c r="K34" s="114">
        <v>890</v>
      </c>
      <c r="L34" s="423">
        <v>2077</v>
      </c>
      <c r="M34" s="424">
        <v>2161</v>
      </c>
    </row>
    <row r="35" spans="1:13" ht="11.1" customHeight="1" x14ac:dyDescent="0.2">
      <c r="A35" s="422" t="s">
        <v>387</v>
      </c>
      <c r="B35" s="115">
        <v>33538</v>
      </c>
      <c r="C35" s="114">
        <v>15969</v>
      </c>
      <c r="D35" s="114">
        <v>17569</v>
      </c>
      <c r="E35" s="114">
        <v>23954</v>
      </c>
      <c r="F35" s="114">
        <v>9583</v>
      </c>
      <c r="G35" s="114">
        <v>2075</v>
      </c>
      <c r="H35" s="114">
        <v>13105</v>
      </c>
      <c r="I35" s="115">
        <v>3472</v>
      </c>
      <c r="J35" s="114">
        <v>2570</v>
      </c>
      <c r="K35" s="114">
        <v>902</v>
      </c>
      <c r="L35" s="423">
        <v>2088</v>
      </c>
      <c r="M35" s="424">
        <v>1897</v>
      </c>
    </row>
    <row r="36" spans="1:13" ht="11.1" customHeight="1" x14ac:dyDescent="0.2">
      <c r="A36" s="422" t="s">
        <v>388</v>
      </c>
      <c r="B36" s="115">
        <v>34071</v>
      </c>
      <c r="C36" s="114">
        <v>16355</v>
      </c>
      <c r="D36" s="114">
        <v>17716</v>
      </c>
      <c r="E36" s="114">
        <v>24363</v>
      </c>
      <c r="F36" s="114">
        <v>9707</v>
      </c>
      <c r="G36" s="114">
        <v>2347</v>
      </c>
      <c r="H36" s="114">
        <v>13222</v>
      </c>
      <c r="I36" s="115">
        <v>3385</v>
      </c>
      <c r="J36" s="114">
        <v>2482</v>
      </c>
      <c r="K36" s="114">
        <v>903</v>
      </c>
      <c r="L36" s="423">
        <v>2782</v>
      </c>
      <c r="M36" s="424">
        <v>2301</v>
      </c>
    </row>
    <row r="37" spans="1:13" s="110" customFormat="1" ht="11.1" customHeight="1" x14ac:dyDescent="0.2">
      <c r="A37" s="422" t="s">
        <v>389</v>
      </c>
      <c r="B37" s="115">
        <v>33599</v>
      </c>
      <c r="C37" s="114">
        <v>16030</v>
      </c>
      <c r="D37" s="114">
        <v>17569</v>
      </c>
      <c r="E37" s="114">
        <v>23943</v>
      </c>
      <c r="F37" s="114">
        <v>9656</v>
      </c>
      <c r="G37" s="114">
        <v>2293</v>
      </c>
      <c r="H37" s="114">
        <v>13105</v>
      </c>
      <c r="I37" s="115">
        <v>3372</v>
      </c>
      <c r="J37" s="114">
        <v>2481</v>
      </c>
      <c r="K37" s="114">
        <v>891</v>
      </c>
      <c r="L37" s="423">
        <v>1621</v>
      </c>
      <c r="M37" s="424">
        <v>2214</v>
      </c>
    </row>
    <row r="38" spans="1:13" ht="15" customHeight="1" x14ac:dyDescent="0.2">
      <c r="A38" s="425" t="s">
        <v>396</v>
      </c>
      <c r="B38" s="115">
        <v>33494</v>
      </c>
      <c r="C38" s="114">
        <v>16030</v>
      </c>
      <c r="D38" s="114">
        <v>17464</v>
      </c>
      <c r="E38" s="114">
        <v>23801</v>
      </c>
      <c r="F38" s="114">
        <v>9693</v>
      </c>
      <c r="G38" s="114">
        <v>2220</v>
      </c>
      <c r="H38" s="114">
        <v>13114</v>
      </c>
      <c r="I38" s="115">
        <v>3352</v>
      </c>
      <c r="J38" s="114">
        <v>2444</v>
      </c>
      <c r="K38" s="114">
        <v>908</v>
      </c>
      <c r="L38" s="423">
        <v>2361</v>
      </c>
      <c r="M38" s="424">
        <v>2487</v>
      </c>
    </row>
    <row r="39" spans="1:13" ht="11.1" customHeight="1" x14ac:dyDescent="0.2">
      <c r="A39" s="422" t="s">
        <v>387</v>
      </c>
      <c r="B39" s="115">
        <v>33717</v>
      </c>
      <c r="C39" s="114">
        <v>16188</v>
      </c>
      <c r="D39" s="114">
        <v>17529</v>
      </c>
      <c r="E39" s="114">
        <v>23941</v>
      </c>
      <c r="F39" s="114">
        <v>9776</v>
      </c>
      <c r="G39" s="114">
        <v>2137</v>
      </c>
      <c r="H39" s="114">
        <v>13304</v>
      </c>
      <c r="I39" s="115">
        <v>3403</v>
      </c>
      <c r="J39" s="114">
        <v>2477</v>
      </c>
      <c r="K39" s="114">
        <v>926</v>
      </c>
      <c r="L39" s="423">
        <v>2256</v>
      </c>
      <c r="M39" s="424">
        <v>1916</v>
      </c>
    </row>
    <row r="40" spans="1:13" ht="11.1" customHeight="1" x14ac:dyDescent="0.2">
      <c r="A40" s="425" t="s">
        <v>388</v>
      </c>
      <c r="B40" s="115">
        <v>34401</v>
      </c>
      <c r="C40" s="114">
        <v>16564</v>
      </c>
      <c r="D40" s="114">
        <v>17837</v>
      </c>
      <c r="E40" s="114">
        <v>24568</v>
      </c>
      <c r="F40" s="114">
        <v>9833</v>
      </c>
      <c r="G40" s="114">
        <v>2477</v>
      </c>
      <c r="H40" s="114">
        <v>13409</v>
      </c>
      <c r="I40" s="115">
        <v>3363</v>
      </c>
      <c r="J40" s="114">
        <v>2439</v>
      </c>
      <c r="K40" s="114">
        <v>924</v>
      </c>
      <c r="L40" s="423">
        <v>2768</v>
      </c>
      <c r="M40" s="424">
        <v>2296</v>
      </c>
    </row>
    <row r="41" spans="1:13" s="110" customFormat="1" ht="11.1" customHeight="1" x14ac:dyDescent="0.2">
      <c r="A41" s="422" t="s">
        <v>389</v>
      </c>
      <c r="B41" s="115">
        <v>34113</v>
      </c>
      <c r="C41" s="114">
        <v>16376</v>
      </c>
      <c r="D41" s="114">
        <v>17737</v>
      </c>
      <c r="E41" s="114">
        <v>24285</v>
      </c>
      <c r="F41" s="114">
        <v>9828</v>
      </c>
      <c r="G41" s="114">
        <v>2417</v>
      </c>
      <c r="H41" s="114">
        <v>13334</v>
      </c>
      <c r="I41" s="115">
        <v>3367</v>
      </c>
      <c r="J41" s="114">
        <v>2451</v>
      </c>
      <c r="K41" s="114">
        <v>916</v>
      </c>
      <c r="L41" s="423">
        <v>1920</v>
      </c>
      <c r="M41" s="424">
        <v>2244</v>
      </c>
    </row>
    <row r="42" spans="1:13" ht="15" customHeight="1" x14ac:dyDescent="0.2">
      <c r="A42" s="422" t="s">
        <v>397</v>
      </c>
      <c r="B42" s="115">
        <v>33920</v>
      </c>
      <c r="C42" s="114">
        <v>16326</v>
      </c>
      <c r="D42" s="114">
        <v>17594</v>
      </c>
      <c r="E42" s="114">
        <v>24093</v>
      </c>
      <c r="F42" s="114">
        <v>9827</v>
      </c>
      <c r="G42" s="114">
        <v>2324</v>
      </c>
      <c r="H42" s="114">
        <v>13338</v>
      </c>
      <c r="I42" s="115">
        <v>3302</v>
      </c>
      <c r="J42" s="114">
        <v>2382</v>
      </c>
      <c r="K42" s="114">
        <v>920</v>
      </c>
      <c r="L42" s="423">
        <v>2331</v>
      </c>
      <c r="M42" s="424">
        <v>2530</v>
      </c>
    </row>
    <row r="43" spans="1:13" ht="11.1" customHeight="1" x14ac:dyDescent="0.2">
      <c r="A43" s="422" t="s">
        <v>387</v>
      </c>
      <c r="B43" s="115">
        <v>34101</v>
      </c>
      <c r="C43" s="114">
        <v>16504</v>
      </c>
      <c r="D43" s="114">
        <v>17597</v>
      </c>
      <c r="E43" s="114">
        <v>24229</v>
      </c>
      <c r="F43" s="114">
        <v>9872</v>
      </c>
      <c r="G43" s="114">
        <v>2242</v>
      </c>
      <c r="H43" s="114">
        <v>13527</v>
      </c>
      <c r="I43" s="115">
        <v>3371</v>
      </c>
      <c r="J43" s="114">
        <v>2421</v>
      </c>
      <c r="K43" s="114">
        <v>950</v>
      </c>
      <c r="L43" s="423">
        <v>2209</v>
      </c>
      <c r="M43" s="424">
        <v>2048</v>
      </c>
    </row>
    <row r="44" spans="1:13" ht="11.1" customHeight="1" x14ac:dyDescent="0.2">
      <c r="A44" s="422" t="s">
        <v>388</v>
      </c>
      <c r="B44" s="115">
        <v>34359</v>
      </c>
      <c r="C44" s="114">
        <v>16566</v>
      </c>
      <c r="D44" s="114">
        <v>17793</v>
      </c>
      <c r="E44" s="114">
        <v>24348</v>
      </c>
      <c r="F44" s="114">
        <v>10011</v>
      </c>
      <c r="G44" s="114">
        <v>2584</v>
      </c>
      <c r="H44" s="114">
        <v>13467</v>
      </c>
      <c r="I44" s="115">
        <v>3327</v>
      </c>
      <c r="J44" s="114">
        <v>2365</v>
      </c>
      <c r="K44" s="114">
        <v>962</v>
      </c>
      <c r="L44" s="423">
        <v>2865</v>
      </c>
      <c r="M44" s="424">
        <v>2638</v>
      </c>
    </row>
    <row r="45" spans="1:13" s="110" customFormat="1" ht="11.1" customHeight="1" x14ac:dyDescent="0.2">
      <c r="A45" s="422" t="s">
        <v>389</v>
      </c>
      <c r="B45" s="115">
        <v>33949</v>
      </c>
      <c r="C45" s="114">
        <v>16161</v>
      </c>
      <c r="D45" s="114">
        <v>17788</v>
      </c>
      <c r="E45" s="114">
        <v>23935</v>
      </c>
      <c r="F45" s="114">
        <v>10014</v>
      </c>
      <c r="G45" s="114">
        <v>2558</v>
      </c>
      <c r="H45" s="114">
        <v>13421</v>
      </c>
      <c r="I45" s="115">
        <v>3300</v>
      </c>
      <c r="J45" s="114">
        <v>2342</v>
      </c>
      <c r="K45" s="114">
        <v>958</v>
      </c>
      <c r="L45" s="423">
        <v>1901</v>
      </c>
      <c r="M45" s="424">
        <v>2297</v>
      </c>
    </row>
    <row r="46" spans="1:13" ht="15" customHeight="1" x14ac:dyDescent="0.2">
      <c r="A46" s="422" t="s">
        <v>398</v>
      </c>
      <c r="B46" s="115">
        <v>33781</v>
      </c>
      <c r="C46" s="114">
        <v>16026</v>
      </c>
      <c r="D46" s="114">
        <v>17755</v>
      </c>
      <c r="E46" s="114">
        <v>23716</v>
      </c>
      <c r="F46" s="114">
        <v>10065</v>
      </c>
      <c r="G46" s="114">
        <v>2474</v>
      </c>
      <c r="H46" s="114">
        <v>13471</v>
      </c>
      <c r="I46" s="115">
        <v>3227</v>
      </c>
      <c r="J46" s="114">
        <v>2282</v>
      </c>
      <c r="K46" s="114">
        <v>945</v>
      </c>
      <c r="L46" s="423">
        <v>2345</v>
      </c>
      <c r="M46" s="424">
        <v>2563</v>
      </c>
    </row>
    <row r="47" spans="1:13" ht="11.1" customHeight="1" x14ac:dyDescent="0.2">
      <c r="A47" s="422" t="s">
        <v>387</v>
      </c>
      <c r="B47" s="115">
        <v>33890</v>
      </c>
      <c r="C47" s="114">
        <v>16179</v>
      </c>
      <c r="D47" s="114">
        <v>17711</v>
      </c>
      <c r="E47" s="114">
        <v>23788</v>
      </c>
      <c r="F47" s="114">
        <v>10102</v>
      </c>
      <c r="G47" s="114">
        <v>2452</v>
      </c>
      <c r="H47" s="114">
        <v>13557</v>
      </c>
      <c r="I47" s="115">
        <v>3328</v>
      </c>
      <c r="J47" s="114">
        <v>2350</v>
      </c>
      <c r="K47" s="114">
        <v>978</v>
      </c>
      <c r="L47" s="423">
        <v>2058</v>
      </c>
      <c r="M47" s="424">
        <v>2036</v>
      </c>
    </row>
    <row r="48" spans="1:13" ht="11.1" customHeight="1" x14ac:dyDescent="0.2">
      <c r="A48" s="422" t="s">
        <v>388</v>
      </c>
      <c r="B48" s="115">
        <v>34230</v>
      </c>
      <c r="C48" s="114">
        <v>16403</v>
      </c>
      <c r="D48" s="114">
        <v>17827</v>
      </c>
      <c r="E48" s="114">
        <v>24055</v>
      </c>
      <c r="F48" s="114">
        <v>10175</v>
      </c>
      <c r="G48" s="114">
        <v>2810</v>
      </c>
      <c r="H48" s="114">
        <v>13582</v>
      </c>
      <c r="I48" s="115">
        <v>3310</v>
      </c>
      <c r="J48" s="114">
        <v>2295</v>
      </c>
      <c r="K48" s="114">
        <v>1015</v>
      </c>
      <c r="L48" s="423">
        <v>3068</v>
      </c>
      <c r="M48" s="424">
        <v>2587</v>
      </c>
    </row>
    <row r="49" spans="1:17" s="110" customFormat="1" ht="11.1" customHeight="1" x14ac:dyDescent="0.2">
      <c r="A49" s="422" t="s">
        <v>389</v>
      </c>
      <c r="B49" s="115">
        <v>33797</v>
      </c>
      <c r="C49" s="114">
        <v>16045</v>
      </c>
      <c r="D49" s="114">
        <v>17752</v>
      </c>
      <c r="E49" s="114">
        <v>23677</v>
      </c>
      <c r="F49" s="114">
        <v>10120</v>
      </c>
      <c r="G49" s="114">
        <v>2723</v>
      </c>
      <c r="H49" s="114">
        <v>13435</v>
      </c>
      <c r="I49" s="115">
        <v>3246</v>
      </c>
      <c r="J49" s="114">
        <v>2232</v>
      </c>
      <c r="K49" s="114">
        <v>1014</v>
      </c>
      <c r="L49" s="423">
        <v>1835</v>
      </c>
      <c r="M49" s="424">
        <v>2313</v>
      </c>
    </row>
    <row r="50" spans="1:17" ht="15" customHeight="1" x14ac:dyDescent="0.2">
      <c r="A50" s="422" t="s">
        <v>399</v>
      </c>
      <c r="B50" s="143">
        <v>33702</v>
      </c>
      <c r="C50" s="144">
        <v>16025</v>
      </c>
      <c r="D50" s="144">
        <v>17677</v>
      </c>
      <c r="E50" s="144">
        <v>23607</v>
      </c>
      <c r="F50" s="144">
        <v>10095</v>
      </c>
      <c r="G50" s="144">
        <v>2642</v>
      </c>
      <c r="H50" s="144">
        <v>13421</v>
      </c>
      <c r="I50" s="143">
        <v>3090</v>
      </c>
      <c r="J50" s="144">
        <v>2133</v>
      </c>
      <c r="K50" s="144">
        <v>957</v>
      </c>
      <c r="L50" s="426">
        <v>2303</v>
      </c>
      <c r="M50" s="427">
        <v>2436</v>
      </c>
    </row>
    <row r="51" spans="1:17" ht="11.25" customHeight="1" x14ac:dyDescent="0.2">
      <c r="A51" s="428"/>
      <c r="B51" s="429"/>
      <c r="C51" s="430"/>
      <c r="D51" s="430"/>
      <c r="E51" s="430"/>
      <c r="F51" s="430"/>
      <c r="G51" s="430"/>
      <c r="H51" s="430"/>
      <c r="I51" s="430"/>
      <c r="J51" s="431"/>
      <c r="K51" s="269"/>
      <c r="L51" s="430"/>
      <c r="M51" s="432" t="s">
        <v>45</v>
      </c>
    </row>
    <row r="52" spans="1:17" ht="18" customHeight="1" x14ac:dyDescent="0.2">
      <c r="A52" s="659" t="s">
        <v>400</v>
      </c>
      <c r="B52" s="659"/>
      <c r="C52" s="659"/>
      <c r="D52" s="659"/>
      <c r="E52" s="659"/>
      <c r="F52" s="659"/>
      <c r="G52" s="659"/>
      <c r="H52" s="659"/>
      <c r="I52" s="659"/>
      <c r="J52" s="659"/>
      <c r="K52" s="659"/>
      <c r="L52" s="659"/>
      <c r="M52" s="659"/>
    </row>
    <row r="53" spans="1:17" ht="38.1" customHeight="1" x14ac:dyDescent="0.2">
      <c r="A53" s="660" t="s">
        <v>401</v>
      </c>
      <c r="B53" s="660"/>
      <c r="C53" s="660"/>
      <c r="D53" s="660"/>
      <c r="E53" s="660"/>
      <c r="F53" s="660"/>
      <c r="G53" s="660"/>
      <c r="H53" s="660"/>
      <c r="I53" s="660"/>
      <c r="J53" s="660"/>
      <c r="K53" s="660"/>
      <c r="L53" s="660"/>
      <c r="M53" s="660"/>
    </row>
    <row r="54" spans="1:17" s="151" customFormat="1" ht="9" x14ac:dyDescent="0.15">
      <c r="A54" s="661" t="s">
        <v>323</v>
      </c>
      <c r="B54" s="661"/>
      <c r="C54" s="661"/>
      <c r="D54" s="661"/>
      <c r="E54" s="661"/>
      <c r="F54" s="661"/>
      <c r="G54" s="661"/>
      <c r="H54" s="661"/>
      <c r="I54" s="661"/>
      <c r="J54" s="661"/>
      <c r="K54" s="661"/>
      <c r="L54" s="661"/>
      <c r="M54" s="661"/>
    </row>
    <row r="55" spans="1:17" s="151" customFormat="1" ht="20.25" customHeight="1" x14ac:dyDescent="0.15">
      <c r="A55" s="662"/>
      <c r="B55" s="663"/>
      <c r="C55" s="663"/>
      <c r="D55" s="663"/>
      <c r="E55" s="663"/>
      <c r="F55" s="663"/>
      <c r="G55" s="663"/>
      <c r="H55" s="663"/>
      <c r="I55" s="663"/>
      <c r="J55" s="663"/>
      <c r="K55" s="663"/>
      <c r="L55" s="221"/>
      <c r="M55" s="221"/>
    </row>
    <row r="56" spans="1:17" s="151" customFormat="1" ht="18" customHeight="1" x14ac:dyDescent="0.2">
      <c r="A56" s="664" t="s">
        <v>520</v>
      </c>
      <c r="B56" s="665"/>
      <c r="C56" s="665"/>
      <c r="D56" s="665"/>
      <c r="E56" s="665"/>
      <c r="F56" s="665"/>
      <c r="G56" s="665"/>
      <c r="H56" s="665"/>
      <c r="I56" s="665"/>
      <c r="J56" s="665"/>
      <c r="K56" s="665"/>
    </row>
    <row r="57" spans="1:17" s="151" customFormat="1" ht="11.25" customHeight="1" x14ac:dyDescent="0.2">
      <c r="A57" s="666"/>
      <c r="B57" s="666"/>
      <c r="C57" s="666"/>
      <c r="D57" s="666"/>
      <c r="E57" s="666"/>
      <c r="F57" s="666"/>
      <c r="G57" s="666"/>
      <c r="H57" s="666"/>
      <c r="I57" s="666"/>
      <c r="J57" s="666"/>
      <c r="L57" s="219"/>
      <c r="N57" s="219"/>
      <c r="O57" s="219"/>
      <c r="P57" s="219"/>
      <c r="Q57" s="219"/>
    </row>
    <row r="58" spans="1:17" ht="12.75" customHeight="1" x14ac:dyDescent="0.2">
      <c r="A58" s="433"/>
      <c r="B58" s="434"/>
      <c r="C58" s="435"/>
      <c r="D58" s="435"/>
      <c r="E58" s="435"/>
      <c r="F58" s="435"/>
      <c r="G58" s="435"/>
      <c r="H58" s="435"/>
      <c r="I58" s="435"/>
      <c r="J58" s="436"/>
      <c r="L58" s="435"/>
      <c r="N58" s="226"/>
      <c r="O58" s="226"/>
      <c r="P58" s="226"/>
      <c r="Q58" s="226"/>
    </row>
    <row r="59" spans="1:17" ht="12.75" customHeight="1" x14ac:dyDescent="0.2">
      <c r="A59" s="437"/>
      <c r="B59" s="434"/>
      <c r="C59" s="435"/>
      <c r="D59" s="435"/>
      <c r="E59" s="435"/>
      <c r="F59" s="435"/>
      <c r="G59" s="435"/>
      <c r="H59" s="435"/>
      <c r="I59" s="435"/>
      <c r="J59" s="436"/>
      <c r="L59" s="435"/>
    </row>
    <row r="60" spans="1:17" ht="12.75" customHeight="1" x14ac:dyDescent="0.2">
      <c r="A60" s="438"/>
      <c r="B60" s="245"/>
      <c r="C60" s="246"/>
      <c r="D60" s="246"/>
      <c r="E60" s="246"/>
      <c r="F60" s="246"/>
      <c r="G60" s="246"/>
      <c r="H60" s="246"/>
      <c r="I60" s="246"/>
      <c r="J60" s="247"/>
      <c r="L60" s="246"/>
    </row>
    <row r="61" spans="1:17" ht="12.75" customHeight="1" x14ac:dyDescent="0.2">
      <c r="A61" s="244"/>
      <c r="B61" s="245"/>
      <c r="C61" s="246"/>
      <c r="D61" s="246"/>
      <c r="E61" s="246"/>
      <c r="F61" s="246"/>
      <c r="G61" s="246"/>
      <c r="H61" s="246"/>
      <c r="I61" s="246"/>
      <c r="J61" s="247"/>
      <c r="L61" s="246"/>
    </row>
    <row r="62" spans="1:17" ht="12.75" customHeight="1" x14ac:dyDescent="0.2">
      <c r="A62" s="244"/>
      <c r="B62" s="245"/>
      <c r="C62" s="246"/>
      <c r="D62" s="246"/>
      <c r="E62" s="246"/>
      <c r="F62" s="246"/>
      <c r="G62" s="246"/>
      <c r="H62" s="246"/>
      <c r="I62" s="246"/>
      <c r="J62" s="247"/>
      <c r="L62" s="246"/>
    </row>
    <row r="63" spans="1:17" ht="12.75" customHeight="1" x14ac:dyDescent="0.2">
      <c r="A63" s="244"/>
      <c r="B63" s="245"/>
      <c r="C63" s="246"/>
      <c r="D63" s="246"/>
      <c r="E63" s="246"/>
      <c r="F63" s="246"/>
      <c r="G63" s="246"/>
      <c r="H63" s="246"/>
      <c r="I63" s="246"/>
      <c r="J63" s="247"/>
      <c r="L63" s="246"/>
    </row>
    <row r="64" spans="1:17" ht="15.95" customHeight="1" x14ac:dyDescent="0.2">
      <c r="A64" s="439"/>
    </row>
    <row r="68" spans="1:13" ht="15.95" customHeight="1" x14ac:dyDescent="0.2">
      <c r="A68" s="439"/>
    </row>
    <row r="70" spans="1:13" ht="15.95" customHeight="1" x14ac:dyDescent="0.2">
      <c r="K70" s="440"/>
      <c r="M70" s="440"/>
    </row>
    <row r="71" spans="1:13" ht="15.95" customHeight="1" x14ac:dyDescent="0.2">
      <c r="K71" s="440"/>
      <c r="M71" s="440"/>
    </row>
    <row r="72" spans="1:13" ht="15.95" customHeight="1" x14ac:dyDescent="0.2">
      <c r="A72" s="439"/>
      <c r="K72" s="440"/>
      <c r="M72" s="440"/>
    </row>
    <row r="76" spans="1:13" ht="15.95" customHeight="1" x14ac:dyDescent="0.2">
      <c r="A76" s="439"/>
    </row>
    <row r="80" spans="1:13" ht="15.95" customHeight="1" x14ac:dyDescent="0.2">
      <c r="A80" s="439"/>
    </row>
    <row r="84" spans="1:1" ht="15.95" customHeight="1" x14ac:dyDescent="0.2">
      <c r="A84" s="439"/>
    </row>
    <row r="88" spans="1:1" ht="15.95" customHeight="1" x14ac:dyDescent="0.2">
      <c r="A88" s="439"/>
    </row>
  </sheetData>
  <mergeCells count="12">
    <mergeCell ref="L7:M7"/>
    <mergeCell ref="A57:J57"/>
    <mergeCell ref="A3:K3"/>
    <mergeCell ref="A5:B5"/>
    <mergeCell ref="A7:A9"/>
    <mergeCell ref="B7:H7"/>
    <mergeCell ref="I7:K7"/>
    <mergeCell ref="A52:M52"/>
    <mergeCell ref="A53:M53"/>
    <mergeCell ref="A54:M54"/>
    <mergeCell ref="A55:K55"/>
    <mergeCell ref="A56:K56"/>
  </mergeCells>
  <printOptions horizontalCentered="1"/>
  <pageMargins left="0.7" right="0.7" top="0.75" bottom="0.75" header="0.3" footer="0.3"/>
  <pageSetup paperSize="9" scale="69" fitToHeight="0" orientation="portrait" r:id="rId1"/>
  <headerFooter alignWithMargins="0"/>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B20"/>
  <sheetViews>
    <sheetView zoomScaleNormal="100" zoomScaleSheetLayoutView="100" workbookViewId="0"/>
  </sheetViews>
  <sheetFormatPr baseColWidth="10" defaultRowHeight="12" x14ac:dyDescent="0.2"/>
  <cols>
    <col min="1" max="1" width="2" style="446" customWidth="1"/>
    <col min="2" max="2" width="78" style="446" customWidth="1"/>
    <col min="3" max="6" width="102.75" style="446" customWidth="1"/>
    <col min="7" max="256" width="11" style="446"/>
    <col min="257" max="257" width="2" style="446" customWidth="1"/>
    <col min="258" max="258" width="78" style="446" customWidth="1"/>
    <col min="259" max="262" width="102.75" style="446" customWidth="1"/>
    <col min="263" max="512" width="11" style="446"/>
    <col min="513" max="513" width="2" style="446" customWidth="1"/>
    <col min="514" max="514" width="78" style="446" customWidth="1"/>
    <col min="515" max="518" width="102.75" style="446" customWidth="1"/>
    <col min="519" max="768" width="11" style="446"/>
    <col min="769" max="769" width="2" style="446" customWidth="1"/>
    <col min="770" max="770" width="78" style="446" customWidth="1"/>
    <col min="771" max="774" width="102.75" style="446" customWidth="1"/>
    <col min="775" max="1024" width="11" style="446"/>
    <col min="1025" max="1025" width="2" style="446" customWidth="1"/>
    <col min="1026" max="1026" width="78" style="446" customWidth="1"/>
    <col min="1027" max="1030" width="102.75" style="446" customWidth="1"/>
    <col min="1031" max="1280" width="11" style="446"/>
    <col min="1281" max="1281" width="2" style="446" customWidth="1"/>
    <col min="1282" max="1282" width="78" style="446" customWidth="1"/>
    <col min="1283" max="1286" width="102.75" style="446" customWidth="1"/>
    <col min="1287" max="1536" width="11" style="446"/>
    <col min="1537" max="1537" width="2" style="446" customWidth="1"/>
    <col min="1538" max="1538" width="78" style="446" customWidth="1"/>
    <col min="1539" max="1542" width="102.75" style="446" customWidth="1"/>
    <col min="1543" max="1792" width="11" style="446"/>
    <col min="1793" max="1793" width="2" style="446" customWidth="1"/>
    <col min="1794" max="1794" width="78" style="446" customWidth="1"/>
    <col min="1795" max="1798" width="102.75" style="446" customWidth="1"/>
    <col min="1799" max="2048" width="11" style="446"/>
    <col min="2049" max="2049" width="2" style="446" customWidth="1"/>
    <col min="2050" max="2050" width="78" style="446" customWidth="1"/>
    <col min="2051" max="2054" width="102.75" style="446" customWidth="1"/>
    <col min="2055" max="2304" width="11" style="446"/>
    <col min="2305" max="2305" width="2" style="446" customWidth="1"/>
    <col min="2306" max="2306" width="78" style="446" customWidth="1"/>
    <col min="2307" max="2310" width="102.75" style="446" customWidth="1"/>
    <col min="2311" max="2560" width="11" style="446"/>
    <col min="2561" max="2561" width="2" style="446" customWidth="1"/>
    <col min="2562" max="2562" width="78" style="446" customWidth="1"/>
    <col min="2563" max="2566" width="102.75" style="446" customWidth="1"/>
    <col min="2567" max="2816" width="11" style="446"/>
    <col min="2817" max="2817" width="2" style="446" customWidth="1"/>
    <col min="2818" max="2818" width="78" style="446" customWidth="1"/>
    <col min="2819" max="2822" width="102.75" style="446" customWidth="1"/>
    <col min="2823" max="3072" width="11" style="446"/>
    <col min="3073" max="3073" width="2" style="446" customWidth="1"/>
    <col min="3074" max="3074" width="78" style="446" customWidth="1"/>
    <col min="3075" max="3078" width="102.75" style="446" customWidth="1"/>
    <col min="3079" max="3328" width="11" style="446"/>
    <col min="3329" max="3329" width="2" style="446" customWidth="1"/>
    <col min="3330" max="3330" width="78" style="446" customWidth="1"/>
    <col min="3331" max="3334" width="102.75" style="446" customWidth="1"/>
    <col min="3335" max="3584" width="11" style="446"/>
    <col min="3585" max="3585" width="2" style="446" customWidth="1"/>
    <col min="3586" max="3586" width="78" style="446" customWidth="1"/>
    <col min="3587" max="3590" width="102.75" style="446" customWidth="1"/>
    <col min="3591" max="3840" width="11" style="446"/>
    <col min="3841" max="3841" width="2" style="446" customWidth="1"/>
    <col min="3842" max="3842" width="78" style="446" customWidth="1"/>
    <col min="3843" max="3846" width="102.75" style="446" customWidth="1"/>
    <col min="3847" max="4096" width="11" style="446"/>
    <col min="4097" max="4097" width="2" style="446" customWidth="1"/>
    <col min="4098" max="4098" width="78" style="446" customWidth="1"/>
    <col min="4099" max="4102" width="102.75" style="446" customWidth="1"/>
    <col min="4103" max="4352" width="11" style="446"/>
    <col min="4353" max="4353" width="2" style="446" customWidth="1"/>
    <col min="4354" max="4354" width="78" style="446" customWidth="1"/>
    <col min="4355" max="4358" width="102.75" style="446" customWidth="1"/>
    <col min="4359" max="4608" width="11" style="446"/>
    <col min="4609" max="4609" width="2" style="446" customWidth="1"/>
    <col min="4610" max="4610" width="78" style="446" customWidth="1"/>
    <col min="4611" max="4614" width="102.75" style="446" customWidth="1"/>
    <col min="4615" max="4864" width="11" style="446"/>
    <col min="4865" max="4865" width="2" style="446" customWidth="1"/>
    <col min="4866" max="4866" width="78" style="446" customWidth="1"/>
    <col min="4867" max="4870" width="102.75" style="446" customWidth="1"/>
    <col min="4871" max="5120" width="11" style="446"/>
    <col min="5121" max="5121" width="2" style="446" customWidth="1"/>
    <col min="5122" max="5122" width="78" style="446" customWidth="1"/>
    <col min="5123" max="5126" width="102.75" style="446" customWidth="1"/>
    <col min="5127" max="5376" width="11" style="446"/>
    <col min="5377" max="5377" width="2" style="446" customWidth="1"/>
    <col min="5378" max="5378" width="78" style="446" customWidth="1"/>
    <col min="5379" max="5382" width="102.75" style="446" customWidth="1"/>
    <col min="5383" max="5632" width="11" style="446"/>
    <col min="5633" max="5633" width="2" style="446" customWidth="1"/>
    <col min="5634" max="5634" width="78" style="446" customWidth="1"/>
    <col min="5635" max="5638" width="102.75" style="446" customWidth="1"/>
    <col min="5639" max="5888" width="11" style="446"/>
    <col min="5889" max="5889" width="2" style="446" customWidth="1"/>
    <col min="5890" max="5890" width="78" style="446" customWidth="1"/>
    <col min="5891" max="5894" width="102.75" style="446" customWidth="1"/>
    <col min="5895" max="6144" width="11" style="446"/>
    <col min="6145" max="6145" width="2" style="446" customWidth="1"/>
    <col min="6146" max="6146" width="78" style="446" customWidth="1"/>
    <col min="6147" max="6150" width="102.75" style="446" customWidth="1"/>
    <col min="6151" max="6400" width="11" style="446"/>
    <col min="6401" max="6401" width="2" style="446" customWidth="1"/>
    <col min="6402" max="6402" width="78" style="446" customWidth="1"/>
    <col min="6403" max="6406" width="102.75" style="446" customWidth="1"/>
    <col min="6407" max="6656" width="11" style="446"/>
    <col min="6657" max="6657" width="2" style="446" customWidth="1"/>
    <col min="6658" max="6658" width="78" style="446" customWidth="1"/>
    <col min="6659" max="6662" width="102.75" style="446" customWidth="1"/>
    <col min="6663" max="6912" width="11" style="446"/>
    <col min="6913" max="6913" width="2" style="446" customWidth="1"/>
    <col min="6914" max="6914" width="78" style="446" customWidth="1"/>
    <col min="6915" max="6918" width="102.75" style="446" customWidth="1"/>
    <col min="6919" max="7168" width="11" style="446"/>
    <col min="7169" max="7169" width="2" style="446" customWidth="1"/>
    <col min="7170" max="7170" width="78" style="446" customWidth="1"/>
    <col min="7171" max="7174" width="102.75" style="446" customWidth="1"/>
    <col min="7175" max="7424" width="11" style="446"/>
    <col min="7425" max="7425" width="2" style="446" customWidth="1"/>
    <col min="7426" max="7426" width="78" style="446" customWidth="1"/>
    <col min="7427" max="7430" width="102.75" style="446" customWidth="1"/>
    <col min="7431" max="7680" width="11" style="446"/>
    <col min="7681" max="7681" width="2" style="446" customWidth="1"/>
    <col min="7682" max="7682" width="78" style="446" customWidth="1"/>
    <col min="7683" max="7686" width="102.75" style="446" customWidth="1"/>
    <col min="7687" max="7936" width="11" style="446"/>
    <col min="7937" max="7937" width="2" style="446" customWidth="1"/>
    <col min="7938" max="7938" width="78" style="446" customWidth="1"/>
    <col min="7939" max="7942" width="102.75" style="446" customWidth="1"/>
    <col min="7943" max="8192" width="11" style="446"/>
    <col min="8193" max="8193" width="2" style="446" customWidth="1"/>
    <col min="8194" max="8194" width="78" style="446" customWidth="1"/>
    <col min="8195" max="8198" width="102.75" style="446" customWidth="1"/>
    <col min="8199" max="8448" width="11" style="446"/>
    <col min="8449" max="8449" width="2" style="446" customWidth="1"/>
    <col min="8450" max="8450" width="78" style="446" customWidth="1"/>
    <col min="8451" max="8454" width="102.75" style="446" customWidth="1"/>
    <col min="8455" max="8704" width="11" style="446"/>
    <col min="8705" max="8705" width="2" style="446" customWidth="1"/>
    <col min="8706" max="8706" width="78" style="446" customWidth="1"/>
    <col min="8707" max="8710" width="102.75" style="446" customWidth="1"/>
    <col min="8711" max="8960" width="11" style="446"/>
    <col min="8961" max="8961" width="2" style="446" customWidth="1"/>
    <col min="8962" max="8962" width="78" style="446" customWidth="1"/>
    <col min="8963" max="8966" width="102.75" style="446" customWidth="1"/>
    <col min="8967" max="9216" width="11" style="446"/>
    <col min="9217" max="9217" width="2" style="446" customWidth="1"/>
    <col min="9218" max="9218" width="78" style="446" customWidth="1"/>
    <col min="9219" max="9222" width="102.75" style="446" customWidth="1"/>
    <col min="9223" max="9472" width="11" style="446"/>
    <col min="9473" max="9473" width="2" style="446" customWidth="1"/>
    <col min="9474" max="9474" width="78" style="446" customWidth="1"/>
    <col min="9475" max="9478" width="102.75" style="446" customWidth="1"/>
    <col min="9479" max="9728" width="11" style="446"/>
    <col min="9729" max="9729" width="2" style="446" customWidth="1"/>
    <col min="9730" max="9730" width="78" style="446" customWidth="1"/>
    <col min="9731" max="9734" width="102.75" style="446" customWidth="1"/>
    <col min="9735" max="9984" width="11" style="446"/>
    <col min="9985" max="9985" width="2" style="446" customWidth="1"/>
    <col min="9986" max="9986" width="78" style="446" customWidth="1"/>
    <col min="9987" max="9990" width="102.75" style="446" customWidth="1"/>
    <col min="9991" max="10240" width="11" style="446"/>
    <col min="10241" max="10241" width="2" style="446" customWidth="1"/>
    <col min="10242" max="10242" width="78" style="446" customWidth="1"/>
    <col min="10243" max="10246" width="102.75" style="446" customWidth="1"/>
    <col min="10247" max="10496" width="11" style="446"/>
    <col min="10497" max="10497" width="2" style="446" customWidth="1"/>
    <col min="10498" max="10498" width="78" style="446" customWidth="1"/>
    <col min="10499" max="10502" width="102.75" style="446" customWidth="1"/>
    <col min="10503" max="10752" width="11" style="446"/>
    <col min="10753" max="10753" width="2" style="446" customWidth="1"/>
    <col min="10754" max="10754" width="78" style="446" customWidth="1"/>
    <col min="10755" max="10758" width="102.75" style="446" customWidth="1"/>
    <col min="10759" max="11008" width="11" style="446"/>
    <col min="11009" max="11009" width="2" style="446" customWidth="1"/>
    <col min="11010" max="11010" width="78" style="446" customWidth="1"/>
    <col min="11011" max="11014" width="102.75" style="446" customWidth="1"/>
    <col min="11015" max="11264" width="11" style="446"/>
    <col min="11265" max="11265" width="2" style="446" customWidth="1"/>
    <col min="11266" max="11266" width="78" style="446" customWidth="1"/>
    <col min="11267" max="11270" width="102.75" style="446" customWidth="1"/>
    <col min="11271" max="11520" width="11" style="446"/>
    <col min="11521" max="11521" width="2" style="446" customWidth="1"/>
    <col min="11522" max="11522" width="78" style="446" customWidth="1"/>
    <col min="11523" max="11526" width="102.75" style="446" customWidth="1"/>
    <col min="11527" max="11776" width="11" style="446"/>
    <col min="11777" max="11777" width="2" style="446" customWidth="1"/>
    <col min="11778" max="11778" width="78" style="446" customWidth="1"/>
    <col min="11779" max="11782" width="102.75" style="446" customWidth="1"/>
    <col min="11783" max="12032" width="11" style="446"/>
    <col min="12033" max="12033" width="2" style="446" customWidth="1"/>
    <col min="12034" max="12034" width="78" style="446" customWidth="1"/>
    <col min="12035" max="12038" width="102.75" style="446" customWidth="1"/>
    <col min="12039" max="12288" width="11" style="446"/>
    <col min="12289" max="12289" width="2" style="446" customWidth="1"/>
    <col min="12290" max="12290" width="78" style="446" customWidth="1"/>
    <col min="12291" max="12294" width="102.75" style="446" customWidth="1"/>
    <col min="12295" max="12544" width="11" style="446"/>
    <col min="12545" max="12545" width="2" style="446" customWidth="1"/>
    <col min="12546" max="12546" width="78" style="446" customWidth="1"/>
    <col min="12547" max="12550" width="102.75" style="446" customWidth="1"/>
    <col min="12551" max="12800" width="11" style="446"/>
    <col min="12801" max="12801" width="2" style="446" customWidth="1"/>
    <col min="12802" max="12802" width="78" style="446" customWidth="1"/>
    <col min="12803" max="12806" width="102.75" style="446" customWidth="1"/>
    <col min="12807" max="13056" width="11" style="446"/>
    <col min="13057" max="13057" width="2" style="446" customWidth="1"/>
    <col min="13058" max="13058" width="78" style="446" customWidth="1"/>
    <col min="13059" max="13062" width="102.75" style="446" customWidth="1"/>
    <col min="13063" max="13312" width="11" style="446"/>
    <col min="13313" max="13313" width="2" style="446" customWidth="1"/>
    <col min="13314" max="13314" width="78" style="446" customWidth="1"/>
    <col min="13315" max="13318" width="102.75" style="446" customWidth="1"/>
    <col min="13319" max="13568" width="11" style="446"/>
    <col min="13569" max="13569" width="2" style="446" customWidth="1"/>
    <col min="13570" max="13570" width="78" style="446" customWidth="1"/>
    <col min="13571" max="13574" width="102.75" style="446" customWidth="1"/>
    <col min="13575" max="13824" width="11" style="446"/>
    <col min="13825" max="13825" width="2" style="446" customWidth="1"/>
    <col min="13826" max="13826" width="78" style="446" customWidth="1"/>
    <col min="13827" max="13830" width="102.75" style="446" customWidth="1"/>
    <col min="13831" max="14080" width="11" style="446"/>
    <col min="14081" max="14081" width="2" style="446" customWidth="1"/>
    <col min="14082" max="14082" width="78" style="446" customWidth="1"/>
    <col min="14083" max="14086" width="102.75" style="446" customWidth="1"/>
    <col min="14087" max="14336" width="11" style="446"/>
    <col min="14337" max="14337" width="2" style="446" customWidth="1"/>
    <col min="14338" max="14338" width="78" style="446" customWidth="1"/>
    <col min="14339" max="14342" width="102.75" style="446" customWidth="1"/>
    <col min="14343" max="14592" width="11" style="446"/>
    <col min="14593" max="14593" width="2" style="446" customWidth="1"/>
    <col min="14594" max="14594" width="78" style="446" customWidth="1"/>
    <col min="14595" max="14598" width="102.75" style="446" customWidth="1"/>
    <col min="14599" max="14848" width="11" style="446"/>
    <col min="14849" max="14849" width="2" style="446" customWidth="1"/>
    <col min="14850" max="14850" width="78" style="446" customWidth="1"/>
    <col min="14851" max="14854" width="102.75" style="446" customWidth="1"/>
    <col min="14855" max="15104" width="11" style="446"/>
    <col min="15105" max="15105" width="2" style="446" customWidth="1"/>
    <col min="15106" max="15106" width="78" style="446" customWidth="1"/>
    <col min="15107" max="15110" width="102.75" style="446" customWidth="1"/>
    <col min="15111" max="15360" width="11" style="446"/>
    <col min="15361" max="15361" width="2" style="446" customWidth="1"/>
    <col min="15362" max="15362" width="78" style="446" customWidth="1"/>
    <col min="15363" max="15366" width="102.75" style="446" customWidth="1"/>
    <col min="15367" max="15616" width="11" style="446"/>
    <col min="15617" max="15617" width="2" style="446" customWidth="1"/>
    <col min="15618" max="15618" width="78" style="446" customWidth="1"/>
    <col min="15619" max="15622" width="102.75" style="446" customWidth="1"/>
    <col min="15623" max="15872" width="11" style="446"/>
    <col min="15873" max="15873" width="2" style="446" customWidth="1"/>
    <col min="15874" max="15874" width="78" style="446" customWidth="1"/>
    <col min="15875" max="15878" width="102.75" style="446" customWidth="1"/>
    <col min="15879" max="16128" width="11" style="446"/>
    <col min="16129" max="16129" width="2" style="446" customWidth="1"/>
    <col min="16130" max="16130" width="78" style="446" customWidth="1"/>
    <col min="16131" max="16134" width="102.75" style="446" customWidth="1"/>
    <col min="16135" max="16384" width="11" style="446"/>
  </cols>
  <sheetData>
    <row r="1" spans="1:2" s="443" customFormat="1" ht="36.75" customHeight="1" x14ac:dyDescent="0.2">
      <c r="A1" s="441"/>
      <c r="B1" s="442" t="s">
        <v>6</v>
      </c>
    </row>
    <row r="2" spans="1:2" s="444" customFormat="1" ht="19.5" customHeight="1" x14ac:dyDescent="0.2">
      <c r="B2" s="445" t="s">
        <v>402</v>
      </c>
    </row>
    <row r="3" spans="1:2" ht="15" x14ac:dyDescent="0.25">
      <c r="B3" s="447" t="s">
        <v>403</v>
      </c>
    </row>
    <row r="5" spans="1:2" ht="29.25" customHeight="1" x14ac:dyDescent="0.2">
      <c r="B5" s="448" t="s">
        <v>404</v>
      </c>
    </row>
    <row r="6" spans="1:2" ht="9.9499999999999993" customHeight="1" x14ac:dyDescent="0.2">
      <c r="B6" s="448"/>
    </row>
    <row r="7" spans="1:2" ht="73.5" customHeight="1" x14ac:dyDescent="0.2">
      <c r="B7" s="448" t="s">
        <v>405</v>
      </c>
    </row>
    <row r="8" spans="1:2" ht="9.9499999999999993" customHeight="1" x14ac:dyDescent="0.2">
      <c r="B8" s="448"/>
    </row>
    <row r="9" spans="1:2" ht="50.25" customHeight="1" x14ac:dyDescent="0.2">
      <c r="B9" s="448" t="s">
        <v>406</v>
      </c>
    </row>
    <row r="10" spans="1:2" ht="9.9499999999999993" customHeight="1" x14ac:dyDescent="0.2">
      <c r="B10" s="448"/>
    </row>
    <row r="11" spans="1:2" ht="79.5" customHeight="1" x14ac:dyDescent="0.2">
      <c r="B11" s="448" t="s">
        <v>407</v>
      </c>
    </row>
    <row r="12" spans="1:2" ht="9.9499999999999993" customHeight="1" x14ac:dyDescent="0.2">
      <c r="B12" s="448"/>
    </row>
    <row r="13" spans="1:2" ht="48.75" customHeight="1" x14ac:dyDescent="0.2">
      <c r="B13" s="448" t="s">
        <v>408</v>
      </c>
    </row>
    <row r="14" spans="1:2" ht="9.9499999999999993" customHeight="1" x14ac:dyDescent="0.2">
      <c r="B14" s="448"/>
    </row>
    <row r="15" spans="1:2" ht="33" customHeight="1" x14ac:dyDescent="0.2">
      <c r="B15" s="448" t="s">
        <v>409</v>
      </c>
    </row>
    <row r="16" spans="1:2" ht="9.9499999999999993" customHeight="1" x14ac:dyDescent="0.2">
      <c r="B16" s="448"/>
    </row>
    <row r="17" spans="2:2" ht="105" customHeight="1" x14ac:dyDescent="0.2">
      <c r="B17" s="448" t="s">
        <v>410</v>
      </c>
    </row>
    <row r="18" spans="2:2" ht="9.9499999999999993" customHeight="1" x14ac:dyDescent="0.2">
      <c r="B18" s="448"/>
    </row>
    <row r="19" spans="2:2" ht="13.5" customHeight="1" x14ac:dyDescent="0.2">
      <c r="B19" s="449" t="s">
        <v>411</v>
      </c>
    </row>
    <row r="20" spans="2:2" ht="40.5" customHeight="1" x14ac:dyDescent="0.2">
      <c r="B20" s="450" t="s">
        <v>412</v>
      </c>
    </row>
  </sheetData>
  <hyperlinks>
    <hyperlink ref="B20" r:id="rId1"/>
  </hyperlinks>
  <pageMargins left="0.7" right="0.7" top="0.78740157499999996" bottom="0.78740157499999996" header="0.3" footer="0.3"/>
  <pageSetup paperSize="9" orientation="portrait"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pageSetUpPr fitToPage="1"/>
  </sheetPr>
  <dimension ref="A1:J289"/>
  <sheetViews>
    <sheetView showGridLines="0" zoomScaleNormal="100" workbookViewId="0"/>
  </sheetViews>
  <sheetFormatPr baseColWidth="10" defaultRowHeight="12.75" x14ac:dyDescent="0.2"/>
  <cols>
    <col min="1" max="1" width="1.875" style="453" customWidth="1"/>
    <col min="2" max="2" width="78" style="453" customWidth="1"/>
    <col min="3" max="6" width="11" style="453"/>
    <col min="7" max="7" width="4.125" style="453" customWidth="1"/>
    <col min="8" max="256" width="11" style="453"/>
    <col min="257" max="257" width="1.875" style="453" customWidth="1"/>
    <col min="258" max="258" width="78" style="453" customWidth="1"/>
    <col min="259" max="262" width="11" style="453"/>
    <col min="263" max="263" width="4.125" style="453" customWidth="1"/>
    <col min="264" max="512" width="11" style="453"/>
    <col min="513" max="513" width="1.875" style="453" customWidth="1"/>
    <col min="514" max="514" width="78" style="453" customWidth="1"/>
    <col min="515" max="518" width="11" style="453"/>
    <col min="519" max="519" width="4.125" style="453" customWidth="1"/>
    <col min="520" max="768" width="11" style="453"/>
    <col min="769" max="769" width="1.875" style="453" customWidth="1"/>
    <col min="770" max="770" width="78" style="453" customWidth="1"/>
    <col min="771" max="774" width="11" style="453"/>
    <col min="775" max="775" width="4.125" style="453" customWidth="1"/>
    <col min="776" max="1024" width="11" style="453"/>
    <col min="1025" max="1025" width="1.875" style="453" customWidth="1"/>
    <col min="1026" max="1026" width="78" style="453" customWidth="1"/>
    <col min="1027" max="1030" width="11" style="453"/>
    <col min="1031" max="1031" width="4.125" style="453" customWidth="1"/>
    <col min="1032" max="1280" width="11" style="453"/>
    <col min="1281" max="1281" width="1.875" style="453" customWidth="1"/>
    <col min="1282" max="1282" width="78" style="453" customWidth="1"/>
    <col min="1283" max="1286" width="11" style="453"/>
    <col min="1287" max="1287" width="4.125" style="453" customWidth="1"/>
    <col min="1288" max="1536" width="11" style="453"/>
    <col min="1537" max="1537" width="1.875" style="453" customWidth="1"/>
    <col min="1538" max="1538" width="78" style="453" customWidth="1"/>
    <col min="1539" max="1542" width="11" style="453"/>
    <col min="1543" max="1543" width="4.125" style="453" customWidth="1"/>
    <col min="1544" max="1792" width="11" style="453"/>
    <col min="1793" max="1793" width="1.875" style="453" customWidth="1"/>
    <col min="1794" max="1794" width="78" style="453" customWidth="1"/>
    <col min="1795" max="1798" width="11" style="453"/>
    <col min="1799" max="1799" width="4.125" style="453" customWidth="1"/>
    <col min="1800" max="2048" width="11" style="453"/>
    <col min="2049" max="2049" width="1.875" style="453" customWidth="1"/>
    <col min="2050" max="2050" width="78" style="453" customWidth="1"/>
    <col min="2051" max="2054" width="11" style="453"/>
    <col min="2055" max="2055" width="4.125" style="453" customWidth="1"/>
    <col min="2056" max="2304" width="11" style="453"/>
    <col min="2305" max="2305" width="1.875" style="453" customWidth="1"/>
    <col min="2306" max="2306" width="78" style="453" customWidth="1"/>
    <col min="2307" max="2310" width="11" style="453"/>
    <col min="2311" max="2311" width="4.125" style="453" customWidth="1"/>
    <col min="2312" max="2560" width="11" style="453"/>
    <col min="2561" max="2561" width="1.875" style="453" customWidth="1"/>
    <col min="2562" max="2562" width="78" style="453" customWidth="1"/>
    <col min="2563" max="2566" width="11" style="453"/>
    <col min="2567" max="2567" width="4.125" style="453" customWidth="1"/>
    <col min="2568" max="2816" width="11" style="453"/>
    <col min="2817" max="2817" width="1.875" style="453" customWidth="1"/>
    <col min="2818" max="2818" width="78" style="453" customWidth="1"/>
    <col min="2819" max="2822" width="11" style="453"/>
    <col min="2823" max="2823" width="4.125" style="453" customWidth="1"/>
    <col min="2824" max="3072" width="11" style="453"/>
    <col min="3073" max="3073" width="1.875" style="453" customWidth="1"/>
    <col min="3074" max="3074" width="78" style="453" customWidth="1"/>
    <col min="3075" max="3078" width="11" style="453"/>
    <col min="3079" max="3079" width="4.125" style="453" customWidth="1"/>
    <col min="3080" max="3328" width="11" style="453"/>
    <col min="3329" max="3329" width="1.875" style="453" customWidth="1"/>
    <col min="3330" max="3330" width="78" style="453" customWidth="1"/>
    <col min="3331" max="3334" width="11" style="453"/>
    <col min="3335" max="3335" width="4.125" style="453" customWidth="1"/>
    <col min="3336" max="3584" width="11" style="453"/>
    <col min="3585" max="3585" width="1.875" style="453" customWidth="1"/>
    <col min="3586" max="3586" width="78" style="453" customWidth="1"/>
    <col min="3587" max="3590" width="11" style="453"/>
    <col min="3591" max="3591" width="4.125" style="453" customWidth="1"/>
    <col min="3592" max="3840" width="11" style="453"/>
    <col min="3841" max="3841" width="1.875" style="453" customWidth="1"/>
    <col min="3842" max="3842" width="78" style="453" customWidth="1"/>
    <col min="3843" max="3846" width="11" style="453"/>
    <col min="3847" max="3847" width="4.125" style="453" customWidth="1"/>
    <col min="3848" max="4096" width="11" style="453"/>
    <col min="4097" max="4097" width="1.875" style="453" customWidth="1"/>
    <col min="4098" max="4098" width="78" style="453" customWidth="1"/>
    <col min="4099" max="4102" width="11" style="453"/>
    <col min="4103" max="4103" width="4.125" style="453" customWidth="1"/>
    <col min="4104" max="4352" width="11" style="453"/>
    <col min="4353" max="4353" width="1.875" style="453" customWidth="1"/>
    <col min="4354" max="4354" width="78" style="453" customWidth="1"/>
    <col min="4355" max="4358" width="11" style="453"/>
    <col min="4359" max="4359" width="4.125" style="453" customWidth="1"/>
    <col min="4360" max="4608" width="11" style="453"/>
    <col min="4609" max="4609" width="1.875" style="453" customWidth="1"/>
    <col min="4610" max="4610" width="78" style="453" customWidth="1"/>
    <col min="4611" max="4614" width="11" style="453"/>
    <col min="4615" max="4615" width="4.125" style="453" customWidth="1"/>
    <col min="4616" max="4864" width="11" style="453"/>
    <col min="4865" max="4865" width="1.875" style="453" customWidth="1"/>
    <col min="4866" max="4866" width="78" style="453" customWidth="1"/>
    <col min="4867" max="4870" width="11" style="453"/>
    <col min="4871" max="4871" width="4.125" style="453" customWidth="1"/>
    <col min="4872" max="5120" width="11" style="453"/>
    <col min="5121" max="5121" width="1.875" style="453" customWidth="1"/>
    <col min="5122" max="5122" width="78" style="453" customWidth="1"/>
    <col min="5123" max="5126" width="11" style="453"/>
    <col min="5127" max="5127" width="4.125" style="453" customWidth="1"/>
    <col min="5128" max="5376" width="11" style="453"/>
    <col min="5377" max="5377" width="1.875" style="453" customWidth="1"/>
    <col min="5378" max="5378" width="78" style="453" customWidth="1"/>
    <col min="5379" max="5382" width="11" style="453"/>
    <col min="5383" max="5383" width="4.125" style="453" customWidth="1"/>
    <col min="5384" max="5632" width="11" style="453"/>
    <col min="5633" max="5633" width="1.875" style="453" customWidth="1"/>
    <col min="5634" max="5634" width="78" style="453" customWidth="1"/>
    <col min="5635" max="5638" width="11" style="453"/>
    <col min="5639" max="5639" width="4.125" style="453" customWidth="1"/>
    <col min="5640" max="5888" width="11" style="453"/>
    <col min="5889" max="5889" width="1.875" style="453" customWidth="1"/>
    <col min="5890" max="5890" width="78" style="453" customWidth="1"/>
    <col min="5891" max="5894" width="11" style="453"/>
    <col min="5895" max="5895" width="4.125" style="453" customWidth="1"/>
    <col min="5896" max="6144" width="11" style="453"/>
    <col min="6145" max="6145" width="1.875" style="453" customWidth="1"/>
    <col min="6146" max="6146" width="78" style="453" customWidth="1"/>
    <col min="6147" max="6150" width="11" style="453"/>
    <col min="6151" max="6151" width="4.125" style="453" customWidth="1"/>
    <col min="6152" max="6400" width="11" style="453"/>
    <col min="6401" max="6401" width="1.875" style="453" customWidth="1"/>
    <col min="6402" max="6402" width="78" style="453" customWidth="1"/>
    <col min="6403" max="6406" width="11" style="453"/>
    <col min="6407" max="6407" width="4.125" style="453" customWidth="1"/>
    <col min="6408" max="6656" width="11" style="453"/>
    <col min="6657" max="6657" width="1.875" style="453" customWidth="1"/>
    <col min="6658" max="6658" width="78" style="453" customWidth="1"/>
    <col min="6659" max="6662" width="11" style="453"/>
    <col min="6663" max="6663" width="4.125" style="453" customWidth="1"/>
    <col min="6664" max="6912" width="11" style="453"/>
    <col min="6913" max="6913" width="1.875" style="453" customWidth="1"/>
    <col min="6914" max="6914" width="78" style="453" customWidth="1"/>
    <col min="6915" max="6918" width="11" style="453"/>
    <col min="6919" max="6919" width="4.125" style="453" customWidth="1"/>
    <col min="6920" max="7168" width="11" style="453"/>
    <col min="7169" max="7169" width="1.875" style="453" customWidth="1"/>
    <col min="7170" max="7170" width="78" style="453" customWidth="1"/>
    <col min="7171" max="7174" width="11" style="453"/>
    <col min="7175" max="7175" width="4.125" style="453" customWidth="1"/>
    <col min="7176" max="7424" width="11" style="453"/>
    <col min="7425" max="7425" width="1.875" style="453" customWidth="1"/>
    <col min="7426" max="7426" width="78" style="453" customWidth="1"/>
    <col min="7427" max="7430" width="11" style="453"/>
    <col min="7431" max="7431" width="4.125" style="453" customWidth="1"/>
    <col min="7432" max="7680" width="11" style="453"/>
    <col min="7681" max="7681" width="1.875" style="453" customWidth="1"/>
    <col min="7682" max="7682" width="78" style="453" customWidth="1"/>
    <col min="7683" max="7686" width="11" style="453"/>
    <col min="7687" max="7687" width="4.125" style="453" customWidth="1"/>
    <col min="7688" max="7936" width="11" style="453"/>
    <col min="7937" max="7937" width="1.875" style="453" customWidth="1"/>
    <col min="7938" max="7938" width="78" style="453" customWidth="1"/>
    <col min="7939" max="7942" width="11" style="453"/>
    <col min="7943" max="7943" width="4.125" style="453" customWidth="1"/>
    <col min="7944" max="8192" width="11" style="453"/>
    <col min="8193" max="8193" width="1.875" style="453" customWidth="1"/>
    <col min="8194" max="8194" width="78" style="453" customWidth="1"/>
    <col min="8195" max="8198" width="11" style="453"/>
    <col min="8199" max="8199" width="4.125" style="453" customWidth="1"/>
    <col min="8200" max="8448" width="11" style="453"/>
    <col min="8449" max="8449" width="1.875" style="453" customWidth="1"/>
    <col min="8450" max="8450" width="78" style="453" customWidth="1"/>
    <col min="8451" max="8454" width="11" style="453"/>
    <col min="8455" max="8455" width="4.125" style="453" customWidth="1"/>
    <col min="8456" max="8704" width="11" style="453"/>
    <col min="8705" max="8705" width="1.875" style="453" customWidth="1"/>
    <col min="8706" max="8706" width="78" style="453" customWidth="1"/>
    <col min="8707" max="8710" width="11" style="453"/>
    <col min="8711" max="8711" width="4.125" style="453" customWidth="1"/>
    <col min="8712" max="8960" width="11" style="453"/>
    <col min="8961" max="8961" width="1.875" style="453" customWidth="1"/>
    <col min="8962" max="8962" width="78" style="453" customWidth="1"/>
    <col min="8963" max="8966" width="11" style="453"/>
    <col min="8967" max="8967" width="4.125" style="453" customWidth="1"/>
    <col min="8968" max="9216" width="11" style="453"/>
    <col min="9217" max="9217" width="1.875" style="453" customWidth="1"/>
    <col min="9218" max="9218" width="78" style="453" customWidth="1"/>
    <col min="9219" max="9222" width="11" style="453"/>
    <col min="9223" max="9223" width="4.125" style="453" customWidth="1"/>
    <col min="9224" max="9472" width="11" style="453"/>
    <col min="9473" max="9473" width="1.875" style="453" customWidth="1"/>
    <col min="9474" max="9474" width="78" style="453" customWidth="1"/>
    <col min="9475" max="9478" width="11" style="453"/>
    <col min="9479" max="9479" width="4.125" style="453" customWidth="1"/>
    <col min="9480" max="9728" width="11" style="453"/>
    <col min="9729" max="9729" width="1.875" style="453" customWidth="1"/>
    <col min="9730" max="9730" width="78" style="453" customWidth="1"/>
    <col min="9731" max="9734" width="11" style="453"/>
    <col min="9735" max="9735" width="4.125" style="453" customWidth="1"/>
    <col min="9736" max="9984" width="11" style="453"/>
    <col min="9985" max="9985" width="1.875" style="453" customWidth="1"/>
    <col min="9986" max="9986" width="78" style="453" customWidth="1"/>
    <col min="9987" max="9990" width="11" style="453"/>
    <col min="9991" max="9991" width="4.125" style="453" customWidth="1"/>
    <col min="9992" max="10240" width="11" style="453"/>
    <col min="10241" max="10241" width="1.875" style="453" customWidth="1"/>
    <col min="10242" max="10242" width="78" style="453" customWidth="1"/>
    <col min="10243" max="10246" width="11" style="453"/>
    <col min="10247" max="10247" width="4.125" style="453" customWidth="1"/>
    <col min="10248" max="10496" width="11" style="453"/>
    <col min="10497" max="10497" width="1.875" style="453" customWidth="1"/>
    <col min="10498" max="10498" width="78" style="453" customWidth="1"/>
    <col min="10499" max="10502" width="11" style="453"/>
    <col min="10503" max="10503" width="4.125" style="453" customWidth="1"/>
    <col min="10504" max="10752" width="11" style="453"/>
    <col min="10753" max="10753" width="1.875" style="453" customWidth="1"/>
    <col min="10754" max="10754" width="78" style="453" customWidth="1"/>
    <col min="10755" max="10758" width="11" style="453"/>
    <col min="10759" max="10759" width="4.125" style="453" customWidth="1"/>
    <col min="10760" max="11008" width="11" style="453"/>
    <col min="11009" max="11009" width="1.875" style="453" customWidth="1"/>
    <col min="11010" max="11010" width="78" style="453" customWidth="1"/>
    <col min="11011" max="11014" width="11" style="453"/>
    <col min="11015" max="11015" width="4.125" style="453" customWidth="1"/>
    <col min="11016" max="11264" width="11" style="453"/>
    <col min="11265" max="11265" width="1.875" style="453" customWidth="1"/>
    <col min="11266" max="11266" width="78" style="453" customWidth="1"/>
    <col min="11267" max="11270" width="11" style="453"/>
    <col min="11271" max="11271" width="4.125" style="453" customWidth="1"/>
    <col min="11272" max="11520" width="11" style="453"/>
    <col min="11521" max="11521" width="1.875" style="453" customWidth="1"/>
    <col min="11522" max="11522" width="78" style="453" customWidth="1"/>
    <col min="11523" max="11526" width="11" style="453"/>
    <col min="11527" max="11527" width="4.125" style="453" customWidth="1"/>
    <col min="11528" max="11776" width="11" style="453"/>
    <col min="11777" max="11777" width="1.875" style="453" customWidth="1"/>
    <col min="11778" max="11778" width="78" style="453" customWidth="1"/>
    <col min="11779" max="11782" width="11" style="453"/>
    <col min="11783" max="11783" width="4.125" style="453" customWidth="1"/>
    <col min="11784" max="12032" width="11" style="453"/>
    <col min="12033" max="12033" width="1.875" style="453" customWidth="1"/>
    <col min="12034" max="12034" width="78" style="453" customWidth="1"/>
    <col min="12035" max="12038" width="11" style="453"/>
    <col min="12039" max="12039" width="4.125" style="453" customWidth="1"/>
    <col min="12040" max="12288" width="11" style="453"/>
    <col min="12289" max="12289" width="1.875" style="453" customWidth="1"/>
    <col min="12290" max="12290" width="78" style="453" customWidth="1"/>
    <col min="12291" max="12294" width="11" style="453"/>
    <col min="12295" max="12295" width="4.125" style="453" customWidth="1"/>
    <col min="12296" max="12544" width="11" style="453"/>
    <col min="12545" max="12545" width="1.875" style="453" customWidth="1"/>
    <col min="12546" max="12546" width="78" style="453" customWidth="1"/>
    <col min="12547" max="12550" width="11" style="453"/>
    <col min="12551" max="12551" width="4.125" style="453" customWidth="1"/>
    <col min="12552" max="12800" width="11" style="453"/>
    <col min="12801" max="12801" width="1.875" style="453" customWidth="1"/>
    <col min="12802" max="12802" width="78" style="453" customWidth="1"/>
    <col min="12803" max="12806" width="11" style="453"/>
    <col min="12807" max="12807" width="4.125" style="453" customWidth="1"/>
    <col min="12808" max="13056" width="11" style="453"/>
    <col min="13057" max="13057" width="1.875" style="453" customWidth="1"/>
    <col min="13058" max="13058" width="78" style="453" customWidth="1"/>
    <col min="13059" max="13062" width="11" style="453"/>
    <col min="13063" max="13063" width="4.125" style="453" customWidth="1"/>
    <col min="13064" max="13312" width="11" style="453"/>
    <col min="13313" max="13313" width="1.875" style="453" customWidth="1"/>
    <col min="13314" max="13314" width="78" style="453" customWidth="1"/>
    <col min="13315" max="13318" width="11" style="453"/>
    <col min="13319" max="13319" width="4.125" style="453" customWidth="1"/>
    <col min="13320" max="13568" width="11" style="453"/>
    <col min="13569" max="13569" width="1.875" style="453" customWidth="1"/>
    <col min="13570" max="13570" width="78" style="453" customWidth="1"/>
    <col min="13571" max="13574" width="11" style="453"/>
    <col min="13575" max="13575" width="4.125" style="453" customWidth="1"/>
    <col min="13576" max="13824" width="11" style="453"/>
    <col min="13825" max="13825" width="1.875" style="453" customWidth="1"/>
    <col min="13826" max="13826" width="78" style="453" customWidth="1"/>
    <col min="13827" max="13830" width="11" style="453"/>
    <col min="13831" max="13831" width="4.125" style="453" customWidth="1"/>
    <col min="13832" max="14080" width="11" style="453"/>
    <col min="14081" max="14081" width="1.875" style="453" customWidth="1"/>
    <col min="14082" max="14082" width="78" style="453" customWidth="1"/>
    <col min="14083" max="14086" width="11" style="453"/>
    <col min="14087" max="14087" width="4.125" style="453" customWidth="1"/>
    <col min="14088" max="14336" width="11" style="453"/>
    <col min="14337" max="14337" width="1.875" style="453" customWidth="1"/>
    <col min="14338" max="14338" width="78" style="453" customWidth="1"/>
    <col min="14339" max="14342" width="11" style="453"/>
    <col min="14343" max="14343" width="4.125" style="453" customWidth="1"/>
    <col min="14344" max="14592" width="11" style="453"/>
    <col min="14593" max="14593" width="1.875" style="453" customWidth="1"/>
    <col min="14594" max="14594" width="78" style="453" customWidth="1"/>
    <col min="14595" max="14598" width="11" style="453"/>
    <col min="14599" max="14599" width="4.125" style="453" customWidth="1"/>
    <col min="14600" max="14848" width="11" style="453"/>
    <col min="14849" max="14849" width="1.875" style="453" customWidth="1"/>
    <col min="14850" max="14850" width="78" style="453" customWidth="1"/>
    <col min="14851" max="14854" width="11" style="453"/>
    <col min="14855" max="14855" width="4.125" style="453" customWidth="1"/>
    <col min="14856" max="15104" width="11" style="453"/>
    <col min="15105" max="15105" width="1.875" style="453" customWidth="1"/>
    <col min="15106" max="15106" width="78" style="453" customWidth="1"/>
    <col min="15107" max="15110" width="11" style="453"/>
    <col min="15111" max="15111" width="4.125" style="453" customWidth="1"/>
    <col min="15112" max="15360" width="11" style="453"/>
    <col min="15361" max="15361" width="1.875" style="453" customWidth="1"/>
    <col min="15362" max="15362" width="78" style="453" customWidth="1"/>
    <col min="15363" max="15366" width="11" style="453"/>
    <col min="15367" max="15367" width="4.125" style="453" customWidth="1"/>
    <col min="15368" max="15616" width="11" style="453"/>
    <col min="15617" max="15617" width="1.875" style="453" customWidth="1"/>
    <col min="15618" max="15618" width="78" style="453" customWidth="1"/>
    <col min="15619" max="15622" width="11" style="453"/>
    <col min="15623" max="15623" width="4.125" style="453" customWidth="1"/>
    <col min="15624" max="15872" width="11" style="453"/>
    <col min="15873" max="15873" width="1.875" style="453" customWidth="1"/>
    <col min="15874" max="15874" width="78" style="453" customWidth="1"/>
    <col min="15875" max="15878" width="11" style="453"/>
    <col min="15879" max="15879" width="4.125" style="453" customWidth="1"/>
    <col min="15880" max="16128" width="11" style="453"/>
    <col min="16129" max="16129" width="1.875" style="453" customWidth="1"/>
    <col min="16130" max="16130" width="78" style="453" customWidth="1"/>
    <col min="16131" max="16134" width="11" style="453"/>
    <col min="16135" max="16135" width="4.125" style="453" customWidth="1"/>
    <col min="16136" max="16384" width="11" style="453"/>
  </cols>
  <sheetData>
    <row r="1" spans="1:2" ht="39.75" customHeight="1" x14ac:dyDescent="0.2">
      <c r="A1" s="451"/>
      <c r="B1" s="452" t="s">
        <v>6</v>
      </c>
    </row>
    <row r="2" spans="1:2" ht="25.5" customHeight="1" x14ac:dyDescent="0.2">
      <c r="B2" s="454" t="s">
        <v>402</v>
      </c>
    </row>
    <row r="3" spans="1:2" ht="24.95" customHeight="1" x14ac:dyDescent="0.2">
      <c r="A3" s="455"/>
      <c r="B3" s="456" t="s">
        <v>413</v>
      </c>
    </row>
    <row r="4" spans="1:2" s="446" customFormat="1" ht="12" x14ac:dyDescent="0.2"/>
    <row r="5" spans="1:2" s="446" customFormat="1" ht="139.5" customHeight="1" x14ac:dyDescent="0.2">
      <c r="B5" s="448" t="s">
        <v>414</v>
      </c>
    </row>
    <row r="6" spans="1:2" s="446" customFormat="1" ht="9.9499999999999993" customHeight="1" x14ac:dyDescent="0.2">
      <c r="B6" s="448"/>
    </row>
    <row r="7" spans="1:2" s="446" customFormat="1" ht="222.75" customHeight="1" x14ac:dyDescent="0.2">
      <c r="B7" s="448" t="s">
        <v>415</v>
      </c>
    </row>
    <row r="8" spans="1:2" s="446" customFormat="1" ht="9.9499999999999993" customHeight="1" x14ac:dyDescent="0.2">
      <c r="B8" s="448"/>
    </row>
    <row r="9" spans="1:2" s="446" customFormat="1" ht="61.5" customHeight="1" x14ac:dyDescent="0.2">
      <c r="B9" s="457" t="s">
        <v>416</v>
      </c>
    </row>
    <row r="10" spans="1:2" s="446" customFormat="1" ht="9.9499999999999993" customHeight="1" x14ac:dyDescent="0.2">
      <c r="B10" s="448"/>
    </row>
    <row r="11" spans="1:2" s="446" customFormat="1" ht="152.25" customHeight="1" x14ac:dyDescent="0.2">
      <c r="B11" s="448" t="s">
        <v>417</v>
      </c>
    </row>
    <row r="12" spans="1:2" s="446" customFormat="1" ht="9.9499999999999993" customHeight="1" x14ac:dyDescent="0.2">
      <c r="B12" s="448"/>
    </row>
    <row r="13" spans="1:2" s="446" customFormat="1" ht="96" customHeight="1" x14ac:dyDescent="0.2">
      <c r="B13" s="448" t="s">
        <v>418</v>
      </c>
    </row>
    <row r="14" spans="1:2" s="446" customFormat="1" ht="9.9499999999999993" customHeight="1" x14ac:dyDescent="0.2">
      <c r="B14" s="448"/>
    </row>
    <row r="15" spans="1:2" s="446" customFormat="1" ht="176.25" customHeight="1" x14ac:dyDescent="0.2">
      <c r="B15" s="457" t="s">
        <v>419</v>
      </c>
    </row>
    <row r="16" spans="1:2" s="446" customFormat="1" ht="9.9499999999999993" customHeight="1" x14ac:dyDescent="0.2">
      <c r="B16" s="448"/>
    </row>
    <row r="17" spans="1:6" s="446" customFormat="1" ht="26.25" customHeight="1" x14ac:dyDescent="0.2">
      <c r="B17" s="449" t="s">
        <v>420</v>
      </c>
    </row>
    <row r="18" spans="1:6" s="446" customFormat="1" ht="37.5" customHeight="1" x14ac:dyDescent="0.2">
      <c r="B18" s="450" t="s">
        <v>421</v>
      </c>
    </row>
    <row r="19" spans="1:6" s="446" customFormat="1" ht="12" x14ac:dyDescent="0.2"/>
    <row r="20" spans="1:6" s="446" customFormat="1" ht="12" x14ac:dyDescent="0.2"/>
    <row r="21" spans="1:6" s="446" customFormat="1" ht="12" x14ac:dyDescent="0.2"/>
    <row r="22" spans="1:6" x14ac:dyDescent="0.2">
      <c r="A22" s="455"/>
      <c r="B22" s="455"/>
      <c r="C22" s="455"/>
      <c r="D22" s="455"/>
      <c r="E22" s="455"/>
      <c r="F22" s="455"/>
    </row>
    <row r="23" spans="1:6" x14ac:dyDescent="0.2">
      <c r="A23" s="455"/>
      <c r="B23" s="455"/>
      <c r="C23" s="455"/>
      <c r="D23" s="455"/>
      <c r="E23" s="455"/>
      <c r="F23" s="455"/>
    </row>
    <row r="24" spans="1:6" x14ac:dyDescent="0.2">
      <c r="A24" s="458"/>
      <c r="B24" s="455"/>
      <c r="C24" s="455"/>
      <c r="D24" s="455"/>
      <c r="E24" s="455"/>
      <c r="F24" s="455"/>
    </row>
    <row r="25" spans="1:6" x14ac:dyDescent="0.2">
      <c r="A25" s="459"/>
      <c r="B25" s="455"/>
      <c r="C25" s="455"/>
      <c r="D25" s="455"/>
      <c r="E25" s="455"/>
      <c r="F25" s="455"/>
    </row>
    <row r="26" spans="1:6" x14ac:dyDescent="0.2">
      <c r="A26" s="455"/>
      <c r="B26" s="455"/>
      <c r="C26" s="455"/>
      <c r="D26" s="455"/>
      <c r="E26" s="455"/>
      <c r="F26" s="455"/>
    </row>
    <row r="27" spans="1:6" x14ac:dyDescent="0.2">
      <c r="A27" s="455"/>
      <c r="B27" s="455"/>
      <c r="C27" s="455"/>
      <c r="D27" s="455"/>
      <c r="E27" s="455"/>
      <c r="F27" s="455"/>
    </row>
    <row r="28" spans="1:6" x14ac:dyDescent="0.2">
      <c r="A28" s="455"/>
      <c r="B28" s="455"/>
      <c r="C28" s="455"/>
      <c r="D28" s="455"/>
      <c r="E28" s="455"/>
      <c r="F28" s="455"/>
    </row>
    <row r="29" spans="1:6" x14ac:dyDescent="0.2">
      <c r="A29" s="455"/>
      <c r="B29" s="455"/>
      <c r="C29" s="455"/>
      <c r="D29" s="455"/>
      <c r="E29" s="455"/>
      <c r="F29" s="455"/>
    </row>
    <row r="30" spans="1:6" x14ac:dyDescent="0.2">
      <c r="A30" s="455"/>
      <c r="B30" s="455"/>
      <c r="C30" s="455"/>
      <c r="D30" s="455"/>
      <c r="E30" s="455"/>
      <c r="F30" s="455"/>
    </row>
    <row r="31" spans="1:6" x14ac:dyDescent="0.2">
      <c r="A31" s="455"/>
      <c r="B31" s="455"/>
      <c r="C31" s="455"/>
      <c r="D31" s="455"/>
      <c r="E31" s="455"/>
      <c r="F31" s="455"/>
    </row>
    <row r="32" spans="1:6" x14ac:dyDescent="0.2">
      <c r="A32" s="455"/>
      <c r="B32" s="455"/>
      <c r="C32" s="455"/>
      <c r="D32" s="455"/>
      <c r="E32" s="455"/>
      <c r="F32" s="455"/>
    </row>
    <row r="33" spans="1:10" x14ac:dyDescent="0.2">
      <c r="A33" s="460"/>
      <c r="B33" s="460"/>
      <c r="C33" s="460"/>
      <c r="D33" s="460"/>
      <c r="E33" s="460"/>
      <c r="F33" s="460"/>
    </row>
    <row r="34" spans="1:10" x14ac:dyDescent="0.2">
      <c r="A34" s="455"/>
      <c r="B34" s="455"/>
      <c r="C34" s="455"/>
      <c r="D34" s="455"/>
      <c r="E34" s="455"/>
      <c r="F34" s="455"/>
    </row>
    <row r="35" spans="1:10" x14ac:dyDescent="0.2">
      <c r="A35" s="455"/>
      <c r="B35" s="455"/>
      <c r="C35" s="455"/>
      <c r="D35" s="455"/>
      <c r="E35" s="455"/>
      <c r="F35" s="455"/>
    </row>
    <row r="36" spans="1:10" ht="8.1" customHeight="1" x14ac:dyDescent="0.2">
      <c r="A36" s="455"/>
      <c r="B36" s="455"/>
      <c r="C36" s="455"/>
      <c r="D36" s="455"/>
      <c r="E36" s="455"/>
      <c r="F36" s="455"/>
    </row>
    <row r="37" spans="1:10" ht="13.5" customHeight="1" x14ac:dyDescent="0.2">
      <c r="A37" s="455"/>
      <c r="B37" s="455"/>
      <c r="C37" s="455"/>
      <c r="D37" s="455"/>
      <c r="E37" s="455"/>
      <c r="F37" s="455"/>
    </row>
    <row r="38" spans="1:10" x14ac:dyDescent="0.2">
      <c r="A38" s="455"/>
      <c r="B38" s="455"/>
      <c r="C38" s="455"/>
      <c r="D38" s="455"/>
      <c r="E38" s="455"/>
      <c r="F38" s="455"/>
    </row>
    <row r="39" spans="1:10" x14ac:dyDescent="0.2">
      <c r="A39" s="455"/>
      <c r="B39" s="455"/>
      <c r="C39" s="455"/>
      <c r="D39" s="455"/>
      <c r="E39" s="455"/>
      <c r="F39" s="455"/>
      <c r="J39" s="461"/>
    </row>
    <row r="40" spans="1:10" x14ac:dyDescent="0.2">
      <c r="A40" s="455"/>
      <c r="B40" s="455"/>
      <c r="C40" s="455"/>
      <c r="D40" s="455"/>
      <c r="E40" s="455"/>
      <c r="F40" s="455"/>
    </row>
    <row r="41" spans="1:10" x14ac:dyDescent="0.2">
      <c r="A41" s="455"/>
      <c r="B41" s="455"/>
      <c r="C41" s="455"/>
      <c r="D41" s="455"/>
      <c r="E41" s="455"/>
      <c r="F41" s="455"/>
    </row>
    <row r="42" spans="1:10" x14ac:dyDescent="0.2">
      <c r="A42" s="455"/>
      <c r="B42" s="455"/>
      <c r="C42" s="455"/>
      <c r="D42" s="455"/>
      <c r="E42" s="455"/>
      <c r="F42" s="455"/>
    </row>
    <row r="43" spans="1:10" ht="33" customHeight="1" x14ac:dyDescent="0.2">
      <c r="A43" s="455"/>
      <c r="B43" s="455"/>
      <c r="C43" s="455"/>
      <c r="D43" s="455"/>
      <c r="E43" s="455"/>
      <c r="F43" s="455"/>
    </row>
    <row r="44" spans="1:10" ht="16.5" customHeight="1" x14ac:dyDescent="0.2">
      <c r="A44" s="455"/>
      <c r="B44" s="455"/>
      <c r="C44" s="455"/>
      <c r="D44" s="455"/>
      <c r="E44" s="455"/>
      <c r="F44" s="455"/>
    </row>
    <row r="45" spans="1:10" x14ac:dyDescent="0.2">
      <c r="A45" s="455"/>
      <c r="B45" s="455"/>
      <c r="C45" s="455"/>
      <c r="D45" s="455"/>
      <c r="E45" s="455"/>
      <c r="F45" s="455"/>
    </row>
    <row r="46" spans="1:10" x14ac:dyDescent="0.2">
      <c r="A46" s="455"/>
      <c r="B46" s="455"/>
      <c r="C46" s="455"/>
      <c r="D46" s="455"/>
      <c r="E46" s="455"/>
      <c r="F46" s="455"/>
    </row>
    <row r="47" spans="1:10" x14ac:dyDescent="0.2">
      <c r="A47" s="455"/>
      <c r="B47" s="455"/>
      <c r="C47" s="455"/>
      <c r="D47" s="455"/>
      <c r="E47" s="455"/>
      <c r="F47" s="455"/>
    </row>
    <row r="48" spans="1:10" x14ac:dyDescent="0.2">
      <c r="A48" s="455"/>
      <c r="B48" s="455"/>
      <c r="C48" s="455"/>
      <c r="D48" s="455"/>
      <c r="E48" s="455"/>
      <c r="F48" s="455"/>
    </row>
    <row r="49" spans="1:6" x14ac:dyDescent="0.2">
      <c r="A49" s="455"/>
      <c r="B49" s="455"/>
      <c r="C49" s="455"/>
      <c r="D49" s="455"/>
      <c r="E49" s="455"/>
      <c r="F49" s="455"/>
    </row>
    <row r="50" spans="1:6" x14ac:dyDescent="0.2">
      <c r="A50" s="455"/>
      <c r="B50" s="455"/>
      <c r="C50" s="455"/>
      <c r="D50" s="455"/>
      <c r="E50" s="455"/>
      <c r="F50" s="455"/>
    </row>
    <row r="51" spans="1:6" x14ac:dyDescent="0.2">
      <c r="A51" s="455"/>
      <c r="B51" s="455"/>
      <c r="C51" s="455"/>
      <c r="D51" s="455"/>
      <c r="E51" s="455"/>
      <c r="F51" s="455"/>
    </row>
    <row r="52" spans="1:6" x14ac:dyDescent="0.2">
      <c r="A52" s="455"/>
      <c r="B52" s="455"/>
      <c r="C52" s="455"/>
      <c r="D52" s="455"/>
      <c r="E52" s="455"/>
      <c r="F52" s="455"/>
    </row>
    <row r="53" spans="1:6" x14ac:dyDescent="0.2">
      <c r="A53" s="455"/>
      <c r="B53" s="455"/>
      <c r="C53" s="455"/>
      <c r="D53" s="455"/>
      <c r="E53" s="455"/>
      <c r="F53" s="455"/>
    </row>
    <row r="54" spans="1:6" x14ac:dyDescent="0.2">
      <c r="A54" s="455"/>
      <c r="B54" s="455"/>
      <c r="C54" s="455"/>
      <c r="D54" s="455"/>
      <c r="E54" s="455"/>
      <c r="F54" s="455"/>
    </row>
    <row r="55" spans="1:6" x14ac:dyDescent="0.2">
      <c r="A55" s="455"/>
      <c r="B55" s="455"/>
      <c r="C55" s="455"/>
      <c r="D55" s="455"/>
      <c r="E55" s="455"/>
      <c r="F55" s="455"/>
    </row>
    <row r="56" spans="1:6" x14ac:dyDescent="0.2">
      <c r="A56" s="455"/>
      <c r="B56" s="455"/>
      <c r="C56" s="455"/>
      <c r="D56" s="455"/>
      <c r="E56" s="455"/>
      <c r="F56" s="455"/>
    </row>
    <row r="57" spans="1:6" x14ac:dyDescent="0.2">
      <c r="A57" s="455"/>
      <c r="B57" s="455"/>
      <c r="C57" s="455"/>
      <c r="D57" s="455"/>
      <c r="E57" s="455"/>
      <c r="F57" s="455"/>
    </row>
    <row r="58" spans="1:6" x14ac:dyDescent="0.2">
      <c r="A58" s="455"/>
      <c r="B58" s="455"/>
      <c r="C58" s="455"/>
      <c r="D58" s="455"/>
      <c r="E58" s="455"/>
      <c r="F58" s="455"/>
    </row>
    <row r="59" spans="1:6" x14ac:dyDescent="0.2">
      <c r="A59" s="455"/>
      <c r="B59" s="455"/>
      <c r="C59" s="455"/>
      <c r="D59" s="455"/>
      <c r="E59" s="455"/>
      <c r="F59" s="455"/>
    </row>
    <row r="60" spans="1:6" x14ac:dyDescent="0.2">
      <c r="A60" s="455"/>
      <c r="B60" s="455"/>
      <c r="C60" s="455"/>
      <c r="D60" s="455"/>
      <c r="E60" s="455"/>
      <c r="F60" s="455"/>
    </row>
    <row r="61" spans="1:6" x14ac:dyDescent="0.2">
      <c r="A61" s="455"/>
      <c r="B61" s="455"/>
      <c r="C61" s="455"/>
      <c r="D61" s="455"/>
      <c r="E61" s="455"/>
      <c r="F61" s="455"/>
    </row>
    <row r="62" spans="1:6" x14ac:dyDescent="0.2">
      <c r="A62" s="455"/>
      <c r="B62" s="455"/>
      <c r="C62" s="455"/>
      <c r="D62" s="455"/>
      <c r="E62" s="455"/>
      <c r="F62" s="455"/>
    </row>
    <row r="63" spans="1:6" x14ac:dyDescent="0.2">
      <c r="A63" s="455"/>
      <c r="B63" s="455"/>
      <c r="C63" s="455"/>
      <c r="D63" s="455"/>
      <c r="E63" s="455"/>
      <c r="F63" s="455"/>
    </row>
    <row r="64" spans="1:6" x14ac:dyDescent="0.2">
      <c r="A64" s="455"/>
      <c r="B64" s="455"/>
      <c r="C64" s="455"/>
      <c r="D64" s="455"/>
      <c r="E64" s="455"/>
      <c r="F64" s="455"/>
    </row>
    <row r="65" spans="1:6" x14ac:dyDescent="0.2">
      <c r="A65" s="455"/>
      <c r="B65" s="455"/>
      <c r="C65" s="455"/>
      <c r="D65" s="455"/>
      <c r="E65" s="455"/>
      <c r="F65" s="455"/>
    </row>
    <row r="66" spans="1:6" x14ac:dyDescent="0.2">
      <c r="A66" s="455"/>
      <c r="B66" s="455"/>
      <c r="C66" s="455"/>
      <c r="D66" s="455"/>
      <c r="E66" s="455"/>
      <c r="F66" s="455"/>
    </row>
    <row r="67" spans="1:6" x14ac:dyDescent="0.2">
      <c r="A67" s="455"/>
      <c r="B67" s="455"/>
      <c r="C67" s="455"/>
      <c r="D67" s="455"/>
      <c r="E67" s="455"/>
      <c r="F67" s="455"/>
    </row>
    <row r="68" spans="1:6" x14ac:dyDescent="0.2">
      <c r="A68" s="455"/>
      <c r="B68" s="455"/>
      <c r="C68" s="455"/>
      <c r="D68" s="455"/>
      <c r="E68" s="455"/>
      <c r="F68" s="455"/>
    </row>
    <row r="69" spans="1:6" x14ac:dyDescent="0.2">
      <c r="A69" s="455"/>
      <c r="B69" s="455"/>
      <c r="C69" s="455"/>
      <c r="D69" s="455"/>
      <c r="E69" s="455"/>
      <c r="F69" s="455"/>
    </row>
    <row r="70" spans="1:6" x14ac:dyDescent="0.2">
      <c r="A70" s="455"/>
      <c r="B70" s="455"/>
      <c r="C70" s="455"/>
      <c r="D70" s="455"/>
      <c r="E70" s="455"/>
      <c r="F70" s="455"/>
    </row>
    <row r="71" spans="1:6" x14ac:dyDescent="0.2">
      <c r="A71" s="455"/>
      <c r="B71" s="455"/>
      <c r="C71" s="455"/>
      <c r="D71" s="455"/>
      <c r="E71" s="455"/>
      <c r="F71" s="455"/>
    </row>
    <row r="72" spans="1:6" x14ac:dyDescent="0.2">
      <c r="A72" s="455"/>
      <c r="B72" s="455"/>
      <c r="C72" s="455"/>
      <c r="D72" s="455"/>
      <c r="E72" s="455"/>
      <c r="F72" s="455"/>
    </row>
    <row r="73" spans="1:6" x14ac:dyDescent="0.2">
      <c r="A73" s="455"/>
      <c r="B73" s="455"/>
      <c r="C73" s="455"/>
      <c r="D73" s="455"/>
      <c r="E73" s="455"/>
      <c r="F73" s="455"/>
    </row>
    <row r="74" spans="1:6" x14ac:dyDescent="0.2">
      <c r="A74" s="455"/>
      <c r="B74" s="455"/>
      <c r="C74" s="455"/>
      <c r="D74" s="455"/>
      <c r="E74" s="455"/>
      <c r="F74" s="455"/>
    </row>
    <row r="75" spans="1:6" x14ac:dyDescent="0.2">
      <c r="A75" s="455"/>
      <c r="B75" s="455"/>
      <c r="C75" s="455"/>
      <c r="D75" s="455"/>
      <c r="E75" s="455"/>
      <c r="F75" s="455"/>
    </row>
    <row r="76" spans="1:6" x14ac:dyDescent="0.2">
      <c r="A76" s="455"/>
      <c r="B76" s="455"/>
      <c r="C76" s="455"/>
      <c r="D76" s="455"/>
      <c r="E76" s="455"/>
      <c r="F76" s="455"/>
    </row>
    <row r="77" spans="1:6" x14ac:dyDescent="0.2">
      <c r="A77" s="455"/>
      <c r="B77" s="455"/>
      <c r="C77" s="455"/>
      <c r="D77" s="455"/>
      <c r="E77" s="455"/>
      <c r="F77" s="455"/>
    </row>
    <row r="78" spans="1:6" x14ac:dyDescent="0.2">
      <c r="A78" s="455"/>
      <c r="B78" s="455"/>
      <c r="C78" s="455"/>
      <c r="D78" s="455"/>
      <c r="E78" s="455"/>
      <c r="F78" s="455"/>
    </row>
    <row r="79" spans="1:6" x14ac:dyDescent="0.2">
      <c r="A79" s="455"/>
      <c r="B79" s="455"/>
      <c r="C79" s="455"/>
      <c r="D79" s="455"/>
      <c r="E79" s="455"/>
      <c r="F79" s="455"/>
    </row>
    <row r="80" spans="1:6" x14ac:dyDescent="0.2">
      <c r="A80" s="455"/>
      <c r="B80" s="455"/>
      <c r="C80" s="455"/>
      <c r="D80" s="455"/>
      <c r="E80" s="455"/>
      <c r="F80" s="455"/>
    </row>
    <row r="81" spans="1:6" x14ac:dyDescent="0.2">
      <c r="A81" s="455"/>
      <c r="B81" s="455"/>
      <c r="C81" s="455"/>
      <c r="D81" s="455"/>
      <c r="E81" s="455"/>
      <c r="F81" s="455"/>
    </row>
    <row r="82" spans="1:6" x14ac:dyDescent="0.2">
      <c r="A82" s="455"/>
      <c r="B82" s="455"/>
      <c r="C82" s="455"/>
      <c r="D82" s="455"/>
      <c r="E82" s="455"/>
      <c r="F82" s="455"/>
    </row>
    <row r="83" spans="1:6" x14ac:dyDescent="0.2">
      <c r="A83" s="455"/>
      <c r="B83" s="455"/>
      <c r="C83" s="455"/>
      <c r="D83" s="455"/>
      <c r="E83" s="455"/>
      <c r="F83" s="455"/>
    </row>
    <row r="84" spans="1:6" x14ac:dyDescent="0.2">
      <c r="A84" s="455"/>
      <c r="B84" s="455"/>
      <c r="C84" s="455"/>
      <c r="D84" s="455"/>
      <c r="E84" s="455"/>
      <c r="F84" s="455"/>
    </row>
    <row r="85" spans="1:6" x14ac:dyDescent="0.2">
      <c r="A85" s="455"/>
      <c r="B85" s="455"/>
      <c r="C85" s="455"/>
      <c r="D85" s="455"/>
      <c r="E85" s="455"/>
      <c r="F85" s="455"/>
    </row>
    <row r="86" spans="1:6" x14ac:dyDescent="0.2">
      <c r="A86" s="455"/>
      <c r="B86" s="455"/>
      <c r="C86" s="455"/>
      <c r="D86" s="455"/>
      <c r="E86" s="455"/>
      <c r="F86" s="455"/>
    </row>
    <row r="87" spans="1:6" x14ac:dyDescent="0.2">
      <c r="A87" s="455"/>
      <c r="B87" s="455"/>
      <c r="C87" s="455"/>
      <c r="D87" s="455"/>
      <c r="E87" s="455"/>
      <c r="F87" s="455"/>
    </row>
    <row r="88" spans="1:6" x14ac:dyDescent="0.2">
      <c r="A88" s="455"/>
      <c r="B88" s="455"/>
      <c r="C88" s="455"/>
      <c r="D88" s="455"/>
      <c r="E88" s="455"/>
      <c r="F88" s="455"/>
    </row>
    <row r="89" spans="1:6" x14ac:dyDescent="0.2">
      <c r="A89" s="455"/>
      <c r="B89" s="455"/>
      <c r="C89" s="455"/>
      <c r="D89" s="455"/>
      <c r="E89" s="455"/>
      <c r="F89" s="455"/>
    </row>
    <row r="90" spans="1:6" x14ac:dyDescent="0.2">
      <c r="A90" s="455"/>
      <c r="B90" s="455"/>
      <c r="C90" s="455"/>
      <c r="D90" s="455"/>
      <c r="E90" s="455"/>
      <c r="F90" s="455"/>
    </row>
    <row r="91" spans="1:6" x14ac:dyDescent="0.2">
      <c r="A91" s="455"/>
      <c r="B91" s="455"/>
      <c r="C91" s="455"/>
      <c r="D91" s="455"/>
      <c r="E91" s="455"/>
      <c r="F91" s="455"/>
    </row>
    <row r="92" spans="1:6" x14ac:dyDescent="0.2">
      <c r="A92" s="455"/>
      <c r="B92" s="455"/>
      <c r="C92" s="455"/>
      <c r="D92" s="455"/>
      <c r="E92" s="455"/>
      <c r="F92" s="455"/>
    </row>
    <row r="93" spans="1:6" x14ac:dyDescent="0.2">
      <c r="A93" s="455"/>
      <c r="B93" s="455"/>
      <c r="C93" s="455"/>
      <c r="D93" s="455"/>
      <c r="E93" s="455"/>
      <c r="F93" s="455"/>
    </row>
    <row r="94" spans="1:6" x14ac:dyDescent="0.2">
      <c r="A94" s="455"/>
      <c r="B94" s="455"/>
      <c r="C94" s="455"/>
      <c r="D94" s="455"/>
      <c r="E94" s="455"/>
      <c r="F94" s="455"/>
    </row>
    <row r="95" spans="1:6" x14ac:dyDescent="0.2">
      <c r="A95" s="455"/>
      <c r="B95" s="455"/>
      <c r="C95" s="455"/>
      <c r="D95" s="455"/>
      <c r="E95" s="455"/>
      <c r="F95" s="455"/>
    </row>
    <row r="96" spans="1:6" x14ac:dyDescent="0.2">
      <c r="A96" s="455"/>
      <c r="B96" s="455"/>
      <c r="C96" s="455"/>
      <c r="D96" s="455"/>
      <c r="E96" s="455"/>
      <c r="F96" s="455"/>
    </row>
    <row r="97" spans="1:6" x14ac:dyDescent="0.2">
      <c r="A97" s="455"/>
      <c r="B97" s="455"/>
      <c r="C97" s="455"/>
      <c r="D97" s="455"/>
      <c r="E97" s="455"/>
      <c r="F97" s="455"/>
    </row>
    <row r="98" spans="1:6" x14ac:dyDescent="0.2">
      <c r="A98" s="455"/>
      <c r="B98" s="455"/>
      <c r="C98" s="455"/>
      <c r="D98" s="455"/>
      <c r="E98" s="455"/>
      <c r="F98" s="455"/>
    </row>
    <row r="99" spans="1:6" x14ac:dyDescent="0.2">
      <c r="A99" s="455"/>
      <c r="B99" s="455"/>
      <c r="C99" s="455"/>
      <c r="D99" s="455"/>
      <c r="E99" s="455"/>
      <c r="F99" s="455"/>
    </row>
    <row r="100" spans="1:6" x14ac:dyDescent="0.2">
      <c r="A100" s="455"/>
      <c r="B100" s="455"/>
      <c r="C100" s="455"/>
      <c r="D100" s="455"/>
      <c r="E100" s="455"/>
      <c r="F100" s="455"/>
    </row>
    <row r="101" spans="1:6" x14ac:dyDescent="0.2">
      <c r="A101" s="455"/>
      <c r="B101" s="455"/>
      <c r="C101" s="455"/>
      <c r="D101" s="455"/>
      <c r="E101" s="455"/>
      <c r="F101" s="455"/>
    </row>
    <row r="102" spans="1:6" x14ac:dyDescent="0.2">
      <c r="A102" s="455"/>
      <c r="B102" s="455"/>
      <c r="C102" s="455"/>
      <c r="D102" s="455"/>
      <c r="E102" s="455"/>
      <c r="F102" s="455"/>
    </row>
    <row r="103" spans="1:6" x14ac:dyDescent="0.2">
      <c r="A103" s="455"/>
      <c r="B103" s="455"/>
      <c r="C103" s="455"/>
      <c r="D103" s="455"/>
      <c r="E103" s="455"/>
      <c r="F103" s="455"/>
    </row>
    <row r="104" spans="1:6" x14ac:dyDescent="0.2">
      <c r="A104" s="455"/>
      <c r="B104" s="455"/>
      <c r="C104" s="455"/>
      <c r="D104" s="455"/>
      <c r="E104" s="455"/>
      <c r="F104" s="455"/>
    </row>
    <row r="105" spans="1:6" x14ac:dyDescent="0.2">
      <c r="A105" s="455"/>
      <c r="B105" s="455"/>
      <c r="C105" s="455"/>
      <c r="D105" s="455"/>
      <c r="E105" s="455"/>
      <c r="F105" s="455"/>
    </row>
    <row r="106" spans="1:6" x14ac:dyDescent="0.2">
      <c r="A106" s="455"/>
      <c r="B106" s="455"/>
      <c r="C106" s="455"/>
      <c r="D106" s="455"/>
      <c r="E106" s="455"/>
      <c r="F106" s="455"/>
    </row>
    <row r="107" spans="1:6" x14ac:dyDescent="0.2">
      <c r="A107" s="455"/>
      <c r="B107" s="455"/>
      <c r="C107" s="455"/>
      <c r="D107" s="455"/>
      <c r="E107" s="455"/>
      <c r="F107" s="455"/>
    </row>
    <row r="108" spans="1:6" x14ac:dyDescent="0.2">
      <c r="A108" s="455"/>
      <c r="B108" s="455"/>
      <c r="C108" s="455"/>
      <c r="D108" s="455"/>
      <c r="E108" s="455"/>
      <c r="F108" s="455"/>
    </row>
    <row r="109" spans="1:6" x14ac:dyDescent="0.2">
      <c r="A109" s="455"/>
      <c r="B109" s="455"/>
      <c r="C109" s="455"/>
      <c r="D109" s="455"/>
      <c r="E109" s="455"/>
      <c r="F109" s="455"/>
    </row>
    <row r="110" spans="1:6" x14ac:dyDescent="0.2">
      <c r="A110" s="455"/>
      <c r="B110" s="455"/>
      <c r="C110" s="455"/>
      <c r="D110" s="455"/>
      <c r="E110" s="455"/>
      <c r="F110" s="455"/>
    </row>
    <row r="111" spans="1:6" x14ac:dyDescent="0.2">
      <c r="A111" s="455"/>
      <c r="B111" s="455"/>
      <c r="C111" s="455"/>
      <c r="D111" s="455"/>
      <c r="E111" s="455"/>
      <c r="F111" s="455"/>
    </row>
    <row r="112" spans="1:6" x14ac:dyDescent="0.2">
      <c r="A112" s="455"/>
      <c r="B112" s="455"/>
      <c r="C112" s="455"/>
      <c r="D112" s="455"/>
      <c r="E112" s="455"/>
      <c r="F112" s="455"/>
    </row>
    <row r="113" spans="1:6" x14ac:dyDescent="0.2">
      <c r="A113" s="455"/>
      <c r="B113" s="455"/>
      <c r="C113" s="455"/>
      <c r="D113" s="455"/>
      <c r="E113" s="455"/>
      <c r="F113" s="455"/>
    </row>
    <row r="114" spans="1:6" x14ac:dyDescent="0.2">
      <c r="A114" s="455"/>
      <c r="B114" s="455"/>
      <c r="C114" s="455"/>
      <c r="D114" s="455"/>
      <c r="E114" s="455"/>
      <c r="F114" s="455"/>
    </row>
    <row r="115" spans="1:6" x14ac:dyDescent="0.2">
      <c r="A115" s="455"/>
      <c r="B115" s="455"/>
      <c r="C115" s="455"/>
      <c r="D115" s="455"/>
      <c r="E115" s="455"/>
      <c r="F115" s="455"/>
    </row>
    <row r="116" spans="1:6" x14ac:dyDescent="0.2">
      <c r="A116" s="455"/>
      <c r="B116" s="455"/>
      <c r="C116" s="455"/>
      <c r="D116" s="455"/>
      <c r="E116" s="455"/>
      <c r="F116" s="455"/>
    </row>
    <row r="117" spans="1:6" x14ac:dyDescent="0.2">
      <c r="A117" s="455"/>
      <c r="B117" s="455"/>
      <c r="C117" s="455"/>
      <c r="D117" s="455"/>
      <c r="E117" s="455"/>
      <c r="F117" s="455"/>
    </row>
    <row r="118" spans="1:6" x14ac:dyDescent="0.2">
      <c r="A118" s="455"/>
      <c r="B118" s="455"/>
      <c r="C118" s="455"/>
      <c r="D118" s="455"/>
      <c r="E118" s="455"/>
      <c r="F118" s="455"/>
    </row>
    <row r="119" spans="1:6" x14ac:dyDescent="0.2">
      <c r="A119" s="455"/>
      <c r="B119" s="455"/>
      <c r="C119" s="455"/>
      <c r="D119" s="455"/>
      <c r="E119" s="455"/>
      <c r="F119" s="455"/>
    </row>
    <row r="120" spans="1:6" x14ac:dyDescent="0.2">
      <c r="A120" s="455"/>
      <c r="B120" s="455"/>
      <c r="C120" s="455"/>
      <c r="D120" s="455"/>
      <c r="E120" s="455"/>
      <c r="F120" s="455"/>
    </row>
    <row r="121" spans="1:6" x14ac:dyDescent="0.2">
      <c r="A121" s="455"/>
      <c r="B121" s="455"/>
      <c r="C121" s="455"/>
      <c r="D121" s="455"/>
      <c r="E121" s="455"/>
      <c r="F121" s="455"/>
    </row>
    <row r="122" spans="1:6" x14ac:dyDescent="0.2">
      <c r="A122" s="455"/>
      <c r="B122" s="455"/>
      <c r="C122" s="455"/>
      <c r="D122" s="455"/>
      <c r="E122" s="455"/>
      <c r="F122" s="455"/>
    </row>
    <row r="123" spans="1:6" x14ac:dyDescent="0.2">
      <c r="A123" s="455"/>
      <c r="B123" s="455"/>
      <c r="C123" s="455"/>
      <c r="D123" s="455"/>
      <c r="E123" s="455"/>
      <c r="F123" s="455"/>
    </row>
    <row r="124" spans="1:6" x14ac:dyDescent="0.2">
      <c r="A124" s="455"/>
      <c r="B124" s="455"/>
      <c r="C124" s="455"/>
      <c r="D124" s="455"/>
      <c r="E124" s="455"/>
      <c r="F124" s="455"/>
    </row>
    <row r="125" spans="1:6" x14ac:dyDescent="0.2">
      <c r="A125" s="455"/>
      <c r="B125" s="455"/>
      <c r="C125" s="455"/>
      <c r="D125" s="455"/>
      <c r="E125" s="455"/>
      <c r="F125" s="455"/>
    </row>
    <row r="126" spans="1:6" x14ac:dyDescent="0.2">
      <c r="A126" s="455"/>
      <c r="B126" s="455"/>
      <c r="C126" s="455"/>
      <c r="D126" s="455"/>
      <c r="E126" s="455"/>
      <c r="F126" s="455"/>
    </row>
    <row r="127" spans="1:6" x14ac:dyDescent="0.2">
      <c r="A127" s="455"/>
      <c r="B127" s="455"/>
      <c r="C127" s="455"/>
      <c r="D127" s="455"/>
      <c r="E127" s="455"/>
      <c r="F127" s="455"/>
    </row>
    <row r="128" spans="1:6" x14ac:dyDescent="0.2">
      <c r="A128" s="455"/>
      <c r="B128" s="455"/>
      <c r="C128" s="455"/>
      <c r="D128" s="455"/>
      <c r="E128" s="455"/>
      <c r="F128" s="455"/>
    </row>
    <row r="129" spans="1:6" x14ac:dyDescent="0.2">
      <c r="A129" s="455"/>
      <c r="B129" s="455"/>
      <c r="C129" s="455"/>
      <c r="D129" s="455"/>
      <c r="E129" s="455"/>
      <c r="F129" s="455"/>
    </row>
    <row r="130" spans="1:6" x14ac:dyDescent="0.2">
      <c r="A130" s="455"/>
      <c r="B130" s="455"/>
      <c r="C130" s="455"/>
      <c r="D130" s="455"/>
      <c r="E130" s="455"/>
      <c r="F130" s="455"/>
    </row>
    <row r="131" spans="1:6" x14ac:dyDescent="0.2">
      <c r="A131" s="455"/>
      <c r="B131" s="455"/>
      <c r="C131" s="455"/>
      <c r="D131" s="455"/>
      <c r="E131" s="455"/>
      <c r="F131" s="455"/>
    </row>
    <row r="132" spans="1:6" x14ac:dyDescent="0.2">
      <c r="A132" s="455"/>
      <c r="B132" s="455"/>
      <c r="C132" s="455"/>
      <c r="D132" s="455"/>
      <c r="E132" s="455"/>
      <c r="F132" s="455"/>
    </row>
    <row r="133" spans="1:6" x14ac:dyDescent="0.2">
      <c r="A133" s="455"/>
      <c r="B133" s="455"/>
      <c r="C133" s="455"/>
      <c r="D133" s="455"/>
      <c r="E133" s="455"/>
      <c r="F133" s="455"/>
    </row>
    <row r="134" spans="1:6" x14ac:dyDescent="0.2">
      <c r="A134" s="455"/>
      <c r="B134" s="455"/>
      <c r="C134" s="455"/>
      <c r="D134" s="455"/>
      <c r="E134" s="455"/>
      <c r="F134" s="455"/>
    </row>
    <row r="135" spans="1:6" x14ac:dyDescent="0.2">
      <c r="A135" s="455"/>
      <c r="B135" s="455"/>
      <c r="C135" s="455"/>
      <c r="D135" s="455"/>
      <c r="E135" s="455"/>
      <c r="F135" s="455"/>
    </row>
    <row r="136" spans="1:6" x14ac:dyDescent="0.2">
      <c r="A136" s="455"/>
      <c r="B136" s="455"/>
      <c r="C136" s="455"/>
      <c r="D136" s="455"/>
      <c r="E136" s="455"/>
      <c r="F136" s="455"/>
    </row>
    <row r="137" spans="1:6" x14ac:dyDescent="0.2">
      <c r="A137" s="455"/>
      <c r="B137" s="455"/>
      <c r="C137" s="455"/>
      <c r="D137" s="455"/>
      <c r="E137" s="455"/>
      <c r="F137" s="455"/>
    </row>
    <row r="138" spans="1:6" x14ac:dyDescent="0.2">
      <c r="A138" s="455"/>
      <c r="B138" s="455"/>
      <c r="C138" s="455"/>
      <c r="D138" s="455"/>
      <c r="E138" s="455"/>
      <c r="F138" s="455"/>
    </row>
    <row r="139" spans="1:6" x14ac:dyDescent="0.2">
      <c r="A139" s="455"/>
      <c r="B139" s="455"/>
      <c r="C139" s="455"/>
      <c r="D139" s="455"/>
      <c r="E139" s="455"/>
      <c r="F139" s="455"/>
    </row>
    <row r="140" spans="1:6" x14ac:dyDescent="0.2">
      <c r="A140" s="455"/>
      <c r="B140" s="455"/>
      <c r="C140" s="455"/>
      <c r="D140" s="455"/>
      <c r="E140" s="455"/>
      <c r="F140" s="455"/>
    </row>
    <row r="141" spans="1:6" x14ac:dyDescent="0.2">
      <c r="A141" s="455"/>
      <c r="B141" s="455"/>
      <c r="C141" s="455"/>
      <c r="D141" s="455"/>
      <c r="E141" s="455"/>
      <c r="F141" s="455"/>
    </row>
    <row r="142" spans="1:6" x14ac:dyDescent="0.2">
      <c r="A142" s="455"/>
      <c r="B142" s="455"/>
      <c r="C142" s="455"/>
      <c r="D142" s="455"/>
      <c r="E142" s="455"/>
      <c r="F142" s="455"/>
    </row>
    <row r="143" spans="1:6" x14ac:dyDescent="0.2">
      <c r="A143" s="455"/>
      <c r="B143" s="455"/>
      <c r="C143" s="455"/>
      <c r="D143" s="455"/>
      <c r="E143" s="455"/>
      <c r="F143" s="455"/>
    </row>
    <row r="144" spans="1:6" x14ac:dyDescent="0.2">
      <c r="A144" s="455"/>
      <c r="B144" s="455"/>
      <c r="C144" s="455"/>
      <c r="D144" s="455"/>
      <c r="E144" s="455"/>
      <c r="F144" s="455"/>
    </row>
    <row r="145" spans="1:6" x14ac:dyDescent="0.2">
      <c r="A145" s="455"/>
      <c r="B145" s="455"/>
      <c r="C145" s="455"/>
      <c r="D145" s="455"/>
      <c r="E145" s="455"/>
      <c r="F145" s="455"/>
    </row>
    <row r="146" spans="1:6" x14ac:dyDescent="0.2">
      <c r="A146" s="455"/>
      <c r="B146" s="455"/>
      <c r="C146" s="455"/>
      <c r="D146" s="455"/>
      <c r="E146" s="455"/>
      <c r="F146" s="455"/>
    </row>
    <row r="147" spans="1:6" x14ac:dyDescent="0.2">
      <c r="A147" s="455"/>
      <c r="B147" s="455"/>
      <c r="C147" s="455"/>
      <c r="D147" s="455"/>
      <c r="E147" s="455"/>
      <c r="F147" s="455"/>
    </row>
    <row r="148" spans="1:6" x14ac:dyDescent="0.2">
      <c r="A148" s="455"/>
      <c r="B148" s="455"/>
      <c r="C148" s="455"/>
      <c r="D148" s="455"/>
      <c r="E148" s="455"/>
      <c r="F148" s="455"/>
    </row>
    <row r="149" spans="1:6" x14ac:dyDescent="0.2">
      <c r="A149" s="455"/>
      <c r="B149" s="455"/>
      <c r="C149" s="455"/>
      <c r="D149" s="455"/>
      <c r="E149" s="455"/>
      <c r="F149" s="455"/>
    </row>
    <row r="150" spans="1:6" x14ac:dyDescent="0.2">
      <c r="A150" s="455"/>
      <c r="B150" s="455"/>
      <c r="C150" s="455"/>
      <c r="D150" s="455"/>
      <c r="E150" s="455"/>
      <c r="F150" s="455"/>
    </row>
    <row r="151" spans="1:6" x14ac:dyDescent="0.2">
      <c r="A151" s="455"/>
      <c r="B151" s="455"/>
      <c r="C151" s="455"/>
      <c r="D151" s="455"/>
      <c r="E151" s="455"/>
      <c r="F151" s="455"/>
    </row>
    <row r="152" spans="1:6" x14ac:dyDescent="0.2">
      <c r="A152" s="455"/>
      <c r="B152" s="455"/>
      <c r="C152" s="455"/>
      <c r="D152" s="455"/>
      <c r="E152" s="455"/>
      <c r="F152" s="455"/>
    </row>
    <row r="153" spans="1:6" x14ac:dyDescent="0.2">
      <c r="A153" s="455"/>
      <c r="B153" s="455"/>
      <c r="C153" s="455"/>
      <c r="D153" s="455"/>
      <c r="E153" s="455"/>
      <c r="F153" s="455"/>
    </row>
    <row r="154" spans="1:6" x14ac:dyDescent="0.2">
      <c r="A154" s="455"/>
      <c r="B154" s="455"/>
      <c r="C154" s="455"/>
      <c r="D154" s="455"/>
      <c r="E154" s="455"/>
      <c r="F154" s="455"/>
    </row>
    <row r="155" spans="1:6" x14ac:dyDescent="0.2">
      <c r="A155" s="455"/>
      <c r="B155" s="455"/>
      <c r="C155" s="455"/>
      <c r="D155" s="455"/>
      <c r="E155" s="455"/>
      <c r="F155" s="455"/>
    </row>
    <row r="156" spans="1:6" x14ac:dyDescent="0.2">
      <c r="A156" s="455"/>
      <c r="B156" s="455"/>
      <c r="C156" s="455"/>
      <c r="D156" s="455"/>
      <c r="E156" s="455"/>
      <c r="F156" s="455"/>
    </row>
    <row r="157" spans="1:6" x14ac:dyDescent="0.2">
      <c r="A157" s="455"/>
      <c r="B157" s="455"/>
      <c r="C157" s="455"/>
      <c r="D157" s="455"/>
      <c r="E157" s="455"/>
      <c r="F157" s="455"/>
    </row>
    <row r="158" spans="1:6" x14ac:dyDescent="0.2">
      <c r="A158" s="455"/>
      <c r="B158" s="455"/>
      <c r="C158" s="455"/>
      <c r="D158" s="455"/>
      <c r="E158" s="455"/>
      <c r="F158" s="455"/>
    </row>
    <row r="159" spans="1:6" x14ac:dyDescent="0.2">
      <c r="A159" s="455"/>
      <c r="B159" s="455"/>
      <c r="C159" s="455"/>
      <c r="D159" s="455"/>
      <c r="E159" s="455"/>
      <c r="F159" s="455"/>
    </row>
    <row r="160" spans="1:6" x14ac:dyDescent="0.2">
      <c r="A160" s="455"/>
      <c r="B160" s="455"/>
      <c r="C160" s="455"/>
      <c r="D160" s="455"/>
      <c r="E160" s="455"/>
      <c r="F160" s="455"/>
    </row>
    <row r="161" spans="1:6" x14ac:dyDescent="0.2">
      <c r="A161" s="455"/>
      <c r="B161" s="455"/>
      <c r="C161" s="455"/>
      <c r="D161" s="455"/>
      <c r="E161" s="455"/>
      <c r="F161" s="455"/>
    </row>
    <row r="162" spans="1:6" x14ac:dyDescent="0.2">
      <c r="A162" s="455"/>
      <c r="B162" s="455"/>
      <c r="C162" s="455"/>
      <c r="D162" s="455"/>
      <c r="E162" s="455"/>
      <c r="F162" s="455"/>
    </row>
    <row r="163" spans="1:6" x14ac:dyDescent="0.2">
      <c r="A163" s="455"/>
      <c r="B163" s="455"/>
      <c r="C163" s="455"/>
      <c r="D163" s="455"/>
      <c r="E163" s="455"/>
      <c r="F163" s="455"/>
    </row>
    <row r="164" spans="1:6" x14ac:dyDescent="0.2">
      <c r="A164" s="455"/>
      <c r="B164" s="455"/>
      <c r="C164" s="455"/>
      <c r="D164" s="455"/>
      <c r="E164" s="455"/>
      <c r="F164" s="455"/>
    </row>
    <row r="165" spans="1:6" x14ac:dyDescent="0.2">
      <c r="A165" s="455"/>
      <c r="B165" s="455"/>
      <c r="C165" s="455"/>
      <c r="D165" s="455"/>
      <c r="E165" s="455"/>
      <c r="F165" s="455"/>
    </row>
    <row r="166" spans="1:6" x14ac:dyDescent="0.2">
      <c r="A166" s="455"/>
      <c r="B166" s="455"/>
      <c r="C166" s="455"/>
      <c r="D166" s="455"/>
      <c r="E166" s="455"/>
      <c r="F166" s="455"/>
    </row>
    <row r="167" spans="1:6" x14ac:dyDescent="0.2">
      <c r="A167" s="455"/>
      <c r="B167" s="455"/>
      <c r="C167" s="455"/>
      <c r="D167" s="455"/>
      <c r="E167" s="455"/>
      <c r="F167" s="455"/>
    </row>
    <row r="168" spans="1:6" x14ac:dyDescent="0.2">
      <c r="A168" s="455"/>
      <c r="B168" s="455"/>
      <c r="C168" s="455"/>
      <c r="D168" s="455"/>
      <c r="E168" s="455"/>
      <c r="F168" s="455"/>
    </row>
    <row r="169" spans="1:6" x14ac:dyDescent="0.2">
      <c r="A169" s="455"/>
      <c r="B169" s="455"/>
      <c r="C169" s="455"/>
      <c r="D169" s="455"/>
      <c r="E169" s="455"/>
      <c r="F169" s="455"/>
    </row>
    <row r="170" spans="1:6" x14ac:dyDescent="0.2">
      <c r="A170" s="455"/>
      <c r="B170" s="455"/>
      <c r="C170" s="455"/>
      <c r="D170" s="455"/>
      <c r="E170" s="455"/>
      <c r="F170" s="455"/>
    </row>
    <row r="171" spans="1:6" x14ac:dyDescent="0.2">
      <c r="A171" s="455"/>
      <c r="B171" s="455"/>
      <c r="C171" s="455"/>
      <c r="D171" s="455"/>
      <c r="E171" s="455"/>
      <c r="F171" s="455"/>
    </row>
    <row r="172" spans="1:6" x14ac:dyDescent="0.2">
      <c r="A172" s="455"/>
      <c r="B172" s="455"/>
      <c r="C172" s="455"/>
      <c r="D172" s="455"/>
      <c r="E172" s="455"/>
      <c r="F172" s="455"/>
    </row>
    <row r="173" spans="1:6" x14ac:dyDescent="0.2">
      <c r="A173" s="455"/>
      <c r="B173" s="455"/>
      <c r="C173" s="455"/>
      <c r="D173" s="455"/>
      <c r="E173" s="455"/>
      <c r="F173" s="455"/>
    </row>
    <row r="174" spans="1:6" x14ac:dyDescent="0.2">
      <c r="A174" s="455"/>
      <c r="B174" s="455"/>
      <c r="C174" s="455"/>
      <c r="D174" s="455"/>
      <c r="E174" s="455"/>
      <c r="F174" s="455"/>
    </row>
    <row r="175" spans="1:6" x14ac:dyDescent="0.2">
      <c r="A175" s="455"/>
      <c r="B175" s="455"/>
      <c r="C175" s="455"/>
      <c r="D175" s="455"/>
      <c r="E175" s="455"/>
      <c r="F175" s="455"/>
    </row>
    <row r="176" spans="1:6" x14ac:dyDescent="0.2">
      <c r="A176" s="455"/>
      <c r="B176" s="455"/>
      <c r="C176" s="455"/>
      <c r="D176" s="455"/>
      <c r="E176" s="455"/>
      <c r="F176" s="455"/>
    </row>
    <row r="177" spans="1:6" x14ac:dyDescent="0.2">
      <c r="A177" s="455"/>
      <c r="B177" s="455"/>
      <c r="C177" s="455"/>
      <c r="D177" s="455"/>
      <c r="E177" s="455"/>
      <c r="F177" s="455"/>
    </row>
    <row r="178" spans="1:6" x14ac:dyDescent="0.2">
      <c r="A178" s="455"/>
      <c r="B178" s="455"/>
      <c r="C178" s="455"/>
      <c r="D178" s="455"/>
      <c r="E178" s="455"/>
      <c r="F178" s="455"/>
    </row>
    <row r="179" spans="1:6" x14ac:dyDescent="0.2">
      <c r="A179" s="455"/>
      <c r="B179" s="455"/>
      <c r="C179" s="455"/>
      <c r="D179" s="455"/>
      <c r="E179" s="455"/>
      <c r="F179" s="455"/>
    </row>
    <row r="180" spans="1:6" x14ac:dyDescent="0.2">
      <c r="A180" s="455"/>
      <c r="B180" s="455"/>
      <c r="C180" s="455"/>
      <c r="D180" s="455"/>
      <c r="E180" s="455"/>
      <c r="F180" s="455"/>
    </row>
    <row r="181" spans="1:6" x14ac:dyDescent="0.2">
      <c r="A181" s="455"/>
      <c r="B181" s="455"/>
      <c r="C181" s="455"/>
      <c r="D181" s="455"/>
      <c r="E181" s="455"/>
      <c r="F181" s="455"/>
    </row>
    <row r="182" spans="1:6" x14ac:dyDescent="0.2">
      <c r="A182" s="455"/>
      <c r="B182" s="455"/>
      <c r="C182" s="455"/>
      <c r="D182" s="455"/>
      <c r="E182" s="455"/>
      <c r="F182" s="455"/>
    </row>
    <row r="183" spans="1:6" x14ac:dyDescent="0.2">
      <c r="A183" s="455"/>
      <c r="B183" s="455"/>
      <c r="C183" s="455"/>
      <c r="D183" s="455"/>
      <c r="E183" s="455"/>
      <c r="F183" s="455"/>
    </row>
    <row r="184" spans="1:6" x14ac:dyDescent="0.2">
      <c r="A184" s="455"/>
      <c r="B184" s="455"/>
      <c r="C184" s="455"/>
      <c r="D184" s="455"/>
      <c r="E184" s="455"/>
      <c r="F184" s="455"/>
    </row>
    <row r="185" spans="1:6" x14ac:dyDescent="0.2">
      <c r="A185" s="455"/>
      <c r="B185" s="455"/>
      <c r="C185" s="455"/>
      <c r="D185" s="455"/>
      <c r="E185" s="455"/>
      <c r="F185" s="455"/>
    </row>
    <row r="186" spans="1:6" x14ac:dyDescent="0.2">
      <c r="A186" s="455"/>
      <c r="B186" s="455"/>
      <c r="C186" s="455"/>
      <c r="D186" s="455"/>
      <c r="E186" s="455"/>
      <c r="F186" s="455"/>
    </row>
    <row r="187" spans="1:6" x14ac:dyDescent="0.2">
      <c r="A187" s="455"/>
      <c r="B187" s="455"/>
      <c r="C187" s="455"/>
      <c r="D187" s="455"/>
      <c r="E187" s="455"/>
      <c r="F187" s="455"/>
    </row>
    <row r="188" spans="1:6" x14ac:dyDescent="0.2">
      <c r="A188" s="455"/>
      <c r="B188" s="455"/>
      <c r="C188" s="455"/>
      <c r="D188" s="455"/>
      <c r="E188" s="455"/>
      <c r="F188" s="455"/>
    </row>
    <row r="189" spans="1:6" x14ac:dyDescent="0.2">
      <c r="A189" s="455"/>
      <c r="B189" s="455"/>
      <c r="C189" s="455"/>
      <c r="D189" s="455"/>
      <c r="E189" s="455"/>
      <c r="F189" s="455"/>
    </row>
    <row r="190" spans="1:6" x14ac:dyDescent="0.2">
      <c r="A190" s="455"/>
      <c r="B190" s="455"/>
      <c r="C190" s="455"/>
      <c r="D190" s="455"/>
      <c r="E190" s="455"/>
      <c r="F190" s="455"/>
    </row>
    <row r="191" spans="1:6" x14ac:dyDescent="0.2">
      <c r="A191" s="455"/>
      <c r="B191" s="455"/>
      <c r="C191" s="455"/>
      <c r="D191" s="455"/>
      <c r="E191" s="455"/>
      <c r="F191" s="455"/>
    </row>
    <row r="192" spans="1:6" x14ac:dyDescent="0.2">
      <c r="A192" s="455"/>
      <c r="B192" s="455"/>
      <c r="C192" s="455"/>
      <c r="D192" s="455"/>
      <c r="E192" s="455"/>
      <c r="F192" s="455"/>
    </row>
    <row r="193" spans="1:6" x14ac:dyDescent="0.2">
      <c r="A193" s="455"/>
      <c r="B193" s="455"/>
      <c r="C193" s="455"/>
      <c r="D193" s="455"/>
      <c r="E193" s="455"/>
      <c r="F193" s="455"/>
    </row>
    <row r="194" spans="1:6" x14ac:dyDescent="0.2">
      <c r="A194" s="455"/>
      <c r="B194" s="455"/>
      <c r="C194" s="455"/>
      <c r="D194" s="455"/>
      <c r="E194" s="455"/>
      <c r="F194" s="455"/>
    </row>
    <row r="195" spans="1:6" x14ac:dyDescent="0.2">
      <c r="A195" s="455"/>
      <c r="B195" s="455"/>
      <c r="C195" s="455"/>
      <c r="D195" s="455"/>
      <c r="E195" s="455"/>
      <c r="F195" s="455"/>
    </row>
    <row r="196" spans="1:6" x14ac:dyDescent="0.2">
      <c r="A196" s="455"/>
      <c r="B196" s="455"/>
      <c r="C196" s="455"/>
      <c r="D196" s="455"/>
      <c r="E196" s="455"/>
      <c r="F196" s="455"/>
    </row>
    <row r="197" spans="1:6" x14ac:dyDescent="0.2">
      <c r="A197" s="455"/>
      <c r="B197" s="455"/>
      <c r="C197" s="455"/>
      <c r="D197" s="455"/>
      <c r="E197" s="455"/>
      <c r="F197" s="455"/>
    </row>
    <row r="198" spans="1:6" x14ac:dyDescent="0.2">
      <c r="A198" s="455"/>
      <c r="B198" s="455"/>
      <c r="C198" s="455"/>
      <c r="D198" s="455"/>
      <c r="E198" s="455"/>
      <c r="F198" s="455"/>
    </row>
    <row r="199" spans="1:6" x14ac:dyDescent="0.2">
      <c r="A199" s="455"/>
      <c r="B199" s="455"/>
      <c r="C199" s="455"/>
      <c r="D199" s="455"/>
      <c r="E199" s="455"/>
      <c r="F199" s="455"/>
    </row>
    <row r="200" spans="1:6" x14ac:dyDescent="0.2">
      <c r="A200" s="455"/>
      <c r="B200" s="455"/>
      <c r="C200" s="455"/>
      <c r="D200" s="455"/>
      <c r="E200" s="455"/>
      <c r="F200" s="455"/>
    </row>
    <row r="201" spans="1:6" x14ac:dyDescent="0.2">
      <c r="A201" s="455"/>
      <c r="B201" s="455"/>
      <c r="C201" s="455"/>
      <c r="D201" s="455"/>
      <c r="E201" s="455"/>
      <c r="F201" s="455"/>
    </row>
    <row r="202" spans="1:6" x14ac:dyDescent="0.2">
      <c r="A202" s="455"/>
      <c r="B202" s="455"/>
      <c r="C202" s="455"/>
      <c r="D202" s="455"/>
      <c r="E202" s="455"/>
      <c r="F202" s="455"/>
    </row>
    <row r="203" spans="1:6" x14ac:dyDescent="0.2">
      <c r="A203" s="455"/>
      <c r="B203" s="455"/>
      <c r="C203" s="455"/>
      <c r="D203" s="455"/>
      <c r="E203" s="455"/>
      <c r="F203" s="455"/>
    </row>
    <row r="204" spans="1:6" x14ac:dyDescent="0.2">
      <c r="A204" s="455"/>
      <c r="B204" s="455"/>
      <c r="C204" s="455"/>
      <c r="D204" s="455"/>
      <c r="E204" s="455"/>
      <c r="F204" s="455"/>
    </row>
    <row r="205" spans="1:6" x14ac:dyDescent="0.2">
      <c r="A205" s="455"/>
      <c r="B205" s="455"/>
      <c r="C205" s="455"/>
      <c r="D205" s="455"/>
      <c r="E205" s="455"/>
      <c r="F205" s="455"/>
    </row>
    <row r="206" spans="1:6" x14ac:dyDescent="0.2">
      <c r="A206" s="455"/>
      <c r="B206" s="455"/>
      <c r="C206" s="455"/>
      <c r="D206" s="455"/>
      <c r="E206" s="455"/>
      <c r="F206" s="455"/>
    </row>
    <row r="207" spans="1:6" x14ac:dyDescent="0.2">
      <c r="A207" s="455"/>
      <c r="B207" s="455"/>
      <c r="C207" s="455"/>
      <c r="D207" s="455"/>
      <c r="E207" s="455"/>
      <c r="F207" s="455"/>
    </row>
    <row r="208" spans="1:6" x14ac:dyDescent="0.2">
      <c r="A208" s="455"/>
      <c r="B208" s="455"/>
      <c r="C208" s="455"/>
      <c r="D208" s="455"/>
      <c r="E208" s="455"/>
      <c r="F208" s="455"/>
    </row>
    <row r="209" spans="1:6" x14ac:dyDescent="0.2">
      <c r="A209" s="455"/>
      <c r="B209" s="455"/>
      <c r="C209" s="455"/>
      <c r="D209" s="455"/>
      <c r="E209" s="455"/>
      <c r="F209" s="455"/>
    </row>
    <row r="210" spans="1:6" x14ac:dyDescent="0.2">
      <c r="A210" s="455"/>
      <c r="B210" s="455"/>
      <c r="C210" s="455"/>
      <c r="D210" s="455"/>
      <c r="E210" s="455"/>
      <c r="F210" s="455"/>
    </row>
    <row r="211" spans="1:6" x14ac:dyDescent="0.2">
      <c r="A211" s="455"/>
      <c r="B211" s="455"/>
      <c r="C211" s="455"/>
      <c r="D211" s="455"/>
      <c r="E211" s="455"/>
      <c r="F211" s="455"/>
    </row>
    <row r="212" spans="1:6" x14ac:dyDescent="0.2">
      <c r="A212" s="455"/>
      <c r="B212" s="455"/>
      <c r="C212" s="455"/>
      <c r="D212" s="455"/>
      <c r="E212" s="455"/>
      <c r="F212" s="455"/>
    </row>
    <row r="213" spans="1:6" x14ac:dyDescent="0.2">
      <c r="A213" s="455"/>
      <c r="B213" s="455"/>
      <c r="C213" s="455"/>
      <c r="D213" s="455"/>
      <c r="E213" s="455"/>
      <c r="F213" s="455"/>
    </row>
    <row r="214" spans="1:6" x14ac:dyDescent="0.2">
      <c r="A214" s="455"/>
      <c r="B214" s="455"/>
      <c r="C214" s="455"/>
      <c r="D214" s="455"/>
      <c r="E214" s="455"/>
      <c r="F214" s="455"/>
    </row>
    <row r="215" spans="1:6" x14ac:dyDescent="0.2">
      <c r="A215" s="455"/>
      <c r="B215" s="455"/>
      <c r="C215" s="455"/>
      <c r="D215" s="455"/>
      <c r="E215" s="455"/>
      <c r="F215" s="455"/>
    </row>
    <row r="216" spans="1:6" x14ac:dyDescent="0.2">
      <c r="A216" s="455"/>
      <c r="B216" s="455"/>
      <c r="C216" s="455"/>
      <c r="D216" s="455"/>
      <c r="E216" s="455"/>
      <c r="F216" s="455"/>
    </row>
    <row r="217" spans="1:6" x14ac:dyDescent="0.2">
      <c r="A217" s="455"/>
      <c r="B217" s="455"/>
      <c r="C217" s="455"/>
      <c r="D217" s="455"/>
      <c r="E217" s="455"/>
      <c r="F217" s="455"/>
    </row>
    <row r="218" spans="1:6" x14ac:dyDescent="0.2">
      <c r="A218" s="455"/>
      <c r="B218" s="455"/>
      <c r="C218" s="455"/>
      <c r="D218" s="455"/>
      <c r="E218" s="455"/>
      <c r="F218" s="455"/>
    </row>
    <row r="219" spans="1:6" x14ac:dyDescent="0.2">
      <c r="A219" s="455"/>
      <c r="B219" s="455"/>
      <c r="C219" s="455"/>
      <c r="D219" s="455"/>
      <c r="E219" s="455"/>
      <c r="F219" s="455"/>
    </row>
    <row r="220" spans="1:6" x14ac:dyDescent="0.2">
      <c r="A220" s="455"/>
      <c r="B220" s="455"/>
      <c r="C220" s="455"/>
      <c r="D220" s="455"/>
      <c r="E220" s="455"/>
      <c r="F220" s="455"/>
    </row>
    <row r="221" spans="1:6" x14ac:dyDescent="0.2">
      <c r="A221" s="455"/>
      <c r="B221" s="455"/>
      <c r="C221" s="455"/>
      <c r="D221" s="455"/>
      <c r="E221" s="455"/>
      <c r="F221" s="455"/>
    </row>
    <row r="222" spans="1:6" x14ac:dyDescent="0.2">
      <c r="A222" s="455"/>
      <c r="B222" s="455"/>
      <c r="C222" s="455"/>
      <c r="D222" s="455"/>
      <c r="E222" s="455"/>
      <c r="F222" s="455"/>
    </row>
    <row r="223" spans="1:6" x14ac:dyDescent="0.2">
      <c r="A223" s="455"/>
      <c r="B223" s="455"/>
      <c r="C223" s="455"/>
      <c r="D223" s="455"/>
      <c r="E223" s="455"/>
      <c r="F223" s="455"/>
    </row>
    <row r="224" spans="1:6" x14ac:dyDescent="0.2">
      <c r="A224" s="455"/>
      <c r="B224" s="455"/>
      <c r="C224" s="455"/>
      <c r="D224" s="455"/>
      <c r="E224" s="455"/>
      <c r="F224" s="455"/>
    </row>
    <row r="225" spans="1:6" x14ac:dyDescent="0.2">
      <c r="A225" s="455"/>
      <c r="B225" s="455"/>
      <c r="C225" s="455"/>
      <c r="D225" s="455"/>
      <c r="E225" s="455"/>
      <c r="F225" s="455"/>
    </row>
    <row r="226" spans="1:6" x14ac:dyDescent="0.2">
      <c r="A226" s="455"/>
      <c r="B226" s="455"/>
      <c r="C226" s="455"/>
      <c r="D226" s="455"/>
      <c r="E226" s="455"/>
      <c r="F226" s="455"/>
    </row>
    <row r="227" spans="1:6" x14ac:dyDescent="0.2">
      <c r="A227" s="455"/>
      <c r="B227" s="455"/>
      <c r="C227" s="455"/>
      <c r="D227" s="455"/>
      <c r="E227" s="455"/>
      <c r="F227" s="455"/>
    </row>
    <row r="228" spans="1:6" x14ac:dyDescent="0.2">
      <c r="A228" s="455"/>
      <c r="B228" s="455"/>
      <c r="C228" s="455"/>
      <c r="D228" s="455"/>
      <c r="E228" s="455"/>
      <c r="F228" s="455"/>
    </row>
    <row r="229" spans="1:6" x14ac:dyDescent="0.2">
      <c r="A229" s="455"/>
      <c r="B229" s="455"/>
      <c r="C229" s="455"/>
      <c r="D229" s="455"/>
      <c r="E229" s="455"/>
      <c r="F229" s="455"/>
    </row>
    <row r="230" spans="1:6" x14ac:dyDescent="0.2">
      <c r="A230" s="455"/>
      <c r="B230" s="455"/>
      <c r="C230" s="455"/>
      <c r="D230" s="455"/>
      <c r="E230" s="455"/>
      <c r="F230" s="455"/>
    </row>
    <row r="231" spans="1:6" x14ac:dyDescent="0.2">
      <c r="A231" s="455"/>
      <c r="B231" s="455"/>
      <c r="C231" s="455"/>
      <c r="D231" s="455"/>
      <c r="E231" s="455"/>
      <c r="F231" s="455"/>
    </row>
    <row r="232" spans="1:6" x14ac:dyDescent="0.2">
      <c r="A232" s="455"/>
      <c r="B232" s="455"/>
      <c r="C232" s="455"/>
      <c r="D232" s="455"/>
      <c r="E232" s="455"/>
      <c r="F232" s="455"/>
    </row>
    <row r="233" spans="1:6" x14ac:dyDescent="0.2">
      <c r="A233" s="455"/>
      <c r="B233" s="455"/>
      <c r="C233" s="455"/>
      <c r="D233" s="455"/>
      <c r="E233" s="455"/>
      <c r="F233" s="455"/>
    </row>
    <row r="234" spans="1:6" x14ac:dyDescent="0.2">
      <c r="A234" s="455"/>
      <c r="B234" s="455"/>
      <c r="C234" s="455"/>
      <c r="D234" s="455"/>
      <c r="E234" s="455"/>
      <c r="F234" s="455"/>
    </row>
    <row r="235" spans="1:6" x14ac:dyDescent="0.2">
      <c r="A235" s="455"/>
      <c r="B235" s="455"/>
      <c r="C235" s="455"/>
      <c r="D235" s="455"/>
      <c r="E235" s="455"/>
      <c r="F235" s="455"/>
    </row>
    <row r="236" spans="1:6" x14ac:dyDescent="0.2">
      <c r="A236" s="455"/>
      <c r="B236" s="455"/>
      <c r="C236" s="455"/>
      <c r="D236" s="455"/>
      <c r="E236" s="455"/>
      <c r="F236" s="455"/>
    </row>
    <row r="237" spans="1:6" x14ac:dyDescent="0.2">
      <c r="A237" s="455"/>
      <c r="B237" s="455"/>
      <c r="C237" s="455"/>
      <c r="D237" s="455"/>
      <c r="E237" s="455"/>
      <c r="F237" s="455"/>
    </row>
    <row r="238" spans="1:6" x14ac:dyDescent="0.2">
      <c r="A238" s="455"/>
      <c r="B238" s="455"/>
      <c r="C238" s="455"/>
      <c r="D238" s="455"/>
      <c r="E238" s="455"/>
      <c r="F238" s="455"/>
    </row>
    <row r="239" spans="1:6" x14ac:dyDescent="0.2">
      <c r="A239" s="455"/>
      <c r="B239" s="455"/>
      <c r="C239" s="455"/>
      <c r="D239" s="455"/>
      <c r="E239" s="455"/>
      <c r="F239" s="455"/>
    </row>
    <row r="240" spans="1:6" x14ac:dyDescent="0.2">
      <c r="A240" s="455"/>
      <c r="B240" s="455"/>
      <c r="C240" s="455"/>
      <c r="D240" s="455"/>
      <c r="E240" s="455"/>
      <c r="F240" s="455"/>
    </row>
    <row r="241" spans="1:6" x14ac:dyDescent="0.2">
      <c r="A241" s="455"/>
      <c r="B241" s="455"/>
      <c r="C241" s="455"/>
      <c r="D241" s="455"/>
      <c r="E241" s="455"/>
      <c r="F241" s="455"/>
    </row>
    <row r="242" spans="1:6" x14ac:dyDescent="0.2">
      <c r="A242" s="455"/>
      <c r="B242" s="455"/>
      <c r="C242" s="455"/>
      <c r="D242" s="455"/>
      <c r="E242" s="455"/>
      <c r="F242" s="455"/>
    </row>
    <row r="243" spans="1:6" x14ac:dyDescent="0.2">
      <c r="A243" s="455"/>
      <c r="B243" s="455"/>
      <c r="C243" s="455"/>
      <c r="D243" s="455"/>
      <c r="E243" s="455"/>
      <c r="F243" s="455"/>
    </row>
    <row r="244" spans="1:6" x14ac:dyDescent="0.2">
      <c r="A244" s="455"/>
      <c r="B244" s="455"/>
      <c r="C244" s="455"/>
      <c r="D244" s="455"/>
      <c r="E244" s="455"/>
      <c r="F244" s="455"/>
    </row>
    <row r="245" spans="1:6" x14ac:dyDescent="0.2">
      <c r="A245" s="455"/>
      <c r="B245" s="455"/>
      <c r="C245" s="455"/>
      <c r="D245" s="455"/>
      <c r="E245" s="455"/>
      <c r="F245" s="455"/>
    </row>
    <row r="246" spans="1:6" x14ac:dyDescent="0.2">
      <c r="A246" s="455"/>
      <c r="B246" s="455"/>
      <c r="C246" s="455"/>
      <c r="D246" s="455"/>
      <c r="E246" s="455"/>
      <c r="F246" s="455"/>
    </row>
    <row r="247" spans="1:6" x14ac:dyDescent="0.2">
      <c r="A247" s="455"/>
      <c r="B247" s="455"/>
      <c r="C247" s="455"/>
      <c r="D247" s="455"/>
      <c r="E247" s="455"/>
      <c r="F247" s="455"/>
    </row>
    <row r="248" spans="1:6" x14ac:dyDescent="0.2">
      <c r="A248" s="455"/>
      <c r="B248" s="455"/>
      <c r="C248" s="455"/>
      <c r="D248" s="455"/>
      <c r="E248" s="455"/>
      <c r="F248" s="455"/>
    </row>
    <row r="249" spans="1:6" x14ac:dyDescent="0.2">
      <c r="A249" s="455"/>
      <c r="B249" s="455"/>
      <c r="C249" s="455"/>
      <c r="D249" s="455"/>
      <c r="E249" s="455"/>
      <c r="F249" s="455"/>
    </row>
    <row r="250" spans="1:6" x14ac:dyDescent="0.2">
      <c r="A250" s="455"/>
      <c r="B250" s="455"/>
      <c r="C250" s="455"/>
      <c r="D250" s="455"/>
      <c r="E250" s="455"/>
      <c r="F250" s="455"/>
    </row>
    <row r="251" spans="1:6" x14ac:dyDescent="0.2">
      <c r="A251" s="455"/>
      <c r="B251" s="455"/>
      <c r="C251" s="455"/>
      <c r="D251" s="455"/>
      <c r="E251" s="455"/>
      <c r="F251" s="455"/>
    </row>
    <row r="252" spans="1:6" x14ac:dyDescent="0.2">
      <c r="A252" s="455"/>
      <c r="B252" s="455"/>
      <c r="C252" s="455"/>
      <c r="D252" s="455"/>
      <c r="E252" s="455"/>
      <c r="F252" s="455"/>
    </row>
    <row r="253" spans="1:6" x14ac:dyDescent="0.2">
      <c r="A253" s="455"/>
      <c r="B253" s="455"/>
      <c r="C253" s="455"/>
      <c r="D253" s="455"/>
      <c r="E253" s="455"/>
      <c r="F253" s="455"/>
    </row>
    <row r="254" spans="1:6" x14ac:dyDescent="0.2">
      <c r="A254" s="455"/>
      <c r="B254" s="455"/>
      <c r="C254" s="455"/>
      <c r="D254" s="455"/>
      <c r="E254" s="455"/>
      <c r="F254" s="455"/>
    </row>
    <row r="255" spans="1:6" x14ac:dyDescent="0.2">
      <c r="A255" s="455"/>
      <c r="B255" s="455"/>
      <c r="C255" s="455"/>
      <c r="D255" s="455"/>
      <c r="E255" s="455"/>
      <c r="F255" s="455"/>
    </row>
    <row r="256" spans="1:6" x14ac:dyDescent="0.2">
      <c r="A256" s="455"/>
      <c r="B256" s="455"/>
      <c r="C256" s="455"/>
      <c r="D256" s="455"/>
      <c r="E256" s="455"/>
      <c r="F256" s="455"/>
    </row>
    <row r="257" spans="1:6" x14ac:dyDescent="0.2">
      <c r="A257" s="455"/>
      <c r="B257" s="455"/>
      <c r="C257" s="455"/>
      <c r="D257" s="455"/>
      <c r="E257" s="455"/>
      <c r="F257" s="455"/>
    </row>
    <row r="258" spans="1:6" x14ac:dyDescent="0.2">
      <c r="A258" s="455"/>
      <c r="B258" s="455"/>
      <c r="C258" s="455"/>
      <c r="D258" s="455"/>
      <c r="E258" s="455"/>
      <c r="F258" s="455"/>
    </row>
    <row r="259" spans="1:6" x14ac:dyDescent="0.2">
      <c r="A259" s="455"/>
      <c r="B259" s="455"/>
      <c r="C259" s="455"/>
      <c r="D259" s="455"/>
      <c r="E259" s="455"/>
      <c r="F259" s="455"/>
    </row>
    <row r="260" spans="1:6" x14ac:dyDescent="0.2">
      <c r="A260" s="455"/>
      <c r="B260" s="455"/>
      <c r="C260" s="455"/>
      <c r="D260" s="455"/>
      <c r="E260" s="455"/>
      <c r="F260" s="455"/>
    </row>
    <row r="261" spans="1:6" x14ac:dyDescent="0.2">
      <c r="A261" s="455"/>
      <c r="B261" s="455"/>
      <c r="C261" s="455"/>
      <c r="D261" s="455"/>
      <c r="E261" s="455"/>
      <c r="F261" s="455"/>
    </row>
    <row r="262" spans="1:6" x14ac:dyDescent="0.2">
      <c r="A262" s="455"/>
      <c r="B262" s="455"/>
      <c r="C262" s="455"/>
      <c r="D262" s="455"/>
      <c r="E262" s="455"/>
      <c r="F262" s="455"/>
    </row>
    <row r="263" spans="1:6" x14ac:dyDescent="0.2">
      <c r="A263" s="455"/>
      <c r="B263" s="455"/>
      <c r="C263" s="455"/>
      <c r="D263" s="455"/>
      <c r="E263" s="455"/>
      <c r="F263" s="455"/>
    </row>
    <row r="264" spans="1:6" x14ac:dyDescent="0.2">
      <c r="A264" s="455"/>
      <c r="B264" s="455"/>
      <c r="C264" s="455"/>
      <c r="D264" s="455"/>
      <c r="E264" s="455"/>
      <c r="F264" s="455"/>
    </row>
    <row r="265" spans="1:6" x14ac:dyDescent="0.2">
      <c r="A265" s="455"/>
      <c r="B265" s="455"/>
      <c r="C265" s="455"/>
      <c r="D265" s="455"/>
      <c r="E265" s="455"/>
      <c r="F265" s="455"/>
    </row>
    <row r="266" spans="1:6" x14ac:dyDescent="0.2">
      <c r="A266" s="455"/>
      <c r="B266" s="455"/>
      <c r="C266" s="455"/>
      <c r="D266" s="455"/>
      <c r="E266" s="455"/>
      <c r="F266" s="455"/>
    </row>
    <row r="267" spans="1:6" x14ac:dyDescent="0.2">
      <c r="A267" s="455"/>
      <c r="B267" s="455"/>
      <c r="C267" s="455"/>
      <c r="D267" s="455"/>
      <c r="E267" s="455"/>
      <c r="F267" s="455"/>
    </row>
    <row r="268" spans="1:6" x14ac:dyDescent="0.2">
      <c r="A268" s="455"/>
      <c r="B268" s="455"/>
      <c r="C268" s="455"/>
      <c r="D268" s="455"/>
      <c r="E268" s="455"/>
      <c r="F268" s="455"/>
    </row>
    <row r="269" spans="1:6" x14ac:dyDescent="0.2">
      <c r="A269" s="455"/>
      <c r="B269" s="455"/>
      <c r="C269" s="455"/>
      <c r="D269" s="455"/>
      <c r="E269" s="455"/>
      <c r="F269" s="455"/>
    </row>
    <row r="270" spans="1:6" x14ac:dyDescent="0.2">
      <c r="A270" s="455"/>
      <c r="B270" s="455"/>
      <c r="C270" s="455"/>
      <c r="D270" s="455"/>
      <c r="E270" s="455"/>
      <c r="F270" s="455"/>
    </row>
    <row r="271" spans="1:6" x14ac:dyDescent="0.2">
      <c r="A271" s="455"/>
      <c r="B271" s="455"/>
      <c r="C271" s="455"/>
      <c r="D271" s="455"/>
      <c r="E271" s="455"/>
      <c r="F271" s="455"/>
    </row>
    <row r="272" spans="1:6" x14ac:dyDescent="0.2">
      <c r="A272" s="455"/>
      <c r="B272" s="455"/>
      <c r="C272" s="455"/>
      <c r="D272" s="455"/>
      <c r="E272" s="455"/>
      <c r="F272" s="455"/>
    </row>
    <row r="273" spans="1:6" x14ac:dyDescent="0.2">
      <c r="A273" s="455"/>
      <c r="B273" s="455"/>
      <c r="C273" s="455"/>
      <c r="D273" s="455"/>
      <c r="E273" s="455"/>
      <c r="F273" s="455"/>
    </row>
    <row r="274" spans="1:6" x14ac:dyDescent="0.2">
      <c r="A274" s="455"/>
      <c r="B274" s="455"/>
      <c r="C274" s="455"/>
      <c r="D274" s="455"/>
      <c r="E274" s="455"/>
      <c r="F274" s="455"/>
    </row>
    <row r="275" spans="1:6" x14ac:dyDescent="0.2">
      <c r="A275" s="455"/>
      <c r="B275" s="455"/>
      <c r="C275" s="455"/>
      <c r="D275" s="455"/>
      <c r="E275" s="455"/>
      <c r="F275" s="455"/>
    </row>
    <row r="276" spans="1:6" x14ac:dyDescent="0.2">
      <c r="A276" s="455"/>
      <c r="B276" s="455"/>
      <c r="C276" s="455"/>
      <c r="D276" s="455"/>
      <c r="E276" s="455"/>
      <c r="F276" s="455"/>
    </row>
    <row r="277" spans="1:6" x14ac:dyDescent="0.2">
      <c r="A277" s="455"/>
      <c r="B277" s="455"/>
      <c r="C277" s="455"/>
      <c r="D277" s="455"/>
      <c r="E277" s="455"/>
      <c r="F277" s="455"/>
    </row>
    <row r="278" spans="1:6" x14ac:dyDescent="0.2">
      <c r="A278" s="455"/>
      <c r="B278" s="455"/>
      <c r="C278" s="455"/>
      <c r="D278" s="455"/>
      <c r="E278" s="455"/>
      <c r="F278" s="455"/>
    </row>
    <row r="279" spans="1:6" x14ac:dyDescent="0.2">
      <c r="A279" s="455"/>
      <c r="B279" s="455"/>
      <c r="C279" s="455"/>
      <c r="D279" s="455"/>
      <c r="E279" s="455"/>
      <c r="F279" s="455"/>
    </row>
    <row r="280" spans="1:6" x14ac:dyDescent="0.2">
      <c r="A280" s="455"/>
      <c r="B280" s="455"/>
      <c r="C280" s="455"/>
      <c r="D280" s="455"/>
      <c r="E280" s="455"/>
      <c r="F280" s="455"/>
    </row>
    <row r="281" spans="1:6" x14ac:dyDescent="0.2">
      <c r="A281" s="455"/>
      <c r="B281" s="455"/>
      <c r="C281" s="455"/>
      <c r="D281" s="455"/>
      <c r="E281" s="455"/>
      <c r="F281" s="455"/>
    </row>
    <row r="282" spans="1:6" x14ac:dyDescent="0.2">
      <c r="A282" s="455"/>
      <c r="B282" s="455"/>
      <c r="C282" s="455"/>
      <c r="D282" s="455"/>
      <c r="E282" s="455"/>
      <c r="F282" s="455"/>
    </row>
    <row r="283" spans="1:6" x14ac:dyDescent="0.2">
      <c r="A283" s="455"/>
      <c r="B283" s="455"/>
      <c r="C283" s="455"/>
      <c r="D283" s="455"/>
      <c r="E283" s="455"/>
      <c r="F283" s="455"/>
    </row>
    <row r="284" spans="1:6" x14ac:dyDescent="0.2">
      <c r="A284" s="455"/>
      <c r="B284" s="455"/>
      <c r="C284" s="455"/>
      <c r="D284" s="455"/>
      <c r="E284" s="455"/>
      <c r="F284" s="455"/>
    </row>
    <row r="285" spans="1:6" x14ac:dyDescent="0.2">
      <c r="A285" s="455"/>
      <c r="B285" s="455"/>
      <c r="C285" s="455"/>
      <c r="D285" s="455"/>
      <c r="E285" s="455"/>
      <c r="F285" s="455"/>
    </row>
    <row r="286" spans="1:6" x14ac:dyDescent="0.2">
      <c r="A286" s="455"/>
      <c r="B286" s="455"/>
      <c r="C286" s="455"/>
      <c r="D286" s="455"/>
      <c r="E286" s="455"/>
      <c r="F286" s="455"/>
    </row>
    <row r="287" spans="1:6" x14ac:dyDescent="0.2">
      <c r="A287" s="455"/>
      <c r="B287" s="455"/>
      <c r="C287" s="455"/>
      <c r="D287" s="455"/>
      <c r="E287" s="455"/>
      <c r="F287" s="455"/>
    </row>
    <row r="288" spans="1:6" x14ac:dyDescent="0.2">
      <c r="A288" s="455"/>
      <c r="B288" s="455"/>
      <c r="C288" s="455"/>
      <c r="D288" s="455"/>
      <c r="E288" s="455"/>
      <c r="F288" s="455"/>
    </row>
    <row r="289" spans="1:6" x14ac:dyDescent="0.2">
      <c r="A289" s="455"/>
      <c r="B289" s="455"/>
      <c r="C289" s="455"/>
      <c r="D289" s="455"/>
      <c r="E289" s="455"/>
      <c r="F289" s="455"/>
    </row>
  </sheetData>
  <hyperlinks>
    <hyperlink ref="B18" r:id="rId1"/>
  </hyperlinks>
  <pageMargins left="0.70866141732283472" right="0.70866141732283472" top="0.78740157480314965" bottom="0.78740157480314965" header="0.31496062992125984" footer="0.31496062992125984"/>
  <pageSetup paperSize="9" scale="49" fitToHeight="0" orientation="portrait"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I286"/>
  <sheetViews>
    <sheetView showGridLines="0" zoomScaleNormal="100" zoomScaleSheetLayoutView="100" workbookViewId="0"/>
  </sheetViews>
  <sheetFormatPr baseColWidth="10" defaultColWidth="10.25" defaultRowHeight="12.75" x14ac:dyDescent="0.2"/>
  <cols>
    <col min="1" max="1" width="1.25" style="464" customWidth="1"/>
    <col min="2" max="2" width="78.75" style="464" customWidth="1"/>
    <col min="3" max="5" width="10.25" style="464"/>
    <col min="6" max="6" width="4.25" style="464" customWidth="1"/>
    <col min="7" max="256" width="10.25" style="464"/>
    <col min="257" max="257" width="1.25" style="464" customWidth="1"/>
    <col min="258" max="258" width="78.75" style="464" customWidth="1"/>
    <col min="259" max="261" width="10.25" style="464"/>
    <col min="262" max="262" width="4.25" style="464" customWidth="1"/>
    <col min="263" max="512" width="10.25" style="464"/>
    <col min="513" max="513" width="1.25" style="464" customWidth="1"/>
    <col min="514" max="514" width="78.75" style="464" customWidth="1"/>
    <col min="515" max="517" width="10.25" style="464"/>
    <col min="518" max="518" width="4.25" style="464" customWidth="1"/>
    <col min="519" max="768" width="10.25" style="464"/>
    <col min="769" max="769" width="1.25" style="464" customWidth="1"/>
    <col min="770" max="770" width="78.75" style="464" customWidth="1"/>
    <col min="771" max="773" width="10.25" style="464"/>
    <col min="774" max="774" width="4.25" style="464" customWidth="1"/>
    <col min="775" max="1024" width="10.25" style="464"/>
    <col min="1025" max="1025" width="1.25" style="464" customWidth="1"/>
    <col min="1026" max="1026" width="78.75" style="464" customWidth="1"/>
    <col min="1027" max="1029" width="10.25" style="464"/>
    <col min="1030" max="1030" width="4.25" style="464" customWidth="1"/>
    <col min="1031" max="1280" width="10.25" style="464"/>
    <col min="1281" max="1281" width="1.25" style="464" customWidth="1"/>
    <col min="1282" max="1282" width="78.75" style="464" customWidth="1"/>
    <col min="1283" max="1285" width="10.25" style="464"/>
    <col min="1286" max="1286" width="4.25" style="464" customWidth="1"/>
    <col min="1287" max="1536" width="10.25" style="464"/>
    <col min="1537" max="1537" width="1.25" style="464" customWidth="1"/>
    <col min="1538" max="1538" width="78.75" style="464" customWidth="1"/>
    <col min="1539" max="1541" width="10.25" style="464"/>
    <col min="1542" max="1542" width="4.25" style="464" customWidth="1"/>
    <col min="1543" max="1792" width="10.25" style="464"/>
    <col min="1793" max="1793" width="1.25" style="464" customWidth="1"/>
    <col min="1794" max="1794" width="78.75" style="464" customWidth="1"/>
    <col min="1795" max="1797" width="10.25" style="464"/>
    <col min="1798" max="1798" width="4.25" style="464" customWidth="1"/>
    <col min="1799" max="2048" width="10.25" style="464"/>
    <col min="2049" max="2049" width="1.25" style="464" customWidth="1"/>
    <col min="2050" max="2050" width="78.75" style="464" customWidth="1"/>
    <col min="2051" max="2053" width="10.25" style="464"/>
    <col min="2054" max="2054" width="4.25" style="464" customWidth="1"/>
    <col min="2055" max="2304" width="10.25" style="464"/>
    <col min="2305" max="2305" width="1.25" style="464" customWidth="1"/>
    <col min="2306" max="2306" width="78.75" style="464" customWidth="1"/>
    <col min="2307" max="2309" width="10.25" style="464"/>
    <col min="2310" max="2310" width="4.25" style="464" customWidth="1"/>
    <col min="2311" max="2560" width="10.25" style="464"/>
    <col min="2561" max="2561" width="1.25" style="464" customWidth="1"/>
    <col min="2562" max="2562" width="78.75" style="464" customWidth="1"/>
    <col min="2563" max="2565" width="10.25" style="464"/>
    <col min="2566" max="2566" width="4.25" style="464" customWidth="1"/>
    <col min="2567" max="2816" width="10.25" style="464"/>
    <col min="2817" max="2817" width="1.25" style="464" customWidth="1"/>
    <col min="2818" max="2818" width="78.75" style="464" customWidth="1"/>
    <col min="2819" max="2821" width="10.25" style="464"/>
    <col min="2822" max="2822" width="4.25" style="464" customWidth="1"/>
    <col min="2823" max="3072" width="10.25" style="464"/>
    <col min="3073" max="3073" width="1.25" style="464" customWidth="1"/>
    <col min="3074" max="3074" width="78.75" style="464" customWidth="1"/>
    <col min="3075" max="3077" width="10.25" style="464"/>
    <col min="3078" max="3078" width="4.25" style="464" customWidth="1"/>
    <col min="3079" max="3328" width="10.25" style="464"/>
    <col min="3329" max="3329" width="1.25" style="464" customWidth="1"/>
    <col min="3330" max="3330" width="78.75" style="464" customWidth="1"/>
    <col min="3331" max="3333" width="10.25" style="464"/>
    <col min="3334" max="3334" width="4.25" style="464" customWidth="1"/>
    <col min="3335" max="3584" width="10.25" style="464"/>
    <col min="3585" max="3585" width="1.25" style="464" customWidth="1"/>
    <col min="3586" max="3586" width="78.75" style="464" customWidth="1"/>
    <col min="3587" max="3589" width="10.25" style="464"/>
    <col min="3590" max="3590" width="4.25" style="464" customWidth="1"/>
    <col min="3591" max="3840" width="10.25" style="464"/>
    <col min="3841" max="3841" width="1.25" style="464" customWidth="1"/>
    <col min="3842" max="3842" width="78.75" style="464" customWidth="1"/>
    <col min="3843" max="3845" width="10.25" style="464"/>
    <col min="3846" max="3846" width="4.25" style="464" customWidth="1"/>
    <col min="3847" max="4096" width="10.25" style="464"/>
    <col min="4097" max="4097" width="1.25" style="464" customWidth="1"/>
    <col min="4098" max="4098" width="78.75" style="464" customWidth="1"/>
    <col min="4099" max="4101" width="10.25" style="464"/>
    <col min="4102" max="4102" width="4.25" style="464" customWidth="1"/>
    <col min="4103" max="4352" width="10.25" style="464"/>
    <col min="4353" max="4353" width="1.25" style="464" customWidth="1"/>
    <col min="4354" max="4354" width="78.75" style="464" customWidth="1"/>
    <col min="4355" max="4357" width="10.25" style="464"/>
    <col min="4358" max="4358" width="4.25" style="464" customWidth="1"/>
    <col min="4359" max="4608" width="10.25" style="464"/>
    <col min="4609" max="4609" width="1.25" style="464" customWidth="1"/>
    <col min="4610" max="4610" width="78.75" style="464" customWidth="1"/>
    <col min="4611" max="4613" width="10.25" style="464"/>
    <col min="4614" max="4614" width="4.25" style="464" customWidth="1"/>
    <col min="4615" max="4864" width="10.25" style="464"/>
    <col min="4865" max="4865" width="1.25" style="464" customWidth="1"/>
    <col min="4866" max="4866" width="78.75" style="464" customWidth="1"/>
    <col min="4867" max="4869" width="10.25" style="464"/>
    <col min="4870" max="4870" width="4.25" style="464" customWidth="1"/>
    <col min="4871" max="5120" width="10.25" style="464"/>
    <col min="5121" max="5121" width="1.25" style="464" customWidth="1"/>
    <col min="5122" max="5122" width="78.75" style="464" customWidth="1"/>
    <col min="5123" max="5125" width="10.25" style="464"/>
    <col min="5126" max="5126" width="4.25" style="464" customWidth="1"/>
    <col min="5127" max="5376" width="10.25" style="464"/>
    <col min="5377" max="5377" width="1.25" style="464" customWidth="1"/>
    <col min="5378" max="5378" width="78.75" style="464" customWidth="1"/>
    <col min="5379" max="5381" width="10.25" style="464"/>
    <col min="5382" max="5382" width="4.25" style="464" customWidth="1"/>
    <col min="5383" max="5632" width="10.25" style="464"/>
    <col min="5633" max="5633" width="1.25" style="464" customWidth="1"/>
    <col min="5634" max="5634" width="78.75" style="464" customWidth="1"/>
    <col min="5635" max="5637" width="10.25" style="464"/>
    <col min="5638" max="5638" width="4.25" style="464" customWidth="1"/>
    <col min="5639" max="5888" width="10.25" style="464"/>
    <col min="5889" max="5889" width="1.25" style="464" customWidth="1"/>
    <col min="5890" max="5890" width="78.75" style="464" customWidth="1"/>
    <col min="5891" max="5893" width="10.25" style="464"/>
    <col min="5894" max="5894" width="4.25" style="464" customWidth="1"/>
    <col min="5895" max="6144" width="10.25" style="464"/>
    <col min="6145" max="6145" width="1.25" style="464" customWidth="1"/>
    <col min="6146" max="6146" width="78.75" style="464" customWidth="1"/>
    <col min="6147" max="6149" width="10.25" style="464"/>
    <col min="6150" max="6150" width="4.25" style="464" customWidth="1"/>
    <col min="6151" max="6400" width="10.25" style="464"/>
    <col min="6401" max="6401" width="1.25" style="464" customWidth="1"/>
    <col min="6402" max="6402" width="78.75" style="464" customWidth="1"/>
    <col min="6403" max="6405" width="10.25" style="464"/>
    <col min="6406" max="6406" width="4.25" style="464" customWidth="1"/>
    <col min="6407" max="6656" width="10.25" style="464"/>
    <col min="6657" max="6657" width="1.25" style="464" customWidth="1"/>
    <col min="6658" max="6658" width="78.75" style="464" customWidth="1"/>
    <col min="6659" max="6661" width="10.25" style="464"/>
    <col min="6662" max="6662" width="4.25" style="464" customWidth="1"/>
    <col min="6663" max="6912" width="10.25" style="464"/>
    <col min="6913" max="6913" width="1.25" style="464" customWidth="1"/>
    <col min="6914" max="6914" width="78.75" style="464" customWidth="1"/>
    <col min="6915" max="6917" width="10.25" style="464"/>
    <col min="6918" max="6918" width="4.25" style="464" customWidth="1"/>
    <col min="6919" max="7168" width="10.25" style="464"/>
    <col min="7169" max="7169" width="1.25" style="464" customWidth="1"/>
    <col min="7170" max="7170" width="78.75" style="464" customWidth="1"/>
    <col min="7171" max="7173" width="10.25" style="464"/>
    <col min="7174" max="7174" width="4.25" style="464" customWidth="1"/>
    <col min="7175" max="7424" width="10.25" style="464"/>
    <col min="7425" max="7425" width="1.25" style="464" customWidth="1"/>
    <col min="7426" max="7426" width="78.75" style="464" customWidth="1"/>
    <col min="7427" max="7429" width="10.25" style="464"/>
    <col min="7430" max="7430" width="4.25" style="464" customWidth="1"/>
    <col min="7431" max="7680" width="10.25" style="464"/>
    <col min="7681" max="7681" width="1.25" style="464" customWidth="1"/>
    <col min="7682" max="7682" width="78.75" style="464" customWidth="1"/>
    <col min="7683" max="7685" width="10.25" style="464"/>
    <col min="7686" max="7686" width="4.25" style="464" customWidth="1"/>
    <col min="7687" max="7936" width="10.25" style="464"/>
    <col min="7937" max="7937" width="1.25" style="464" customWidth="1"/>
    <col min="7938" max="7938" width="78.75" style="464" customWidth="1"/>
    <col min="7939" max="7941" width="10.25" style="464"/>
    <col min="7942" max="7942" width="4.25" style="464" customWidth="1"/>
    <col min="7943" max="8192" width="10.25" style="464"/>
    <col min="8193" max="8193" width="1.25" style="464" customWidth="1"/>
    <col min="8194" max="8194" width="78.75" style="464" customWidth="1"/>
    <col min="8195" max="8197" width="10.25" style="464"/>
    <col min="8198" max="8198" width="4.25" style="464" customWidth="1"/>
    <col min="8199" max="8448" width="10.25" style="464"/>
    <col min="8449" max="8449" width="1.25" style="464" customWidth="1"/>
    <col min="8450" max="8450" width="78.75" style="464" customWidth="1"/>
    <col min="8451" max="8453" width="10.25" style="464"/>
    <col min="8454" max="8454" width="4.25" style="464" customWidth="1"/>
    <col min="8455" max="8704" width="10.25" style="464"/>
    <col min="8705" max="8705" width="1.25" style="464" customWidth="1"/>
    <col min="8706" max="8706" width="78.75" style="464" customWidth="1"/>
    <col min="8707" max="8709" width="10.25" style="464"/>
    <col min="8710" max="8710" width="4.25" style="464" customWidth="1"/>
    <col min="8711" max="8960" width="10.25" style="464"/>
    <col min="8961" max="8961" width="1.25" style="464" customWidth="1"/>
    <col min="8962" max="8962" width="78.75" style="464" customWidth="1"/>
    <col min="8963" max="8965" width="10.25" style="464"/>
    <col min="8966" max="8966" width="4.25" style="464" customWidth="1"/>
    <col min="8967" max="9216" width="10.25" style="464"/>
    <col min="9217" max="9217" width="1.25" style="464" customWidth="1"/>
    <col min="9218" max="9218" width="78.75" style="464" customWidth="1"/>
    <col min="9219" max="9221" width="10.25" style="464"/>
    <col min="9222" max="9222" width="4.25" style="464" customWidth="1"/>
    <col min="9223" max="9472" width="10.25" style="464"/>
    <col min="9473" max="9473" width="1.25" style="464" customWidth="1"/>
    <col min="9474" max="9474" width="78.75" style="464" customWidth="1"/>
    <col min="9475" max="9477" width="10.25" style="464"/>
    <col min="9478" max="9478" width="4.25" style="464" customWidth="1"/>
    <col min="9479" max="9728" width="10.25" style="464"/>
    <col min="9729" max="9729" width="1.25" style="464" customWidth="1"/>
    <col min="9730" max="9730" width="78.75" style="464" customWidth="1"/>
    <col min="9731" max="9733" width="10.25" style="464"/>
    <col min="9734" max="9734" width="4.25" style="464" customWidth="1"/>
    <col min="9735" max="9984" width="10.25" style="464"/>
    <col min="9985" max="9985" width="1.25" style="464" customWidth="1"/>
    <col min="9986" max="9986" width="78.75" style="464" customWidth="1"/>
    <col min="9987" max="9989" width="10.25" style="464"/>
    <col min="9990" max="9990" width="4.25" style="464" customWidth="1"/>
    <col min="9991" max="10240" width="10.25" style="464"/>
    <col min="10241" max="10241" width="1.25" style="464" customWidth="1"/>
    <col min="10242" max="10242" width="78.75" style="464" customWidth="1"/>
    <col min="10243" max="10245" width="10.25" style="464"/>
    <col min="10246" max="10246" width="4.25" style="464" customWidth="1"/>
    <col min="10247" max="10496" width="10.25" style="464"/>
    <col min="10497" max="10497" width="1.25" style="464" customWidth="1"/>
    <col min="10498" max="10498" width="78.75" style="464" customWidth="1"/>
    <col min="10499" max="10501" width="10.25" style="464"/>
    <col min="10502" max="10502" width="4.25" style="464" customWidth="1"/>
    <col min="10503" max="10752" width="10.25" style="464"/>
    <col min="10753" max="10753" width="1.25" style="464" customWidth="1"/>
    <col min="10754" max="10754" width="78.75" style="464" customWidth="1"/>
    <col min="10755" max="10757" width="10.25" style="464"/>
    <col min="10758" max="10758" width="4.25" style="464" customWidth="1"/>
    <col min="10759" max="11008" width="10.25" style="464"/>
    <col min="11009" max="11009" width="1.25" style="464" customWidth="1"/>
    <col min="11010" max="11010" width="78.75" style="464" customWidth="1"/>
    <col min="11011" max="11013" width="10.25" style="464"/>
    <col min="11014" max="11014" width="4.25" style="464" customWidth="1"/>
    <col min="11015" max="11264" width="10.25" style="464"/>
    <col min="11265" max="11265" width="1.25" style="464" customWidth="1"/>
    <col min="11266" max="11266" width="78.75" style="464" customWidth="1"/>
    <col min="11267" max="11269" width="10.25" style="464"/>
    <col min="11270" max="11270" width="4.25" style="464" customWidth="1"/>
    <col min="11271" max="11520" width="10.25" style="464"/>
    <col min="11521" max="11521" width="1.25" style="464" customWidth="1"/>
    <col min="11522" max="11522" width="78.75" style="464" customWidth="1"/>
    <col min="11523" max="11525" width="10.25" style="464"/>
    <col min="11526" max="11526" width="4.25" style="464" customWidth="1"/>
    <col min="11527" max="11776" width="10.25" style="464"/>
    <col min="11777" max="11777" width="1.25" style="464" customWidth="1"/>
    <col min="11778" max="11778" width="78.75" style="464" customWidth="1"/>
    <col min="11779" max="11781" width="10.25" style="464"/>
    <col min="11782" max="11782" width="4.25" style="464" customWidth="1"/>
    <col min="11783" max="12032" width="10.25" style="464"/>
    <col min="12033" max="12033" width="1.25" style="464" customWidth="1"/>
    <col min="12034" max="12034" width="78.75" style="464" customWidth="1"/>
    <col min="12035" max="12037" width="10.25" style="464"/>
    <col min="12038" max="12038" width="4.25" style="464" customWidth="1"/>
    <col min="12039" max="12288" width="10.25" style="464"/>
    <col min="12289" max="12289" width="1.25" style="464" customWidth="1"/>
    <col min="12290" max="12290" width="78.75" style="464" customWidth="1"/>
    <col min="12291" max="12293" width="10.25" style="464"/>
    <col min="12294" max="12294" width="4.25" style="464" customWidth="1"/>
    <col min="12295" max="12544" width="10.25" style="464"/>
    <col min="12545" max="12545" width="1.25" style="464" customWidth="1"/>
    <col min="12546" max="12546" width="78.75" style="464" customWidth="1"/>
    <col min="12547" max="12549" width="10.25" style="464"/>
    <col min="12550" max="12550" width="4.25" style="464" customWidth="1"/>
    <col min="12551" max="12800" width="10.25" style="464"/>
    <col min="12801" max="12801" width="1.25" style="464" customWidth="1"/>
    <col min="12802" max="12802" width="78.75" style="464" customWidth="1"/>
    <col min="12803" max="12805" width="10.25" style="464"/>
    <col min="12806" max="12806" width="4.25" style="464" customWidth="1"/>
    <col min="12807" max="13056" width="10.25" style="464"/>
    <col min="13057" max="13057" width="1.25" style="464" customWidth="1"/>
    <col min="13058" max="13058" width="78.75" style="464" customWidth="1"/>
    <col min="13059" max="13061" width="10.25" style="464"/>
    <col min="13062" max="13062" width="4.25" style="464" customWidth="1"/>
    <col min="13063" max="13312" width="10.25" style="464"/>
    <col min="13313" max="13313" width="1.25" style="464" customWidth="1"/>
    <col min="13314" max="13314" width="78.75" style="464" customWidth="1"/>
    <col min="13315" max="13317" width="10.25" style="464"/>
    <col min="13318" max="13318" width="4.25" style="464" customWidth="1"/>
    <col min="13319" max="13568" width="10.25" style="464"/>
    <col min="13569" max="13569" width="1.25" style="464" customWidth="1"/>
    <col min="13570" max="13570" width="78.75" style="464" customWidth="1"/>
    <col min="13571" max="13573" width="10.25" style="464"/>
    <col min="13574" max="13574" width="4.25" style="464" customWidth="1"/>
    <col min="13575" max="13824" width="10.25" style="464"/>
    <col min="13825" max="13825" width="1.25" style="464" customWidth="1"/>
    <col min="13826" max="13826" width="78.75" style="464" customWidth="1"/>
    <col min="13827" max="13829" width="10.25" style="464"/>
    <col min="13830" max="13830" width="4.25" style="464" customWidth="1"/>
    <col min="13831" max="14080" width="10.25" style="464"/>
    <col min="14081" max="14081" width="1.25" style="464" customWidth="1"/>
    <col min="14082" max="14082" width="78.75" style="464" customWidth="1"/>
    <col min="14083" max="14085" width="10.25" style="464"/>
    <col min="14086" max="14086" width="4.25" style="464" customWidth="1"/>
    <col min="14087" max="14336" width="10.25" style="464"/>
    <col min="14337" max="14337" width="1.25" style="464" customWidth="1"/>
    <col min="14338" max="14338" width="78.75" style="464" customWidth="1"/>
    <col min="14339" max="14341" width="10.25" style="464"/>
    <col min="14342" max="14342" width="4.25" style="464" customWidth="1"/>
    <col min="14343" max="14592" width="10.25" style="464"/>
    <col min="14593" max="14593" width="1.25" style="464" customWidth="1"/>
    <col min="14594" max="14594" width="78.75" style="464" customWidth="1"/>
    <col min="14595" max="14597" width="10.25" style="464"/>
    <col min="14598" max="14598" width="4.25" style="464" customWidth="1"/>
    <col min="14599" max="14848" width="10.25" style="464"/>
    <col min="14849" max="14849" width="1.25" style="464" customWidth="1"/>
    <col min="14850" max="14850" width="78.75" style="464" customWidth="1"/>
    <col min="14851" max="14853" width="10.25" style="464"/>
    <col min="14854" max="14854" width="4.25" style="464" customWidth="1"/>
    <col min="14855" max="15104" width="10.25" style="464"/>
    <col min="15105" max="15105" width="1.25" style="464" customWidth="1"/>
    <col min="15106" max="15106" width="78.75" style="464" customWidth="1"/>
    <col min="15107" max="15109" width="10.25" style="464"/>
    <col min="15110" max="15110" width="4.25" style="464" customWidth="1"/>
    <col min="15111" max="15360" width="10.25" style="464"/>
    <col min="15361" max="15361" width="1.25" style="464" customWidth="1"/>
    <col min="15362" max="15362" width="78.75" style="464" customWidth="1"/>
    <col min="15363" max="15365" width="10.25" style="464"/>
    <col min="15366" max="15366" width="4.25" style="464" customWidth="1"/>
    <col min="15367" max="15616" width="10.25" style="464"/>
    <col min="15617" max="15617" width="1.25" style="464" customWidth="1"/>
    <col min="15618" max="15618" width="78.75" style="464" customWidth="1"/>
    <col min="15619" max="15621" width="10.25" style="464"/>
    <col min="15622" max="15622" width="4.25" style="464" customWidth="1"/>
    <col min="15623" max="15872" width="10.25" style="464"/>
    <col min="15873" max="15873" width="1.25" style="464" customWidth="1"/>
    <col min="15874" max="15874" width="78.75" style="464" customWidth="1"/>
    <col min="15875" max="15877" width="10.25" style="464"/>
    <col min="15878" max="15878" width="4.25" style="464" customWidth="1"/>
    <col min="15879" max="16128" width="10.25" style="464"/>
    <col min="16129" max="16129" width="1.25" style="464" customWidth="1"/>
    <col min="16130" max="16130" width="78.75" style="464" customWidth="1"/>
    <col min="16131" max="16133" width="10.25" style="464"/>
    <col min="16134" max="16134" width="4.25" style="464" customWidth="1"/>
    <col min="16135" max="16384" width="10.25" style="464"/>
  </cols>
  <sheetData>
    <row r="1" spans="1:5" ht="39.75" customHeight="1" x14ac:dyDescent="0.2">
      <c r="A1" s="462"/>
      <c r="B1" s="463" t="s">
        <v>6</v>
      </c>
    </row>
    <row r="2" spans="1:5" ht="25.5" customHeight="1" x14ac:dyDescent="0.2">
      <c r="B2" s="465" t="s">
        <v>422</v>
      </c>
    </row>
    <row r="3" spans="1:5" ht="24.95" customHeight="1" x14ac:dyDescent="0.2">
      <c r="A3" s="466"/>
      <c r="B3" s="467" t="s">
        <v>423</v>
      </c>
    </row>
    <row r="4" spans="1:5" ht="24.75" customHeight="1" x14ac:dyDescent="0.2">
      <c r="A4" s="466"/>
      <c r="B4" s="468"/>
    </row>
    <row r="5" spans="1:5" s="471" customFormat="1" ht="60" x14ac:dyDescent="0.2">
      <c r="A5" s="469"/>
      <c r="B5" s="470" t="s">
        <v>424</v>
      </c>
      <c r="C5" s="469"/>
      <c r="D5" s="469"/>
      <c r="E5" s="469"/>
    </row>
    <row r="6" spans="1:5" s="471" customFormat="1" ht="10.15" customHeight="1" x14ac:dyDescent="0.2">
      <c r="A6" s="469"/>
      <c r="B6" s="470"/>
      <c r="C6" s="469"/>
      <c r="D6" s="469"/>
      <c r="E6" s="469"/>
    </row>
    <row r="7" spans="1:5" ht="96" x14ac:dyDescent="0.2">
      <c r="A7" s="466"/>
      <c r="B7" s="470" t="s">
        <v>425</v>
      </c>
      <c r="C7" s="466"/>
      <c r="D7" s="466"/>
      <c r="E7" s="466"/>
    </row>
    <row r="8" spans="1:5" ht="10.15" customHeight="1" x14ac:dyDescent="0.2">
      <c r="A8" s="466"/>
      <c r="B8" s="466"/>
      <c r="C8" s="466"/>
      <c r="D8" s="466"/>
      <c r="E8" s="466"/>
    </row>
    <row r="9" spans="1:5" ht="204" x14ac:dyDescent="0.2">
      <c r="A9" s="466"/>
      <c r="B9" s="470" t="s">
        <v>426</v>
      </c>
      <c r="C9" s="466"/>
      <c r="D9" s="466"/>
      <c r="E9" s="466"/>
    </row>
    <row r="10" spans="1:5" ht="10.15" customHeight="1" x14ac:dyDescent="0.2">
      <c r="A10" s="466"/>
      <c r="B10" s="472"/>
      <c r="C10" s="466"/>
      <c r="D10" s="466"/>
      <c r="E10" s="466"/>
    </row>
    <row r="11" spans="1:5" ht="36" x14ac:dyDescent="0.2">
      <c r="A11" s="466"/>
      <c r="B11" s="470" t="s">
        <v>427</v>
      </c>
      <c r="C11" s="466"/>
      <c r="D11" s="466"/>
      <c r="E11" s="466"/>
    </row>
    <row r="12" spans="1:5" ht="9" customHeight="1" x14ac:dyDescent="0.2">
      <c r="A12" s="466"/>
      <c r="B12" s="472"/>
      <c r="C12" s="466"/>
      <c r="D12" s="466"/>
      <c r="E12" s="466"/>
    </row>
    <row r="13" spans="1:5" ht="96" x14ac:dyDescent="0.2">
      <c r="A13" s="466"/>
      <c r="B13" s="470" t="s">
        <v>428</v>
      </c>
      <c r="C13" s="466"/>
      <c r="D13" s="466"/>
      <c r="E13" s="466"/>
    </row>
    <row r="14" spans="1:5" ht="9" customHeight="1" x14ac:dyDescent="0.2">
      <c r="A14" s="466"/>
      <c r="B14" s="472"/>
      <c r="C14" s="466"/>
      <c r="D14" s="466"/>
      <c r="E14" s="466"/>
    </row>
    <row r="15" spans="1:5" ht="96" x14ac:dyDescent="0.2">
      <c r="A15" s="466"/>
      <c r="B15" s="470" t="s">
        <v>429</v>
      </c>
      <c r="C15" s="466"/>
      <c r="D15" s="466"/>
      <c r="E15" s="466"/>
    </row>
    <row r="16" spans="1:5" ht="9" customHeight="1" x14ac:dyDescent="0.2">
      <c r="A16" s="466"/>
      <c r="B16" s="472"/>
      <c r="C16" s="466"/>
      <c r="D16" s="466"/>
      <c r="E16" s="466"/>
    </row>
    <row r="17" spans="1:8" ht="120" x14ac:dyDescent="0.2">
      <c r="A17" s="466"/>
      <c r="B17" s="470" t="s">
        <v>430</v>
      </c>
      <c r="C17" s="466"/>
      <c r="D17" s="466"/>
      <c r="E17" s="466"/>
    </row>
    <row r="18" spans="1:8" ht="9" customHeight="1" x14ac:dyDescent="0.2">
      <c r="A18" s="466"/>
      <c r="B18" s="472"/>
      <c r="C18" s="466"/>
      <c r="D18" s="466"/>
      <c r="E18" s="466"/>
    </row>
    <row r="19" spans="1:8" ht="168" x14ac:dyDescent="0.2">
      <c r="A19" s="466"/>
      <c r="B19" s="470" t="s">
        <v>431</v>
      </c>
      <c r="C19" s="466"/>
      <c r="D19" s="466"/>
      <c r="E19" s="466"/>
    </row>
    <row r="20" spans="1:8" ht="9" customHeight="1" x14ac:dyDescent="0.2">
      <c r="A20" s="466"/>
      <c r="B20" s="472"/>
      <c r="C20" s="466"/>
      <c r="D20" s="466"/>
      <c r="E20" s="466"/>
    </row>
    <row r="21" spans="1:8" ht="24" x14ac:dyDescent="0.2">
      <c r="A21" s="466"/>
      <c r="B21" s="470" t="s">
        <v>432</v>
      </c>
      <c r="C21" s="466"/>
      <c r="D21" s="466"/>
      <c r="E21" s="466"/>
    </row>
    <row r="22" spans="1:8" ht="9" customHeight="1" x14ac:dyDescent="0.2">
      <c r="A22" s="466"/>
      <c r="B22" s="472"/>
      <c r="C22" s="466"/>
      <c r="D22" s="466"/>
      <c r="E22" s="466"/>
    </row>
    <row r="23" spans="1:8" ht="96" x14ac:dyDescent="0.2">
      <c r="A23" s="466"/>
      <c r="B23" s="470" t="s">
        <v>433</v>
      </c>
      <c r="C23" s="466"/>
      <c r="D23" s="466"/>
      <c r="E23" s="466"/>
    </row>
    <row r="24" spans="1:8" ht="9" customHeight="1" x14ac:dyDescent="0.2">
      <c r="A24" s="466"/>
      <c r="B24" s="472"/>
      <c r="C24" s="466"/>
      <c r="D24" s="466"/>
      <c r="E24" s="466"/>
    </row>
    <row r="25" spans="1:8" ht="24" x14ac:dyDescent="0.2">
      <c r="A25" s="466"/>
      <c r="B25" s="470" t="s">
        <v>434</v>
      </c>
      <c r="C25" s="466"/>
      <c r="D25" s="466"/>
      <c r="E25" s="466"/>
    </row>
    <row r="26" spans="1:8" ht="24" x14ac:dyDescent="0.2">
      <c r="A26" s="466"/>
      <c r="B26" s="473" t="s">
        <v>435</v>
      </c>
      <c r="C26" s="473"/>
      <c r="D26" s="473"/>
      <c r="E26" s="473"/>
      <c r="F26" s="473"/>
      <c r="G26" s="473"/>
      <c r="H26" s="473"/>
    </row>
    <row r="27" spans="1:8" x14ac:dyDescent="0.2">
      <c r="A27" s="466"/>
      <c r="B27" s="473"/>
      <c r="C27" s="473"/>
      <c r="D27" s="473"/>
      <c r="E27" s="473"/>
      <c r="F27" s="473"/>
      <c r="G27" s="473"/>
      <c r="H27" s="473"/>
    </row>
    <row r="28" spans="1:8" x14ac:dyDescent="0.2">
      <c r="A28" s="466"/>
      <c r="B28" s="466"/>
      <c r="C28" s="466"/>
      <c r="D28" s="466"/>
      <c r="E28" s="466"/>
    </row>
    <row r="29" spans="1:8" x14ac:dyDescent="0.2">
      <c r="A29" s="466"/>
      <c r="B29" s="466"/>
      <c r="C29" s="466"/>
      <c r="D29" s="466"/>
      <c r="E29" s="466"/>
    </row>
    <row r="30" spans="1:8" x14ac:dyDescent="0.2">
      <c r="A30" s="460"/>
      <c r="B30" s="460"/>
      <c r="C30" s="460"/>
      <c r="D30" s="460"/>
      <c r="E30" s="460"/>
    </row>
    <row r="31" spans="1:8" x14ac:dyDescent="0.2">
      <c r="A31" s="466"/>
      <c r="B31" s="466"/>
      <c r="C31" s="466"/>
      <c r="D31" s="466"/>
      <c r="E31" s="466"/>
    </row>
    <row r="32" spans="1:8" x14ac:dyDescent="0.2">
      <c r="A32" s="466"/>
      <c r="B32" s="466"/>
      <c r="C32" s="466"/>
      <c r="D32" s="466"/>
      <c r="E32" s="466"/>
    </row>
    <row r="33" spans="1:9" ht="8.1" customHeight="1" x14ac:dyDescent="0.2">
      <c r="A33" s="466"/>
      <c r="B33" s="466"/>
      <c r="C33" s="466"/>
      <c r="D33" s="466"/>
      <c r="E33" s="466"/>
    </row>
    <row r="34" spans="1:9" ht="13.5" customHeight="1" x14ac:dyDescent="0.2">
      <c r="A34" s="466"/>
      <c r="B34" s="466"/>
      <c r="C34" s="466"/>
      <c r="D34" s="466"/>
      <c r="E34" s="466"/>
    </row>
    <row r="35" spans="1:9" x14ac:dyDescent="0.2">
      <c r="A35" s="466"/>
      <c r="B35" s="466"/>
      <c r="C35" s="466"/>
      <c r="D35" s="466"/>
      <c r="E35" s="466"/>
    </row>
    <row r="36" spans="1:9" x14ac:dyDescent="0.2">
      <c r="A36" s="466"/>
      <c r="B36" s="466"/>
      <c r="C36" s="466"/>
      <c r="D36" s="466"/>
      <c r="E36" s="466"/>
      <c r="I36" s="474"/>
    </row>
    <row r="37" spans="1:9" x14ac:dyDescent="0.2">
      <c r="A37" s="466"/>
      <c r="B37" s="466"/>
      <c r="C37" s="466"/>
      <c r="D37" s="466"/>
      <c r="E37" s="466"/>
    </row>
    <row r="38" spans="1:9" x14ac:dyDescent="0.2">
      <c r="A38" s="466"/>
      <c r="B38" s="466"/>
      <c r="C38" s="466"/>
      <c r="D38" s="466"/>
      <c r="E38" s="466"/>
    </row>
    <row r="39" spans="1:9" x14ac:dyDescent="0.2">
      <c r="A39" s="466"/>
      <c r="B39" s="466"/>
      <c r="C39" s="466"/>
      <c r="D39" s="466"/>
      <c r="E39" s="466"/>
    </row>
    <row r="40" spans="1:9" ht="33" customHeight="1" x14ac:dyDescent="0.2">
      <c r="A40" s="466"/>
      <c r="B40" s="466"/>
      <c r="C40" s="466"/>
      <c r="D40" s="466"/>
      <c r="E40" s="466"/>
    </row>
    <row r="41" spans="1:9" ht="16.5" customHeight="1" x14ac:dyDescent="0.2">
      <c r="A41" s="466"/>
      <c r="B41" s="466"/>
      <c r="C41" s="466"/>
      <c r="D41" s="466"/>
      <c r="E41" s="466"/>
    </row>
    <row r="42" spans="1:9" x14ac:dyDescent="0.2">
      <c r="A42" s="466"/>
      <c r="B42" s="466"/>
      <c r="C42" s="466"/>
      <c r="D42" s="466"/>
      <c r="E42" s="466"/>
    </row>
    <row r="43" spans="1:9" x14ac:dyDescent="0.2">
      <c r="A43" s="466"/>
      <c r="B43" s="466"/>
      <c r="C43" s="466"/>
      <c r="D43" s="466"/>
      <c r="E43" s="466"/>
    </row>
    <row r="44" spans="1:9" x14ac:dyDescent="0.2">
      <c r="A44" s="466"/>
      <c r="B44" s="466"/>
      <c r="C44" s="466"/>
      <c r="D44" s="466"/>
      <c r="E44" s="466"/>
    </row>
    <row r="45" spans="1:9" x14ac:dyDescent="0.2">
      <c r="A45" s="466"/>
      <c r="B45" s="466"/>
      <c r="C45" s="466"/>
      <c r="D45" s="466"/>
      <c r="E45" s="466"/>
    </row>
    <row r="46" spans="1:9" x14ac:dyDescent="0.2">
      <c r="A46" s="466"/>
      <c r="B46" s="466"/>
      <c r="C46" s="466"/>
      <c r="D46" s="466"/>
      <c r="E46" s="466"/>
    </row>
    <row r="47" spans="1:9" x14ac:dyDescent="0.2">
      <c r="A47" s="466"/>
      <c r="B47" s="466"/>
      <c r="C47" s="466"/>
      <c r="D47" s="466"/>
      <c r="E47" s="466"/>
    </row>
    <row r="48" spans="1:9" x14ac:dyDescent="0.2">
      <c r="A48" s="466"/>
      <c r="B48" s="466"/>
      <c r="C48" s="466"/>
      <c r="D48" s="466"/>
      <c r="E48" s="466"/>
    </row>
    <row r="49" spans="1:5" x14ac:dyDescent="0.2">
      <c r="A49" s="466"/>
      <c r="B49" s="466"/>
      <c r="C49" s="466"/>
      <c r="D49" s="466"/>
      <c r="E49" s="466"/>
    </row>
    <row r="50" spans="1:5" x14ac:dyDescent="0.2">
      <c r="A50" s="466"/>
      <c r="B50" s="466"/>
      <c r="C50" s="466"/>
      <c r="D50" s="466"/>
      <c r="E50" s="466"/>
    </row>
    <row r="51" spans="1:5" x14ac:dyDescent="0.2">
      <c r="A51" s="466"/>
      <c r="B51" s="466"/>
      <c r="C51" s="466"/>
      <c r="D51" s="466"/>
      <c r="E51" s="466"/>
    </row>
    <row r="52" spans="1:5" x14ac:dyDescent="0.2">
      <c r="A52" s="466"/>
      <c r="B52" s="466"/>
      <c r="C52" s="466"/>
      <c r="D52" s="466"/>
      <c r="E52" s="466"/>
    </row>
    <row r="53" spans="1:5" x14ac:dyDescent="0.2">
      <c r="A53" s="466"/>
      <c r="B53" s="466"/>
      <c r="C53" s="466"/>
      <c r="D53" s="466"/>
      <c r="E53" s="466"/>
    </row>
    <row r="54" spans="1:5" x14ac:dyDescent="0.2">
      <c r="A54" s="466"/>
      <c r="B54" s="466"/>
      <c r="C54" s="466"/>
      <c r="D54" s="466"/>
      <c r="E54" s="466"/>
    </row>
    <row r="55" spans="1:5" x14ac:dyDescent="0.2">
      <c r="A55" s="466"/>
      <c r="B55" s="466"/>
      <c r="C55" s="466"/>
      <c r="D55" s="466"/>
      <c r="E55" s="466"/>
    </row>
    <row r="56" spans="1:5" x14ac:dyDescent="0.2">
      <c r="A56" s="466"/>
      <c r="B56" s="466"/>
      <c r="C56" s="466"/>
      <c r="D56" s="466"/>
      <c r="E56" s="466"/>
    </row>
    <row r="57" spans="1:5" x14ac:dyDescent="0.2">
      <c r="A57" s="466"/>
      <c r="B57" s="466"/>
      <c r="C57" s="466"/>
      <c r="D57" s="466"/>
      <c r="E57" s="466"/>
    </row>
    <row r="58" spans="1:5" x14ac:dyDescent="0.2">
      <c r="A58" s="466"/>
      <c r="B58" s="466"/>
      <c r="C58" s="466"/>
      <c r="D58" s="466"/>
      <c r="E58" s="466"/>
    </row>
    <row r="59" spans="1:5" x14ac:dyDescent="0.2">
      <c r="A59" s="466"/>
      <c r="B59" s="466"/>
      <c r="C59" s="466"/>
      <c r="D59" s="466"/>
      <c r="E59" s="466"/>
    </row>
    <row r="60" spans="1:5" x14ac:dyDescent="0.2">
      <c r="A60" s="466"/>
      <c r="B60" s="466"/>
      <c r="C60" s="466"/>
      <c r="D60" s="466"/>
      <c r="E60" s="466"/>
    </row>
    <row r="61" spans="1:5" x14ac:dyDescent="0.2">
      <c r="A61" s="466"/>
      <c r="B61" s="466"/>
      <c r="C61" s="466"/>
      <c r="D61" s="466"/>
      <c r="E61" s="466"/>
    </row>
    <row r="62" spans="1:5" x14ac:dyDescent="0.2">
      <c r="A62" s="466"/>
      <c r="B62" s="466"/>
      <c r="C62" s="466"/>
      <c r="D62" s="466"/>
      <c r="E62" s="466"/>
    </row>
    <row r="63" spans="1:5" x14ac:dyDescent="0.2">
      <c r="A63" s="466"/>
      <c r="B63" s="466"/>
      <c r="C63" s="466"/>
      <c r="D63" s="466"/>
      <c r="E63" s="466"/>
    </row>
    <row r="64" spans="1:5" x14ac:dyDescent="0.2">
      <c r="A64" s="466"/>
      <c r="B64" s="466"/>
      <c r="C64" s="466"/>
      <c r="D64" s="466"/>
      <c r="E64" s="466"/>
    </row>
    <row r="65" spans="1:5" x14ac:dyDescent="0.2">
      <c r="A65" s="466"/>
      <c r="B65" s="466"/>
      <c r="C65" s="466"/>
      <c r="D65" s="466"/>
      <c r="E65" s="466"/>
    </row>
    <row r="66" spans="1:5" x14ac:dyDescent="0.2">
      <c r="A66" s="466"/>
      <c r="B66" s="466"/>
      <c r="C66" s="466"/>
      <c r="D66" s="466"/>
      <c r="E66" s="466"/>
    </row>
    <row r="67" spans="1:5" x14ac:dyDescent="0.2">
      <c r="A67" s="466"/>
      <c r="B67" s="466"/>
      <c r="C67" s="466"/>
      <c r="D67" s="466"/>
      <c r="E67" s="466"/>
    </row>
    <row r="68" spans="1:5" x14ac:dyDescent="0.2">
      <c r="A68" s="466"/>
      <c r="B68" s="466"/>
      <c r="C68" s="466"/>
      <c r="D68" s="466"/>
      <c r="E68" s="466"/>
    </row>
    <row r="69" spans="1:5" x14ac:dyDescent="0.2">
      <c r="A69" s="466"/>
      <c r="B69" s="466"/>
      <c r="C69" s="466"/>
      <c r="D69" s="466"/>
      <c r="E69" s="466"/>
    </row>
    <row r="70" spans="1:5" x14ac:dyDescent="0.2">
      <c r="A70" s="466"/>
      <c r="B70" s="466"/>
      <c r="C70" s="466"/>
      <c r="D70" s="466"/>
      <c r="E70" s="466"/>
    </row>
    <row r="71" spans="1:5" x14ac:dyDescent="0.2">
      <c r="A71" s="466"/>
      <c r="B71" s="466"/>
      <c r="C71" s="466"/>
      <c r="D71" s="466"/>
      <c r="E71" s="466"/>
    </row>
    <row r="72" spans="1:5" x14ac:dyDescent="0.2">
      <c r="A72" s="466"/>
      <c r="B72" s="466"/>
      <c r="C72" s="466"/>
      <c r="D72" s="466"/>
      <c r="E72" s="466"/>
    </row>
    <row r="73" spans="1:5" x14ac:dyDescent="0.2">
      <c r="A73" s="466"/>
      <c r="B73" s="466"/>
      <c r="C73" s="466"/>
      <c r="D73" s="466"/>
      <c r="E73" s="466"/>
    </row>
    <row r="74" spans="1:5" x14ac:dyDescent="0.2">
      <c r="A74" s="466"/>
      <c r="B74" s="466"/>
      <c r="C74" s="466"/>
      <c r="D74" s="466"/>
      <c r="E74" s="466"/>
    </row>
    <row r="75" spans="1:5" x14ac:dyDescent="0.2">
      <c r="A75" s="466"/>
      <c r="B75" s="466"/>
      <c r="C75" s="466"/>
      <c r="D75" s="466"/>
      <c r="E75" s="466"/>
    </row>
    <row r="76" spans="1:5" x14ac:dyDescent="0.2">
      <c r="A76" s="466"/>
      <c r="B76" s="466"/>
      <c r="C76" s="466"/>
      <c r="D76" s="466"/>
      <c r="E76" s="466"/>
    </row>
    <row r="77" spans="1:5" x14ac:dyDescent="0.2">
      <c r="A77" s="466"/>
      <c r="B77" s="466"/>
      <c r="C77" s="466"/>
      <c r="D77" s="466"/>
      <c r="E77" s="466"/>
    </row>
    <row r="78" spans="1:5" x14ac:dyDescent="0.2">
      <c r="A78" s="466"/>
      <c r="B78" s="466"/>
      <c r="C78" s="466"/>
      <c r="D78" s="466"/>
      <c r="E78" s="466"/>
    </row>
    <row r="79" spans="1:5" x14ac:dyDescent="0.2">
      <c r="A79" s="466"/>
      <c r="B79" s="466"/>
      <c r="C79" s="466"/>
      <c r="D79" s="466"/>
      <c r="E79" s="466"/>
    </row>
    <row r="80" spans="1:5" x14ac:dyDescent="0.2">
      <c r="A80" s="466"/>
      <c r="B80" s="466"/>
      <c r="C80" s="466"/>
      <c r="D80" s="466"/>
      <c r="E80" s="466"/>
    </row>
    <row r="81" spans="1:5" x14ac:dyDescent="0.2">
      <c r="A81" s="466"/>
      <c r="B81" s="466"/>
      <c r="C81" s="466"/>
      <c r="D81" s="466"/>
      <c r="E81" s="466"/>
    </row>
    <row r="82" spans="1:5" x14ac:dyDescent="0.2">
      <c r="A82" s="466"/>
      <c r="B82" s="466"/>
      <c r="C82" s="466"/>
      <c r="D82" s="466"/>
      <c r="E82" s="466"/>
    </row>
    <row r="83" spans="1:5" x14ac:dyDescent="0.2">
      <c r="A83" s="466"/>
      <c r="B83" s="466"/>
      <c r="C83" s="466"/>
      <c r="D83" s="466"/>
      <c r="E83" s="466"/>
    </row>
    <row r="84" spans="1:5" x14ac:dyDescent="0.2">
      <c r="A84" s="466"/>
      <c r="B84" s="466"/>
      <c r="C84" s="466"/>
      <c r="D84" s="466"/>
      <c r="E84" s="466"/>
    </row>
    <row r="85" spans="1:5" x14ac:dyDescent="0.2">
      <c r="A85" s="466"/>
      <c r="B85" s="466"/>
      <c r="C85" s="466"/>
      <c r="D85" s="466"/>
      <c r="E85" s="466"/>
    </row>
    <row r="86" spans="1:5" x14ac:dyDescent="0.2">
      <c r="A86" s="466"/>
      <c r="B86" s="466"/>
      <c r="C86" s="466"/>
      <c r="D86" s="466"/>
      <c r="E86" s="466"/>
    </row>
    <row r="87" spans="1:5" x14ac:dyDescent="0.2">
      <c r="A87" s="466"/>
      <c r="B87" s="466"/>
      <c r="C87" s="466"/>
      <c r="D87" s="466"/>
      <c r="E87" s="466"/>
    </row>
    <row r="88" spans="1:5" x14ac:dyDescent="0.2">
      <c r="A88" s="466"/>
      <c r="B88" s="466"/>
      <c r="C88" s="466"/>
      <c r="D88" s="466"/>
      <c r="E88" s="466"/>
    </row>
    <row r="89" spans="1:5" x14ac:dyDescent="0.2">
      <c r="A89" s="466"/>
      <c r="B89" s="466"/>
      <c r="C89" s="466"/>
      <c r="D89" s="466"/>
      <c r="E89" s="466"/>
    </row>
    <row r="90" spans="1:5" x14ac:dyDescent="0.2">
      <c r="A90" s="466"/>
      <c r="B90" s="466"/>
      <c r="C90" s="466"/>
      <c r="D90" s="466"/>
      <c r="E90" s="466"/>
    </row>
    <row r="91" spans="1:5" x14ac:dyDescent="0.2">
      <c r="A91" s="466"/>
      <c r="B91" s="466"/>
      <c r="C91" s="466"/>
      <c r="D91" s="466"/>
      <c r="E91" s="466"/>
    </row>
    <row r="92" spans="1:5" x14ac:dyDescent="0.2">
      <c r="A92" s="466"/>
      <c r="B92" s="466"/>
      <c r="C92" s="466"/>
      <c r="D92" s="466"/>
      <c r="E92" s="466"/>
    </row>
    <row r="93" spans="1:5" x14ac:dyDescent="0.2">
      <c r="A93" s="466"/>
      <c r="B93" s="466"/>
      <c r="C93" s="466"/>
      <c r="D93" s="466"/>
      <c r="E93" s="466"/>
    </row>
    <row r="94" spans="1:5" x14ac:dyDescent="0.2">
      <c r="A94" s="466"/>
      <c r="B94" s="466"/>
      <c r="C94" s="466"/>
      <c r="D94" s="466"/>
      <c r="E94" s="466"/>
    </row>
    <row r="95" spans="1:5" x14ac:dyDescent="0.2">
      <c r="A95" s="466"/>
      <c r="B95" s="466"/>
      <c r="C95" s="466"/>
      <c r="D95" s="466"/>
      <c r="E95" s="466"/>
    </row>
    <row r="96" spans="1:5" x14ac:dyDescent="0.2">
      <c r="A96" s="466"/>
      <c r="B96" s="466"/>
      <c r="C96" s="466"/>
      <c r="D96" s="466"/>
      <c r="E96" s="466"/>
    </row>
    <row r="97" spans="1:5" x14ac:dyDescent="0.2">
      <c r="A97" s="466"/>
      <c r="B97" s="466"/>
      <c r="C97" s="466"/>
      <c r="D97" s="466"/>
      <c r="E97" s="466"/>
    </row>
    <row r="98" spans="1:5" x14ac:dyDescent="0.2">
      <c r="A98" s="466"/>
      <c r="B98" s="466"/>
      <c r="C98" s="466"/>
      <c r="D98" s="466"/>
      <c r="E98" s="466"/>
    </row>
    <row r="99" spans="1:5" x14ac:dyDescent="0.2">
      <c r="A99" s="466"/>
      <c r="B99" s="466"/>
      <c r="C99" s="466"/>
      <c r="D99" s="466"/>
      <c r="E99" s="466"/>
    </row>
    <row r="100" spans="1:5" x14ac:dyDescent="0.2">
      <c r="A100" s="466"/>
      <c r="B100" s="466"/>
      <c r="C100" s="466"/>
      <c r="D100" s="466"/>
      <c r="E100" s="466"/>
    </row>
    <row r="101" spans="1:5" x14ac:dyDescent="0.2">
      <c r="A101" s="466"/>
      <c r="B101" s="466"/>
      <c r="C101" s="466"/>
      <c r="D101" s="466"/>
      <c r="E101" s="466"/>
    </row>
    <row r="102" spans="1:5" x14ac:dyDescent="0.2">
      <c r="A102" s="466"/>
      <c r="B102" s="466"/>
      <c r="C102" s="466"/>
      <c r="D102" s="466"/>
      <c r="E102" s="466"/>
    </row>
    <row r="103" spans="1:5" x14ac:dyDescent="0.2">
      <c r="A103" s="466"/>
      <c r="B103" s="466"/>
      <c r="C103" s="466"/>
      <c r="D103" s="466"/>
      <c r="E103" s="466"/>
    </row>
    <row r="104" spans="1:5" x14ac:dyDescent="0.2">
      <c r="A104" s="466"/>
      <c r="B104" s="466"/>
      <c r="C104" s="466"/>
      <c r="D104" s="466"/>
      <c r="E104" s="466"/>
    </row>
    <row r="105" spans="1:5" x14ac:dyDescent="0.2">
      <c r="A105" s="466"/>
      <c r="B105" s="466"/>
      <c r="C105" s="466"/>
      <c r="D105" s="466"/>
      <c r="E105" s="466"/>
    </row>
    <row r="106" spans="1:5" x14ac:dyDescent="0.2">
      <c r="A106" s="466"/>
      <c r="B106" s="466"/>
      <c r="C106" s="466"/>
      <c r="D106" s="466"/>
      <c r="E106" s="466"/>
    </row>
    <row r="107" spans="1:5" x14ac:dyDescent="0.2">
      <c r="A107" s="466"/>
      <c r="B107" s="466"/>
      <c r="C107" s="466"/>
      <c r="D107" s="466"/>
      <c r="E107" s="466"/>
    </row>
    <row r="108" spans="1:5" x14ac:dyDescent="0.2">
      <c r="A108" s="466"/>
      <c r="B108" s="466"/>
      <c r="C108" s="466"/>
      <c r="D108" s="466"/>
      <c r="E108" s="466"/>
    </row>
    <row r="109" spans="1:5" x14ac:dyDescent="0.2">
      <c r="A109" s="466"/>
      <c r="B109" s="466"/>
      <c r="C109" s="466"/>
      <c r="D109" s="466"/>
      <c r="E109" s="466"/>
    </row>
    <row r="110" spans="1:5" x14ac:dyDescent="0.2">
      <c r="A110" s="466"/>
      <c r="B110" s="466"/>
      <c r="C110" s="466"/>
      <c r="D110" s="466"/>
      <c r="E110" s="466"/>
    </row>
    <row r="111" spans="1:5" x14ac:dyDescent="0.2">
      <c r="A111" s="466"/>
      <c r="B111" s="466"/>
      <c r="C111" s="466"/>
      <c r="D111" s="466"/>
      <c r="E111" s="466"/>
    </row>
    <row r="112" spans="1:5" x14ac:dyDescent="0.2">
      <c r="A112" s="466"/>
      <c r="B112" s="466"/>
      <c r="C112" s="466"/>
      <c r="D112" s="466"/>
      <c r="E112" s="466"/>
    </row>
    <row r="113" spans="1:5" x14ac:dyDescent="0.2">
      <c r="A113" s="466"/>
      <c r="B113" s="466"/>
      <c r="C113" s="466"/>
      <c r="D113" s="466"/>
      <c r="E113" s="466"/>
    </row>
    <row r="114" spans="1:5" x14ac:dyDescent="0.2">
      <c r="A114" s="466"/>
      <c r="B114" s="466"/>
      <c r="C114" s="466"/>
      <c r="D114" s="466"/>
      <c r="E114" s="466"/>
    </row>
    <row r="115" spans="1:5" x14ac:dyDescent="0.2">
      <c r="A115" s="466"/>
      <c r="B115" s="466"/>
      <c r="C115" s="466"/>
      <c r="D115" s="466"/>
      <c r="E115" s="466"/>
    </row>
    <row r="116" spans="1:5" x14ac:dyDescent="0.2">
      <c r="A116" s="466"/>
      <c r="B116" s="466"/>
      <c r="C116" s="466"/>
      <c r="D116" s="466"/>
      <c r="E116" s="466"/>
    </row>
    <row r="117" spans="1:5" x14ac:dyDescent="0.2">
      <c r="A117" s="466"/>
      <c r="B117" s="466"/>
      <c r="C117" s="466"/>
      <c r="D117" s="466"/>
      <c r="E117" s="466"/>
    </row>
    <row r="118" spans="1:5" x14ac:dyDescent="0.2">
      <c r="A118" s="466"/>
      <c r="B118" s="466"/>
      <c r="C118" s="466"/>
      <c r="D118" s="466"/>
      <c r="E118" s="466"/>
    </row>
    <row r="119" spans="1:5" x14ac:dyDescent="0.2">
      <c r="A119" s="466"/>
      <c r="B119" s="466"/>
      <c r="C119" s="466"/>
      <c r="D119" s="466"/>
      <c r="E119" s="466"/>
    </row>
    <row r="120" spans="1:5" x14ac:dyDescent="0.2">
      <c r="A120" s="466"/>
      <c r="B120" s="466"/>
      <c r="C120" s="466"/>
      <c r="D120" s="466"/>
      <c r="E120" s="466"/>
    </row>
    <row r="121" spans="1:5" x14ac:dyDescent="0.2">
      <c r="A121" s="466"/>
      <c r="B121" s="466"/>
      <c r="C121" s="466"/>
      <c r="D121" s="466"/>
      <c r="E121" s="466"/>
    </row>
    <row r="122" spans="1:5" x14ac:dyDescent="0.2">
      <c r="A122" s="466"/>
      <c r="B122" s="466"/>
      <c r="C122" s="466"/>
      <c r="D122" s="466"/>
      <c r="E122" s="466"/>
    </row>
    <row r="123" spans="1:5" x14ac:dyDescent="0.2">
      <c r="A123" s="466"/>
      <c r="B123" s="466"/>
      <c r="C123" s="466"/>
      <c r="D123" s="466"/>
      <c r="E123" s="466"/>
    </row>
    <row r="124" spans="1:5" x14ac:dyDescent="0.2">
      <c r="A124" s="466"/>
      <c r="B124" s="466"/>
      <c r="C124" s="466"/>
      <c r="D124" s="466"/>
      <c r="E124" s="466"/>
    </row>
    <row r="125" spans="1:5" x14ac:dyDescent="0.2">
      <c r="A125" s="466"/>
      <c r="B125" s="466"/>
      <c r="C125" s="466"/>
      <c r="D125" s="466"/>
      <c r="E125" s="466"/>
    </row>
    <row r="126" spans="1:5" x14ac:dyDescent="0.2">
      <c r="A126" s="466"/>
      <c r="B126" s="466"/>
      <c r="C126" s="466"/>
      <c r="D126" s="466"/>
      <c r="E126" s="466"/>
    </row>
    <row r="127" spans="1:5" x14ac:dyDescent="0.2">
      <c r="A127" s="466"/>
      <c r="B127" s="466"/>
      <c r="C127" s="466"/>
      <c r="D127" s="466"/>
      <c r="E127" s="466"/>
    </row>
    <row r="128" spans="1:5" x14ac:dyDescent="0.2">
      <c r="A128" s="466"/>
      <c r="B128" s="466"/>
      <c r="C128" s="466"/>
      <c r="D128" s="466"/>
      <c r="E128" s="466"/>
    </row>
    <row r="129" spans="1:5" x14ac:dyDescent="0.2">
      <c r="A129" s="466"/>
      <c r="B129" s="466"/>
      <c r="C129" s="466"/>
      <c r="D129" s="466"/>
      <c r="E129" s="466"/>
    </row>
    <row r="130" spans="1:5" x14ac:dyDescent="0.2">
      <c r="A130" s="466"/>
      <c r="B130" s="466"/>
      <c r="C130" s="466"/>
      <c r="D130" s="466"/>
      <c r="E130" s="466"/>
    </row>
    <row r="131" spans="1:5" x14ac:dyDescent="0.2">
      <c r="A131" s="466"/>
      <c r="B131" s="466"/>
      <c r="C131" s="466"/>
      <c r="D131" s="466"/>
      <c r="E131" s="466"/>
    </row>
    <row r="132" spans="1:5" x14ac:dyDescent="0.2">
      <c r="A132" s="466"/>
      <c r="B132" s="466"/>
      <c r="C132" s="466"/>
      <c r="D132" s="466"/>
      <c r="E132" s="466"/>
    </row>
    <row r="133" spans="1:5" x14ac:dyDescent="0.2">
      <c r="A133" s="466"/>
      <c r="B133" s="466"/>
      <c r="C133" s="466"/>
      <c r="D133" s="466"/>
      <c r="E133" s="466"/>
    </row>
    <row r="134" spans="1:5" x14ac:dyDescent="0.2">
      <c r="A134" s="466"/>
      <c r="B134" s="466"/>
      <c r="C134" s="466"/>
      <c r="D134" s="466"/>
      <c r="E134" s="466"/>
    </row>
    <row r="135" spans="1:5" x14ac:dyDescent="0.2">
      <c r="A135" s="466"/>
      <c r="B135" s="466"/>
      <c r="C135" s="466"/>
      <c r="D135" s="466"/>
      <c r="E135" s="466"/>
    </row>
    <row r="136" spans="1:5" x14ac:dyDescent="0.2">
      <c r="A136" s="466"/>
      <c r="B136" s="466"/>
      <c r="C136" s="466"/>
      <c r="D136" s="466"/>
      <c r="E136" s="466"/>
    </row>
    <row r="137" spans="1:5" x14ac:dyDescent="0.2">
      <c r="A137" s="466"/>
      <c r="B137" s="466"/>
      <c r="C137" s="466"/>
      <c r="D137" s="466"/>
      <c r="E137" s="466"/>
    </row>
    <row r="138" spans="1:5" x14ac:dyDescent="0.2">
      <c r="A138" s="466"/>
      <c r="B138" s="466"/>
      <c r="C138" s="466"/>
      <c r="D138" s="466"/>
      <c r="E138" s="466"/>
    </row>
    <row r="139" spans="1:5" x14ac:dyDescent="0.2">
      <c r="A139" s="466"/>
      <c r="B139" s="466"/>
      <c r="C139" s="466"/>
      <c r="D139" s="466"/>
      <c r="E139" s="466"/>
    </row>
    <row r="140" spans="1:5" x14ac:dyDescent="0.2">
      <c r="A140" s="466"/>
      <c r="B140" s="466"/>
      <c r="C140" s="466"/>
      <c r="D140" s="466"/>
      <c r="E140" s="466"/>
    </row>
    <row r="141" spans="1:5" x14ac:dyDescent="0.2">
      <c r="A141" s="466"/>
      <c r="B141" s="466"/>
      <c r="C141" s="466"/>
      <c r="D141" s="466"/>
      <c r="E141" s="466"/>
    </row>
    <row r="142" spans="1:5" x14ac:dyDescent="0.2">
      <c r="A142" s="466"/>
      <c r="B142" s="466"/>
      <c r="C142" s="466"/>
      <c r="D142" s="466"/>
      <c r="E142" s="466"/>
    </row>
    <row r="143" spans="1:5" x14ac:dyDescent="0.2">
      <c r="A143" s="466"/>
      <c r="B143" s="466"/>
      <c r="C143" s="466"/>
      <c r="D143" s="466"/>
      <c r="E143" s="466"/>
    </row>
    <row r="144" spans="1:5" x14ac:dyDescent="0.2">
      <c r="A144" s="466"/>
      <c r="B144" s="466"/>
      <c r="C144" s="466"/>
      <c r="D144" s="466"/>
      <c r="E144" s="466"/>
    </row>
    <row r="145" spans="1:5" x14ac:dyDescent="0.2">
      <c r="A145" s="466"/>
      <c r="B145" s="466"/>
      <c r="C145" s="466"/>
      <c r="D145" s="466"/>
      <c r="E145" s="466"/>
    </row>
    <row r="146" spans="1:5" x14ac:dyDescent="0.2">
      <c r="A146" s="466"/>
      <c r="B146" s="466"/>
      <c r="C146" s="466"/>
      <c r="D146" s="466"/>
      <c r="E146" s="466"/>
    </row>
    <row r="147" spans="1:5" x14ac:dyDescent="0.2">
      <c r="A147" s="466"/>
      <c r="B147" s="466"/>
      <c r="C147" s="466"/>
      <c r="D147" s="466"/>
      <c r="E147" s="466"/>
    </row>
    <row r="148" spans="1:5" x14ac:dyDescent="0.2">
      <c r="A148" s="466"/>
      <c r="B148" s="466"/>
      <c r="C148" s="466"/>
      <c r="D148" s="466"/>
      <c r="E148" s="466"/>
    </row>
    <row r="149" spans="1:5" x14ac:dyDescent="0.2">
      <c r="A149" s="466"/>
      <c r="B149" s="466"/>
      <c r="C149" s="466"/>
      <c r="D149" s="466"/>
      <c r="E149" s="466"/>
    </row>
    <row r="150" spans="1:5" x14ac:dyDescent="0.2">
      <c r="A150" s="466"/>
      <c r="B150" s="466"/>
      <c r="C150" s="466"/>
      <c r="D150" s="466"/>
      <c r="E150" s="466"/>
    </row>
    <row r="151" spans="1:5" x14ac:dyDescent="0.2">
      <c r="A151" s="466"/>
      <c r="B151" s="466"/>
      <c r="C151" s="466"/>
      <c r="D151" s="466"/>
      <c r="E151" s="466"/>
    </row>
    <row r="152" spans="1:5" x14ac:dyDescent="0.2">
      <c r="A152" s="466"/>
      <c r="B152" s="466"/>
      <c r="C152" s="466"/>
      <c r="D152" s="466"/>
      <c r="E152" s="466"/>
    </row>
    <row r="153" spans="1:5" x14ac:dyDescent="0.2">
      <c r="A153" s="466"/>
      <c r="B153" s="466"/>
      <c r="C153" s="466"/>
      <c r="D153" s="466"/>
      <c r="E153" s="466"/>
    </row>
    <row r="154" spans="1:5" x14ac:dyDescent="0.2">
      <c r="A154" s="466"/>
      <c r="B154" s="466"/>
      <c r="C154" s="466"/>
      <c r="D154" s="466"/>
      <c r="E154" s="466"/>
    </row>
    <row r="155" spans="1:5" x14ac:dyDescent="0.2">
      <c r="A155" s="466"/>
      <c r="B155" s="466"/>
      <c r="C155" s="466"/>
      <c r="D155" s="466"/>
      <c r="E155" s="466"/>
    </row>
    <row r="156" spans="1:5" x14ac:dyDescent="0.2">
      <c r="A156" s="466"/>
      <c r="B156" s="466"/>
      <c r="C156" s="466"/>
      <c r="D156" s="466"/>
      <c r="E156" s="466"/>
    </row>
    <row r="157" spans="1:5" x14ac:dyDescent="0.2">
      <c r="A157" s="466"/>
      <c r="B157" s="466"/>
      <c r="C157" s="466"/>
      <c r="D157" s="466"/>
      <c r="E157" s="466"/>
    </row>
    <row r="158" spans="1:5" x14ac:dyDescent="0.2">
      <c r="A158" s="466"/>
      <c r="B158" s="466"/>
      <c r="C158" s="466"/>
      <c r="D158" s="466"/>
      <c r="E158" s="466"/>
    </row>
    <row r="159" spans="1:5" x14ac:dyDescent="0.2">
      <c r="A159" s="466"/>
      <c r="B159" s="466"/>
      <c r="C159" s="466"/>
      <c r="D159" s="466"/>
      <c r="E159" s="466"/>
    </row>
    <row r="160" spans="1:5" x14ac:dyDescent="0.2">
      <c r="A160" s="466"/>
      <c r="B160" s="466"/>
      <c r="C160" s="466"/>
      <c r="D160" s="466"/>
      <c r="E160" s="466"/>
    </row>
    <row r="161" spans="1:5" x14ac:dyDescent="0.2">
      <c r="A161" s="466"/>
      <c r="B161" s="466"/>
      <c r="C161" s="466"/>
      <c r="D161" s="466"/>
      <c r="E161" s="466"/>
    </row>
    <row r="162" spans="1:5" x14ac:dyDescent="0.2">
      <c r="A162" s="466"/>
      <c r="B162" s="466"/>
      <c r="C162" s="466"/>
      <c r="D162" s="466"/>
      <c r="E162" s="466"/>
    </row>
    <row r="163" spans="1:5" x14ac:dyDescent="0.2">
      <c r="A163" s="466"/>
      <c r="B163" s="466"/>
      <c r="C163" s="466"/>
      <c r="D163" s="466"/>
      <c r="E163" s="466"/>
    </row>
    <row r="164" spans="1:5" x14ac:dyDescent="0.2">
      <c r="A164" s="466"/>
      <c r="B164" s="466"/>
      <c r="C164" s="466"/>
      <c r="D164" s="466"/>
      <c r="E164" s="466"/>
    </row>
    <row r="165" spans="1:5" x14ac:dyDescent="0.2">
      <c r="A165" s="466"/>
      <c r="B165" s="466"/>
      <c r="C165" s="466"/>
      <c r="D165" s="466"/>
      <c r="E165" s="466"/>
    </row>
    <row r="166" spans="1:5" x14ac:dyDescent="0.2">
      <c r="A166" s="466"/>
      <c r="B166" s="466"/>
      <c r="C166" s="466"/>
      <c r="D166" s="466"/>
      <c r="E166" s="466"/>
    </row>
    <row r="167" spans="1:5" x14ac:dyDescent="0.2">
      <c r="A167" s="466"/>
      <c r="B167" s="466"/>
      <c r="C167" s="466"/>
      <c r="D167" s="466"/>
      <c r="E167" s="466"/>
    </row>
    <row r="168" spans="1:5" x14ac:dyDescent="0.2">
      <c r="A168" s="466"/>
      <c r="B168" s="466"/>
      <c r="C168" s="466"/>
      <c r="D168" s="466"/>
      <c r="E168" s="466"/>
    </row>
    <row r="169" spans="1:5" x14ac:dyDescent="0.2">
      <c r="A169" s="466"/>
      <c r="B169" s="466"/>
      <c r="C169" s="466"/>
      <c r="D169" s="466"/>
      <c r="E169" s="466"/>
    </row>
    <row r="170" spans="1:5" x14ac:dyDescent="0.2">
      <c r="A170" s="466"/>
      <c r="B170" s="466"/>
      <c r="C170" s="466"/>
      <c r="D170" s="466"/>
      <c r="E170" s="466"/>
    </row>
    <row r="171" spans="1:5" x14ac:dyDescent="0.2">
      <c r="A171" s="466"/>
      <c r="B171" s="466"/>
      <c r="C171" s="466"/>
      <c r="D171" s="466"/>
      <c r="E171" s="466"/>
    </row>
    <row r="172" spans="1:5" x14ac:dyDescent="0.2">
      <c r="A172" s="466"/>
      <c r="B172" s="466"/>
      <c r="C172" s="466"/>
      <c r="D172" s="466"/>
      <c r="E172" s="466"/>
    </row>
    <row r="173" spans="1:5" x14ac:dyDescent="0.2">
      <c r="A173" s="466"/>
      <c r="B173" s="466"/>
      <c r="C173" s="466"/>
      <c r="D173" s="466"/>
      <c r="E173" s="466"/>
    </row>
    <row r="174" spans="1:5" x14ac:dyDescent="0.2">
      <c r="A174" s="466"/>
      <c r="B174" s="466"/>
      <c r="C174" s="466"/>
      <c r="D174" s="466"/>
      <c r="E174" s="466"/>
    </row>
    <row r="175" spans="1:5" x14ac:dyDescent="0.2">
      <c r="A175" s="466"/>
      <c r="B175" s="466"/>
      <c r="C175" s="466"/>
      <c r="D175" s="466"/>
      <c r="E175" s="466"/>
    </row>
    <row r="176" spans="1:5" x14ac:dyDescent="0.2">
      <c r="A176" s="466"/>
      <c r="B176" s="466"/>
      <c r="C176" s="466"/>
      <c r="D176" s="466"/>
      <c r="E176" s="466"/>
    </row>
    <row r="177" spans="1:5" x14ac:dyDescent="0.2">
      <c r="A177" s="466"/>
      <c r="B177" s="466"/>
      <c r="C177" s="466"/>
      <c r="D177" s="466"/>
      <c r="E177" s="466"/>
    </row>
    <row r="178" spans="1:5" x14ac:dyDescent="0.2">
      <c r="A178" s="466"/>
      <c r="B178" s="466"/>
      <c r="C178" s="466"/>
      <c r="D178" s="466"/>
      <c r="E178" s="466"/>
    </row>
    <row r="179" spans="1:5" x14ac:dyDescent="0.2">
      <c r="A179" s="466"/>
      <c r="B179" s="466"/>
      <c r="C179" s="466"/>
      <c r="D179" s="466"/>
      <c r="E179" s="466"/>
    </row>
    <row r="180" spans="1:5" x14ac:dyDescent="0.2">
      <c r="A180" s="466"/>
      <c r="B180" s="466"/>
      <c r="C180" s="466"/>
      <c r="D180" s="466"/>
      <c r="E180" s="466"/>
    </row>
    <row r="181" spans="1:5" x14ac:dyDescent="0.2">
      <c r="A181" s="466"/>
      <c r="B181" s="466"/>
      <c r="C181" s="466"/>
      <c r="D181" s="466"/>
      <c r="E181" s="466"/>
    </row>
    <row r="182" spans="1:5" x14ac:dyDescent="0.2">
      <c r="A182" s="466"/>
      <c r="B182" s="466"/>
      <c r="C182" s="466"/>
      <c r="D182" s="466"/>
      <c r="E182" s="466"/>
    </row>
    <row r="183" spans="1:5" x14ac:dyDescent="0.2">
      <c r="A183" s="466"/>
      <c r="B183" s="466"/>
      <c r="C183" s="466"/>
      <c r="D183" s="466"/>
      <c r="E183" s="466"/>
    </row>
    <row r="184" spans="1:5" x14ac:dyDescent="0.2">
      <c r="A184" s="466"/>
      <c r="B184" s="466"/>
      <c r="C184" s="466"/>
      <c r="D184" s="466"/>
      <c r="E184" s="466"/>
    </row>
    <row r="185" spans="1:5" x14ac:dyDescent="0.2">
      <c r="A185" s="466"/>
      <c r="B185" s="466"/>
      <c r="C185" s="466"/>
      <c r="D185" s="466"/>
      <c r="E185" s="466"/>
    </row>
    <row r="186" spans="1:5" x14ac:dyDescent="0.2">
      <c r="A186" s="466"/>
      <c r="B186" s="466"/>
      <c r="C186" s="466"/>
      <c r="D186" s="466"/>
      <c r="E186" s="466"/>
    </row>
    <row r="187" spans="1:5" x14ac:dyDescent="0.2">
      <c r="A187" s="466"/>
      <c r="B187" s="466"/>
      <c r="C187" s="466"/>
      <c r="D187" s="466"/>
      <c r="E187" s="466"/>
    </row>
    <row r="188" spans="1:5" x14ac:dyDescent="0.2">
      <c r="A188" s="466"/>
      <c r="B188" s="466"/>
      <c r="C188" s="466"/>
      <c r="D188" s="466"/>
      <c r="E188" s="466"/>
    </row>
    <row r="189" spans="1:5" x14ac:dyDescent="0.2">
      <c r="A189" s="466"/>
      <c r="B189" s="466"/>
      <c r="C189" s="466"/>
      <c r="D189" s="466"/>
      <c r="E189" s="466"/>
    </row>
    <row r="190" spans="1:5" x14ac:dyDescent="0.2">
      <c r="A190" s="466"/>
      <c r="B190" s="466"/>
      <c r="C190" s="466"/>
      <c r="D190" s="466"/>
      <c r="E190" s="466"/>
    </row>
    <row r="191" spans="1:5" x14ac:dyDescent="0.2">
      <c r="A191" s="466"/>
      <c r="B191" s="466"/>
      <c r="C191" s="466"/>
      <c r="D191" s="466"/>
      <c r="E191" s="466"/>
    </row>
    <row r="192" spans="1:5" x14ac:dyDescent="0.2">
      <c r="A192" s="466"/>
      <c r="B192" s="466"/>
      <c r="C192" s="466"/>
      <c r="D192" s="466"/>
      <c r="E192" s="466"/>
    </row>
    <row r="193" spans="1:5" x14ac:dyDescent="0.2">
      <c r="A193" s="466"/>
      <c r="B193" s="466"/>
      <c r="C193" s="466"/>
      <c r="D193" s="466"/>
      <c r="E193" s="466"/>
    </row>
    <row r="194" spans="1:5" x14ac:dyDescent="0.2">
      <c r="A194" s="466"/>
      <c r="B194" s="466"/>
      <c r="C194" s="466"/>
      <c r="D194" s="466"/>
      <c r="E194" s="466"/>
    </row>
    <row r="195" spans="1:5" x14ac:dyDescent="0.2">
      <c r="A195" s="466"/>
      <c r="B195" s="466"/>
      <c r="C195" s="466"/>
      <c r="D195" s="466"/>
      <c r="E195" s="466"/>
    </row>
    <row r="196" spans="1:5" x14ac:dyDescent="0.2">
      <c r="A196" s="466"/>
      <c r="B196" s="466"/>
      <c r="C196" s="466"/>
      <c r="D196" s="466"/>
      <c r="E196" s="466"/>
    </row>
    <row r="197" spans="1:5" x14ac:dyDescent="0.2">
      <c r="A197" s="466"/>
      <c r="B197" s="466"/>
      <c r="C197" s="466"/>
      <c r="D197" s="466"/>
      <c r="E197" s="466"/>
    </row>
    <row r="198" spans="1:5" x14ac:dyDescent="0.2">
      <c r="A198" s="466"/>
      <c r="B198" s="466"/>
      <c r="C198" s="466"/>
      <c r="D198" s="466"/>
      <c r="E198" s="466"/>
    </row>
    <row r="199" spans="1:5" x14ac:dyDescent="0.2">
      <c r="A199" s="466"/>
      <c r="B199" s="466"/>
      <c r="C199" s="466"/>
      <c r="D199" s="466"/>
      <c r="E199" s="466"/>
    </row>
    <row r="200" spans="1:5" x14ac:dyDescent="0.2">
      <c r="A200" s="466"/>
      <c r="B200" s="466"/>
      <c r="C200" s="466"/>
      <c r="D200" s="466"/>
      <c r="E200" s="466"/>
    </row>
    <row r="201" spans="1:5" x14ac:dyDescent="0.2">
      <c r="A201" s="466"/>
      <c r="B201" s="466"/>
      <c r="C201" s="466"/>
      <c r="D201" s="466"/>
      <c r="E201" s="466"/>
    </row>
    <row r="202" spans="1:5" x14ac:dyDescent="0.2">
      <c r="A202" s="466"/>
      <c r="B202" s="466"/>
      <c r="C202" s="466"/>
      <c r="D202" s="466"/>
      <c r="E202" s="466"/>
    </row>
    <row r="203" spans="1:5" x14ac:dyDescent="0.2">
      <c r="A203" s="466"/>
      <c r="B203" s="466"/>
      <c r="C203" s="466"/>
      <c r="D203" s="466"/>
      <c r="E203" s="466"/>
    </row>
    <row r="204" spans="1:5" x14ac:dyDescent="0.2">
      <c r="A204" s="466"/>
      <c r="B204" s="466"/>
      <c r="C204" s="466"/>
      <c r="D204" s="466"/>
      <c r="E204" s="466"/>
    </row>
    <row r="205" spans="1:5" x14ac:dyDescent="0.2">
      <c r="A205" s="466"/>
      <c r="B205" s="466"/>
      <c r="C205" s="466"/>
      <c r="D205" s="466"/>
      <c r="E205" s="466"/>
    </row>
    <row r="206" spans="1:5" x14ac:dyDescent="0.2">
      <c r="A206" s="466"/>
      <c r="B206" s="466"/>
      <c r="C206" s="466"/>
      <c r="D206" s="466"/>
      <c r="E206" s="466"/>
    </row>
    <row r="207" spans="1:5" x14ac:dyDescent="0.2">
      <c r="A207" s="466"/>
      <c r="B207" s="466"/>
      <c r="C207" s="466"/>
      <c r="D207" s="466"/>
      <c r="E207" s="466"/>
    </row>
    <row r="208" spans="1:5" x14ac:dyDescent="0.2">
      <c r="A208" s="466"/>
      <c r="B208" s="466"/>
      <c r="C208" s="466"/>
      <c r="D208" s="466"/>
      <c r="E208" s="466"/>
    </row>
    <row r="209" spans="1:5" x14ac:dyDescent="0.2">
      <c r="A209" s="466"/>
      <c r="B209" s="466"/>
      <c r="C209" s="466"/>
      <c r="D209" s="466"/>
      <c r="E209" s="466"/>
    </row>
    <row r="210" spans="1:5" x14ac:dyDescent="0.2">
      <c r="A210" s="466"/>
      <c r="B210" s="466"/>
      <c r="C210" s="466"/>
      <c r="D210" s="466"/>
      <c r="E210" s="466"/>
    </row>
    <row r="211" spans="1:5" x14ac:dyDescent="0.2">
      <c r="A211" s="466"/>
      <c r="B211" s="466"/>
      <c r="C211" s="466"/>
      <c r="D211" s="466"/>
      <c r="E211" s="466"/>
    </row>
    <row r="212" spans="1:5" x14ac:dyDescent="0.2">
      <c r="A212" s="466"/>
      <c r="B212" s="466"/>
      <c r="C212" s="466"/>
      <c r="D212" s="466"/>
      <c r="E212" s="466"/>
    </row>
    <row r="213" spans="1:5" x14ac:dyDescent="0.2">
      <c r="A213" s="466"/>
      <c r="B213" s="466"/>
      <c r="C213" s="466"/>
      <c r="D213" s="466"/>
      <c r="E213" s="466"/>
    </row>
    <row r="214" spans="1:5" x14ac:dyDescent="0.2">
      <c r="A214" s="466"/>
      <c r="B214" s="466"/>
      <c r="C214" s="466"/>
      <c r="D214" s="466"/>
      <c r="E214" s="466"/>
    </row>
    <row r="215" spans="1:5" x14ac:dyDescent="0.2">
      <c r="A215" s="466"/>
      <c r="B215" s="466"/>
      <c r="C215" s="466"/>
      <c r="D215" s="466"/>
      <c r="E215" s="466"/>
    </row>
    <row r="216" spans="1:5" x14ac:dyDescent="0.2">
      <c r="A216" s="466"/>
      <c r="B216" s="466"/>
      <c r="C216" s="466"/>
      <c r="D216" s="466"/>
      <c r="E216" s="466"/>
    </row>
    <row r="217" spans="1:5" x14ac:dyDescent="0.2">
      <c r="A217" s="466"/>
      <c r="B217" s="466"/>
      <c r="C217" s="466"/>
      <c r="D217" s="466"/>
      <c r="E217" s="466"/>
    </row>
    <row r="218" spans="1:5" x14ac:dyDescent="0.2">
      <c r="A218" s="466"/>
      <c r="B218" s="466"/>
      <c r="C218" s="466"/>
      <c r="D218" s="466"/>
      <c r="E218" s="466"/>
    </row>
    <row r="219" spans="1:5" x14ac:dyDescent="0.2">
      <c r="A219" s="466"/>
      <c r="B219" s="466"/>
      <c r="C219" s="466"/>
      <c r="D219" s="466"/>
      <c r="E219" s="466"/>
    </row>
    <row r="220" spans="1:5" x14ac:dyDescent="0.2">
      <c r="A220" s="466"/>
      <c r="B220" s="466"/>
      <c r="C220" s="466"/>
      <c r="D220" s="466"/>
      <c r="E220" s="466"/>
    </row>
    <row r="221" spans="1:5" x14ac:dyDescent="0.2">
      <c r="A221" s="466"/>
      <c r="B221" s="466"/>
      <c r="C221" s="466"/>
      <c r="D221" s="466"/>
      <c r="E221" s="466"/>
    </row>
    <row r="222" spans="1:5" x14ac:dyDescent="0.2">
      <c r="A222" s="466"/>
      <c r="B222" s="466"/>
      <c r="C222" s="466"/>
      <c r="D222" s="466"/>
      <c r="E222" s="466"/>
    </row>
    <row r="223" spans="1:5" x14ac:dyDescent="0.2">
      <c r="A223" s="466"/>
      <c r="B223" s="466"/>
      <c r="C223" s="466"/>
      <c r="D223" s="466"/>
      <c r="E223" s="466"/>
    </row>
    <row r="224" spans="1:5" x14ac:dyDescent="0.2">
      <c r="A224" s="466"/>
      <c r="B224" s="466"/>
      <c r="C224" s="466"/>
      <c r="D224" s="466"/>
      <c r="E224" s="466"/>
    </row>
    <row r="225" spans="1:5" x14ac:dyDescent="0.2">
      <c r="A225" s="466"/>
      <c r="B225" s="466"/>
      <c r="C225" s="466"/>
      <c r="D225" s="466"/>
      <c r="E225" s="466"/>
    </row>
    <row r="226" spans="1:5" x14ac:dyDescent="0.2">
      <c r="A226" s="466"/>
      <c r="B226" s="466"/>
      <c r="C226" s="466"/>
      <c r="D226" s="466"/>
      <c r="E226" s="466"/>
    </row>
    <row r="227" spans="1:5" x14ac:dyDescent="0.2">
      <c r="A227" s="466"/>
      <c r="B227" s="466"/>
      <c r="C227" s="466"/>
      <c r="D227" s="466"/>
      <c r="E227" s="466"/>
    </row>
    <row r="228" spans="1:5" x14ac:dyDescent="0.2">
      <c r="A228" s="466"/>
      <c r="B228" s="466"/>
      <c r="C228" s="466"/>
      <c r="D228" s="466"/>
      <c r="E228" s="466"/>
    </row>
    <row r="229" spans="1:5" x14ac:dyDescent="0.2">
      <c r="A229" s="466"/>
      <c r="B229" s="466"/>
      <c r="C229" s="466"/>
      <c r="D229" s="466"/>
      <c r="E229" s="466"/>
    </row>
    <row r="230" spans="1:5" x14ac:dyDescent="0.2">
      <c r="A230" s="466"/>
      <c r="B230" s="466"/>
      <c r="C230" s="466"/>
      <c r="D230" s="466"/>
      <c r="E230" s="466"/>
    </row>
    <row r="231" spans="1:5" x14ac:dyDescent="0.2">
      <c r="A231" s="466"/>
      <c r="B231" s="466"/>
      <c r="C231" s="466"/>
      <c r="D231" s="466"/>
      <c r="E231" s="466"/>
    </row>
    <row r="232" spans="1:5" x14ac:dyDescent="0.2">
      <c r="A232" s="466"/>
      <c r="B232" s="466"/>
      <c r="C232" s="466"/>
      <c r="D232" s="466"/>
      <c r="E232" s="466"/>
    </row>
    <row r="233" spans="1:5" x14ac:dyDescent="0.2">
      <c r="A233" s="466"/>
      <c r="B233" s="466"/>
      <c r="C233" s="466"/>
      <c r="D233" s="466"/>
      <c r="E233" s="466"/>
    </row>
    <row r="234" spans="1:5" x14ac:dyDescent="0.2">
      <c r="A234" s="466"/>
      <c r="B234" s="466"/>
      <c r="C234" s="466"/>
      <c r="D234" s="466"/>
      <c r="E234" s="466"/>
    </row>
    <row r="235" spans="1:5" x14ac:dyDescent="0.2">
      <c r="A235" s="466"/>
      <c r="B235" s="466"/>
      <c r="C235" s="466"/>
      <c r="D235" s="466"/>
      <c r="E235" s="466"/>
    </row>
    <row r="236" spans="1:5" x14ac:dyDescent="0.2">
      <c r="A236" s="466"/>
      <c r="B236" s="466"/>
      <c r="C236" s="466"/>
      <c r="D236" s="466"/>
      <c r="E236" s="466"/>
    </row>
    <row r="237" spans="1:5" x14ac:dyDescent="0.2">
      <c r="A237" s="466"/>
      <c r="B237" s="466"/>
      <c r="C237" s="466"/>
      <c r="D237" s="466"/>
      <c r="E237" s="466"/>
    </row>
    <row r="238" spans="1:5" x14ac:dyDescent="0.2">
      <c r="A238" s="466"/>
      <c r="B238" s="466"/>
      <c r="C238" s="466"/>
      <c r="D238" s="466"/>
      <c r="E238" s="466"/>
    </row>
    <row r="239" spans="1:5" x14ac:dyDescent="0.2">
      <c r="A239" s="466"/>
      <c r="B239" s="466"/>
      <c r="C239" s="466"/>
      <c r="D239" s="466"/>
      <c r="E239" s="466"/>
    </row>
    <row r="240" spans="1:5" x14ac:dyDescent="0.2">
      <c r="A240" s="466"/>
      <c r="B240" s="466"/>
      <c r="C240" s="466"/>
      <c r="D240" s="466"/>
      <c r="E240" s="466"/>
    </row>
    <row r="241" spans="1:5" x14ac:dyDescent="0.2">
      <c r="A241" s="466"/>
      <c r="B241" s="466"/>
      <c r="C241" s="466"/>
      <c r="D241" s="466"/>
      <c r="E241" s="466"/>
    </row>
    <row r="242" spans="1:5" x14ac:dyDescent="0.2">
      <c r="A242" s="466"/>
      <c r="B242" s="466"/>
      <c r="C242" s="466"/>
      <c r="D242" s="466"/>
      <c r="E242" s="466"/>
    </row>
    <row r="243" spans="1:5" x14ac:dyDescent="0.2">
      <c r="A243" s="466"/>
      <c r="B243" s="466"/>
      <c r="C243" s="466"/>
      <c r="D243" s="466"/>
      <c r="E243" s="466"/>
    </row>
    <row r="244" spans="1:5" x14ac:dyDescent="0.2">
      <c r="A244" s="466"/>
      <c r="B244" s="466"/>
      <c r="C244" s="466"/>
      <c r="D244" s="466"/>
      <c r="E244" s="466"/>
    </row>
    <row r="245" spans="1:5" x14ac:dyDescent="0.2">
      <c r="A245" s="466"/>
      <c r="B245" s="466"/>
      <c r="C245" s="466"/>
      <c r="D245" s="466"/>
      <c r="E245" s="466"/>
    </row>
    <row r="246" spans="1:5" x14ac:dyDescent="0.2">
      <c r="A246" s="466"/>
      <c r="B246" s="466"/>
      <c r="C246" s="466"/>
      <c r="D246" s="466"/>
      <c r="E246" s="466"/>
    </row>
    <row r="247" spans="1:5" x14ac:dyDescent="0.2">
      <c r="A247" s="466"/>
      <c r="B247" s="466"/>
      <c r="C247" s="466"/>
      <c r="D247" s="466"/>
      <c r="E247" s="466"/>
    </row>
    <row r="248" spans="1:5" x14ac:dyDescent="0.2">
      <c r="A248" s="466"/>
      <c r="B248" s="466"/>
      <c r="C248" s="466"/>
      <c r="D248" s="466"/>
      <c r="E248" s="466"/>
    </row>
    <row r="249" spans="1:5" x14ac:dyDescent="0.2">
      <c r="A249" s="466"/>
      <c r="B249" s="466"/>
      <c r="C249" s="466"/>
      <c r="D249" s="466"/>
      <c r="E249" s="466"/>
    </row>
    <row r="250" spans="1:5" x14ac:dyDescent="0.2">
      <c r="A250" s="466"/>
      <c r="B250" s="466"/>
      <c r="C250" s="466"/>
      <c r="D250" s="466"/>
      <c r="E250" s="466"/>
    </row>
    <row r="251" spans="1:5" x14ac:dyDescent="0.2">
      <c r="A251" s="466"/>
      <c r="B251" s="466"/>
      <c r="C251" s="466"/>
      <c r="D251" s="466"/>
      <c r="E251" s="466"/>
    </row>
    <row r="252" spans="1:5" x14ac:dyDescent="0.2">
      <c r="A252" s="466"/>
      <c r="B252" s="466"/>
      <c r="C252" s="466"/>
      <c r="D252" s="466"/>
      <c r="E252" s="466"/>
    </row>
    <row r="253" spans="1:5" x14ac:dyDescent="0.2">
      <c r="A253" s="466"/>
      <c r="B253" s="466"/>
      <c r="C253" s="466"/>
      <c r="D253" s="466"/>
      <c r="E253" s="466"/>
    </row>
    <row r="254" spans="1:5" x14ac:dyDescent="0.2">
      <c r="A254" s="466"/>
      <c r="B254" s="466"/>
      <c r="C254" s="466"/>
      <c r="D254" s="466"/>
      <c r="E254" s="466"/>
    </row>
    <row r="255" spans="1:5" x14ac:dyDescent="0.2">
      <c r="A255" s="466"/>
      <c r="B255" s="466"/>
      <c r="C255" s="466"/>
      <c r="D255" s="466"/>
      <c r="E255" s="466"/>
    </row>
    <row r="256" spans="1:5" x14ac:dyDescent="0.2">
      <c r="A256" s="466"/>
      <c r="B256" s="466"/>
      <c r="C256" s="466"/>
      <c r="D256" s="466"/>
      <c r="E256" s="466"/>
    </row>
    <row r="257" spans="1:5" x14ac:dyDescent="0.2">
      <c r="A257" s="466"/>
      <c r="B257" s="466"/>
      <c r="C257" s="466"/>
      <c r="D257" s="466"/>
      <c r="E257" s="466"/>
    </row>
    <row r="258" spans="1:5" x14ac:dyDescent="0.2">
      <c r="A258" s="466"/>
      <c r="B258" s="466"/>
      <c r="C258" s="466"/>
      <c r="D258" s="466"/>
      <c r="E258" s="466"/>
    </row>
    <row r="259" spans="1:5" x14ac:dyDescent="0.2">
      <c r="A259" s="466"/>
      <c r="B259" s="466"/>
      <c r="C259" s="466"/>
      <c r="D259" s="466"/>
      <c r="E259" s="466"/>
    </row>
    <row r="260" spans="1:5" x14ac:dyDescent="0.2">
      <c r="A260" s="466"/>
      <c r="B260" s="466"/>
      <c r="C260" s="466"/>
      <c r="D260" s="466"/>
      <c r="E260" s="466"/>
    </row>
    <row r="261" spans="1:5" x14ac:dyDescent="0.2">
      <c r="A261" s="466"/>
      <c r="B261" s="466"/>
      <c r="C261" s="466"/>
      <c r="D261" s="466"/>
      <c r="E261" s="466"/>
    </row>
    <row r="262" spans="1:5" x14ac:dyDescent="0.2">
      <c r="A262" s="466"/>
      <c r="B262" s="466"/>
      <c r="C262" s="466"/>
      <c r="D262" s="466"/>
      <c r="E262" s="466"/>
    </row>
    <row r="263" spans="1:5" x14ac:dyDescent="0.2">
      <c r="A263" s="466"/>
      <c r="B263" s="466"/>
      <c r="C263" s="466"/>
      <c r="D263" s="466"/>
      <c r="E263" s="466"/>
    </row>
    <row r="264" spans="1:5" x14ac:dyDescent="0.2">
      <c r="A264" s="466"/>
      <c r="B264" s="466"/>
      <c r="C264" s="466"/>
      <c r="D264" s="466"/>
      <c r="E264" s="466"/>
    </row>
    <row r="265" spans="1:5" x14ac:dyDescent="0.2">
      <c r="A265" s="466"/>
      <c r="B265" s="466"/>
      <c r="C265" s="466"/>
      <c r="D265" s="466"/>
      <c r="E265" s="466"/>
    </row>
    <row r="266" spans="1:5" x14ac:dyDescent="0.2">
      <c r="A266" s="466"/>
      <c r="B266" s="466"/>
      <c r="C266" s="466"/>
      <c r="D266" s="466"/>
      <c r="E266" s="466"/>
    </row>
    <row r="267" spans="1:5" x14ac:dyDescent="0.2">
      <c r="A267" s="466"/>
      <c r="B267" s="466"/>
      <c r="C267" s="466"/>
      <c r="D267" s="466"/>
      <c r="E267" s="466"/>
    </row>
    <row r="268" spans="1:5" x14ac:dyDescent="0.2">
      <c r="A268" s="466"/>
      <c r="B268" s="466"/>
      <c r="C268" s="466"/>
      <c r="D268" s="466"/>
      <c r="E268" s="466"/>
    </row>
    <row r="269" spans="1:5" x14ac:dyDescent="0.2">
      <c r="A269" s="466"/>
      <c r="B269" s="466"/>
      <c r="C269" s="466"/>
      <c r="D269" s="466"/>
      <c r="E269" s="466"/>
    </row>
    <row r="270" spans="1:5" x14ac:dyDescent="0.2">
      <c r="A270" s="466"/>
      <c r="B270" s="466"/>
      <c r="C270" s="466"/>
      <c r="D270" s="466"/>
      <c r="E270" s="466"/>
    </row>
    <row r="271" spans="1:5" x14ac:dyDescent="0.2">
      <c r="A271" s="466"/>
      <c r="B271" s="466"/>
      <c r="C271" s="466"/>
      <c r="D271" s="466"/>
      <c r="E271" s="466"/>
    </row>
    <row r="272" spans="1:5" x14ac:dyDescent="0.2">
      <c r="A272" s="466"/>
      <c r="B272" s="466"/>
      <c r="C272" s="466"/>
      <c r="D272" s="466"/>
      <c r="E272" s="466"/>
    </row>
    <row r="273" spans="1:5" x14ac:dyDescent="0.2">
      <c r="A273" s="466"/>
      <c r="B273" s="466"/>
      <c r="C273" s="466"/>
      <c r="D273" s="466"/>
      <c r="E273" s="466"/>
    </row>
    <row r="274" spans="1:5" x14ac:dyDescent="0.2">
      <c r="A274" s="466"/>
      <c r="B274" s="466"/>
      <c r="C274" s="466"/>
      <c r="D274" s="466"/>
      <c r="E274" s="466"/>
    </row>
    <row r="275" spans="1:5" x14ac:dyDescent="0.2">
      <c r="A275" s="466"/>
      <c r="B275" s="466"/>
      <c r="C275" s="466"/>
      <c r="D275" s="466"/>
      <c r="E275" s="466"/>
    </row>
    <row r="276" spans="1:5" x14ac:dyDescent="0.2">
      <c r="A276" s="466"/>
      <c r="B276" s="466"/>
      <c r="C276" s="466"/>
      <c r="D276" s="466"/>
      <c r="E276" s="466"/>
    </row>
    <row r="277" spans="1:5" x14ac:dyDescent="0.2">
      <c r="A277" s="466"/>
      <c r="B277" s="466"/>
      <c r="C277" s="466"/>
      <c r="D277" s="466"/>
      <c r="E277" s="466"/>
    </row>
    <row r="278" spans="1:5" x14ac:dyDescent="0.2">
      <c r="A278" s="466"/>
      <c r="B278" s="466"/>
      <c r="C278" s="466"/>
      <c r="D278" s="466"/>
      <c r="E278" s="466"/>
    </row>
    <row r="279" spans="1:5" x14ac:dyDescent="0.2">
      <c r="A279" s="466"/>
      <c r="B279" s="466"/>
      <c r="C279" s="466"/>
      <c r="D279" s="466"/>
      <c r="E279" s="466"/>
    </row>
    <row r="280" spans="1:5" x14ac:dyDescent="0.2">
      <c r="A280" s="466"/>
      <c r="B280" s="466"/>
      <c r="C280" s="466"/>
      <c r="D280" s="466"/>
      <c r="E280" s="466"/>
    </row>
    <row r="281" spans="1:5" x14ac:dyDescent="0.2">
      <c r="A281" s="466"/>
      <c r="B281" s="466"/>
      <c r="C281" s="466"/>
      <c r="D281" s="466"/>
      <c r="E281" s="466"/>
    </row>
    <row r="282" spans="1:5" x14ac:dyDescent="0.2">
      <c r="A282" s="466"/>
      <c r="B282" s="466"/>
      <c r="C282" s="466"/>
      <c r="D282" s="466"/>
      <c r="E282" s="466"/>
    </row>
    <row r="283" spans="1:5" x14ac:dyDescent="0.2">
      <c r="A283" s="466"/>
      <c r="B283" s="466"/>
      <c r="C283" s="466"/>
      <c r="D283" s="466"/>
      <c r="E283" s="466"/>
    </row>
    <row r="284" spans="1:5" x14ac:dyDescent="0.2">
      <c r="A284" s="466"/>
      <c r="B284" s="466"/>
      <c r="C284" s="466"/>
      <c r="D284" s="466"/>
      <c r="E284" s="466"/>
    </row>
    <row r="285" spans="1:5" x14ac:dyDescent="0.2">
      <c r="A285" s="466"/>
      <c r="B285" s="466"/>
      <c r="C285" s="466"/>
      <c r="D285" s="466"/>
      <c r="E285" s="466"/>
    </row>
    <row r="286" spans="1:5" x14ac:dyDescent="0.2">
      <c r="A286" s="466"/>
      <c r="B286" s="466"/>
      <c r="C286" s="466"/>
      <c r="D286" s="466"/>
      <c r="E286" s="466"/>
    </row>
  </sheetData>
  <hyperlinks>
    <hyperlink ref="B26" r:id="rId1"/>
  </hyperlinks>
  <printOptions horizontalCentered="1"/>
  <pageMargins left="0.39370078740157483" right="0.39370078740157483" top="0.59055118110236227" bottom="0.59055118110236227" header="0.31496062992125984" footer="0.31496062992125984"/>
  <pageSetup paperSize="9" scale="94" fitToHeight="2" orientation="portrait" r:id="rId2"/>
  <headerFooter>
    <oddFooter>&amp;C&amp;8Seite &amp;P von &amp;N</oddFooter>
  </headerFooter>
  <rowBreaks count="1" manualBreakCount="1">
    <brk id="9" max="1" man="1"/>
  </rowBreaks>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0">
    <tabColor indexed="53"/>
  </sheetPr>
  <dimension ref="A1:N83"/>
  <sheetViews>
    <sheetView workbookViewId="0"/>
  </sheetViews>
  <sheetFormatPr baseColWidth="10" defaultRowHeight="15" customHeight="1" x14ac:dyDescent="0.2"/>
  <cols>
    <col min="1" max="1" width="13.75" style="494" customWidth="1"/>
    <col min="2" max="4" width="13.75" style="453" customWidth="1"/>
    <col min="5" max="7" width="13.75" style="488" customWidth="1"/>
    <col min="8" max="8" width="13.75" style="476" customWidth="1"/>
    <col min="9" max="14" width="13.75" style="488" customWidth="1"/>
    <col min="15" max="16384" width="11" style="453"/>
  </cols>
  <sheetData>
    <row r="1" spans="1:14" s="475" customFormat="1" ht="15" customHeight="1" x14ac:dyDescent="0.2">
      <c r="E1" s="476"/>
      <c r="F1" s="476"/>
      <c r="G1" s="476"/>
      <c r="H1" s="476"/>
      <c r="I1" s="476"/>
      <c r="J1" s="476"/>
      <c r="K1" s="476"/>
      <c r="L1" s="476"/>
      <c r="M1" s="476"/>
      <c r="N1" s="476"/>
    </row>
    <row r="2" spans="1:14" s="475" customFormat="1" ht="15" customHeight="1" x14ac:dyDescent="0.2">
      <c r="A2" s="477" t="s">
        <v>65</v>
      </c>
      <c r="E2" s="476"/>
      <c r="F2" s="476"/>
      <c r="G2" s="476"/>
      <c r="H2" s="476"/>
      <c r="I2" s="476"/>
      <c r="J2" s="476"/>
      <c r="K2" s="476"/>
      <c r="L2" s="476"/>
      <c r="M2" s="476"/>
      <c r="N2" s="476"/>
    </row>
    <row r="3" spans="1:14" s="475" customFormat="1" ht="15" customHeight="1" x14ac:dyDescent="0.2">
      <c r="E3" s="476"/>
      <c r="F3" s="476"/>
      <c r="G3" s="476"/>
      <c r="H3" s="476"/>
      <c r="I3" s="476"/>
      <c r="J3" s="476"/>
      <c r="K3" s="476"/>
      <c r="L3" s="476"/>
      <c r="M3" s="476"/>
      <c r="N3" s="476"/>
    </row>
    <row r="4" spans="1:14" s="475" customFormat="1" ht="15" customHeight="1" x14ac:dyDescent="0.2">
      <c r="B4" s="678" t="s">
        <v>436</v>
      </c>
      <c r="C4" s="678"/>
      <c r="D4" s="678" t="s">
        <v>437</v>
      </c>
      <c r="E4" s="678"/>
      <c r="F4" s="672" t="s">
        <v>438</v>
      </c>
      <c r="G4" s="672"/>
      <c r="H4" s="672" t="s">
        <v>439</v>
      </c>
      <c r="I4" s="672"/>
      <c r="J4" s="672" t="s">
        <v>440</v>
      </c>
      <c r="K4" s="672"/>
      <c r="L4" s="672"/>
      <c r="M4" s="672"/>
      <c r="N4" s="672"/>
    </row>
    <row r="5" spans="1:14" s="475" customFormat="1" ht="15" customHeight="1" x14ac:dyDescent="0.2">
      <c r="B5" s="475" t="s">
        <v>441</v>
      </c>
      <c r="C5" s="475" t="s">
        <v>442</v>
      </c>
      <c r="D5" s="475" t="s">
        <v>441</v>
      </c>
      <c r="E5" s="475" t="s">
        <v>442</v>
      </c>
      <c r="F5" s="475" t="s">
        <v>441</v>
      </c>
      <c r="G5" s="475" t="s">
        <v>442</v>
      </c>
      <c r="H5" s="475" t="s">
        <v>441</v>
      </c>
      <c r="I5" s="475" t="s">
        <v>442</v>
      </c>
      <c r="J5" s="476" t="s">
        <v>443</v>
      </c>
      <c r="K5" s="476" t="s">
        <v>444</v>
      </c>
      <c r="L5" s="476" t="s">
        <v>445</v>
      </c>
      <c r="M5" s="476" t="s">
        <v>446</v>
      </c>
      <c r="N5" s="476" t="s">
        <v>447</v>
      </c>
    </row>
    <row r="6" spans="1:14" s="475" customFormat="1" ht="15" customHeight="1" x14ac:dyDescent="0.2">
      <c r="A6" s="478" t="s">
        <v>448</v>
      </c>
      <c r="B6" s="479">
        <f>'Tabelle 2.3'!J11</f>
        <v>-0.23385927000384832</v>
      </c>
      <c r="C6" s="480">
        <f>'Tabelle 3.3'!J11</f>
        <v>-4.2454291911992561</v>
      </c>
      <c r="D6" s="481">
        <f t="shared" ref="D6:E9" si="0">IF(OR(AND(B6&gt;=-50,B6&lt;=50),ISNUMBER(B6)=FALSE),B6,"")</f>
        <v>-0.23385927000384832</v>
      </c>
      <c r="E6" s="481">
        <f t="shared" si="0"/>
        <v>-4.2454291911992561</v>
      </c>
      <c r="F6" s="476" t="str">
        <f t="shared" ref="F6:G9" si="1">IF(ISNUMBER(B6)=FALSE,"",IF(B6&lt;-50,"&lt; -50",IF(B6&gt;50,"&gt; 50","")))</f>
        <v/>
      </c>
      <c r="G6" s="476" t="str">
        <f t="shared" si="1"/>
        <v/>
      </c>
      <c r="H6" s="482" t="str">
        <f t="shared" ref="H6:I9" si="2">IF(B6&lt;-50,0.75,IF(B6&gt;50,-0.75,""))</f>
        <v/>
      </c>
      <c r="I6" s="482" t="str">
        <f t="shared" si="2"/>
        <v/>
      </c>
      <c r="J6" s="476" t="e">
        <f>IF(OR(B6&lt;-50,B6&gt;50),N6,#N/A)</f>
        <v>#N/A</v>
      </c>
      <c r="K6" s="476" t="e">
        <f>IF(B6&lt;-50,-45,IF(B6&gt;50,45,#N/A))</f>
        <v>#N/A</v>
      </c>
      <c r="L6" s="476" t="e">
        <f>IF(OR(C6&lt;-50,C6&gt;50),N6,#N/A)</f>
        <v>#N/A</v>
      </c>
      <c r="M6" s="476" t="e">
        <f>IF(C6&lt;-50,-45,IF(C6&gt;50,45,#N/A))</f>
        <v>#N/A</v>
      </c>
      <c r="N6" s="476">
        <v>5</v>
      </c>
    </row>
    <row r="7" spans="1:14" s="475" customFormat="1" ht="15" customHeight="1" x14ac:dyDescent="0.2">
      <c r="A7" s="478" t="s">
        <v>449</v>
      </c>
      <c r="B7" s="479">
        <f>'Tabelle 2.1'!J25</f>
        <v>8.2197109924516704E-2</v>
      </c>
      <c r="C7" s="480">
        <f>'Tabelle 3.1'!J23</f>
        <v>-2.7368672112575281</v>
      </c>
      <c r="D7" s="481">
        <f t="shared" si="0"/>
        <v>8.2197109924516704E-2</v>
      </c>
      <c r="E7" s="481">
        <f>IF(OR(AND(C7&gt;=-50,C7&lt;=50),ISNUMBER(C7)=FALSE),C7,"")</f>
        <v>-2.7368672112575281</v>
      </c>
      <c r="F7" s="476" t="str">
        <f t="shared" si="1"/>
        <v/>
      </c>
      <c r="G7" s="476" t="str">
        <f>IF(ISNUMBER(C7)=FALSE,"",IF(C7&lt;-50,"&lt; -50",IF(C7&gt;50,"&gt; 50","")))</f>
        <v/>
      </c>
      <c r="H7" s="482" t="str">
        <f t="shared" si="2"/>
        <v/>
      </c>
      <c r="I7" s="482" t="str">
        <f>IF(C7&lt;-50,0.75,IF(C7&gt;50,-0.75,""))</f>
        <v/>
      </c>
      <c r="J7" s="476" t="e">
        <f>IF(OR(B7&lt;-50,B7&gt;50),N7,#N/A)</f>
        <v>#N/A</v>
      </c>
      <c r="K7" s="476" t="e">
        <f>IF(B7&lt;-50,-45,IF(B7&gt;50,45,#N/A))</f>
        <v>#N/A</v>
      </c>
      <c r="L7" s="476" t="e">
        <f>IF(OR(C7&lt;-50,C7&gt;50),N7,#N/A)</f>
        <v>#N/A</v>
      </c>
      <c r="M7" s="476" t="e">
        <f>IF(C7&lt;-50,-45,IF(C7&gt;50,45,#N/A))</f>
        <v>#N/A</v>
      </c>
      <c r="N7" s="476">
        <v>15</v>
      </c>
    </row>
    <row r="8" spans="1:14" s="475" customFormat="1" ht="15" customHeight="1" x14ac:dyDescent="0.2">
      <c r="A8" s="478" t="s">
        <v>450</v>
      </c>
      <c r="B8" s="479">
        <f>'Tabelle 2.1'!J38</f>
        <v>0.95490282911153723</v>
      </c>
      <c r="C8" s="480">
        <f>'Tabelle 3.1'!J34</f>
        <v>-3.6279896103654186</v>
      </c>
      <c r="D8" s="481">
        <f t="shared" si="0"/>
        <v>0.95490282911153723</v>
      </c>
      <c r="E8" s="481">
        <f>IF(OR(AND(C8&gt;=-50,C8&lt;=50),ISNUMBER(C8)=FALSE),C8,"")</f>
        <v>-3.6279896103654186</v>
      </c>
      <c r="F8" s="476" t="str">
        <f t="shared" si="1"/>
        <v/>
      </c>
      <c r="G8" s="476" t="str">
        <f>IF(ISNUMBER(C8)=FALSE,"",IF(C8&lt;-50,"&lt; -50",IF(C8&gt;50,"&gt; 50","")))</f>
        <v/>
      </c>
      <c r="H8" s="482" t="str">
        <f t="shared" si="2"/>
        <v/>
      </c>
      <c r="I8" s="482" t="str">
        <f>IF(C8&lt;-50,0.75,IF(C8&gt;50,-0.75,""))</f>
        <v/>
      </c>
      <c r="J8" s="476" t="e">
        <f>IF(OR(B8&lt;-50,B8&gt;50),N8,#N/A)</f>
        <v>#N/A</v>
      </c>
      <c r="K8" s="476" t="e">
        <f>IF(B8&lt;-50,-45,IF(B8&gt;50,45,#N/A))</f>
        <v>#N/A</v>
      </c>
      <c r="L8" s="476" t="e">
        <f>IF(OR(C8&lt;-50,C8&gt;50),N8,#N/A)</f>
        <v>#N/A</v>
      </c>
      <c r="M8" s="476" t="e">
        <f>IF(C8&lt;-50,-45,IF(C8&gt;50,45,#N/A))</f>
        <v>#N/A</v>
      </c>
      <c r="N8" s="476">
        <v>25</v>
      </c>
    </row>
    <row r="9" spans="1:14" s="475" customFormat="1" ht="15" customHeight="1" x14ac:dyDescent="0.2">
      <c r="A9" s="478" t="s">
        <v>451</v>
      </c>
      <c r="B9" s="479">
        <f>'Tabelle 2.1'!J51</f>
        <v>1.0875687030768</v>
      </c>
      <c r="C9" s="480">
        <f>'Tabelle 3.1'!J45</f>
        <v>-2.8655893304673015</v>
      </c>
      <c r="D9" s="481">
        <f t="shared" si="0"/>
        <v>1.0875687030768</v>
      </c>
      <c r="E9" s="481">
        <f t="shared" si="0"/>
        <v>-2.8655893304673015</v>
      </c>
      <c r="F9" s="476" t="str">
        <f t="shared" si="1"/>
        <v/>
      </c>
      <c r="G9" s="476" t="str">
        <f t="shared" si="1"/>
        <v/>
      </c>
      <c r="H9" s="482" t="str">
        <f t="shared" si="2"/>
        <v/>
      </c>
      <c r="I9" s="482" t="str">
        <f t="shared" si="2"/>
        <v/>
      </c>
      <c r="J9" s="476" t="e">
        <f>IF(OR(B9&lt;-50,B9&gt;50),N9,#N/A)</f>
        <v>#N/A</v>
      </c>
      <c r="K9" s="476" t="e">
        <f>IF(B9&lt;-50,-45,IF(B9&gt;50,45,#N/A))</f>
        <v>#N/A</v>
      </c>
      <c r="L9" s="476" t="e">
        <f>IF(OR(C9&lt;-50,C9&gt;50),N9,#N/A)</f>
        <v>#N/A</v>
      </c>
      <c r="M9" s="476" t="e">
        <f>IF(C9&lt;-50,-45,IF(C9&gt;50,45,#N/A))</f>
        <v>#N/A</v>
      </c>
      <c r="N9" s="476">
        <v>35</v>
      </c>
    </row>
    <row r="10" spans="1:14" s="475" customFormat="1" ht="15" customHeight="1" x14ac:dyDescent="0.2">
      <c r="E10" s="476"/>
      <c r="F10" s="476"/>
      <c r="G10" s="476"/>
      <c r="H10" s="476"/>
      <c r="I10" s="476"/>
      <c r="J10" s="476"/>
      <c r="K10" s="476"/>
      <c r="L10" s="476"/>
      <c r="M10" s="476"/>
      <c r="N10" s="476"/>
    </row>
    <row r="11" spans="1:14" s="475" customFormat="1" ht="15" customHeight="1" x14ac:dyDescent="0.2">
      <c r="E11" s="476"/>
      <c r="F11" s="476"/>
      <c r="G11" s="476"/>
      <c r="H11" s="476"/>
      <c r="I11" s="476"/>
      <c r="J11" s="476"/>
      <c r="K11" s="476"/>
      <c r="L11" s="476"/>
      <c r="M11" s="476"/>
      <c r="N11" s="476"/>
    </row>
    <row r="12" spans="1:14" s="475" customFormat="1" ht="15" customHeight="1" x14ac:dyDescent="0.2">
      <c r="A12" s="679" t="s">
        <v>452</v>
      </c>
      <c r="B12" s="678" t="s">
        <v>436</v>
      </c>
      <c r="C12" s="678"/>
      <c r="D12" s="678" t="s">
        <v>437</v>
      </c>
      <c r="E12" s="678"/>
      <c r="F12" s="672" t="s">
        <v>438</v>
      </c>
      <c r="G12" s="672"/>
      <c r="H12" s="672" t="s">
        <v>439</v>
      </c>
      <c r="I12" s="672"/>
      <c r="J12" s="672" t="s">
        <v>440</v>
      </c>
      <c r="K12" s="672"/>
      <c r="L12" s="672"/>
      <c r="M12" s="672"/>
      <c r="N12" s="672"/>
    </row>
    <row r="13" spans="1:14" s="475" customFormat="1" ht="15" customHeight="1" x14ac:dyDescent="0.2">
      <c r="A13" s="679"/>
      <c r="B13" s="475" t="s">
        <v>441</v>
      </c>
      <c r="C13" s="475" t="s">
        <v>442</v>
      </c>
      <c r="D13" s="475" t="s">
        <v>441</v>
      </c>
      <c r="E13" s="475" t="s">
        <v>442</v>
      </c>
      <c r="F13" s="475" t="s">
        <v>441</v>
      </c>
      <c r="G13" s="475" t="s">
        <v>442</v>
      </c>
      <c r="H13" s="475" t="s">
        <v>441</v>
      </c>
      <c r="I13" s="475" t="s">
        <v>442</v>
      </c>
      <c r="J13" s="476" t="s">
        <v>443</v>
      </c>
      <c r="K13" s="476" t="s">
        <v>444</v>
      </c>
      <c r="L13" s="476" t="s">
        <v>445</v>
      </c>
      <c r="M13" s="476" t="s">
        <v>446</v>
      </c>
      <c r="N13" s="476" t="s">
        <v>447</v>
      </c>
    </row>
    <row r="14" spans="1:14" s="475" customFormat="1" ht="15" customHeight="1" x14ac:dyDescent="0.2">
      <c r="A14" s="475">
        <v>1</v>
      </c>
      <c r="B14" s="479">
        <f>'Tabelle 2.3'!J11</f>
        <v>-0.23385927000384832</v>
      </c>
      <c r="C14" s="480">
        <f>'Tabelle 3.3'!J11</f>
        <v>-4.2454291911992561</v>
      </c>
      <c r="D14" s="481">
        <f>IF(OR(AND(B14&gt;=-50,B14&lt;=50),ISNUMBER(B14)=FALSE),B14,"")</f>
        <v>-0.23385927000384832</v>
      </c>
      <c r="E14" s="481">
        <f>IF(OR(AND(C14&gt;=-50,C14&lt;=50),ISNUMBER(C14)=FALSE),C14,"")</f>
        <v>-4.2454291911992561</v>
      </c>
      <c r="F14" s="476" t="str">
        <f>IF(ISNUMBER(B14)=FALSE,"",IF(B14&lt;-50,"&lt; -50",IF(B14&gt;50,"&gt; 50","")))</f>
        <v/>
      </c>
      <c r="G14" s="476" t="str">
        <f>IF(ISNUMBER(C14)=FALSE,"",IF(C14&lt;-50,"&lt; -50",IF(C14&gt;50,"&gt; 50","")))</f>
        <v/>
      </c>
      <c r="H14" s="482" t="str">
        <f>IF(B14&lt;-50,0.75,IF(B14&gt;50,-0.75,""))</f>
        <v/>
      </c>
      <c r="I14" s="482" t="str">
        <f>IF(C14&lt;-50,0.75,IF(C14&gt;50,-0.75,""))</f>
        <v/>
      </c>
      <c r="J14" s="476" t="e">
        <f>IF(OR(B14&lt;-50,B14&gt;50),N14,#N/A)</f>
        <v>#N/A</v>
      </c>
      <c r="K14" s="476" t="e">
        <f>IF(B14&lt;-50,-45,IF(B14&gt;50,45,#N/A))</f>
        <v>#N/A</v>
      </c>
      <c r="L14" s="476" t="e">
        <f>IF(OR(C14&lt;-50,C14&gt;50),N14,#N/A)</f>
        <v>#N/A</v>
      </c>
      <c r="M14" s="476" t="e">
        <f>IF(C14&lt;-50,-45,IF(C14&gt;50,45,#N/A))</f>
        <v>#N/A</v>
      </c>
      <c r="N14" s="476">
        <v>5</v>
      </c>
    </row>
    <row r="15" spans="1:14" s="475" customFormat="1" ht="15" customHeight="1" x14ac:dyDescent="0.2">
      <c r="A15" s="475">
        <v>2</v>
      </c>
      <c r="B15" s="479">
        <f>'Tabelle 2.3'!J12</f>
        <v>-1.1904761904761905</v>
      </c>
      <c r="C15" s="480">
        <f>'Tabelle 3.3'!J12</f>
        <v>-6.8965517241379306</v>
      </c>
      <c r="D15" s="481">
        <f t="shared" ref="D15:E45" si="3">IF(OR(AND(B15&gt;=-50,B15&lt;=50),ISNUMBER(B15)=FALSE),B15,"")</f>
        <v>-1.1904761904761905</v>
      </c>
      <c r="E15" s="481">
        <f t="shared" si="3"/>
        <v>-6.8965517241379306</v>
      </c>
      <c r="F15" s="476" t="str">
        <f t="shared" ref="F15:G45" si="4">IF(ISNUMBER(B15)=FALSE,"",IF(B15&lt;-50,"&lt; -50",IF(B15&gt;50,"&gt; 50","")))</f>
        <v/>
      </c>
      <c r="G15" s="476" t="str">
        <f t="shared" si="4"/>
        <v/>
      </c>
      <c r="H15" s="482" t="str">
        <f t="shared" ref="H15:I45" si="5">IF(B15&lt;-50,0.75,IF(B15&gt;50,-0.75,""))</f>
        <v/>
      </c>
      <c r="I15" s="482" t="str">
        <f t="shared" si="5"/>
        <v/>
      </c>
      <c r="J15" s="476" t="e">
        <f t="shared" ref="J15:J45" si="6">IF(OR(B15&lt;-50,B15&gt;50),N15,#N/A)</f>
        <v>#N/A</v>
      </c>
      <c r="K15" s="476" t="e">
        <f t="shared" ref="K15:K45" si="7">IF(B15&lt;-50,-45,IF(B15&gt;50,45,#N/A))</f>
        <v>#N/A</v>
      </c>
      <c r="L15" s="476" t="e">
        <f t="shared" ref="L15:L45" si="8">IF(OR(C15&lt;-50,C15&gt;50),N15,#N/A)</f>
        <v>#N/A</v>
      </c>
      <c r="M15" s="476" t="e">
        <f t="shared" ref="M15:M45" si="9">IF(C15&lt;-50,-45,IF(C15&gt;50,45,#N/A))</f>
        <v>#N/A</v>
      </c>
      <c r="N15" s="476">
        <v>15</v>
      </c>
    </row>
    <row r="16" spans="1:14" s="475" customFormat="1" ht="15" customHeight="1" x14ac:dyDescent="0.2">
      <c r="A16" s="475">
        <v>3</v>
      </c>
      <c r="B16" s="479">
        <f>'Tabelle 2.3'!J13</f>
        <v>0.39603960396039606</v>
      </c>
      <c r="C16" s="480">
        <f>'Tabelle 3.3'!J13</f>
        <v>-23.076923076923077</v>
      </c>
      <c r="D16" s="481">
        <f t="shared" si="3"/>
        <v>0.39603960396039606</v>
      </c>
      <c r="E16" s="481">
        <f t="shared" si="3"/>
        <v>-23.076923076923077</v>
      </c>
      <c r="F16" s="476" t="str">
        <f t="shared" si="4"/>
        <v/>
      </c>
      <c r="G16" s="476" t="str">
        <f t="shared" si="4"/>
        <v/>
      </c>
      <c r="H16" s="482" t="str">
        <f t="shared" si="5"/>
        <v/>
      </c>
      <c r="I16" s="482" t="str">
        <f t="shared" si="5"/>
        <v/>
      </c>
      <c r="J16" s="476" t="e">
        <f t="shared" si="6"/>
        <v>#N/A</v>
      </c>
      <c r="K16" s="476" t="e">
        <f t="shared" si="7"/>
        <v>#N/A</v>
      </c>
      <c r="L16" s="476" t="e">
        <f t="shared" si="8"/>
        <v>#N/A</v>
      </c>
      <c r="M16" s="476" t="e">
        <f t="shared" si="9"/>
        <v>#N/A</v>
      </c>
      <c r="N16" s="476">
        <v>25</v>
      </c>
    </row>
    <row r="17" spans="1:14" s="475" customFormat="1" ht="15" customHeight="1" x14ac:dyDescent="0.2">
      <c r="A17" s="475">
        <v>4</v>
      </c>
      <c r="B17" s="479">
        <f>'Tabelle 2.3'!J14</f>
        <v>1.4795203239370815</v>
      </c>
      <c r="C17" s="480">
        <f>'Tabelle 3.3'!J14</f>
        <v>1.5625</v>
      </c>
      <c r="D17" s="481">
        <f t="shared" si="3"/>
        <v>1.4795203239370815</v>
      </c>
      <c r="E17" s="481">
        <f t="shared" si="3"/>
        <v>1.5625</v>
      </c>
      <c r="F17" s="476" t="str">
        <f t="shared" si="4"/>
        <v/>
      </c>
      <c r="G17" s="476" t="str">
        <f t="shared" si="4"/>
        <v/>
      </c>
      <c r="H17" s="482" t="str">
        <f t="shared" si="5"/>
        <v/>
      </c>
      <c r="I17" s="482" t="str">
        <f t="shared" si="5"/>
        <v/>
      </c>
      <c r="J17" s="476" t="e">
        <f t="shared" si="6"/>
        <v>#N/A</v>
      </c>
      <c r="K17" s="476" t="e">
        <f t="shared" si="7"/>
        <v>#N/A</v>
      </c>
      <c r="L17" s="476" t="e">
        <f t="shared" si="8"/>
        <v>#N/A</v>
      </c>
      <c r="M17" s="476" t="e">
        <f t="shared" si="9"/>
        <v>#N/A</v>
      </c>
      <c r="N17" s="476">
        <v>36</v>
      </c>
    </row>
    <row r="18" spans="1:14" s="475" customFormat="1" ht="15" customHeight="1" x14ac:dyDescent="0.2">
      <c r="A18" s="475">
        <v>5</v>
      </c>
      <c r="B18" s="479">
        <f>'Tabelle 2.3'!J15</f>
        <v>0.54844606946983543</v>
      </c>
      <c r="C18" s="480">
        <f>'Tabelle 3.3'!J15</f>
        <v>-3.7037037037037037</v>
      </c>
      <c r="D18" s="481">
        <f t="shared" si="3"/>
        <v>0.54844606946983543</v>
      </c>
      <c r="E18" s="481">
        <f t="shared" si="3"/>
        <v>-3.7037037037037037</v>
      </c>
      <c r="F18" s="476" t="str">
        <f t="shared" si="4"/>
        <v/>
      </c>
      <c r="G18" s="476" t="str">
        <f t="shared" si="4"/>
        <v/>
      </c>
      <c r="H18" s="482" t="str">
        <f t="shared" si="5"/>
        <v/>
      </c>
      <c r="I18" s="482" t="str">
        <f t="shared" si="5"/>
        <v/>
      </c>
      <c r="J18" s="476" t="e">
        <f t="shared" si="6"/>
        <v>#N/A</v>
      </c>
      <c r="K18" s="476" t="e">
        <f t="shared" si="7"/>
        <v>#N/A</v>
      </c>
      <c r="L18" s="476" t="e">
        <f t="shared" si="8"/>
        <v>#N/A</v>
      </c>
      <c r="M18" s="476" t="e">
        <f t="shared" si="9"/>
        <v>#N/A</v>
      </c>
      <c r="N18" s="476">
        <v>46</v>
      </c>
    </row>
    <row r="19" spans="1:14" s="475" customFormat="1" ht="15" customHeight="1" x14ac:dyDescent="0.2">
      <c r="A19" s="475">
        <v>6</v>
      </c>
      <c r="B19" s="479">
        <f>'Tabelle 2.3'!J16</f>
        <v>2.9232251847092838</v>
      </c>
      <c r="C19" s="480">
        <f>'Tabelle 3.3'!J16</f>
        <v>0.8771929824561403</v>
      </c>
      <c r="D19" s="481">
        <f t="shared" si="3"/>
        <v>2.9232251847092838</v>
      </c>
      <c r="E19" s="481">
        <f t="shared" si="3"/>
        <v>0.8771929824561403</v>
      </c>
      <c r="F19" s="476" t="str">
        <f t="shared" si="4"/>
        <v/>
      </c>
      <c r="G19" s="476" t="str">
        <f t="shared" si="4"/>
        <v/>
      </c>
      <c r="H19" s="482" t="str">
        <f t="shared" si="5"/>
        <v/>
      </c>
      <c r="I19" s="482" t="str">
        <f t="shared" si="5"/>
        <v/>
      </c>
      <c r="J19" s="476" t="e">
        <f t="shared" si="6"/>
        <v>#N/A</v>
      </c>
      <c r="K19" s="476" t="e">
        <f t="shared" si="7"/>
        <v>#N/A</v>
      </c>
      <c r="L19" s="476" t="e">
        <f t="shared" si="8"/>
        <v>#N/A</v>
      </c>
      <c r="M19" s="476" t="e">
        <f t="shared" si="9"/>
        <v>#N/A</v>
      </c>
      <c r="N19" s="476">
        <v>56</v>
      </c>
    </row>
    <row r="20" spans="1:14" s="475" customFormat="1" ht="15" customHeight="1" x14ac:dyDescent="0.2">
      <c r="A20" s="475">
        <v>7</v>
      </c>
      <c r="B20" s="479">
        <f>'Tabelle 2.3'!J17</f>
        <v>-1.9197207678883073</v>
      </c>
      <c r="C20" s="480">
        <f>'Tabelle 3.3'!J17</f>
        <v>16.666666666666668</v>
      </c>
      <c r="D20" s="481">
        <f t="shared" si="3"/>
        <v>-1.9197207678883073</v>
      </c>
      <c r="E20" s="481">
        <f t="shared" si="3"/>
        <v>16.666666666666668</v>
      </c>
      <c r="F20" s="476" t="str">
        <f t="shared" si="4"/>
        <v/>
      </c>
      <c r="G20" s="476" t="str">
        <f t="shared" si="4"/>
        <v/>
      </c>
      <c r="H20" s="482" t="str">
        <f t="shared" si="5"/>
        <v/>
      </c>
      <c r="I20" s="482" t="str">
        <f t="shared" si="5"/>
        <v/>
      </c>
      <c r="J20" s="476" t="e">
        <f t="shared" si="6"/>
        <v>#N/A</v>
      </c>
      <c r="K20" s="476" t="e">
        <f t="shared" si="7"/>
        <v>#N/A</v>
      </c>
      <c r="L20" s="476" t="e">
        <f t="shared" si="8"/>
        <v>#N/A</v>
      </c>
      <c r="M20" s="476" t="e">
        <f t="shared" si="9"/>
        <v>#N/A</v>
      </c>
      <c r="N20" s="476">
        <v>67</v>
      </c>
    </row>
    <row r="21" spans="1:14" s="475" customFormat="1" ht="15" customHeight="1" x14ac:dyDescent="0.2">
      <c r="A21" s="475">
        <v>8</v>
      </c>
      <c r="B21" s="479">
        <f>'Tabelle 2.3'!J18</f>
        <v>-0.64965197215777259</v>
      </c>
      <c r="C21" s="480">
        <f>'Tabelle 3.3'!J18</f>
        <v>-3.4285714285714284</v>
      </c>
      <c r="D21" s="481">
        <f t="shared" si="3"/>
        <v>-0.64965197215777259</v>
      </c>
      <c r="E21" s="481">
        <f t="shared" si="3"/>
        <v>-3.4285714285714284</v>
      </c>
      <c r="F21" s="476" t="str">
        <f t="shared" si="4"/>
        <v/>
      </c>
      <c r="G21" s="476" t="str">
        <f t="shared" si="4"/>
        <v/>
      </c>
      <c r="H21" s="482" t="str">
        <f t="shared" si="5"/>
        <v/>
      </c>
      <c r="I21" s="482" t="str">
        <f t="shared" si="5"/>
        <v/>
      </c>
      <c r="J21" s="476" t="e">
        <f t="shared" si="6"/>
        <v>#N/A</v>
      </c>
      <c r="K21" s="476" t="e">
        <f t="shared" si="7"/>
        <v>#N/A</v>
      </c>
      <c r="L21" s="476" t="e">
        <f t="shared" si="8"/>
        <v>#N/A</v>
      </c>
      <c r="M21" s="476" t="e">
        <f t="shared" si="9"/>
        <v>#N/A</v>
      </c>
      <c r="N21" s="476">
        <v>77</v>
      </c>
    </row>
    <row r="22" spans="1:14" s="475" customFormat="1" ht="15" customHeight="1" x14ac:dyDescent="0.2">
      <c r="A22" s="475">
        <v>9</v>
      </c>
      <c r="B22" s="479">
        <f>'Tabelle 2.3'!J19</f>
        <v>4.8555474629764506E-2</v>
      </c>
      <c r="C22" s="480">
        <f>'Tabelle 3.3'!J19</f>
        <v>4.8042704626334523</v>
      </c>
      <c r="D22" s="481">
        <f t="shared" si="3"/>
        <v>4.8555474629764506E-2</v>
      </c>
      <c r="E22" s="481">
        <f t="shared" si="3"/>
        <v>4.8042704626334523</v>
      </c>
      <c r="F22" s="476" t="str">
        <f t="shared" si="4"/>
        <v/>
      </c>
      <c r="G22" s="476" t="str">
        <f t="shared" si="4"/>
        <v/>
      </c>
      <c r="H22" s="482" t="str">
        <f t="shared" si="5"/>
        <v/>
      </c>
      <c r="I22" s="482" t="str">
        <f t="shared" si="5"/>
        <v/>
      </c>
      <c r="J22" s="476" t="e">
        <f t="shared" si="6"/>
        <v>#N/A</v>
      </c>
      <c r="K22" s="476" t="e">
        <f t="shared" si="7"/>
        <v>#N/A</v>
      </c>
      <c r="L22" s="476" t="e">
        <f t="shared" si="8"/>
        <v>#N/A</v>
      </c>
      <c r="M22" s="476" t="e">
        <f t="shared" si="9"/>
        <v>#N/A</v>
      </c>
      <c r="N22" s="476">
        <v>87</v>
      </c>
    </row>
    <row r="23" spans="1:14" s="475" customFormat="1" ht="15" customHeight="1" x14ac:dyDescent="0.2">
      <c r="A23" s="475">
        <v>10</v>
      </c>
      <c r="B23" s="479">
        <f>'Tabelle 2.3'!J20</f>
        <v>-17.813383600377001</v>
      </c>
      <c r="C23" s="480">
        <f>'Tabelle 3.3'!J20</f>
        <v>-11.042944785276074</v>
      </c>
      <c r="D23" s="481">
        <f t="shared" si="3"/>
        <v>-17.813383600377001</v>
      </c>
      <c r="E23" s="481">
        <f t="shared" si="3"/>
        <v>-11.042944785276074</v>
      </c>
      <c r="F23" s="476" t="str">
        <f t="shared" si="4"/>
        <v/>
      </c>
      <c r="G23" s="476" t="str">
        <f t="shared" si="4"/>
        <v/>
      </c>
      <c r="H23" s="482" t="str">
        <f t="shared" si="5"/>
        <v/>
      </c>
      <c r="I23" s="482" t="str">
        <f t="shared" si="5"/>
        <v/>
      </c>
      <c r="J23" s="476" t="e">
        <f t="shared" si="6"/>
        <v>#N/A</v>
      </c>
      <c r="K23" s="476" t="e">
        <f t="shared" si="7"/>
        <v>#N/A</v>
      </c>
      <c r="L23" s="476" t="e">
        <f t="shared" si="8"/>
        <v>#N/A</v>
      </c>
      <c r="M23" s="476" t="e">
        <f t="shared" si="9"/>
        <v>#N/A</v>
      </c>
      <c r="N23" s="476">
        <v>98</v>
      </c>
    </row>
    <row r="24" spans="1:14" s="475" customFormat="1" ht="15" customHeight="1" x14ac:dyDescent="0.2">
      <c r="A24" s="475">
        <v>11</v>
      </c>
      <c r="B24" s="479">
        <f>'Tabelle 2.3'!J21</f>
        <v>0.63131313131313127</v>
      </c>
      <c r="C24" s="480">
        <f>'Tabelle 3.3'!J21</f>
        <v>-13.854351687388988</v>
      </c>
      <c r="D24" s="481">
        <f t="shared" si="3"/>
        <v>0.63131313131313127</v>
      </c>
      <c r="E24" s="481">
        <f t="shared" si="3"/>
        <v>-13.854351687388988</v>
      </c>
      <c r="F24" s="476" t="str">
        <f t="shared" si="4"/>
        <v/>
      </c>
      <c r="G24" s="476" t="str">
        <f t="shared" si="4"/>
        <v/>
      </c>
      <c r="H24" s="482" t="str">
        <f t="shared" si="5"/>
        <v/>
      </c>
      <c r="I24" s="482" t="str">
        <f t="shared" si="5"/>
        <v/>
      </c>
      <c r="J24" s="476" t="e">
        <f t="shared" si="6"/>
        <v>#N/A</v>
      </c>
      <c r="K24" s="476" t="e">
        <f t="shared" si="7"/>
        <v>#N/A</v>
      </c>
      <c r="L24" s="476" t="e">
        <f t="shared" si="8"/>
        <v>#N/A</v>
      </c>
      <c r="M24" s="476" t="e">
        <f t="shared" si="9"/>
        <v>#N/A</v>
      </c>
      <c r="N24" s="476">
        <v>108</v>
      </c>
    </row>
    <row r="25" spans="1:14" s="475" customFormat="1" ht="15" customHeight="1" x14ac:dyDescent="0.2">
      <c r="A25" s="475">
        <v>12</v>
      </c>
      <c r="B25" s="479">
        <f>'Tabelle 2.3'!J22</f>
        <v>4.0133779264214047</v>
      </c>
      <c r="C25" s="480">
        <f>'Tabelle 3.3'!J22</f>
        <v>-20</v>
      </c>
      <c r="D25" s="481">
        <f t="shared" si="3"/>
        <v>4.0133779264214047</v>
      </c>
      <c r="E25" s="481">
        <f t="shared" si="3"/>
        <v>-20</v>
      </c>
      <c r="F25" s="476" t="str">
        <f t="shared" si="4"/>
        <v/>
      </c>
      <c r="G25" s="476" t="str">
        <f t="shared" si="4"/>
        <v/>
      </c>
      <c r="H25" s="482" t="str">
        <f t="shared" si="5"/>
        <v/>
      </c>
      <c r="I25" s="482" t="str">
        <f t="shared" si="5"/>
        <v/>
      </c>
      <c r="J25" s="476" t="e">
        <f t="shared" si="6"/>
        <v>#N/A</v>
      </c>
      <c r="K25" s="476" t="e">
        <f t="shared" si="7"/>
        <v>#N/A</v>
      </c>
      <c r="L25" s="476" t="e">
        <f t="shared" si="8"/>
        <v>#N/A</v>
      </c>
      <c r="M25" s="476" t="e">
        <f t="shared" si="9"/>
        <v>#N/A</v>
      </c>
      <c r="N25" s="476">
        <v>118</v>
      </c>
    </row>
    <row r="26" spans="1:14" s="475" customFormat="1" ht="15" customHeight="1" x14ac:dyDescent="0.2">
      <c r="A26" s="475">
        <v>13</v>
      </c>
      <c r="B26" s="479">
        <f>'Tabelle 2.3'!J23</f>
        <v>-9.3525179856115113</v>
      </c>
      <c r="C26" s="480">
        <f>'Tabelle 3.3'!J23</f>
        <v>-2.0833333333333335</v>
      </c>
      <c r="D26" s="481">
        <f t="shared" si="3"/>
        <v>-9.3525179856115113</v>
      </c>
      <c r="E26" s="481">
        <f t="shared" si="3"/>
        <v>-2.0833333333333335</v>
      </c>
      <c r="F26" s="476" t="str">
        <f t="shared" si="4"/>
        <v/>
      </c>
      <c r="G26" s="476" t="str">
        <f t="shared" si="4"/>
        <v/>
      </c>
      <c r="H26" s="482" t="str">
        <f t="shared" si="5"/>
        <v/>
      </c>
      <c r="I26" s="482" t="str">
        <f t="shared" si="5"/>
        <v/>
      </c>
      <c r="J26" s="476" t="e">
        <f t="shared" si="6"/>
        <v>#N/A</v>
      </c>
      <c r="K26" s="476" t="e">
        <f t="shared" si="7"/>
        <v>#N/A</v>
      </c>
      <c r="L26" s="476" t="e">
        <f t="shared" si="8"/>
        <v>#N/A</v>
      </c>
      <c r="M26" s="476" t="e">
        <f t="shared" si="9"/>
        <v>#N/A</v>
      </c>
      <c r="N26" s="476">
        <v>129</v>
      </c>
    </row>
    <row r="27" spans="1:14" s="475" customFormat="1" ht="15" customHeight="1" x14ac:dyDescent="0.2">
      <c r="A27" s="475">
        <v>14</v>
      </c>
      <c r="B27" s="479">
        <f>'Tabelle 2.3'!J24</f>
        <v>5.4070473876063181</v>
      </c>
      <c r="C27" s="480">
        <f>'Tabelle 3.3'!J24</f>
        <v>-1.9011406844106464</v>
      </c>
      <c r="D27" s="481">
        <f t="shared" si="3"/>
        <v>5.4070473876063181</v>
      </c>
      <c r="E27" s="481">
        <f t="shared" si="3"/>
        <v>-1.9011406844106464</v>
      </c>
      <c r="F27" s="476" t="str">
        <f t="shared" si="4"/>
        <v/>
      </c>
      <c r="G27" s="476" t="str">
        <f t="shared" si="4"/>
        <v/>
      </c>
      <c r="H27" s="482" t="str">
        <f t="shared" si="5"/>
        <v/>
      </c>
      <c r="I27" s="482" t="str">
        <f t="shared" si="5"/>
        <v/>
      </c>
      <c r="J27" s="476" t="e">
        <f t="shared" si="6"/>
        <v>#N/A</v>
      </c>
      <c r="K27" s="476" t="e">
        <f t="shared" si="7"/>
        <v>#N/A</v>
      </c>
      <c r="L27" s="476" t="e">
        <f t="shared" si="8"/>
        <v>#N/A</v>
      </c>
      <c r="M27" s="476" t="e">
        <f t="shared" si="9"/>
        <v>#N/A</v>
      </c>
      <c r="N27" s="476">
        <v>139</v>
      </c>
    </row>
    <row r="28" spans="1:14" s="475" customFormat="1" ht="15" customHeight="1" x14ac:dyDescent="0.2">
      <c r="A28" s="475">
        <v>15</v>
      </c>
      <c r="B28" s="479">
        <f>'Tabelle 2.3'!J25</f>
        <v>-3.9779005524861879</v>
      </c>
      <c r="C28" s="480">
        <f>'Tabelle 3.3'!J25</f>
        <v>-20.37037037037037</v>
      </c>
      <c r="D28" s="481">
        <f t="shared" si="3"/>
        <v>-3.9779005524861879</v>
      </c>
      <c r="E28" s="481">
        <f t="shared" si="3"/>
        <v>-20.37037037037037</v>
      </c>
      <c r="F28" s="476" t="str">
        <f t="shared" si="4"/>
        <v/>
      </c>
      <c r="G28" s="476" t="str">
        <f t="shared" si="4"/>
        <v/>
      </c>
      <c r="H28" s="482" t="str">
        <f t="shared" si="5"/>
        <v/>
      </c>
      <c r="I28" s="482" t="str">
        <f t="shared" si="5"/>
        <v/>
      </c>
      <c r="J28" s="476" t="e">
        <f t="shared" si="6"/>
        <v>#N/A</v>
      </c>
      <c r="K28" s="476" t="e">
        <f t="shared" si="7"/>
        <v>#N/A</v>
      </c>
      <c r="L28" s="476" t="e">
        <f t="shared" si="8"/>
        <v>#N/A</v>
      </c>
      <c r="M28" s="476" t="e">
        <f t="shared" si="9"/>
        <v>#N/A</v>
      </c>
      <c r="N28" s="476">
        <v>149</v>
      </c>
    </row>
    <row r="29" spans="1:14" s="475" customFormat="1" ht="15" customHeight="1" x14ac:dyDescent="0.2">
      <c r="A29" s="475">
        <v>16</v>
      </c>
      <c r="B29" s="479">
        <f>'Tabelle 2.3'!J26</f>
        <v>-5.4919908466819223</v>
      </c>
      <c r="C29" s="480">
        <f>'Tabelle 3.3'!J26</f>
        <v>2.4390243902439024</v>
      </c>
      <c r="D29" s="481">
        <f t="shared" si="3"/>
        <v>-5.4919908466819223</v>
      </c>
      <c r="E29" s="481">
        <f t="shared" si="3"/>
        <v>2.4390243902439024</v>
      </c>
      <c r="F29" s="476" t="str">
        <f t="shared" si="4"/>
        <v/>
      </c>
      <c r="G29" s="476" t="str">
        <f t="shared" si="4"/>
        <v/>
      </c>
      <c r="H29" s="482" t="str">
        <f t="shared" si="5"/>
        <v/>
      </c>
      <c r="I29" s="482" t="str">
        <f t="shared" si="5"/>
        <v/>
      </c>
      <c r="J29" s="476" t="e">
        <f t="shared" si="6"/>
        <v>#N/A</v>
      </c>
      <c r="K29" s="476" t="e">
        <f t="shared" si="7"/>
        <v>#N/A</v>
      </c>
      <c r="L29" s="476" t="e">
        <f t="shared" si="8"/>
        <v>#N/A</v>
      </c>
      <c r="M29" s="476" t="e">
        <f t="shared" si="9"/>
        <v>#N/A</v>
      </c>
      <c r="N29" s="476">
        <v>160</v>
      </c>
    </row>
    <row r="30" spans="1:14" s="475" customFormat="1" ht="15" customHeight="1" x14ac:dyDescent="0.2">
      <c r="A30" s="475">
        <v>17</v>
      </c>
      <c r="B30" s="479">
        <f>'Tabelle 2.3'!J27</f>
        <v>1.9201462968607133</v>
      </c>
      <c r="C30" s="480">
        <f>'Tabelle 3.3'!J27</f>
        <v>7.1428571428571432</v>
      </c>
      <c r="D30" s="481">
        <f t="shared" si="3"/>
        <v>1.9201462968607133</v>
      </c>
      <c r="E30" s="481">
        <f t="shared" si="3"/>
        <v>7.1428571428571432</v>
      </c>
      <c r="F30" s="476" t="str">
        <f t="shared" si="4"/>
        <v/>
      </c>
      <c r="G30" s="476" t="str">
        <f t="shared" si="4"/>
        <v/>
      </c>
      <c r="H30" s="482" t="str">
        <f t="shared" si="5"/>
        <v/>
      </c>
      <c r="I30" s="482" t="str">
        <f t="shared" si="5"/>
        <v/>
      </c>
      <c r="J30" s="476" t="e">
        <f t="shared" si="6"/>
        <v>#N/A</v>
      </c>
      <c r="K30" s="476" t="e">
        <f t="shared" si="7"/>
        <v>#N/A</v>
      </c>
      <c r="L30" s="476" t="e">
        <f t="shared" si="8"/>
        <v>#N/A</v>
      </c>
      <c r="M30" s="476" t="e">
        <f t="shared" si="9"/>
        <v>#N/A</v>
      </c>
      <c r="N30" s="476">
        <v>170</v>
      </c>
    </row>
    <row r="31" spans="1:14" s="475" customFormat="1" ht="15" customHeight="1" x14ac:dyDescent="0.2">
      <c r="A31" s="475">
        <v>18</v>
      </c>
      <c r="B31" s="479">
        <f>'Tabelle 2.3'!J28</f>
        <v>1.889763779527559</v>
      </c>
      <c r="C31" s="480">
        <f>'Tabelle 3.3'!J28</f>
        <v>-21.153846153846153</v>
      </c>
      <c r="D31" s="481">
        <f t="shared" si="3"/>
        <v>1.889763779527559</v>
      </c>
      <c r="E31" s="481">
        <f t="shared" si="3"/>
        <v>-21.153846153846153</v>
      </c>
      <c r="F31" s="476" t="str">
        <f t="shared" si="4"/>
        <v/>
      </c>
      <c r="G31" s="476" t="str">
        <f t="shared" si="4"/>
        <v/>
      </c>
      <c r="H31" s="482" t="str">
        <f t="shared" si="5"/>
        <v/>
      </c>
      <c r="I31" s="482" t="str">
        <f t="shared" si="5"/>
        <v/>
      </c>
      <c r="J31" s="476" t="e">
        <f t="shared" si="6"/>
        <v>#N/A</v>
      </c>
      <c r="K31" s="476" t="e">
        <f t="shared" si="7"/>
        <v>#N/A</v>
      </c>
      <c r="L31" s="476" t="e">
        <f t="shared" si="8"/>
        <v>#N/A</v>
      </c>
      <c r="M31" s="476" t="e">
        <f t="shared" si="9"/>
        <v>#N/A</v>
      </c>
      <c r="N31" s="476">
        <v>180</v>
      </c>
    </row>
    <row r="32" spans="1:14" s="475" customFormat="1" ht="15" customHeight="1" x14ac:dyDescent="0.2">
      <c r="A32" s="475">
        <v>19</v>
      </c>
      <c r="B32" s="479">
        <f>'Tabelle 2.3'!J29</f>
        <v>2.6898734177215191</v>
      </c>
      <c r="C32" s="480">
        <f>'Tabelle 3.3'!J29</f>
        <v>0.82304526748971196</v>
      </c>
      <c r="D32" s="481">
        <f t="shared" si="3"/>
        <v>2.6898734177215191</v>
      </c>
      <c r="E32" s="481">
        <f t="shared" si="3"/>
        <v>0.82304526748971196</v>
      </c>
      <c r="F32" s="476" t="str">
        <f t="shared" si="4"/>
        <v/>
      </c>
      <c r="G32" s="476" t="str">
        <f t="shared" si="4"/>
        <v/>
      </c>
      <c r="H32" s="482" t="str">
        <f t="shared" si="5"/>
        <v/>
      </c>
      <c r="I32" s="482" t="str">
        <f t="shared" si="5"/>
        <v/>
      </c>
      <c r="J32" s="476" t="e">
        <f t="shared" si="6"/>
        <v>#N/A</v>
      </c>
      <c r="K32" s="476" t="e">
        <f t="shared" si="7"/>
        <v>#N/A</v>
      </c>
      <c r="L32" s="476" t="e">
        <f t="shared" si="8"/>
        <v>#N/A</v>
      </c>
      <c r="M32" s="476" t="e">
        <f t="shared" si="9"/>
        <v>#N/A</v>
      </c>
      <c r="N32" s="476">
        <v>191</v>
      </c>
    </row>
    <row r="33" spans="1:14" s="475" customFormat="1" ht="15" customHeight="1" x14ac:dyDescent="0.2">
      <c r="A33" s="475">
        <v>20</v>
      </c>
      <c r="B33" s="479">
        <f>'Tabelle 2.3'!J30</f>
        <v>-2.0826102047900035</v>
      </c>
      <c r="C33" s="480">
        <f>'Tabelle 3.3'!J30</f>
        <v>-3.2</v>
      </c>
      <c r="D33" s="481">
        <f t="shared" si="3"/>
        <v>-2.0826102047900035</v>
      </c>
      <c r="E33" s="481">
        <f t="shared" si="3"/>
        <v>-3.2</v>
      </c>
      <c r="F33" s="476" t="str">
        <f t="shared" si="4"/>
        <v/>
      </c>
      <c r="G33" s="476" t="str">
        <f t="shared" si="4"/>
        <v/>
      </c>
      <c r="H33" s="482" t="str">
        <f t="shared" si="5"/>
        <v/>
      </c>
      <c r="I33" s="482" t="str">
        <f t="shared" si="5"/>
        <v/>
      </c>
      <c r="J33" s="476" t="e">
        <f t="shared" si="6"/>
        <v>#N/A</v>
      </c>
      <c r="K33" s="476" t="e">
        <f t="shared" si="7"/>
        <v>#N/A</v>
      </c>
      <c r="L33" s="476" t="e">
        <f t="shared" si="8"/>
        <v>#N/A</v>
      </c>
      <c r="M33" s="476" t="e">
        <f t="shared" si="9"/>
        <v>#N/A</v>
      </c>
      <c r="N33" s="476">
        <v>201</v>
      </c>
    </row>
    <row r="34" spans="1:14" s="475" customFormat="1" ht="15" customHeight="1" x14ac:dyDescent="0.2">
      <c r="A34" s="475">
        <v>21</v>
      </c>
      <c r="B34" s="479">
        <f>'Tabelle 2.3'!J31</f>
        <v>1.0896898575020955</v>
      </c>
      <c r="C34" s="480">
        <f>'Tabelle 3.3'!J31</f>
        <v>1.2903225806451613</v>
      </c>
      <c r="D34" s="481">
        <f t="shared" si="3"/>
        <v>1.0896898575020955</v>
      </c>
      <c r="E34" s="481">
        <f t="shared" si="3"/>
        <v>1.2903225806451613</v>
      </c>
      <c r="F34" s="476" t="str">
        <f t="shared" si="4"/>
        <v/>
      </c>
      <c r="G34" s="476" t="str">
        <f t="shared" si="4"/>
        <v/>
      </c>
      <c r="H34" s="482" t="str">
        <f t="shared" si="5"/>
        <v/>
      </c>
      <c r="I34" s="482" t="str">
        <f t="shared" si="5"/>
        <v/>
      </c>
      <c r="J34" s="476" t="e">
        <f t="shared" si="6"/>
        <v>#N/A</v>
      </c>
      <c r="K34" s="476" t="e">
        <f t="shared" si="7"/>
        <v>#N/A</v>
      </c>
      <c r="L34" s="476" t="e">
        <f t="shared" si="8"/>
        <v>#N/A</v>
      </c>
      <c r="M34" s="476" t="e">
        <f t="shared" si="9"/>
        <v>#N/A</v>
      </c>
      <c r="N34" s="476">
        <v>211</v>
      </c>
    </row>
    <row r="35" spans="1:14" s="475" customFormat="1" ht="15" customHeight="1" x14ac:dyDescent="0.2">
      <c r="A35" s="475">
        <v>22</v>
      </c>
      <c r="B35" s="479">
        <f>'Tabelle 2.3'!J32</f>
        <v>0</v>
      </c>
      <c r="C35" s="480">
        <f>'Tabelle 3.3'!J32</f>
        <v>0</v>
      </c>
      <c r="D35" s="481">
        <f t="shared" si="3"/>
        <v>0</v>
      </c>
      <c r="E35" s="481">
        <f t="shared" si="3"/>
        <v>0</v>
      </c>
      <c r="F35" s="476" t="str">
        <f t="shared" si="4"/>
        <v/>
      </c>
      <c r="G35" s="476" t="str">
        <f t="shared" si="4"/>
        <v/>
      </c>
      <c r="H35" s="482" t="str">
        <f t="shared" si="5"/>
        <v/>
      </c>
      <c r="I35" s="482" t="str">
        <f t="shared" si="5"/>
        <v/>
      </c>
      <c r="J35" s="476" t="e">
        <f t="shared" si="6"/>
        <v>#N/A</v>
      </c>
      <c r="K35" s="476" t="e">
        <f t="shared" si="7"/>
        <v>#N/A</v>
      </c>
      <c r="L35" s="476" t="e">
        <f t="shared" si="8"/>
        <v>#N/A</v>
      </c>
      <c r="M35" s="476" t="e">
        <f t="shared" si="9"/>
        <v>#N/A</v>
      </c>
      <c r="N35" s="476">
        <v>222</v>
      </c>
    </row>
    <row r="36" spans="1:14" s="475" customFormat="1" ht="15" customHeight="1" x14ac:dyDescent="0.2">
      <c r="A36" s="475">
        <v>23</v>
      </c>
      <c r="B36" s="479"/>
      <c r="C36" s="480"/>
      <c r="D36" s="481">
        <f t="shared" si="3"/>
        <v>0</v>
      </c>
      <c r="E36" s="481">
        <f t="shared" si="3"/>
        <v>0</v>
      </c>
      <c r="F36" s="476" t="str">
        <f t="shared" si="4"/>
        <v/>
      </c>
      <c r="G36" s="476" t="str">
        <f t="shared" si="4"/>
        <v/>
      </c>
      <c r="H36" s="482" t="str">
        <f t="shared" si="5"/>
        <v/>
      </c>
      <c r="I36" s="482" t="str">
        <f t="shared" si="5"/>
        <v/>
      </c>
      <c r="J36" s="476" t="e">
        <f t="shared" si="6"/>
        <v>#N/A</v>
      </c>
      <c r="K36" s="476" t="e">
        <f t="shared" si="7"/>
        <v>#N/A</v>
      </c>
      <c r="L36" s="476" t="e">
        <f t="shared" si="8"/>
        <v>#N/A</v>
      </c>
      <c r="M36" s="476" t="e">
        <f t="shared" si="9"/>
        <v>#N/A</v>
      </c>
      <c r="N36" s="476">
        <v>232</v>
      </c>
    </row>
    <row r="37" spans="1:14" s="475" customFormat="1" ht="15" customHeight="1" x14ac:dyDescent="0.2">
      <c r="A37" s="475">
        <v>24</v>
      </c>
      <c r="B37" s="479">
        <f>'Tabelle 2.3'!J34</f>
        <v>-1.1904761904761905</v>
      </c>
      <c r="C37" s="480">
        <f>'Tabelle 3.3'!J34</f>
        <v>-6.8965517241379306</v>
      </c>
      <c r="D37" s="481">
        <f t="shared" si="3"/>
        <v>-1.1904761904761905</v>
      </c>
      <c r="E37" s="481">
        <f t="shared" si="3"/>
        <v>-6.8965517241379306</v>
      </c>
      <c r="F37" s="476" t="str">
        <f t="shared" si="4"/>
        <v/>
      </c>
      <c r="G37" s="476" t="str">
        <f t="shared" si="4"/>
        <v/>
      </c>
      <c r="H37" s="482" t="str">
        <f t="shared" si="5"/>
        <v/>
      </c>
      <c r="I37" s="482" t="str">
        <f t="shared" si="5"/>
        <v/>
      </c>
      <c r="J37" s="476" t="e">
        <f t="shared" si="6"/>
        <v>#N/A</v>
      </c>
      <c r="K37" s="476" t="e">
        <f t="shared" si="7"/>
        <v>#N/A</v>
      </c>
      <c r="L37" s="476" t="e">
        <f t="shared" si="8"/>
        <v>#N/A</v>
      </c>
      <c r="M37" s="476" t="e">
        <f t="shared" si="9"/>
        <v>#N/A</v>
      </c>
      <c r="N37" s="476">
        <v>242</v>
      </c>
    </row>
    <row r="38" spans="1:14" s="475" customFormat="1" ht="15" customHeight="1" x14ac:dyDescent="0.2">
      <c r="A38" s="475">
        <v>25</v>
      </c>
      <c r="B38" s="479">
        <f>'Tabelle 2.3'!J35</f>
        <v>0.91399625591895162</v>
      </c>
      <c r="C38" s="480">
        <f>'Tabelle 3.3'!J35</f>
        <v>-1.5789473684210527</v>
      </c>
      <c r="D38" s="481">
        <f t="shared" si="3"/>
        <v>0.91399625591895162</v>
      </c>
      <c r="E38" s="481">
        <f t="shared" si="3"/>
        <v>-1.5789473684210527</v>
      </c>
      <c r="F38" s="476" t="str">
        <f t="shared" si="4"/>
        <v/>
      </c>
      <c r="G38" s="476" t="str">
        <f t="shared" si="4"/>
        <v/>
      </c>
      <c r="H38" s="482" t="str">
        <f t="shared" si="5"/>
        <v/>
      </c>
      <c r="I38" s="482" t="str">
        <f t="shared" si="5"/>
        <v/>
      </c>
      <c r="J38" s="476" t="e">
        <f t="shared" si="6"/>
        <v>#N/A</v>
      </c>
      <c r="K38" s="476" t="e">
        <f t="shared" si="7"/>
        <v>#N/A</v>
      </c>
      <c r="L38" s="476" t="e">
        <f t="shared" si="8"/>
        <v>#N/A</v>
      </c>
      <c r="M38" s="476" t="e">
        <f t="shared" si="9"/>
        <v>#N/A</v>
      </c>
      <c r="N38" s="476">
        <v>253</v>
      </c>
    </row>
    <row r="39" spans="1:14" s="475" customFormat="1" ht="15" customHeight="1" x14ac:dyDescent="0.2">
      <c r="A39" s="475">
        <v>26</v>
      </c>
      <c r="B39" s="479">
        <f>'Tabelle 2.3'!J36</f>
        <v>-0.65035994764397909</v>
      </c>
      <c r="C39" s="480">
        <f>'Tabelle 3.3'!J36</f>
        <v>-4.5777146912704048</v>
      </c>
      <c r="D39" s="481">
        <f t="shared" si="3"/>
        <v>-0.65035994764397909</v>
      </c>
      <c r="E39" s="481">
        <f t="shared" si="3"/>
        <v>-4.5777146912704048</v>
      </c>
      <c r="F39" s="476" t="str">
        <f t="shared" si="4"/>
        <v/>
      </c>
      <c r="G39" s="476" t="str">
        <f t="shared" si="4"/>
        <v/>
      </c>
      <c r="H39" s="482" t="str">
        <f t="shared" si="5"/>
        <v/>
      </c>
      <c r="I39" s="482" t="str">
        <f t="shared" si="5"/>
        <v/>
      </c>
      <c r="J39" s="476" t="e">
        <f t="shared" si="6"/>
        <v>#N/A</v>
      </c>
      <c r="K39" s="476" t="e">
        <f t="shared" si="7"/>
        <v>#N/A</v>
      </c>
      <c r="L39" s="476" t="e">
        <f t="shared" si="8"/>
        <v>#N/A</v>
      </c>
      <c r="M39" s="476" t="e">
        <f t="shared" si="9"/>
        <v>#N/A</v>
      </c>
      <c r="N39" s="476">
        <v>263</v>
      </c>
    </row>
    <row r="40" spans="1:14" s="475" customFormat="1" ht="15" customHeight="1" x14ac:dyDescent="0.2">
      <c r="A40" s="475">
        <v>27</v>
      </c>
      <c r="B40" s="479" t="e">
        <f>'Tabelle 2.3'!#REF!</f>
        <v>#REF!</v>
      </c>
      <c r="C40" s="480" t="e">
        <f>'Tabelle 3.3'!#REF!</f>
        <v>#REF!</v>
      </c>
      <c r="D40" s="481" t="e">
        <f t="shared" si="3"/>
        <v>#REF!</v>
      </c>
      <c r="E40" s="481" t="e">
        <f t="shared" si="3"/>
        <v>#REF!</v>
      </c>
      <c r="F40" s="476" t="str">
        <f t="shared" si="4"/>
        <v/>
      </c>
      <c r="G40" s="476" t="str">
        <f t="shared" si="4"/>
        <v/>
      </c>
      <c r="H40" s="482" t="e">
        <f t="shared" si="5"/>
        <v>#REF!</v>
      </c>
      <c r="I40" s="482" t="e">
        <f t="shared" si="5"/>
        <v>#REF!</v>
      </c>
      <c r="J40" s="476" t="e">
        <f t="shared" si="6"/>
        <v>#REF!</v>
      </c>
      <c r="K40" s="476" t="e">
        <f t="shared" si="7"/>
        <v>#REF!</v>
      </c>
      <c r="L40" s="476" t="e">
        <f t="shared" si="8"/>
        <v>#REF!</v>
      </c>
      <c r="M40" s="476" t="e">
        <f t="shared" si="9"/>
        <v>#REF!</v>
      </c>
      <c r="N40" s="476">
        <v>273</v>
      </c>
    </row>
    <row r="41" spans="1:14" s="475" customFormat="1" ht="15" customHeight="1" x14ac:dyDescent="0.2">
      <c r="A41" s="475">
        <v>28</v>
      </c>
      <c r="B41" s="479" t="e">
        <f>'Tabelle 2.3'!#REF!</f>
        <v>#REF!</v>
      </c>
      <c r="C41" s="480" t="e">
        <f>'Tabelle 3.3'!#REF!</f>
        <v>#REF!</v>
      </c>
      <c r="D41" s="481" t="e">
        <f t="shared" si="3"/>
        <v>#REF!</v>
      </c>
      <c r="E41" s="481" t="e">
        <f t="shared" si="3"/>
        <v>#REF!</v>
      </c>
      <c r="F41" s="476" t="str">
        <f t="shared" si="4"/>
        <v/>
      </c>
      <c r="G41" s="476" t="str">
        <f t="shared" si="4"/>
        <v/>
      </c>
      <c r="H41" s="482" t="e">
        <f t="shared" si="5"/>
        <v>#REF!</v>
      </c>
      <c r="I41" s="482" t="e">
        <f t="shared" si="5"/>
        <v>#REF!</v>
      </c>
      <c r="J41" s="476" t="e">
        <f t="shared" si="6"/>
        <v>#REF!</v>
      </c>
      <c r="K41" s="476" t="e">
        <f t="shared" si="7"/>
        <v>#REF!</v>
      </c>
      <c r="L41" s="476" t="e">
        <f t="shared" si="8"/>
        <v>#REF!</v>
      </c>
      <c r="M41" s="476" t="e">
        <f t="shared" si="9"/>
        <v>#REF!</v>
      </c>
      <c r="N41" s="476">
        <v>284</v>
      </c>
    </row>
    <row r="42" spans="1:14" s="475" customFormat="1" ht="15" customHeight="1" x14ac:dyDescent="0.2">
      <c r="A42" s="475">
        <v>29</v>
      </c>
      <c r="B42" s="479" t="e">
        <f>'Tabelle 2.3'!#REF!</f>
        <v>#REF!</v>
      </c>
      <c r="C42" s="480" t="e">
        <f>'Tabelle 3.3'!#REF!</f>
        <v>#REF!</v>
      </c>
      <c r="D42" s="481" t="e">
        <f t="shared" si="3"/>
        <v>#REF!</v>
      </c>
      <c r="E42" s="481" t="e">
        <f t="shared" si="3"/>
        <v>#REF!</v>
      </c>
      <c r="F42" s="476" t="str">
        <f t="shared" si="4"/>
        <v/>
      </c>
      <c r="G42" s="476" t="str">
        <f t="shared" si="4"/>
        <v/>
      </c>
      <c r="H42" s="482" t="e">
        <f t="shared" si="5"/>
        <v>#REF!</v>
      </c>
      <c r="I42" s="482" t="e">
        <f t="shared" si="5"/>
        <v>#REF!</v>
      </c>
      <c r="J42" s="476" t="e">
        <f t="shared" si="6"/>
        <v>#REF!</v>
      </c>
      <c r="K42" s="476" t="e">
        <f t="shared" si="7"/>
        <v>#REF!</v>
      </c>
      <c r="L42" s="476" t="e">
        <f t="shared" si="8"/>
        <v>#REF!</v>
      </c>
      <c r="M42" s="476" t="e">
        <f t="shared" si="9"/>
        <v>#REF!</v>
      </c>
      <c r="N42" s="476">
        <v>294</v>
      </c>
    </row>
    <row r="43" spans="1:14" s="475" customFormat="1" ht="15" customHeight="1" x14ac:dyDescent="0.2">
      <c r="A43" s="475">
        <v>30</v>
      </c>
      <c r="B43" s="479" t="e">
        <f>'Tabelle 2.3'!#REF!</f>
        <v>#REF!</v>
      </c>
      <c r="C43" s="480" t="e">
        <f>'Tabelle 3.3'!#REF!</f>
        <v>#REF!</v>
      </c>
      <c r="D43" s="481" t="e">
        <f t="shared" si="3"/>
        <v>#REF!</v>
      </c>
      <c r="E43" s="481" t="e">
        <f t="shared" si="3"/>
        <v>#REF!</v>
      </c>
      <c r="F43" s="476" t="str">
        <f t="shared" si="4"/>
        <v/>
      </c>
      <c r="G43" s="476" t="str">
        <f t="shared" si="4"/>
        <v/>
      </c>
      <c r="H43" s="482" t="e">
        <f t="shared" si="5"/>
        <v>#REF!</v>
      </c>
      <c r="I43" s="482" t="e">
        <f t="shared" si="5"/>
        <v>#REF!</v>
      </c>
      <c r="J43" s="476" t="e">
        <f t="shared" si="6"/>
        <v>#REF!</v>
      </c>
      <c r="K43" s="476" t="e">
        <f t="shared" si="7"/>
        <v>#REF!</v>
      </c>
      <c r="L43" s="476" t="e">
        <f t="shared" si="8"/>
        <v>#REF!</v>
      </c>
      <c r="M43" s="476" t="e">
        <f t="shared" si="9"/>
        <v>#REF!</v>
      </c>
      <c r="N43" s="476">
        <v>304</v>
      </c>
    </row>
    <row r="44" spans="1:14" s="475" customFormat="1" ht="15" customHeight="1" x14ac:dyDescent="0.2">
      <c r="A44" s="475">
        <v>31</v>
      </c>
      <c r="B44" s="479" t="e">
        <f>'Tabelle 2.3'!#REF!</f>
        <v>#REF!</v>
      </c>
      <c r="C44" s="480" t="e">
        <f>'Tabelle 3.3'!#REF!</f>
        <v>#REF!</v>
      </c>
      <c r="D44" s="481" t="e">
        <f t="shared" si="3"/>
        <v>#REF!</v>
      </c>
      <c r="E44" s="481" t="e">
        <f t="shared" si="3"/>
        <v>#REF!</v>
      </c>
      <c r="F44" s="476" t="str">
        <f t="shared" si="4"/>
        <v/>
      </c>
      <c r="G44" s="476" t="str">
        <f t="shared" si="4"/>
        <v/>
      </c>
      <c r="H44" s="482" t="e">
        <f t="shared" si="5"/>
        <v>#REF!</v>
      </c>
      <c r="I44" s="482" t="e">
        <f t="shared" si="5"/>
        <v>#REF!</v>
      </c>
      <c r="J44" s="476" t="e">
        <f t="shared" si="6"/>
        <v>#REF!</v>
      </c>
      <c r="K44" s="476" t="e">
        <f t="shared" si="7"/>
        <v>#REF!</v>
      </c>
      <c r="L44" s="476" t="e">
        <f t="shared" si="8"/>
        <v>#REF!</v>
      </c>
      <c r="M44" s="476" t="e">
        <f t="shared" si="9"/>
        <v>#REF!</v>
      </c>
      <c r="N44" s="476">
        <v>315</v>
      </c>
    </row>
    <row r="45" spans="1:14" s="475" customFormat="1" ht="15" customHeight="1" x14ac:dyDescent="0.2">
      <c r="A45" s="475">
        <v>32</v>
      </c>
      <c r="B45" s="479">
        <f>'Tabelle 2.3'!J36</f>
        <v>-0.65035994764397909</v>
      </c>
      <c r="C45" s="480">
        <f>'Tabelle 3.3'!J36</f>
        <v>-4.5777146912704048</v>
      </c>
      <c r="D45" s="481">
        <f t="shared" si="3"/>
        <v>-0.65035994764397909</v>
      </c>
      <c r="E45" s="481">
        <f t="shared" si="3"/>
        <v>-4.5777146912704048</v>
      </c>
      <c r="F45" s="476" t="str">
        <f t="shared" si="4"/>
        <v/>
      </c>
      <c r="G45" s="476" t="str">
        <f t="shared" si="4"/>
        <v/>
      </c>
      <c r="H45" s="482" t="str">
        <f t="shared" si="5"/>
        <v/>
      </c>
      <c r="I45" s="482" t="str">
        <f t="shared" si="5"/>
        <v/>
      </c>
      <c r="J45" s="476" t="e">
        <f t="shared" si="6"/>
        <v>#N/A</v>
      </c>
      <c r="K45" s="476" t="e">
        <f t="shared" si="7"/>
        <v>#N/A</v>
      </c>
      <c r="L45" s="476" t="e">
        <f t="shared" si="8"/>
        <v>#N/A</v>
      </c>
      <c r="M45" s="476" t="e">
        <f t="shared" si="9"/>
        <v>#N/A</v>
      </c>
      <c r="N45" s="476">
        <v>325</v>
      </c>
    </row>
    <row r="46" spans="1:14" s="475" customFormat="1" ht="15" customHeight="1" x14ac:dyDescent="0.2">
      <c r="E46" s="476"/>
      <c r="F46" s="476"/>
      <c r="G46" s="476"/>
      <c r="H46" s="476"/>
      <c r="I46" s="476"/>
      <c r="J46" s="476"/>
      <c r="K46" s="476"/>
      <c r="L46" s="476"/>
      <c r="M46" s="476"/>
      <c r="N46" s="476"/>
    </row>
    <row r="47" spans="1:14" s="475" customFormat="1" ht="15" customHeight="1" x14ac:dyDescent="0.2">
      <c r="D47" s="483"/>
      <c r="E47" s="476"/>
      <c r="F47" s="476"/>
      <c r="G47" s="476"/>
      <c r="H47" s="476"/>
      <c r="I47" s="476"/>
      <c r="J47" s="476"/>
      <c r="K47" s="476"/>
      <c r="L47" s="476"/>
      <c r="M47" s="476"/>
      <c r="N47" s="476"/>
    </row>
    <row r="48" spans="1:14" s="475" customFormat="1" ht="15" customHeight="1" x14ac:dyDescent="0.2">
      <c r="A48" s="477" t="s">
        <v>453</v>
      </c>
      <c r="E48" s="476"/>
      <c r="F48" s="476"/>
      <c r="G48" s="476"/>
      <c r="H48" s="476"/>
      <c r="I48" s="476"/>
      <c r="J48" s="476"/>
      <c r="K48" s="476"/>
      <c r="L48" s="476"/>
      <c r="M48" s="476"/>
      <c r="N48" s="476"/>
    </row>
    <row r="49" spans="1:14" ht="15" customHeight="1" x14ac:dyDescent="0.2">
      <c r="A49" s="673" t="s">
        <v>454</v>
      </c>
      <c r="B49" s="674" t="s">
        <v>102</v>
      </c>
      <c r="C49" s="674"/>
      <c r="D49" s="674"/>
      <c r="E49" s="675" t="s">
        <v>455</v>
      </c>
      <c r="F49" s="675"/>
      <c r="G49" s="675"/>
      <c r="H49" s="676" t="s">
        <v>456</v>
      </c>
      <c r="I49" s="677" t="s">
        <v>457</v>
      </c>
      <c r="J49" s="677"/>
      <c r="K49" s="677"/>
      <c r="L49" s="484" t="s">
        <v>458</v>
      </c>
      <c r="M49" s="461"/>
      <c r="N49" s="453"/>
    </row>
    <row r="50" spans="1:14" ht="39.950000000000003" customHeight="1" x14ac:dyDescent="0.2">
      <c r="A50" s="673"/>
      <c r="B50" s="485" t="s">
        <v>441</v>
      </c>
      <c r="C50" s="485" t="s">
        <v>120</v>
      </c>
      <c r="D50" s="485" t="s">
        <v>121</v>
      </c>
      <c r="E50" s="485" t="s">
        <v>441</v>
      </c>
      <c r="F50" s="485" t="s">
        <v>120</v>
      </c>
      <c r="G50" s="485" t="s">
        <v>121</v>
      </c>
      <c r="H50" s="676"/>
      <c r="I50" s="485" t="s">
        <v>441</v>
      </c>
      <c r="J50" s="485" t="s">
        <v>120</v>
      </c>
      <c r="K50" s="485" t="s">
        <v>121</v>
      </c>
      <c r="L50" s="485" t="s">
        <v>459</v>
      </c>
      <c r="M50" s="485"/>
      <c r="N50" s="485"/>
    </row>
    <row r="51" spans="1:14" ht="15" customHeight="1" x14ac:dyDescent="0.2">
      <c r="A51" s="486" t="s">
        <v>460</v>
      </c>
      <c r="B51" s="487">
        <v>33443</v>
      </c>
      <c r="C51" s="487">
        <v>2889</v>
      </c>
      <c r="D51" s="487">
        <v>805</v>
      </c>
      <c r="E51" s="488">
        <f>IF($A$51=37802,IF(COUNTBLANK(B$51:B$70)&gt;0,#N/A,B51/B$51*100),IF(COUNTBLANK(B$51:B$75)&gt;0,#N/A,B51/B$51*100))</f>
        <v>100</v>
      </c>
      <c r="F51" s="488">
        <f>IF($A$51=37802,IF(COUNTBLANK(C$51:C$70)&gt;0,#N/A,C51/C$51*100),IF(COUNTBLANK(C$51:C$75)&gt;0,#N/A,C51/C$51*100))</f>
        <v>100</v>
      </c>
      <c r="G51" s="488">
        <f>IF($A$51=37802,IF(COUNTBLANK(D$51:D$70)&gt;0,#N/A,D51/D$51*100),IF(COUNTBLANK(D$51:D$75)&gt;0,#N/A,D51/D$51*100))</f>
        <v>100</v>
      </c>
      <c r="H51" s="489" t="str">
        <f>IF(ISERROR(L51)=TRUE,IF(MONTH(A51)=MONTH(MAX(A$51:A$75)),A51,""),"")</f>
        <v/>
      </c>
      <c r="I51" s="488" t="str">
        <f>IF($H51&lt;&gt;"",E51,"")</f>
        <v/>
      </c>
      <c r="J51" s="488" t="str">
        <f>IF($H51&lt;&gt;"",F51,"")</f>
        <v/>
      </c>
      <c r="K51" s="488" t="str">
        <f t="shared" ref="J51:K66" si="10">IF($H51&lt;&gt;"",G51,"")</f>
        <v/>
      </c>
      <c r="L51" s="488" t="e">
        <f>IF(A$51=37802,IF(AND(COUNTBLANK(B$51:B$70)&lt;&gt;0,COUNTBLANK(C$51:C$70)&lt;&gt;0,COUNTBLANK(D$51:D$70)&lt;&gt;0),135,#N/A),IF(AND(COUNTBLANK(B$51:B$75)&lt;&gt;0,COUNTBLANK(C$51:C$75)&lt;&gt;0,COUNTBLANK(D$51:D$75)&lt;&gt;0),135,#N/A))</f>
        <v>#N/A</v>
      </c>
    </row>
    <row r="52" spans="1:14" ht="15" customHeight="1" x14ac:dyDescent="0.2">
      <c r="A52" s="486" t="s">
        <v>461</v>
      </c>
      <c r="B52" s="487">
        <v>33830</v>
      </c>
      <c r="C52" s="487">
        <v>2872</v>
      </c>
      <c r="D52" s="487">
        <v>821</v>
      </c>
      <c r="E52" s="488">
        <f t="shared" ref="E52:G70" si="11">IF($A$51=37802,IF(COUNTBLANK(B$51:B$70)&gt;0,#N/A,B52/B$51*100),IF(COUNTBLANK(B$51:B$75)&gt;0,#N/A,B52/B$51*100))</f>
        <v>101.15719283557097</v>
      </c>
      <c r="F52" s="488">
        <f t="shared" si="11"/>
        <v>99.411561093804082</v>
      </c>
      <c r="G52" s="488">
        <f t="shared" si="11"/>
        <v>101.98757763975155</v>
      </c>
      <c r="H52" s="489" t="str">
        <f>IF(ISERROR(L52)=TRUE,IF(MONTH(A52)=MONTH(MAX(A$51:A$75)),A52,""),"")</f>
        <v/>
      </c>
      <c r="I52" s="488" t="str">
        <f t="shared" ref="I52:K75" si="12">IF($H52&lt;&gt;"",E52,"")</f>
        <v/>
      </c>
      <c r="J52" s="488" t="str">
        <f t="shared" si="10"/>
        <v/>
      </c>
      <c r="K52" s="488" t="str">
        <f t="shared" si="10"/>
        <v/>
      </c>
      <c r="L52" s="488" t="e">
        <f t="shared" ref="L52:L75" si="13">IF(A$51=37802,IF(AND(COUNTBLANK(B$51:B$70)&lt;&gt;0,COUNTBLANK(C$51:C$70)&lt;&gt;0,COUNTBLANK(D$51:D$70)&lt;&gt;0),135,#N/A),IF(AND(COUNTBLANK(B$51:B$75)&lt;&gt;0,COUNTBLANK(C$51:C$75)&lt;&gt;0,COUNTBLANK(D$51:D$75)&lt;&gt;0),135,#N/A))</f>
        <v>#N/A</v>
      </c>
    </row>
    <row r="53" spans="1:14" ht="15" customHeight="1" x14ac:dyDescent="0.2">
      <c r="A53" s="490">
        <v>41883</v>
      </c>
      <c r="B53" s="487">
        <v>34263</v>
      </c>
      <c r="C53" s="487">
        <v>2726</v>
      </c>
      <c r="D53" s="487">
        <v>865</v>
      </c>
      <c r="E53" s="488">
        <f t="shared" si="11"/>
        <v>102.4519331399695</v>
      </c>
      <c r="F53" s="488">
        <f t="shared" si="11"/>
        <v>94.35790931118035</v>
      </c>
      <c r="G53" s="488">
        <f t="shared" si="11"/>
        <v>107.45341614906832</v>
      </c>
      <c r="H53" s="489">
        <f>IF(ISERROR(L53)=TRUE,IF(MONTH(A53)=MONTH(MAX(A$51:A$75)),A53,""),"")</f>
        <v>41883</v>
      </c>
      <c r="I53" s="488">
        <f t="shared" si="12"/>
        <v>102.4519331399695</v>
      </c>
      <c r="J53" s="488">
        <f t="shared" si="10"/>
        <v>94.35790931118035</v>
      </c>
      <c r="K53" s="488">
        <f t="shared" si="10"/>
        <v>107.45341614906832</v>
      </c>
      <c r="L53" s="488" t="e">
        <f t="shared" si="13"/>
        <v>#N/A</v>
      </c>
    </row>
    <row r="54" spans="1:14" ht="15" customHeight="1" x14ac:dyDescent="0.2">
      <c r="A54" s="490" t="s">
        <v>462</v>
      </c>
      <c r="B54" s="487">
        <v>33499</v>
      </c>
      <c r="C54" s="487">
        <v>2792</v>
      </c>
      <c r="D54" s="487">
        <v>847</v>
      </c>
      <c r="E54" s="488">
        <f t="shared" si="11"/>
        <v>100.16744909248571</v>
      </c>
      <c r="F54" s="488">
        <f t="shared" si="11"/>
        <v>96.642436829352718</v>
      </c>
      <c r="G54" s="488">
        <f t="shared" si="11"/>
        <v>105.21739130434781</v>
      </c>
      <c r="H54" s="489" t="str">
        <f>IF(ISERROR(L54)=TRUE,IF(MONTH(A54)=MONTH(MAX(A$51:A$75)),A54,""),"")</f>
        <v/>
      </c>
      <c r="I54" s="488" t="str">
        <f t="shared" si="12"/>
        <v/>
      </c>
      <c r="J54" s="488" t="str">
        <f t="shared" si="10"/>
        <v/>
      </c>
      <c r="K54" s="488" t="str">
        <f t="shared" si="10"/>
        <v/>
      </c>
      <c r="L54" s="488" t="e">
        <f t="shared" si="13"/>
        <v>#N/A</v>
      </c>
    </row>
    <row r="55" spans="1:14" ht="15" customHeight="1" x14ac:dyDescent="0.2">
      <c r="A55" s="490" t="s">
        <v>463</v>
      </c>
      <c r="B55" s="487">
        <v>33187</v>
      </c>
      <c r="C55" s="487">
        <v>2682</v>
      </c>
      <c r="D55" s="487">
        <v>818</v>
      </c>
      <c r="E55" s="488">
        <f t="shared" si="11"/>
        <v>99.234518434350989</v>
      </c>
      <c r="F55" s="488">
        <f t="shared" si="11"/>
        <v>92.834890965732086</v>
      </c>
      <c r="G55" s="488">
        <f t="shared" si="11"/>
        <v>101.61490683229815</v>
      </c>
      <c r="H55" s="489" t="str">
        <f t="shared" ref="H55:H70" si="14">IF(ISERROR(L55)=TRUE,IF(MONTH(A55)=MONTH(MAX(A$51:A$75)),A55,""),"")</f>
        <v/>
      </c>
      <c r="I55" s="488" t="str">
        <f t="shared" si="12"/>
        <v/>
      </c>
      <c r="J55" s="488" t="str">
        <f t="shared" si="10"/>
        <v/>
      </c>
      <c r="K55" s="488" t="str">
        <f t="shared" si="10"/>
        <v/>
      </c>
      <c r="L55" s="488" t="e">
        <f t="shared" si="13"/>
        <v>#N/A</v>
      </c>
    </row>
    <row r="56" spans="1:14" ht="15" customHeight="1" x14ac:dyDescent="0.2">
      <c r="A56" s="490" t="s">
        <v>464</v>
      </c>
      <c r="B56" s="487">
        <v>33517</v>
      </c>
      <c r="C56" s="487">
        <v>2668</v>
      </c>
      <c r="D56" s="487">
        <v>835</v>
      </c>
      <c r="E56" s="488">
        <f t="shared" si="11"/>
        <v>100.22127201507043</v>
      </c>
      <c r="F56" s="488">
        <f t="shared" si="11"/>
        <v>92.350294219453104</v>
      </c>
      <c r="G56" s="488">
        <f t="shared" si="11"/>
        <v>103.72670807453417</v>
      </c>
      <c r="H56" s="489" t="str">
        <f t="shared" si="14"/>
        <v/>
      </c>
      <c r="I56" s="488" t="str">
        <f t="shared" si="12"/>
        <v/>
      </c>
      <c r="J56" s="488" t="str">
        <f t="shared" si="10"/>
        <v/>
      </c>
      <c r="K56" s="488" t="str">
        <f t="shared" si="10"/>
        <v/>
      </c>
      <c r="L56" s="488" t="e">
        <f t="shared" si="13"/>
        <v>#N/A</v>
      </c>
    </row>
    <row r="57" spans="1:14" ht="15" customHeight="1" x14ac:dyDescent="0.2">
      <c r="A57" s="490">
        <v>42248</v>
      </c>
      <c r="B57" s="487">
        <v>33896</v>
      </c>
      <c r="C57" s="487">
        <v>2611</v>
      </c>
      <c r="D57" s="487">
        <v>875</v>
      </c>
      <c r="E57" s="488">
        <f t="shared" si="11"/>
        <v>101.35454355171485</v>
      </c>
      <c r="F57" s="488">
        <f t="shared" si="11"/>
        <v>90.377293181031504</v>
      </c>
      <c r="G57" s="488">
        <f t="shared" si="11"/>
        <v>108.69565217391303</v>
      </c>
      <c r="H57" s="489">
        <f t="shared" si="14"/>
        <v>42248</v>
      </c>
      <c r="I57" s="488">
        <f t="shared" si="12"/>
        <v>101.35454355171485</v>
      </c>
      <c r="J57" s="488">
        <f t="shared" si="10"/>
        <v>90.377293181031504</v>
      </c>
      <c r="K57" s="488">
        <f t="shared" si="10"/>
        <v>108.69565217391303</v>
      </c>
      <c r="L57" s="488" t="e">
        <f t="shared" si="13"/>
        <v>#N/A</v>
      </c>
    </row>
    <row r="58" spans="1:14" ht="15" customHeight="1" x14ac:dyDescent="0.2">
      <c r="A58" s="490" t="s">
        <v>465</v>
      </c>
      <c r="B58" s="487">
        <v>33446</v>
      </c>
      <c r="C58" s="487">
        <v>2628</v>
      </c>
      <c r="D58" s="487">
        <v>878</v>
      </c>
      <c r="E58" s="488">
        <f t="shared" si="11"/>
        <v>100.00897048709744</v>
      </c>
      <c r="F58" s="488">
        <f t="shared" si="11"/>
        <v>90.965732087227408</v>
      </c>
      <c r="G58" s="488">
        <f t="shared" si="11"/>
        <v>109.06832298136646</v>
      </c>
      <c r="H58" s="489" t="str">
        <f t="shared" si="14"/>
        <v/>
      </c>
      <c r="I58" s="488" t="str">
        <f t="shared" si="12"/>
        <v/>
      </c>
      <c r="J58" s="488" t="str">
        <f t="shared" si="10"/>
        <v/>
      </c>
      <c r="K58" s="488" t="str">
        <f t="shared" si="10"/>
        <v/>
      </c>
      <c r="L58" s="488" t="e">
        <f t="shared" si="13"/>
        <v>#N/A</v>
      </c>
    </row>
    <row r="59" spans="1:14" ht="15" customHeight="1" x14ac:dyDescent="0.2">
      <c r="A59" s="490" t="s">
        <v>466</v>
      </c>
      <c r="B59" s="487">
        <v>33346</v>
      </c>
      <c r="C59" s="487">
        <v>2598</v>
      </c>
      <c r="D59" s="487">
        <v>890</v>
      </c>
      <c r="E59" s="488">
        <f t="shared" si="11"/>
        <v>99.709954250515793</v>
      </c>
      <c r="F59" s="488">
        <f t="shared" si="11"/>
        <v>89.927310488058154</v>
      </c>
      <c r="G59" s="488">
        <f t="shared" si="11"/>
        <v>110.55900621118013</v>
      </c>
      <c r="H59" s="489" t="str">
        <f t="shared" si="14"/>
        <v/>
      </c>
      <c r="I59" s="488" t="str">
        <f t="shared" si="12"/>
        <v/>
      </c>
      <c r="J59" s="488" t="str">
        <f t="shared" si="10"/>
        <v/>
      </c>
      <c r="K59" s="488" t="str">
        <f t="shared" si="10"/>
        <v/>
      </c>
      <c r="L59" s="488" t="e">
        <f t="shared" si="13"/>
        <v>#N/A</v>
      </c>
    </row>
    <row r="60" spans="1:14" ht="15" customHeight="1" x14ac:dyDescent="0.2">
      <c r="A60" s="490" t="s">
        <v>467</v>
      </c>
      <c r="B60" s="487">
        <v>33538</v>
      </c>
      <c r="C60" s="487">
        <v>2570</v>
      </c>
      <c r="D60" s="487">
        <v>902</v>
      </c>
      <c r="E60" s="488">
        <f t="shared" si="11"/>
        <v>100.28406542475257</v>
      </c>
      <c r="F60" s="488">
        <f t="shared" si="11"/>
        <v>88.958116995500163</v>
      </c>
      <c r="G60" s="488">
        <f t="shared" si="11"/>
        <v>112.04968944099379</v>
      </c>
      <c r="H60" s="489" t="str">
        <f t="shared" si="14"/>
        <v/>
      </c>
      <c r="I60" s="488" t="str">
        <f t="shared" si="12"/>
        <v/>
      </c>
      <c r="J60" s="488" t="str">
        <f t="shared" si="10"/>
        <v/>
      </c>
      <c r="K60" s="488" t="str">
        <f t="shared" si="10"/>
        <v/>
      </c>
      <c r="L60" s="488" t="e">
        <f t="shared" si="13"/>
        <v>#N/A</v>
      </c>
    </row>
    <row r="61" spans="1:14" ht="15" customHeight="1" x14ac:dyDescent="0.2">
      <c r="A61" s="490">
        <v>42614</v>
      </c>
      <c r="B61" s="487">
        <v>34071</v>
      </c>
      <c r="C61" s="487">
        <v>2482</v>
      </c>
      <c r="D61" s="487">
        <v>903</v>
      </c>
      <c r="E61" s="488">
        <f t="shared" si="11"/>
        <v>101.87782196573274</v>
      </c>
      <c r="F61" s="488">
        <f t="shared" si="11"/>
        <v>85.912080304603663</v>
      </c>
      <c r="G61" s="488">
        <f t="shared" si="11"/>
        <v>112.17391304347825</v>
      </c>
      <c r="H61" s="489">
        <f t="shared" si="14"/>
        <v>42614</v>
      </c>
      <c r="I61" s="488">
        <f t="shared" si="12"/>
        <v>101.87782196573274</v>
      </c>
      <c r="J61" s="488">
        <f t="shared" si="10"/>
        <v>85.912080304603663</v>
      </c>
      <c r="K61" s="488">
        <f t="shared" si="10"/>
        <v>112.17391304347825</v>
      </c>
      <c r="L61" s="488" t="e">
        <f t="shared" si="13"/>
        <v>#N/A</v>
      </c>
    </row>
    <row r="62" spans="1:14" ht="15" customHeight="1" x14ac:dyDescent="0.2">
      <c r="A62" s="490" t="s">
        <v>468</v>
      </c>
      <c r="B62" s="487">
        <v>33599</v>
      </c>
      <c r="C62" s="487">
        <v>2481</v>
      </c>
      <c r="D62" s="487">
        <v>891</v>
      </c>
      <c r="E62" s="488">
        <f t="shared" si="11"/>
        <v>100.46646532906738</v>
      </c>
      <c r="F62" s="488">
        <f t="shared" si="11"/>
        <v>85.877466251298031</v>
      </c>
      <c r="G62" s="488">
        <f t="shared" si="11"/>
        <v>110.68322981366458</v>
      </c>
      <c r="H62" s="489" t="str">
        <f t="shared" si="14"/>
        <v/>
      </c>
      <c r="I62" s="488" t="str">
        <f t="shared" si="12"/>
        <v/>
      </c>
      <c r="J62" s="488" t="str">
        <f t="shared" si="10"/>
        <v/>
      </c>
      <c r="K62" s="488" t="str">
        <f t="shared" si="10"/>
        <v/>
      </c>
      <c r="L62" s="488" t="e">
        <f t="shared" si="13"/>
        <v>#N/A</v>
      </c>
    </row>
    <row r="63" spans="1:14" ht="15" customHeight="1" x14ac:dyDescent="0.2">
      <c r="A63" s="490" t="s">
        <v>469</v>
      </c>
      <c r="B63" s="487">
        <v>33494</v>
      </c>
      <c r="C63" s="487">
        <v>2444</v>
      </c>
      <c r="D63" s="487">
        <v>908</v>
      </c>
      <c r="E63" s="488">
        <f t="shared" si="11"/>
        <v>100.15249828065664</v>
      </c>
      <c r="F63" s="488">
        <f t="shared" si="11"/>
        <v>84.596746278989272</v>
      </c>
      <c r="G63" s="488">
        <f t="shared" si="11"/>
        <v>112.79503105590064</v>
      </c>
      <c r="H63" s="489" t="str">
        <f t="shared" si="14"/>
        <v/>
      </c>
      <c r="I63" s="488" t="str">
        <f t="shared" si="12"/>
        <v/>
      </c>
      <c r="J63" s="488" t="str">
        <f t="shared" si="10"/>
        <v/>
      </c>
      <c r="K63" s="488" t="str">
        <f t="shared" si="10"/>
        <v/>
      </c>
      <c r="L63" s="488" t="e">
        <f t="shared" si="13"/>
        <v>#N/A</v>
      </c>
    </row>
    <row r="64" spans="1:14" ht="15" customHeight="1" x14ac:dyDescent="0.2">
      <c r="A64" s="490" t="s">
        <v>470</v>
      </c>
      <c r="B64" s="487">
        <v>33717</v>
      </c>
      <c r="C64" s="487">
        <v>2477</v>
      </c>
      <c r="D64" s="487">
        <v>926</v>
      </c>
      <c r="E64" s="488">
        <f t="shared" si="11"/>
        <v>100.81930448823371</v>
      </c>
      <c r="F64" s="488">
        <f t="shared" si="11"/>
        <v>85.739010038075463</v>
      </c>
      <c r="G64" s="488">
        <f t="shared" si="11"/>
        <v>115.03105590062113</v>
      </c>
      <c r="H64" s="489" t="str">
        <f t="shared" si="14"/>
        <v/>
      </c>
      <c r="I64" s="488" t="str">
        <f t="shared" si="12"/>
        <v/>
      </c>
      <c r="J64" s="488" t="str">
        <f t="shared" si="10"/>
        <v/>
      </c>
      <c r="K64" s="488" t="str">
        <f t="shared" si="10"/>
        <v/>
      </c>
      <c r="L64" s="488" t="e">
        <f t="shared" si="13"/>
        <v>#N/A</v>
      </c>
    </row>
    <row r="65" spans="1:12" ht="15" customHeight="1" x14ac:dyDescent="0.2">
      <c r="A65" s="490">
        <v>42979</v>
      </c>
      <c r="B65" s="487">
        <v>34401</v>
      </c>
      <c r="C65" s="487">
        <v>2439</v>
      </c>
      <c r="D65" s="487">
        <v>924</v>
      </c>
      <c r="E65" s="488">
        <f t="shared" si="11"/>
        <v>102.86457554645216</v>
      </c>
      <c r="F65" s="488">
        <f t="shared" si="11"/>
        <v>84.423676012461058</v>
      </c>
      <c r="G65" s="488">
        <f t="shared" si="11"/>
        <v>114.78260869565217</v>
      </c>
      <c r="H65" s="489">
        <f t="shared" si="14"/>
        <v>42979</v>
      </c>
      <c r="I65" s="488">
        <f t="shared" si="12"/>
        <v>102.86457554645216</v>
      </c>
      <c r="J65" s="488">
        <f t="shared" si="10"/>
        <v>84.423676012461058</v>
      </c>
      <c r="K65" s="488">
        <f t="shared" si="10"/>
        <v>114.78260869565217</v>
      </c>
      <c r="L65" s="488" t="e">
        <f t="shared" si="13"/>
        <v>#N/A</v>
      </c>
    </row>
    <row r="66" spans="1:12" ht="15" customHeight="1" x14ac:dyDescent="0.2">
      <c r="A66" s="490" t="s">
        <v>471</v>
      </c>
      <c r="B66" s="487">
        <v>34113</v>
      </c>
      <c r="C66" s="487">
        <v>2451</v>
      </c>
      <c r="D66" s="487">
        <v>916</v>
      </c>
      <c r="E66" s="488">
        <f t="shared" si="11"/>
        <v>102.00340878509704</v>
      </c>
      <c r="F66" s="488">
        <f t="shared" si="11"/>
        <v>84.839044652128763</v>
      </c>
      <c r="G66" s="488">
        <f t="shared" si="11"/>
        <v>113.7888198757764</v>
      </c>
      <c r="H66" s="489" t="str">
        <f t="shared" si="14"/>
        <v/>
      </c>
      <c r="I66" s="488" t="str">
        <f t="shared" si="12"/>
        <v/>
      </c>
      <c r="J66" s="488" t="str">
        <f t="shared" si="10"/>
        <v/>
      </c>
      <c r="K66" s="488" t="str">
        <f t="shared" si="10"/>
        <v/>
      </c>
      <c r="L66" s="488" t="e">
        <f t="shared" si="13"/>
        <v>#N/A</v>
      </c>
    </row>
    <row r="67" spans="1:12" ht="15" customHeight="1" x14ac:dyDescent="0.2">
      <c r="A67" s="490" t="s">
        <v>472</v>
      </c>
      <c r="B67" s="487">
        <v>33920</v>
      </c>
      <c r="C67" s="487">
        <v>2382</v>
      </c>
      <c r="D67" s="487">
        <v>920</v>
      </c>
      <c r="E67" s="488">
        <f t="shared" si="11"/>
        <v>101.42630744849446</v>
      </c>
      <c r="F67" s="488">
        <f t="shared" si="11"/>
        <v>82.450674974039458</v>
      </c>
      <c r="G67" s="488">
        <f t="shared" si="11"/>
        <v>114.28571428571428</v>
      </c>
      <c r="H67" s="489" t="str">
        <f t="shared" si="14"/>
        <v/>
      </c>
      <c r="I67" s="488" t="str">
        <f t="shared" si="12"/>
        <v/>
      </c>
      <c r="J67" s="488" t="str">
        <f t="shared" si="12"/>
        <v/>
      </c>
      <c r="K67" s="488" t="str">
        <f t="shared" si="12"/>
        <v/>
      </c>
      <c r="L67" s="488" t="e">
        <f t="shared" si="13"/>
        <v>#N/A</v>
      </c>
    </row>
    <row r="68" spans="1:12" ht="15" customHeight="1" x14ac:dyDescent="0.2">
      <c r="A68" s="490" t="s">
        <v>473</v>
      </c>
      <c r="B68" s="487">
        <v>34101</v>
      </c>
      <c r="C68" s="487">
        <v>2421</v>
      </c>
      <c r="D68" s="487">
        <v>950</v>
      </c>
      <c r="E68" s="488">
        <f t="shared" si="11"/>
        <v>101.96752683670722</v>
      </c>
      <c r="F68" s="488">
        <f t="shared" si="11"/>
        <v>83.800623052959494</v>
      </c>
      <c r="G68" s="488">
        <f t="shared" si="11"/>
        <v>118.01242236024845</v>
      </c>
      <c r="H68" s="489" t="str">
        <f t="shared" si="14"/>
        <v/>
      </c>
      <c r="I68" s="488" t="str">
        <f t="shared" si="12"/>
        <v/>
      </c>
      <c r="J68" s="488" t="str">
        <f t="shared" si="12"/>
        <v/>
      </c>
      <c r="K68" s="488" t="str">
        <f t="shared" si="12"/>
        <v/>
      </c>
      <c r="L68" s="488" t="e">
        <f t="shared" si="13"/>
        <v>#N/A</v>
      </c>
    </row>
    <row r="69" spans="1:12" ht="15" customHeight="1" x14ac:dyDescent="0.2">
      <c r="A69" s="490">
        <v>43344</v>
      </c>
      <c r="B69" s="487">
        <v>34359</v>
      </c>
      <c r="C69" s="487">
        <v>2365</v>
      </c>
      <c r="D69" s="487">
        <v>962</v>
      </c>
      <c r="E69" s="488">
        <f t="shared" si="11"/>
        <v>102.73898872708789</v>
      </c>
      <c r="F69" s="488">
        <f t="shared" si="11"/>
        <v>81.86223606784354</v>
      </c>
      <c r="G69" s="488">
        <f t="shared" si="11"/>
        <v>119.50310559006212</v>
      </c>
      <c r="H69" s="489">
        <f t="shared" si="14"/>
        <v>43344</v>
      </c>
      <c r="I69" s="488">
        <f t="shared" si="12"/>
        <v>102.73898872708789</v>
      </c>
      <c r="J69" s="488">
        <f t="shared" si="12"/>
        <v>81.86223606784354</v>
      </c>
      <c r="K69" s="488">
        <f t="shared" si="12"/>
        <v>119.50310559006212</v>
      </c>
      <c r="L69" s="488" t="e">
        <f t="shared" si="13"/>
        <v>#N/A</v>
      </c>
    </row>
    <row r="70" spans="1:12" ht="15" customHeight="1" x14ac:dyDescent="0.2">
      <c r="A70" s="490" t="s">
        <v>474</v>
      </c>
      <c r="B70" s="487">
        <v>33949</v>
      </c>
      <c r="C70" s="487">
        <v>2342</v>
      </c>
      <c r="D70" s="487">
        <v>958</v>
      </c>
      <c r="E70" s="488">
        <f t="shared" si="11"/>
        <v>101.51302215710314</v>
      </c>
      <c r="F70" s="488">
        <f t="shared" si="11"/>
        <v>81.066112841813776</v>
      </c>
      <c r="G70" s="488">
        <f t="shared" si="11"/>
        <v>119.00621118012423</v>
      </c>
      <c r="H70" s="489" t="str">
        <f t="shared" si="14"/>
        <v/>
      </c>
      <c r="I70" s="488" t="str">
        <f t="shared" si="12"/>
        <v/>
      </c>
      <c r="J70" s="488" t="str">
        <f t="shared" si="12"/>
        <v/>
      </c>
      <c r="K70" s="488" t="str">
        <f t="shared" si="12"/>
        <v/>
      </c>
      <c r="L70" s="488" t="e">
        <f t="shared" si="13"/>
        <v>#N/A</v>
      </c>
    </row>
    <row r="71" spans="1:12" ht="15" customHeight="1" x14ac:dyDescent="0.2">
      <c r="A71" s="490" t="s">
        <v>475</v>
      </c>
      <c r="B71" s="487">
        <v>33781</v>
      </c>
      <c r="C71" s="487">
        <v>2282</v>
      </c>
      <c r="D71" s="487">
        <v>945</v>
      </c>
      <c r="E71" s="491">
        <f t="shared" ref="E71:G75" si="15">IF($A$51=37802,IF(COUNTBLANK(B$51:B$70)&gt;0,#N/A,IF(ISBLANK(B71)=FALSE,B71/B$51*100,#N/A)),IF(COUNTBLANK(B$51:B$75)&gt;0,#N/A,B71/B$51*100))</f>
        <v>101.01067487964596</v>
      </c>
      <c r="F71" s="491">
        <f t="shared" si="15"/>
        <v>78.989269643475239</v>
      </c>
      <c r="G71" s="491">
        <f t="shared" si="15"/>
        <v>117.39130434782609</v>
      </c>
      <c r="H71" s="492" t="str">
        <f>IF(A$51=37802,IF(ISERROR(L71)=TRUE,IF(ISBLANK(A71)=FALSE,IF(MONTH(A71)=MONTH(MAX(A$51:A$75)),A71,""),""),""),IF(ISERROR(L71)=TRUE,IF(MONTH(A71)=MONTH(MAX(A$51:A$75)),A71,""),""))</f>
        <v/>
      </c>
      <c r="I71" s="488" t="str">
        <f t="shared" si="12"/>
        <v/>
      </c>
      <c r="J71" s="488" t="str">
        <f t="shared" si="12"/>
        <v/>
      </c>
      <c r="K71" s="488" t="str">
        <f t="shared" si="12"/>
        <v/>
      </c>
      <c r="L71" s="488" t="e">
        <f t="shared" si="13"/>
        <v>#N/A</v>
      </c>
    </row>
    <row r="72" spans="1:12" ht="15" customHeight="1" x14ac:dyDescent="0.2">
      <c r="A72" s="490" t="s">
        <v>476</v>
      </c>
      <c r="B72" s="487">
        <v>33890</v>
      </c>
      <c r="C72" s="487">
        <v>2350</v>
      </c>
      <c r="D72" s="487">
        <v>978</v>
      </c>
      <c r="E72" s="491">
        <f t="shared" si="15"/>
        <v>101.33660257751995</v>
      </c>
      <c r="F72" s="491">
        <f t="shared" si="15"/>
        <v>81.343025268258913</v>
      </c>
      <c r="G72" s="491">
        <f t="shared" si="15"/>
        <v>121.49068322981367</v>
      </c>
      <c r="H72" s="492" t="str">
        <f>IF(A$51=37802,IF(ISERROR(L72)=TRUE,IF(ISBLANK(A72)=FALSE,IF(MONTH(A72)=MONTH(MAX(A$51:A$75)),A72,""),""),""),IF(ISERROR(L72)=TRUE,IF(MONTH(A72)=MONTH(MAX(A$51:A$75)),A72,""),""))</f>
        <v/>
      </c>
      <c r="I72" s="488" t="str">
        <f t="shared" si="12"/>
        <v/>
      </c>
      <c r="J72" s="488" t="str">
        <f t="shared" si="12"/>
        <v/>
      </c>
      <c r="K72" s="488" t="str">
        <f t="shared" si="12"/>
        <v/>
      </c>
      <c r="L72" s="488" t="e">
        <f t="shared" si="13"/>
        <v>#N/A</v>
      </c>
    </row>
    <row r="73" spans="1:12" ht="15" customHeight="1" x14ac:dyDescent="0.2">
      <c r="A73" s="490">
        <v>43709</v>
      </c>
      <c r="B73" s="487">
        <v>34230</v>
      </c>
      <c r="C73" s="487">
        <v>2295</v>
      </c>
      <c r="D73" s="487">
        <v>1015</v>
      </c>
      <c r="E73" s="491">
        <f t="shared" si="15"/>
        <v>102.35325778189757</v>
      </c>
      <c r="F73" s="491">
        <f t="shared" si="15"/>
        <v>79.43925233644859</v>
      </c>
      <c r="G73" s="491">
        <f t="shared" si="15"/>
        <v>126.08695652173914</v>
      </c>
      <c r="H73" s="492">
        <f>IF(A$51=37802,IF(ISERROR(L73)=TRUE,IF(ISBLANK(A73)=FALSE,IF(MONTH(A73)=MONTH(MAX(A$51:A$75)),A73,""),""),""),IF(ISERROR(L73)=TRUE,IF(MONTH(A73)=MONTH(MAX(A$51:A$75)),A73,""),""))</f>
        <v>43709</v>
      </c>
      <c r="I73" s="488">
        <f t="shared" si="12"/>
        <v>102.35325778189757</v>
      </c>
      <c r="J73" s="488">
        <f t="shared" si="12"/>
        <v>79.43925233644859</v>
      </c>
      <c r="K73" s="488">
        <f t="shared" si="12"/>
        <v>126.08695652173914</v>
      </c>
      <c r="L73" s="488" t="e">
        <f t="shared" si="13"/>
        <v>#N/A</v>
      </c>
    </row>
    <row r="74" spans="1:12" ht="15" customHeight="1" x14ac:dyDescent="0.2">
      <c r="A74" s="490" t="s">
        <v>477</v>
      </c>
      <c r="B74" s="487">
        <v>33797</v>
      </c>
      <c r="C74" s="487">
        <v>2232</v>
      </c>
      <c r="D74" s="487">
        <v>1014</v>
      </c>
      <c r="E74" s="491">
        <f t="shared" si="15"/>
        <v>101.05851747749904</v>
      </c>
      <c r="F74" s="491">
        <f t="shared" si="15"/>
        <v>77.258566978193144</v>
      </c>
      <c r="G74" s="491">
        <f t="shared" si="15"/>
        <v>125.96273291925466</v>
      </c>
      <c r="H74" s="492" t="str">
        <f>IF(A$51=37802,IF(ISERROR(L74)=TRUE,IF(ISBLANK(A74)=FALSE,IF(MONTH(A74)=MONTH(MAX(A$51:A$75)),A74,""),""),""),IF(ISERROR(L74)=TRUE,IF(MONTH(A74)=MONTH(MAX(A$51:A$75)),A74,""),""))</f>
        <v/>
      </c>
      <c r="I74" s="488" t="str">
        <f t="shared" si="12"/>
        <v/>
      </c>
      <c r="J74" s="488" t="str">
        <f t="shared" si="12"/>
        <v/>
      </c>
      <c r="K74" s="488" t="str">
        <f t="shared" si="12"/>
        <v/>
      </c>
      <c r="L74" s="488" t="e">
        <f t="shared" si="13"/>
        <v>#N/A</v>
      </c>
    </row>
    <row r="75" spans="1:12" ht="15" customHeight="1" x14ac:dyDescent="0.2">
      <c r="A75" s="490" t="s">
        <v>478</v>
      </c>
      <c r="B75" s="487">
        <v>33702</v>
      </c>
      <c r="C75" s="493">
        <v>2133</v>
      </c>
      <c r="D75" s="493">
        <v>957</v>
      </c>
      <c r="E75" s="491">
        <f t="shared" si="15"/>
        <v>100.77445205274647</v>
      </c>
      <c r="F75" s="491">
        <f t="shared" si="15"/>
        <v>73.831775700934571</v>
      </c>
      <c r="G75" s="491">
        <f t="shared" si="15"/>
        <v>118.88198757763975</v>
      </c>
      <c r="H75" s="492" t="str">
        <f>IF(A$51=37802,IF(ISERROR(L75)=TRUE,IF(ISBLANK(A75)=FALSE,IF(MONTH(A75)=MONTH(MAX(A$51:A$75)),A75,""),""),""),IF(ISERROR(L75)=TRUE,IF(MONTH(A75)=MONTH(MAX(A$51:A$75)),A75,""),""))</f>
        <v/>
      </c>
      <c r="I75" s="488" t="str">
        <f t="shared" si="12"/>
        <v/>
      </c>
      <c r="J75" s="488" t="str">
        <f t="shared" si="12"/>
        <v/>
      </c>
      <c r="K75" s="488" t="str">
        <f t="shared" si="12"/>
        <v/>
      </c>
      <c r="L75" s="488" t="e">
        <f t="shared" si="13"/>
        <v>#N/A</v>
      </c>
    </row>
    <row r="77" spans="1:12" ht="15" customHeight="1" x14ac:dyDescent="0.2">
      <c r="I77" s="488">
        <f>IF(I75&lt;&gt;"",I75,IF(I74&lt;&gt;"",I74,IF(I73&lt;&gt;"",I73,IF(I72&lt;&gt;"",I72,IF(I71&lt;&gt;"",I71,IF(I70&lt;&gt;"",I70,""))))))</f>
        <v>102.35325778189757</v>
      </c>
      <c r="J77" s="488">
        <f>IF(J75&lt;&gt;"",J75,IF(J74&lt;&gt;"",J74,IF(J73&lt;&gt;"",J73,IF(J72&lt;&gt;"",J72,IF(J71&lt;&gt;"",J71,IF(J70&lt;&gt;"",J70,""))))))</f>
        <v>79.43925233644859</v>
      </c>
      <c r="K77" s="488">
        <f>IF(K75&lt;&gt;"",K75,IF(K74&lt;&gt;"",K74,IF(K73&lt;&gt;"",K73,IF(K72&lt;&gt;"",K72,IF(K71&lt;&gt;"",K71,IF(K70&lt;&gt;"",K70,""))))))</f>
        <v>126.08695652173914</v>
      </c>
    </row>
    <row r="78" spans="1:12" ht="15" customHeight="1" x14ac:dyDescent="0.2">
      <c r="I78" s="495">
        <f>RANK(I77,$I77:$K77)</f>
        <v>2</v>
      </c>
      <c r="J78" s="495">
        <f>RANK(J77,$I77:$K77)</f>
        <v>3</v>
      </c>
      <c r="K78" s="495">
        <f>RANK(K77,$I77:$K77)</f>
        <v>1</v>
      </c>
    </row>
    <row r="79" spans="1:12" ht="15" customHeight="1" x14ac:dyDescent="0.2">
      <c r="I79" s="488" t="str">
        <f>"SvB: "&amp;IF(I77&gt;100,"+","")&amp;TEXT(I77-100,"0,0")&amp;"%"</f>
        <v>SvB: +2,4%</v>
      </c>
      <c r="J79" s="488" t="str">
        <f>"GeB - ausschließlich: "&amp;IF(J77&gt;100,"+","")&amp;TEXT(J77-100,"0,0")&amp;"%"</f>
        <v>GeB - ausschließlich: -20,6%</v>
      </c>
      <c r="K79" s="488" t="str">
        <f>"GeB - im Nebenjob: "&amp;IF(K77&gt;100,"+","")&amp;TEXT(K77-100,"0,0")&amp;"%"</f>
        <v>GeB - im Nebenjob: +26,1%</v>
      </c>
    </row>
    <row r="81" spans="9:9" ht="15" customHeight="1" x14ac:dyDescent="0.2">
      <c r="I81" s="488" t="str">
        <f>IF(ISERROR(HLOOKUP(1,I$78:K$79,2,FALSE)),"",HLOOKUP(1,I$78:K$79,2,FALSE))</f>
        <v>GeB - im Nebenjob: +26,1%</v>
      </c>
    </row>
    <row r="82" spans="9:9" ht="15" customHeight="1" x14ac:dyDescent="0.2">
      <c r="I82" s="488" t="str">
        <f>IF(ISERROR(HLOOKUP(2,I$78:K$79,2,FALSE)),"",HLOOKUP(2,I$78:K$79,2,FALSE))</f>
        <v>SvB: +2,4%</v>
      </c>
    </row>
    <row r="83" spans="9:9" ht="15" customHeight="1" x14ac:dyDescent="0.2">
      <c r="I83" s="488" t="str">
        <f>IF(ISERROR(HLOOKUP(3,I$78:K$79,2,FALSE)),"",HLOOKUP(3,I$78:K$79,2,FALSE))</f>
        <v>GeB - ausschließlich: -20,6%</v>
      </c>
    </row>
  </sheetData>
  <mergeCells count="16">
    <mergeCell ref="B4:C4"/>
    <mergeCell ref="D4:E4"/>
    <mergeCell ref="F4:G4"/>
    <mergeCell ref="H4:I4"/>
    <mergeCell ref="J4:N4"/>
    <mergeCell ref="J12:N12"/>
    <mergeCell ref="A49:A50"/>
    <mergeCell ref="B49:D49"/>
    <mergeCell ref="E49:G49"/>
    <mergeCell ref="H49:H50"/>
    <mergeCell ref="I49:K49"/>
    <mergeCell ref="A12:A13"/>
    <mergeCell ref="B12:C12"/>
    <mergeCell ref="D12:E12"/>
    <mergeCell ref="F12:G12"/>
    <mergeCell ref="H12:I12"/>
  </mergeCells>
  <pageMargins left="0.78740157499999996" right="0.78740157499999996" top="0.984251969" bottom="0.984251969" header="0.4921259845" footer="0.4921259845"/>
  <pageSetup paperSize="9" orientation="portrait" r:id="rId1"/>
  <headerFooter alignWithMargins="0"/>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K59"/>
  <sheetViews>
    <sheetView showGridLines="0" zoomScaleNormal="100" workbookViewId="0"/>
  </sheetViews>
  <sheetFormatPr baseColWidth="10" defaultRowHeight="16.5" customHeight="1" x14ac:dyDescent="0.2"/>
  <cols>
    <col min="1" max="1" width="2.375" style="523" customWidth="1"/>
    <col min="2" max="2" width="15.125" style="523" customWidth="1"/>
    <col min="3" max="3" width="20.375" style="523" customWidth="1"/>
    <col min="4" max="5" width="10" style="523" customWidth="1"/>
    <col min="6" max="8" width="11" style="523"/>
    <col min="9" max="9" width="13.75" style="523" customWidth="1"/>
    <col min="10" max="256" width="11" style="523"/>
    <col min="257" max="257" width="2.375" style="523" customWidth="1"/>
    <col min="258" max="258" width="15.125" style="523" customWidth="1"/>
    <col min="259" max="259" width="20.375" style="523" customWidth="1"/>
    <col min="260" max="261" width="10" style="523" customWidth="1"/>
    <col min="262" max="264" width="11" style="523"/>
    <col min="265" max="265" width="13.75" style="523" customWidth="1"/>
    <col min="266" max="512" width="11" style="523"/>
    <col min="513" max="513" width="2.375" style="523" customWidth="1"/>
    <col min="514" max="514" width="15.125" style="523" customWidth="1"/>
    <col min="515" max="515" width="20.375" style="523" customWidth="1"/>
    <col min="516" max="517" width="10" style="523" customWidth="1"/>
    <col min="518" max="520" width="11" style="523"/>
    <col min="521" max="521" width="13.75" style="523" customWidth="1"/>
    <col min="522" max="768" width="11" style="523"/>
    <col min="769" max="769" width="2.375" style="523" customWidth="1"/>
    <col min="770" max="770" width="15.125" style="523" customWidth="1"/>
    <col min="771" max="771" width="20.375" style="523" customWidth="1"/>
    <col min="772" max="773" width="10" style="523" customWidth="1"/>
    <col min="774" max="776" width="11" style="523"/>
    <col min="777" max="777" width="13.75" style="523" customWidth="1"/>
    <col min="778" max="1024" width="11" style="523"/>
    <col min="1025" max="1025" width="2.375" style="523" customWidth="1"/>
    <col min="1026" max="1026" width="15.125" style="523" customWidth="1"/>
    <col min="1027" max="1027" width="20.375" style="523" customWidth="1"/>
    <col min="1028" max="1029" width="10" style="523" customWidth="1"/>
    <col min="1030" max="1032" width="11" style="523"/>
    <col min="1033" max="1033" width="13.75" style="523" customWidth="1"/>
    <col min="1034" max="1280" width="11" style="523"/>
    <col min="1281" max="1281" width="2.375" style="523" customWidth="1"/>
    <col min="1282" max="1282" width="15.125" style="523" customWidth="1"/>
    <col min="1283" max="1283" width="20.375" style="523" customWidth="1"/>
    <col min="1284" max="1285" width="10" style="523" customWidth="1"/>
    <col min="1286" max="1288" width="11" style="523"/>
    <col min="1289" max="1289" width="13.75" style="523" customWidth="1"/>
    <col min="1290" max="1536" width="11" style="523"/>
    <col min="1537" max="1537" width="2.375" style="523" customWidth="1"/>
    <col min="1538" max="1538" width="15.125" style="523" customWidth="1"/>
    <col min="1539" max="1539" width="20.375" style="523" customWidth="1"/>
    <col min="1540" max="1541" width="10" style="523" customWidth="1"/>
    <col min="1542" max="1544" width="11" style="523"/>
    <col min="1545" max="1545" width="13.75" style="523" customWidth="1"/>
    <col min="1546" max="1792" width="11" style="523"/>
    <col min="1793" max="1793" width="2.375" style="523" customWidth="1"/>
    <col min="1794" max="1794" width="15.125" style="523" customWidth="1"/>
    <col min="1795" max="1795" width="20.375" style="523" customWidth="1"/>
    <col min="1796" max="1797" width="10" style="523" customWidth="1"/>
    <col min="1798" max="1800" width="11" style="523"/>
    <col min="1801" max="1801" width="13.75" style="523" customWidth="1"/>
    <col min="1802" max="2048" width="11" style="523"/>
    <col min="2049" max="2049" width="2.375" style="523" customWidth="1"/>
    <col min="2050" max="2050" width="15.125" style="523" customWidth="1"/>
    <col min="2051" max="2051" width="20.375" style="523" customWidth="1"/>
    <col min="2052" max="2053" width="10" style="523" customWidth="1"/>
    <col min="2054" max="2056" width="11" style="523"/>
    <col min="2057" max="2057" width="13.75" style="523" customWidth="1"/>
    <col min="2058" max="2304" width="11" style="523"/>
    <col min="2305" max="2305" width="2.375" style="523" customWidth="1"/>
    <col min="2306" max="2306" width="15.125" style="523" customWidth="1"/>
    <col min="2307" max="2307" width="20.375" style="523" customWidth="1"/>
    <col min="2308" max="2309" width="10" style="523" customWidth="1"/>
    <col min="2310" max="2312" width="11" style="523"/>
    <col min="2313" max="2313" width="13.75" style="523" customWidth="1"/>
    <col min="2314" max="2560" width="11" style="523"/>
    <col min="2561" max="2561" width="2.375" style="523" customWidth="1"/>
    <col min="2562" max="2562" width="15.125" style="523" customWidth="1"/>
    <col min="2563" max="2563" width="20.375" style="523" customWidth="1"/>
    <col min="2564" max="2565" width="10" style="523" customWidth="1"/>
    <col min="2566" max="2568" width="11" style="523"/>
    <col min="2569" max="2569" width="13.75" style="523" customWidth="1"/>
    <col min="2570" max="2816" width="11" style="523"/>
    <col min="2817" max="2817" width="2.375" style="523" customWidth="1"/>
    <col min="2818" max="2818" width="15.125" style="523" customWidth="1"/>
    <col min="2819" max="2819" width="20.375" style="523" customWidth="1"/>
    <col min="2820" max="2821" width="10" style="523" customWidth="1"/>
    <col min="2822" max="2824" width="11" style="523"/>
    <col min="2825" max="2825" width="13.75" style="523" customWidth="1"/>
    <col min="2826" max="3072" width="11" style="523"/>
    <col min="3073" max="3073" width="2.375" style="523" customWidth="1"/>
    <col min="3074" max="3074" width="15.125" style="523" customWidth="1"/>
    <col min="3075" max="3075" width="20.375" style="523" customWidth="1"/>
    <col min="3076" max="3077" width="10" style="523" customWidth="1"/>
    <col min="3078" max="3080" width="11" style="523"/>
    <col min="3081" max="3081" width="13.75" style="523" customWidth="1"/>
    <col min="3082" max="3328" width="11" style="523"/>
    <col min="3329" max="3329" width="2.375" style="523" customWidth="1"/>
    <col min="3330" max="3330" width="15.125" style="523" customWidth="1"/>
    <col min="3331" max="3331" width="20.375" style="523" customWidth="1"/>
    <col min="3332" max="3333" width="10" style="523" customWidth="1"/>
    <col min="3334" max="3336" width="11" style="523"/>
    <col min="3337" max="3337" width="13.75" style="523" customWidth="1"/>
    <col min="3338" max="3584" width="11" style="523"/>
    <col min="3585" max="3585" width="2.375" style="523" customWidth="1"/>
    <col min="3586" max="3586" width="15.125" style="523" customWidth="1"/>
    <col min="3587" max="3587" width="20.375" style="523" customWidth="1"/>
    <col min="3588" max="3589" width="10" style="523" customWidth="1"/>
    <col min="3590" max="3592" width="11" style="523"/>
    <col min="3593" max="3593" width="13.75" style="523" customWidth="1"/>
    <col min="3594" max="3840" width="11" style="523"/>
    <col min="3841" max="3841" width="2.375" style="523" customWidth="1"/>
    <col min="3842" max="3842" width="15.125" style="523" customWidth="1"/>
    <col min="3843" max="3843" width="20.375" style="523" customWidth="1"/>
    <col min="3844" max="3845" width="10" style="523" customWidth="1"/>
    <col min="3846" max="3848" width="11" style="523"/>
    <col min="3849" max="3849" width="13.75" style="523" customWidth="1"/>
    <col min="3850" max="4096" width="11" style="523"/>
    <col min="4097" max="4097" width="2.375" style="523" customWidth="1"/>
    <col min="4098" max="4098" width="15.125" style="523" customWidth="1"/>
    <col min="4099" max="4099" width="20.375" style="523" customWidth="1"/>
    <col min="4100" max="4101" width="10" style="523" customWidth="1"/>
    <col min="4102" max="4104" width="11" style="523"/>
    <col min="4105" max="4105" width="13.75" style="523" customWidth="1"/>
    <col min="4106" max="4352" width="11" style="523"/>
    <col min="4353" max="4353" width="2.375" style="523" customWidth="1"/>
    <col min="4354" max="4354" width="15.125" style="523" customWidth="1"/>
    <col min="4355" max="4355" width="20.375" style="523" customWidth="1"/>
    <col min="4356" max="4357" width="10" style="523" customWidth="1"/>
    <col min="4358" max="4360" width="11" style="523"/>
    <col min="4361" max="4361" width="13.75" style="523" customWidth="1"/>
    <col min="4362" max="4608" width="11" style="523"/>
    <col min="4609" max="4609" width="2.375" style="523" customWidth="1"/>
    <col min="4610" max="4610" width="15.125" style="523" customWidth="1"/>
    <col min="4611" max="4611" width="20.375" style="523" customWidth="1"/>
    <col min="4612" max="4613" width="10" style="523" customWidth="1"/>
    <col min="4614" max="4616" width="11" style="523"/>
    <col min="4617" max="4617" width="13.75" style="523" customWidth="1"/>
    <col min="4618" max="4864" width="11" style="523"/>
    <col min="4865" max="4865" width="2.375" style="523" customWidth="1"/>
    <col min="4866" max="4866" width="15.125" style="523" customWidth="1"/>
    <col min="4867" max="4867" width="20.375" style="523" customWidth="1"/>
    <col min="4868" max="4869" width="10" style="523" customWidth="1"/>
    <col min="4870" max="4872" width="11" style="523"/>
    <col min="4873" max="4873" width="13.75" style="523" customWidth="1"/>
    <col min="4874" max="5120" width="11" style="523"/>
    <col min="5121" max="5121" width="2.375" style="523" customWidth="1"/>
    <col min="5122" max="5122" width="15.125" style="523" customWidth="1"/>
    <col min="5123" max="5123" width="20.375" style="523" customWidth="1"/>
    <col min="5124" max="5125" width="10" style="523" customWidth="1"/>
    <col min="5126" max="5128" width="11" style="523"/>
    <col min="5129" max="5129" width="13.75" style="523" customWidth="1"/>
    <col min="5130" max="5376" width="11" style="523"/>
    <col min="5377" max="5377" width="2.375" style="523" customWidth="1"/>
    <col min="5378" max="5378" width="15.125" style="523" customWidth="1"/>
    <col min="5379" max="5379" width="20.375" style="523" customWidth="1"/>
    <col min="5380" max="5381" width="10" style="523" customWidth="1"/>
    <col min="5382" max="5384" width="11" style="523"/>
    <col min="5385" max="5385" width="13.75" style="523" customWidth="1"/>
    <col min="5386" max="5632" width="11" style="523"/>
    <col min="5633" max="5633" width="2.375" style="523" customWidth="1"/>
    <col min="5634" max="5634" width="15.125" style="523" customWidth="1"/>
    <col min="5635" max="5635" width="20.375" style="523" customWidth="1"/>
    <col min="5636" max="5637" width="10" style="523" customWidth="1"/>
    <col min="5638" max="5640" width="11" style="523"/>
    <col min="5641" max="5641" width="13.75" style="523" customWidth="1"/>
    <col min="5642" max="5888" width="11" style="523"/>
    <col min="5889" max="5889" width="2.375" style="523" customWidth="1"/>
    <col min="5890" max="5890" width="15.125" style="523" customWidth="1"/>
    <col min="5891" max="5891" width="20.375" style="523" customWidth="1"/>
    <col min="5892" max="5893" width="10" style="523" customWidth="1"/>
    <col min="5894" max="5896" width="11" style="523"/>
    <col min="5897" max="5897" width="13.75" style="523" customWidth="1"/>
    <col min="5898" max="6144" width="11" style="523"/>
    <col min="6145" max="6145" width="2.375" style="523" customWidth="1"/>
    <col min="6146" max="6146" width="15.125" style="523" customWidth="1"/>
    <col min="6147" max="6147" width="20.375" style="523" customWidth="1"/>
    <col min="6148" max="6149" width="10" style="523" customWidth="1"/>
    <col min="6150" max="6152" width="11" style="523"/>
    <col min="6153" max="6153" width="13.75" style="523" customWidth="1"/>
    <col min="6154" max="6400" width="11" style="523"/>
    <col min="6401" max="6401" width="2.375" style="523" customWidth="1"/>
    <col min="6402" max="6402" width="15.125" style="523" customWidth="1"/>
    <col min="6403" max="6403" width="20.375" style="523" customWidth="1"/>
    <col min="6404" max="6405" width="10" style="523" customWidth="1"/>
    <col min="6406" max="6408" width="11" style="523"/>
    <col min="6409" max="6409" width="13.75" style="523" customWidth="1"/>
    <col min="6410" max="6656" width="11" style="523"/>
    <col min="6657" max="6657" width="2.375" style="523" customWidth="1"/>
    <col min="6658" max="6658" width="15.125" style="523" customWidth="1"/>
    <col min="6659" max="6659" width="20.375" style="523" customWidth="1"/>
    <col min="6660" max="6661" width="10" style="523" customWidth="1"/>
    <col min="6662" max="6664" width="11" style="523"/>
    <col min="6665" max="6665" width="13.75" style="523" customWidth="1"/>
    <col min="6666" max="6912" width="11" style="523"/>
    <col min="6913" max="6913" width="2.375" style="523" customWidth="1"/>
    <col min="6914" max="6914" width="15.125" style="523" customWidth="1"/>
    <col min="6915" max="6915" width="20.375" style="523" customWidth="1"/>
    <col min="6916" max="6917" width="10" style="523" customWidth="1"/>
    <col min="6918" max="6920" width="11" style="523"/>
    <col min="6921" max="6921" width="13.75" style="523" customWidth="1"/>
    <col min="6922" max="7168" width="11" style="523"/>
    <col min="7169" max="7169" width="2.375" style="523" customWidth="1"/>
    <col min="7170" max="7170" width="15.125" style="523" customWidth="1"/>
    <col min="7171" max="7171" width="20.375" style="523" customWidth="1"/>
    <col min="7172" max="7173" width="10" style="523" customWidth="1"/>
    <col min="7174" max="7176" width="11" style="523"/>
    <col min="7177" max="7177" width="13.75" style="523" customWidth="1"/>
    <col min="7178" max="7424" width="11" style="523"/>
    <col min="7425" max="7425" width="2.375" style="523" customWidth="1"/>
    <col min="7426" max="7426" width="15.125" style="523" customWidth="1"/>
    <col min="7427" max="7427" width="20.375" style="523" customWidth="1"/>
    <col min="7428" max="7429" width="10" style="523" customWidth="1"/>
    <col min="7430" max="7432" width="11" style="523"/>
    <col min="7433" max="7433" width="13.75" style="523" customWidth="1"/>
    <col min="7434" max="7680" width="11" style="523"/>
    <col min="7681" max="7681" width="2.375" style="523" customWidth="1"/>
    <col min="7682" max="7682" width="15.125" style="523" customWidth="1"/>
    <col min="7683" max="7683" width="20.375" style="523" customWidth="1"/>
    <col min="7684" max="7685" width="10" style="523" customWidth="1"/>
    <col min="7686" max="7688" width="11" style="523"/>
    <col min="7689" max="7689" width="13.75" style="523" customWidth="1"/>
    <col min="7690" max="7936" width="11" style="523"/>
    <col min="7937" max="7937" width="2.375" style="523" customWidth="1"/>
    <col min="7938" max="7938" width="15.125" style="523" customWidth="1"/>
    <col min="7939" max="7939" width="20.375" style="523" customWidth="1"/>
    <col min="7940" max="7941" width="10" style="523" customWidth="1"/>
    <col min="7942" max="7944" width="11" style="523"/>
    <col min="7945" max="7945" width="13.75" style="523" customWidth="1"/>
    <col min="7946" max="8192" width="11" style="523"/>
    <col min="8193" max="8193" width="2.375" style="523" customWidth="1"/>
    <col min="8194" max="8194" width="15.125" style="523" customWidth="1"/>
    <col min="8195" max="8195" width="20.375" style="523" customWidth="1"/>
    <col min="8196" max="8197" width="10" style="523" customWidth="1"/>
    <col min="8198" max="8200" width="11" style="523"/>
    <col min="8201" max="8201" width="13.75" style="523" customWidth="1"/>
    <col min="8202" max="8448" width="11" style="523"/>
    <col min="8449" max="8449" width="2.375" style="523" customWidth="1"/>
    <col min="8450" max="8450" width="15.125" style="523" customWidth="1"/>
    <col min="8451" max="8451" width="20.375" style="523" customWidth="1"/>
    <col min="8452" max="8453" width="10" style="523" customWidth="1"/>
    <col min="8454" max="8456" width="11" style="523"/>
    <col min="8457" max="8457" width="13.75" style="523" customWidth="1"/>
    <col min="8458" max="8704" width="11" style="523"/>
    <col min="8705" max="8705" width="2.375" style="523" customWidth="1"/>
    <col min="8706" max="8706" width="15.125" style="523" customWidth="1"/>
    <col min="8707" max="8707" width="20.375" style="523" customWidth="1"/>
    <col min="8708" max="8709" width="10" style="523" customWidth="1"/>
    <col min="8710" max="8712" width="11" style="523"/>
    <col min="8713" max="8713" width="13.75" style="523" customWidth="1"/>
    <col min="8714" max="8960" width="11" style="523"/>
    <col min="8961" max="8961" width="2.375" style="523" customWidth="1"/>
    <col min="8962" max="8962" width="15.125" style="523" customWidth="1"/>
    <col min="8963" max="8963" width="20.375" style="523" customWidth="1"/>
    <col min="8964" max="8965" width="10" style="523" customWidth="1"/>
    <col min="8966" max="8968" width="11" style="523"/>
    <col min="8969" max="8969" width="13.75" style="523" customWidth="1"/>
    <col min="8970" max="9216" width="11" style="523"/>
    <col min="9217" max="9217" width="2.375" style="523" customWidth="1"/>
    <col min="9218" max="9218" width="15.125" style="523" customWidth="1"/>
    <col min="9219" max="9219" width="20.375" style="523" customWidth="1"/>
    <col min="9220" max="9221" width="10" style="523" customWidth="1"/>
    <col min="9222" max="9224" width="11" style="523"/>
    <col min="9225" max="9225" width="13.75" style="523" customWidth="1"/>
    <col min="9226" max="9472" width="11" style="523"/>
    <col min="9473" max="9473" width="2.375" style="523" customWidth="1"/>
    <col min="9474" max="9474" width="15.125" style="523" customWidth="1"/>
    <col min="9475" max="9475" width="20.375" style="523" customWidth="1"/>
    <col min="9476" max="9477" width="10" style="523" customWidth="1"/>
    <col min="9478" max="9480" width="11" style="523"/>
    <col min="9481" max="9481" width="13.75" style="523" customWidth="1"/>
    <col min="9482" max="9728" width="11" style="523"/>
    <col min="9729" max="9729" width="2.375" style="523" customWidth="1"/>
    <col min="9730" max="9730" width="15.125" style="523" customWidth="1"/>
    <col min="9731" max="9731" width="20.375" style="523" customWidth="1"/>
    <col min="9732" max="9733" width="10" style="523" customWidth="1"/>
    <col min="9734" max="9736" width="11" style="523"/>
    <col min="9737" max="9737" width="13.75" style="523" customWidth="1"/>
    <col min="9738" max="9984" width="11" style="523"/>
    <col min="9985" max="9985" width="2.375" style="523" customWidth="1"/>
    <col min="9986" max="9986" width="15.125" style="523" customWidth="1"/>
    <col min="9987" max="9987" width="20.375" style="523" customWidth="1"/>
    <col min="9988" max="9989" width="10" style="523" customWidth="1"/>
    <col min="9990" max="9992" width="11" style="523"/>
    <col min="9993" max="9993" width="13.75" style="523" customWidth="1"/>
    <col min="9994" max="10240" width="11" style="523"/>
    <col min="10241" max="10241" width="2.375" style="523" customWidth="1"/>
    <col min="10242" max="10242" width="15.125" style="523" customWidth="1"/>
    <col min="10243" max="10243" width="20.375" style="523" customWidth="1"/>
    <col min="10244" max="10245" width="10" style="523" customWidth="1"/>
    <col min="10246" max="10248" width="11" style="523"/>
    <col min="10249" max="10249" width="13.75" style="523" customWidth="1"/>
    <col min="10250" max="10496" width="11" style="523"/>
    <col min="10497" max="10497" width="2.375" style="523" customWidth="1"/>
    <col min="10498" max="10498" width="15.125" style="523" customWidth="1"/>
    <col min="10499" max="10499" width="20.375" style="523" customWidth="1"/>
    <col min="10500" max="10501" width="10" style="523" customWidth="1"/>
    <col min="10502" max="10504" width="11" style="523"/>
    <col min="10505" max="10505" width="13.75" style="523" customWidth="1"/>
    <col min="10506" max="10752" width="11" style="523"/>
    <col min="10753" max="10753" width="2.375" style="523" customWidth="1"/>
    <col min="10754" max="10754" width="15.125" style="523" customWidth="1"/>
    <col min="10755" max="10755" width="20.375" style="523" customWidth="1"/>
    <col min="10756" max="10757" width="10" style="523" customWidth="1"/>
    <col min="10758" max="10760" width="11" style="523"/>
    <col min="10761" max="10761" width="13.75" style="523" customWidth="1"/>
    <col min="10762" max="11008" width="11" style="523"/>
    <col min="11009" max="11009" width="2.375" style="523" customWidth="1"/>
    <col min="11010" max="11010" width="15.125" style="523" customWidth="1"/>
    <col min="11011" max="11011" width="20.375" style="523" customWidth="1"/>
    <col min="11012" max="11013" width="10" style="523" customWidth="1"/>
    <col min="11014" max="11016" width="11" style="523"/>
    <col min="11017" max="11017" width="13.75" style="523" customWidth="1"/>
    <col min="11018" max="11264" width="11" style="523"/>
    <col min="11265" max="11265" width="2.375" style="523" customWidth="1"/>
    <col min="11266" max="11266" width="15.125" style="523" customWidth="1"/>
    <col min="11267" max="11267" width="20.375" style="523" customWidth="1"/>
    <col min="11268" max="11269" width="10" style="523" customWidth="1"/>
    <col min="11270" max="11272" width="11" style="523"/>
    <col min="11273" max="11273" width="13.75" style="523" customWidth="1"/>
    <col min="11274" max="11520" width="11" style="523"/>
    <col min="11521" max="11521" width="2.375" style="523" customWidth="1"/>
    <col min="11522" max="11522" width="15.125" style="523" customWidth="1"/>
    <col min="11523" max="11523" width="20.375" style="523" customWidth="1"/>
    <col min="11524" max="11525" width="10" style="523" customWidth="1"/>
    <col min="11526" max="11528" width="11" style="523"/>
    <col min="11529" max="11529" width="13.75" style="523" customWidth="1"/>
    <col min="11530" max="11776" width="11" style="523"/>
    <col min="11777" max="11777" width="2.375" style="523" customWidth="1"/>
    <col min="11778" max="11778" width="15.125" style="523" customWidth="1"/>
    <col min="11779" max="11779" width="20.375" style="523" customWidth="1"/>
    <col min="11780" max="11781" width="10" style="523" customWidth="1"/>
    <col min="11782" max="11784" width="11" style="523"/>
    <col min="11785" max="11785" width="13.75" style="523" customWidth="1"/>
    <col min="11786" max="12032" width="11" style="523"/>
    <col min="12033" max="12033" width="2.375" style="523" customWidth="1"/>
    <col min="12034" max="12034" width="15.125" style="523" customWidth="1"/>
    <col min="12035" max="12035" width="20.375" style="523" customWidth="1"/>
    <col min="12036" max="12037" width="10" style="523" customWidth="1"/>
    <col min="12038" max="12040" width="11" style="523"/>
    <col min="12041" max="12041" width="13.75" style="523" customWidth="1"/>
    <col min="12042" max="12288" width="11" style="523"/>
    <col min="12289" max="12289" width="2.375" style="523" customWidth="1"/>
    <col min="12290" max="12290" width="15.125" style="523" customWidth="1"/>
    <col min="12291" max="12291" width="20.375" style="523" customWidth="1"/>
    <col min="12292" max="12293" width="10" style="523" customWidth="1"/>
    <col min="12294" max="12296" width="11" style="523"/>
    <col min="12297" max="12297" width="13.75" style="523" customWidth="1"/>
    <col min="12298" max="12544" width="11" style="523"/>
    <col min="12545" max="12545" width="2.375" style="523" customWidth="1"/>
    <col min="12546" max="12546" width="15.125" style="523" customWidth="1"/>
    <col min="12547" max="12547" width="20.375" style="523" customWidth="1"/>
    <col min="12548" max="12549" width="10" style="523" customWidth="1"/>
    <col min="12550" max="12552" width="11" style="523"/>
    <col min="12553" max="12553" width="13.75" style="523" customWidth="1"/>
    <col min="12554" max="12800" width="11" style="523"/>
    <col min="12801" max="12801" width="2.375" style="523" customWidth="1"/>
    <col min="12802" max="12802" width="15.125" style="523" customWidth="1"/>
    <col min="12803" max="12803" width="20.375" style="523" customWidth="1"/>
    <col min="12804" max="12805" width="10" style="523" customWidth="1"/>
    <col min="12806" max="12808" width="11" style="523"/>
    <col min="12809" max="12809" width="13.75" style="523" customWidth="1"/>
    <col min="12810" max="13056" width="11" style="523"/>
    <col min="13057" max="13057" width="2.375" style="523" customWidth="1"/>
    <col min="13058" max="13058" width="15.125" style="523" customWidth="1"/>
    <col min="13059" max="13059" width="20.375" style="523" customWidth="1"/>
    <col min="13060" max="13061" width="10" style="523" customWidth="1"/>
    <col min="13062" max="13064" width="11" style="523"/>
    <col min="13065" max="13065" width="13.75" style="523" customWidth="1"/>
    <col min="13066" max="13312" width="11" style="523"/>
    <col min="13313" max="13313" width="2.375" style="523" customWidth="1"/>
    <col min="13314" max="13314" width="15.125" style="523" customWidth="1"/>
    <col min="13315" max="13315" width="20.375" style="523" customWidth="1"/>
    <col min="13316" max="13317" width="10" style="523" customWidth="1"/>
    <col min="13318" max="13320" width="11" style="523"/>
    <col min="13321" max="13321" width="13.75" style="523" customWidth="1"/>
    <col min="13322" max="13568" width="11" style="523"/>
    <col min="13569" max="13569" width="2.375" style="523" customWidth="1"/>
    <col min="13570" max="13570" width="15.125" style="523" customWidth="1"/>
    <col min="13571" max="13571" width="20.375" style="523" customWidth="1"/>
    <col min="13572" max="13573" width="10" style="523" customWidth="1"/>
    <col min="13574" max="13576" width="11" style="523"/>
    <col min="13577" max="13577" width="13.75" style="523" customWidth="1"/>
    <col min="13578" max="13824" width="11" style="523"/>
    <col min="13825" max="13825" width="2.375" style="523" customWidth="1"/>
    <col min="13826" max="13826" width="15.125" style="523" customWidth="1"/>
    <col min="13827" max="13827" width="20.375" style="523" customWidth="1"/>
    <col min="13828" max="13829" width="10" style="523" customWidth="1"/>
    <col min="13830" max="13832" width="11" style="523"/>
    <col min="13833" max="13833" width="13.75" style="523" customWidth="1"/>
    <col min="13834" max="14080" width="11" style="523"/>
    <col min="14081" max="14081" width="2.375" style="523" customWidth="1"/>
    <col min="14082" max="14082" width="15.125" style="523" customWidth="1"/>
    <col min="14083" max="14083" width="20.375" style="523" customWidth="1"/>
    <col min="14084" max="14085" width="10" style="523" customWidth="1"/>
    <col min="14086" max="14088" width="11" style="523"/>
    <col min="14089" max="14089" width="13.75" style="523" customWidth="1"/>
    <col min="14090" max="14336" width="11" style="523"/>
    <col min="14337" max="14337" width="2.375" style="523" customWidth="1"/>
    <col min="14338" max="14338" width="15.125" style="523" customWidth="1"/>
    <col min="14339" max="14339" width="20.375" style="523" customWidth="1"/>
    <col min="14340" max="14341" width="10" style="523" customWidth="1"/>
    <col min="14342" max="14344" width="11" style="523"/>
    <col min="14345" max="14345" width="13.75" style="523" customWidth="1"/>
    <col min="14346" max="14592" width="11" style="523"/>
    <col min="14593" max="14593" width="2.375" style="523" customWidth="1"/>
    <col min="14594" max="14594" width="15.125" style="523" customWidth="1"/>
    <col min="14595" max="14595" width="20.375" style="523" customWidth="1"/>
    <col min="14596" max="14597" width="10" style="523" customWidth="1"/>
    <col min="14598" max="14600" width="11" style="523"/>
    <col min="14601" max="14601" width="13.75" style="523" customWidth="1"/>
    <col min="14602" max="14848" width="11" style="523"/>
    <col min="14849" max="14849" width="2.375" style="523" customWidth="1"/>
    <col min="14850" max="14850" width="15.125" style="523" customWidth="1"/>
    <col min="14851" max="14851" width="20.375" style="523" customWidth="1"/>
    <col min="14852" max="14853" width="10" style="523" customWidth="1"/>
    <col min="14854" max="14856" width="11" style="523"/>
    <col min="14857" max="14857" width="13.75" style="523" customWidth="1"/>
    <col min="14858" max="15104" width="11" style="523"/>
    <col min="15105" max="15105" width="2.375" style="523" customWidth="1"/>
    <col min="15106" max="15106" width="15.125" style="523" customWidth="1"/>
    <col min="15107" max="15107" width="20.375" style="523" customWidth="1"/>
    <col min="15108" max="15109" width="10" style="523" customWidth="1"/>
    <col min="15110" max="15112" width="11" style="523"/>
    <col min="15113" max="15113" width="13.75" style="523" customWidth="1"/>
    <col min="15114" max="15360" width="11" style="523"/>
    <col min="15361" max="15361" width="2.375" style="523" customWidth="1"/>
    <col min="15362" max="15362" width="15.125" style="523" customWidth="1"/>
    <col min="15363" max="15363" width="20.375" style="523" customWidth="1"/>
    <col min="15364" max="15365" width="10" style="523" customWidth="1"/>
    <col min="15366" max="15368" width="11" style="523"/>
    <col min="15369" max="15369" width="13.75" style="523" customWidth="1"/>
    <col min="15370" max="15616" width="11" style="523"/>
    <col min="15617" max="15617" width="2.375" style="523" customWidth="1"/>
    <col min="15618" max="15618" width="15.125" style="523" customWidth="1"/>
    <col min="15619" max="15619" width="20.375" style="523" customWidth="1"/>
    <col min="15620" max="15621" width="10" style="523" customWidth="1"/>
    <col min="15622" max="15624" width="11" style="523"/>
    <col min="15625" max="15625" width="13.75" style="523" customWidth="1"/>
    <col min="15626" max="15872" width="11" style="523"/>
    <col min="15873" max="15873" width="2.375" style="523" customWidth="1"/>
    <col min="15874" max="15874" width="15.125" style="523" customWidth="1"/>
    <col min="15875" max="15875" width="20.375" style="523" customWidth="1"/>
    <col min="15876" max="15877" width="10" style="523" customWidth="1"/>
    <col min="15878" max="15880" width="11" style="523"/>
    <col min="15881" max="15881" width="13.75" style="523" customWidth="1"/>
    <col min="15882" max="16128" width="11" style="523"/>
    <col min="16129" max="16129" width="2.375" style="523" customWidth="1"/>
    <col min="16130" max="16130" width="15.125" style="523" customWidth="1"/>
    <col min="16131" max="16131" width="20.375" style="523" customWidth="1"/>
    <col min="16132" max="16133" width="10" style="523" customWidth="1"/>
    <col min="16134" max="16136" width="11" style="523"/>
    <col min="16137" max="16137" width="13.75" style="523" customWidth="1"/>
    <col min="16138" max="16384" width="11" style="523"/>
  </cols>
  <sheetData>
    <row r="1" spans="1:11" s="497" customFormat="1" ht="33.6" customHeight="1" x14ac:dyDescent="0.2">
      <c r="A1" s="496"/>
      <c r="B1" s="496"/>
      <c r="C1" s="496"/>
      <c r="D1" s="496"/>
      <c r="E1" s="15"/>
      <c r="F1" s="15"/>
      <c r="G1" s="15"/>
      <c r="I1" s="498"/>
    </row>
    <row r="2" spans="1:11" s="71" customFormat="1" ht="13.15" customHeight="1" x14ac:dyDescent="0.2">
      <c r="A2" s="499"/>
      <c r="C2" s="500"/>
      <c r="D2" s="500"/>
      <c r="G2" s="501" t="s">
        <v>479</v>
      </c>
      <c r="H2" s="502"/>
      <c r="I2" s="502"/>
      <c r="K2" s="498"/>
    </row>
    <row r="3" spans="1:11" s="497" customFormat="1" ht="19.5" customHeight="1" x14ac:dyDescent="0.25">
      <c r="A3" s="503" t="s">
        <v>480</v>
      </c>
      <c r="D3" s="504"/>
    </row>
    <row r="4" spans="1:11" s="71" customFormat="1" ht="19.5" customHeight="1" x14ac:dyDescent="0.2">
      <c r="A4" s="499"/>
      <c r="C4" s="500"/>
      <c r="D4" s="500"/>
      <c r="E4" s="500"/>
      <c r="G4" s="505"/>
      <c r="H4" s="502"/>
      <c r="I4" s="502"/>
    </row>
    <row r="5" spans="1:11" s="71" customFormat="1" ht="13.15" customHeight="1" x14ac:dyDescent="0.2">
      <c r="A5" s="499"/>
      <c r="C5" s="500"/>
      <c r="D5" s="500"/>
      <c r="E5" s="500"/>
      <c r="G5" s="505"/>
      <c r="H5" s="502"/>
      <c r="I5" s="502"/>
    </row>
    <row r="6" spans="1:11" s="71" customFormat="1" ht="13.15" customHeight="1" x14ac:dyDescent="0.2">
      <c r="A6" s="689" t="s">
        <v>481</v>
      </c>
      <c r="B6" s="665"/>
      <c r="C6" s="665"/>
      <c r="D6" s="665"/>
      <c r="E6" s="665"/>
      <c r="F6" s="690"/>
      <c r="G6" s="690"/>
      <c r="H6" s="502"/>
      <c r="I6" s="502"/>
    </row>
    <row r="7" spans="1:11" s="71" customFormat="1" ht="13.15" customHeight="1" x14ac:dyDescent="0.2">
      <c r="A7" s="499"/>
      <c r="C7" s="500"/>
      <c r="D7" s="500"/>
      <c r="E7" s="500"/>
      <c r="G7" s="505"/>
      <c r="H7" s="502"/>
      <c r="I7" s="502"/>
    </row>
    <row r="8" spans="1:11" s="505" customFormat="1" ht="13.15" customHeight="1" x14ac:dyDescent="0.2">
      <c r="B8" s="506" t="s">
        <v>482</v>
      </c>
      <c r="C8" s="507"/>
      <c r="D8" s="507"/>
      <c r="E8" s="508"/>
      <c r="F8" s="509"/>
      <c r="G8" s="509"/>
      <c r="H8" s="502"/>
      <c r="I8" s="502"/>
    </row>
    <row r="9" spans="1:11" s="505" customFormat="1" ht="13.15" customHeight="1" x14ac:dyDescent="0.2">
      <c r="A9" s="510"/>
      <c r="B9" s="680" t="s">
        <v>483</v>
      </c>
      <c r="C9" s="680"/>
      <c r="D9" s="681"/>
      <c r="E9" s="461"/>
      <c r="F9" s="461"/>
      <c r="H9" s="502"/>
      <c r="I9" s="502"/>
    </row>
    <row r="10" spans="1:11" s="505" customFormat="1" ht="13.15" customHeight="1" x14ac:dyDescent="0.2">
      <c r="A10" s="510"/>
      <c r="B10" s="680" t="s">
        <v>484</v>
      </c>
      <c r="C10" s="680"/>
      <c r="D10" s="681"/>
      <c r="E10" s="511"/>
      <c r="G10" s="512"/>
      <c r="H10" s="513"/>
      <c r="I10" s="513"/>
    </row>
    <row r="11" spans="1:11" s="505" customFormat="1" ht="13.15" customHeight="1" x14ac:dyDescent="0.2">
      <c r="A11" s="510"/>
      <c r="B11" s="680" t="s">
        <v>485</v>
      </c>
      <c r="C11" s="680"/>
      <c r="D11" s="681"/>
      <c r="E11" s="511"/>
      <c r="G11" s="512"/>
      <c r="H11" s="514"/>
      <c r="I11" s="514"/>
    </row>
    <row r="12" spans="1:11" s="505" customFormat="1" ht="13.15" customHeight="1" x14ac:dyDescent="0.2">
      <c r="A12" s="510"/>
      <c r="B12" s="680" t="s">
        <v>486</v>
      </c>
      <c r="C12" s="680"/>
      <c r="D12" s="681"/>
      <c r="E12" s="511"/>
      <c r="G12" s="512"/>
      <c r="H12" s="514"/>
      <c r="I12" s="514"/>
    </row>
    <row r="13" spans="1:11" s="505" customFormat="1" ht="13.15" customHeight="1" x14ac:dyDescent="0.2">
      <c r="A13" s="510"/>
      <c r="B13" s="680" t="s">
        <v>487</v>
      </c>
      <c r="C13" s="680"/>
      <c r="D13" s="681"/>
      <c r="E13" s="511"/>
      <c r="G13" s="512"/>
    </row>
    <row r="14" spans="1:11" s="505" customFormat="1" ht="13.15" customHeight="1" x14ac:dyDescent="0.2">
      <c r="A14" s="510"/>
      <c r="B14" s="680" t="s">
        <v>488</v>
      </c>
      <c r="C14" s="680"/>
      <c r="D14" s="681"/>
      <c r="E14" s="511"/>
      <c r="G14" s="512"/>
    </row>
    <row r="15" spans="1:11" s="505" customFormat="1" ht="13.15" customHeight="1" x14ac:dyDescent="0.2">
      <c r="A15" s="510"/>
      <c r="B15" s="680" t="s">
        <v>489</v>
      </c>
      <c r="C15" s="680"/>
      <c r="D15" s="681"/>
      <c r="E15" s="511"/>
      <c r="G15" s="512"/>
    </row>
    <row r="16" spans="1:11" s="505" customFormat="1" ht="13.15" customHeight="1" x14ac:dyDescent="0.2">
      <c r="A16" s="510"/>
      <c r="B16" s="680" t="s">
        <v>490</v>
      </c>
      <c r="C16" s="680"/>
      <c r="D16" s="681"/>
      <c r="E16" s="511"/>
      <c r="G16" s="512"/>
    </row>
    <row r="17" spans="1:8" s="505" customFormat="1" ht="13.15" customHeight="1" x14ac:dyDescent="0.2">
      <c r="A17" s="510"/>
      <c r="B17" s="688"/>
      <c r="C17" s="688"/>
      <c r="D17" s="515"/>
      <c r="E17" s="511"/>
      <c r="G17" s="512"/>
    </row>
    <row r="18" spans="1:8" s="505" customFormat="1" ht="13.15" customHeight="1" x14ac:dyDescent="0.2">
      <c r="B18" s="506" t="s">
        <v>491</v>
      </c>
      <c r="C18" s="516"/>
      <c r="D18" s="515"/>
      <c r="E18" s="511"/>
      <c r="G18" s="512"/>
    </row>
    <row r="19" spans="1:8" s="505" customFormat="1" ht="13.15" customHeight="1" x14ac:dyDescent="0.2">
      <c r="A19" s="510"/>
      <c r="B19" s="680" t="s">
        <v>492</v>
      </c>
      <c r="C19" s="680"/>
      <c r="D19" s="681"/>
      <c r="E19" s="511"/>
      <c r="G19" s="512"/>
    </row>
    <row r="20" spans="1:8" s="505" customFormat="1" ht="13.15" customHeight="1" x14ac:dyDescent="0.2">
      <c r="A20" s="510"/>
      <c r="B20" s="680" t="s">
        <v>493</v>
      </c>
      <c r="C20" s="680"/>
      <c r="D20" s="681"/>
      <c r="E20" s="511"/>
      <c r="G20" s="512"/>
    </row>
    <row r="21" spans="1:8" s="505" customFormat="1" ht="13.15" customHeight="1" x14ac:dyDescent="0.2">
      <c r="A21" s="510"/>
      <c r="B21" s="680" t="s">
        <v>494</v>
      </c>
      <c r="C21" s="680"/>
      <c r="D21" s="681"/>
      <c r="E21" s="511"/>
      <c r="G21" s="512"/>
    </row>
    <row r="22" spans="1:8" s="505" customFormat="1" ht="13.15" customHeight="1" x14ac:dyDescent="0.2">
      <c r="A22" s="510"/>
      <c r="B22" s="680" t="s">
        <v>495</v>
      </c>
      <c r="C22" s="680"/>
      <c r="D22" s="681"/>
      <c r="E22" s="511"/>
      <c r="G22" s="512"/>
    </row>
    <row r="23" spans="1:8" s="505" customFormat="1" ht="13.15" customHeight="1" x14ac:dyDescent="0.2">
      <c r="A23" s="510"/>
      <c r="B23" s="680" t="s">
        <v>496</v>
      </c>
      <c r="C23" s="680"/>
      <c r="D23" s="681"/>
      <c r="E23" s="511"/>
      <c r="G23" s="512"/>
    </row>
    <row r="24" spans="1:8" s="505" customFormat="1" ht="13.15" customHeight="1" x14ac:dyDescent="0.2">
      <c r="A24" s="510"/>
      <c r="B24" s="680" t="s">
        <v>497</v>
      </c>
      <c r="C24" s="680"/>
      <c r="D24" s="681"/>
      <c r="E24" s="511"/>
      <c r="G24" s="512"/>
    </row>
    <row r="25" spans="1:8" s="505" customFormat="1" ht="13.15" customHeight="1" x14ac:dyDescent="0.2">
      <c r="A25" s="510"/>
      <c r="B25" s="680" t="s">
        <v>498</v>
      </c>
      <c r="C25" s="680"/>
      <c r="D25" s="681"/>
      <c r="E25" s="511"/>
      <c r="G25" s="512"/>
    </row>
    <row r="26" spans="1:8" s="505" customFormat="1" ht="13.15" customHeight="1" x14ac:dyDescent="0.2">
      <c r="A26" s="510"/>
      <c r="B26" s="680" t="s">
        <v>499</v>
      </c>
      <c r="C26" s="680"/>
      <c r="D26" s="681"/>
      <c r="E26" s="511"/>
      <c r="G26" s="71"/>
    </row>
    <row r="27" spans="1:8" s="505" customFormat="1" ht="13.15" customHeight="1" x14ac:dyDescent="0.2">
      <c r="A27" s="510"/>
      <c r="B27" s="680" t="s">
        <v>500</v>
      </c>
      <c r="C27" s="680"/>
      <c r="D27" s="681"/>
      <c r="E27" s="511"/>
      <c r="G27" s="71"/>
    </row>
    <row r="28" spans="1:8" s="71" customFormat="1" ht="13.15" customHeight="1" x14ac:dyDescent="0.2">
      <c r="A28" s="510"/>
      <c r="B28" s="680" t="s">
        <v>501</v>
      </c>
      <c r="C28" s="680"/>
      <c r="D28" s="681"/>
      <c r="E28" s="511"/>
      <c r="F28" s="505"/>
    </row>
    <row r="29" spans="1:8" s="71" customFormat="1" ht="13.15" customHeight="1" x14ac:dyDescent="0.2">
      <c r="A29" s="510"/>
      <c r="B29" s="680" t="s">
        <v>502</v>
      </c>
      <c r="C29" s="680"/>
      <c r="D29" s="681"/>
      <c r="E29" s="511"/>
    </row>
    <row r="30" spans="1:8" s="71" customFormat="1" ht="13.15" customHeight="1" x14ac:dyDescent="0.2">
      <c r="A30" s="510"/>
      <c r="B30" s="680" t="s">
        <v>503</v>
      </c>
      <c r="C30" s="680"/>
      <c r="D30" s="681"/>
      <c r="E30" s="511"/>
    </row>
    <row r="31" spans="1:8" s="71" customFormat="1" ht="13.15" customHeight="1" x14ac:dyDescent="0.2">
      <c r="A31" s="510"/>
      <c r="B31" s="680" t="s">
        <v>504</v>
      </c>
      <c r="C31" s="680"/>
      <c r="D31" s="681"/>
      <c r="E31" s="511"/>
      <c r="H31" s="517"/>
    </row>
    <row r="32" spans="1:8" s="71" customFormat="1" ht="13.15" customHeight="1" x14ac:dyDescent="0.2">
      <c r="A32" s="510"/>
      <c r="B32" s="680" t="s">
        <v>505</v>
      </c>
      <c r="C32" s="680"/>
      <c r="D32" s="681"/>
      <c r="E32" s="511"/>
      <c r="H32" s="517"/>
    </row>
    <row r="33" spans="1:8" s="505" customFormat="1" ht="13.15" customHeight="1" x14ac:dyDescent="0.2">
      <c r="A33" s="510"/>
      <c r="B33" s="680" t="s">
        <v>506</v>
      </c>
      <c r="C33" s="680"/>
      <c r="D33" s="681"/>
      <c r="E33" s="511"/>
      <c r="F33" s="71"/>
      <c r="G33" s="71"/>
      <c r="H33" s="518"/>
    </row>
    <row r="34" spans="1:8" ht="13.15" customHeight="1" x14ac:dyDescent="0.2">
      <c r="A34" s="510"/>
      <c r="B34" s="519"/>
      <c r="C34" s="520"/>
      <c r="D34" s="521"/>
      <c r="E34" s="511"/>
      <c r="F34" s="71"/>
      <c r="G34" s="71"/>
      <c r="H34" s="522"/>
    </row>
    <row r="35" spans="1:8" ht="13.15" customHeight="1" x14ac:dyDescent="0.2">
      <c r="A35" s="682" t="s">
        <v>507</v>
      </c>
      <c r="B35" s="682"/>
      <c r="C35" s="682"/>
      <c r="D35" s="682"/>
      <c r="E35" s="682"/>
      <c r="F35" s="682"/>
      <c r="G35" s="682"/>
      <c r="H35" s="522"/>
    </row>
    <row r="36" spans="1:8" ht="13.15" customHeight="1" x14ac:dyDescent="0.2">
      <c r="A36" s="524"/>
      <c r="B36" s="525"/>
      <c r="C36" s="525"/>
      <c r="D36" s="526"/>
      <c r="E36" s="526"/>
      <c r="F36" s="526"/>
      <c r="G36" s="526"/>
      <c r="H36" s="522"/>
    </row>
    <row r="37" spans="1:8" ht="13.15" customHeight="1" x14ac:dyDescent="0.2">
      <c r="A37" s="683" t="s">
        <v>508</v>
      </c>
      <c r="B37" s="683"/>
      <c r="C37" s="683"/>
      <c r="D37" s="683"/>
      <c r="E37" s="683"/>
      <c r="F37" s="683"/>
      <c r="G37" s="683"/>
      <c r="H37" s="522"/>
    </row>
    <row r="38" spans="1:8" ht="13.15" customHeight="1" x14ac:dyDescent="0.2">
      <c r="A38" s="527"/>
      <c r="B38" s="528"/>
      <c r="C38" s="528"/>
      <c r="D38" s="515"/>
      <c r="E38" s="529"/>
      <c r="F38" s="517"/>
      <c r="G38" s="517"/>
      <c r="H38" s="522"/>
    </row>
    <row r="39" spans="1:8" ht="13.15" customHeight="1" x14ac:dyDescent="0.2">
      <c r="A39" s="684" t="s">
        <v>509</v>
      </c>
      <c r="B39" s="684"/>
      <c r="C39" s="684"/>
      <c r="D39" s="684"/>
      <c r="E39" s="684"/>
      <c r="F39" s="685"/>
      <c r="G39" s="685"/>
    </row>
    <row r="40" spans="1:8" ht="13.15" customHeight="1" x14ac:dyDescent="0.2">
      <c r="A40" s="685"/>
      <c r="B40" s="685"/>
      <c r="C40" s="685"/>
      <c r="D40" s="685"/>
      <c r="E40" s="685"/>
      <c r="F40" s="685"/>
      <c r="G40" s="685"/>
    </row>
    <row r="41" spans="1:8" ht="13.15" customHeight="1" x14ac:dyDescent="0.2">
      <c r="A41" s="530"/>
      <c r="B41" s="530"/>
      <c r="C41" s="530"/>
      <c r="D41" s="531"/>
      <c r="E41" s="531"/>
      <c r="F41" s="522"/>
      <c r="G41" s="522"/>
    </row>
    <row r="42" spans="1:8" ht="13.15" customHeight="1" x14ac:dyDescent="0.2">
      <c r="A42" s="686" t="s">
        <v>510</v>
      </c>
      <c r="B42" s="687"/>
      <c r="C42" s="687"/>
      <c r="D42" s="687"/>
      <c r="E42" s="687"/>
      <c r="F42" s="687"/>
      <c r="G42" s="687"/>
    </row>
    <row r="43" spans="1:8" ht="13.15" customHeight="1" x14ac:dyDescent="0.2">
      <c r="A43" s="683" t="s">
        <v>511</v>
      </c>
      <c r="B43" s="683"/>
      <c r="C43" s="532" t="s">
        <v>512</v>
      </c>
      <c r="D43" s="532"/>
      <c r="E43" s="532"/>
      <c r="F43" s="532"/>
      <c r="G43" s="532"/>
    </row>
    <row r="44" spans="1:8" ht="13.15" customHeight="1" x14ac:dyDescent="0.2"/>
    <row r="45" spans="1:8" ht="13.15" customHeight="1" x14ac:dyDescent="0.2"/>
    <row r="46" spans="1:8" ht="13.15" customHeight="1" x14ac:dyDescent="0.2"/>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row r="58" ht="13.15" customHeight="1" x14ac:dyDescent="0.2"/>
    <row r="59" ht="13.15" customHeight="1" x14ac:dyDescent="0.2"/>
  </sheetData>
  <mergeCells count="30">
    <mergeCell ref="B13:D13"/>
    <mergeCell ref="A6:G6"/>
    <mergeCell ref="B9:D9"/>
    <mergeCell ref="B10:D10"/>
    <mergeCell ref="B11:D11"/>
    <mergeCell ref="B12:D12"/>
    <mergeCell ref="B26:D26"/>
    <mergeCell ref="B14:D14"/>
    <mergeCell ref="B15:D15"/>
    <mergeCell ref="B16:D16"/>
    <mergeCell ref="B17:C17"/>
    <mergeCell ref="B19:D19"/>
    <mergeCell ref="B20:D20"/>
    <mergeCell ref="B21:D21"/>
    <mergeCell ref="B22:D22"/>
    <mergeCell ref="B23:D23"/>
    <mergeCell ref="B24:D24"/>
    <mergeCell ref="B25:D25"/>
    <mergeCell ref="A43:B43"/>
    <mergeCell ref="B27:D27"/>
    <mergeCell ref="B28:D28"/>
    <mergeCell ref="B29:D29"/>
    <mergeCell ref="B30:D30"/>
    <mergeCell ref="B31:D31"/>
    <mergeCell ref="B32:D32"/>
    <mergeCell ref="B33:D33"/>
    <mergeCell ref="A35:G35"/>
    <mergeCell ref="A37:G37"/>
    <mergeCell ref="A39:G40"/>
    <mergeCell ref="A42:G42"/>
  </mergeCells>
  <hyperlinks>
    <hyperlink ref="A39:E40" r:id="rId1" display="Das Glossar enthält Erläuterungen zu allen statistisch relevanten Begriffen, die in den verschiedenen Produkten der Statistik der BA verwendung finden."/>
    <hyperlink ref="A39:G40" r:id="rId2" display="Das Glossar enthält Erläuterungen zu allen statistisch relevanten Begriffen, die in den verschiedenen Produkten der Statistik der BA Verwendung finden."/>
    <hyperlink ref="A43:B43" r:id="rId3" display="Abkürzungsverzeichnis"/>
    <hyperlink ref="C43" r:id="rId4"/>
    <hyperlink ref="A35:G35" r:id="rId5" display="Die Methodischen Hinweise der Statistik bieten ergänzende Informationen."/>
    <hyperlink ref="A37:G37" r:id="rId6" display="Die Qualitätsberichte der Statistik erläutern die Entstehung und Aussagekraft der jeweiligen Fachstatistik."/>
    <hyperlink ref="B9:D9" r:id="rId7" display="Arbeitsuche, Arbeitslosigkeit und Unterbeschäftigung"/>
    <hyperlink ref="B10:C10" r:id="rId8" display="Ausbildungsmarkt"/>
    <hyperlink ref="B11:C11" r:id="rId9" display="Beschäftigung"/>
    <hyperlink ref="B12:C12" r:id="rId10" display="Einnahmen/Ausgaben"/>
    <hyperlink ref="B13:C13" r:id="rId11" display="Förderung und berufliche Rehablitation"/>
    <hyperlink ref="B14:C14" r:id="rId12" display="Gemeldete Arbeitsstellen"/>
    <hyperlink ref="B15:C15" r:id="rId13" display="Grundsicherung für Arbeitsuchende (SGB II)"/>
    <hyperlink ref="B16:C16" r:id="rId14" display="Leistungen SGB III"/>
    <hyperlink ref="B19:C19" r:id="rId15" display="Berufe"/>
    <hyperlink ref="B20:C20" r:id="rId16" display="Bildung"/>
    <hyperlink ref="B21:C21" r:id="rId17" display="Corona"/>
    <hyperlink ref="B22:C22" r:id="rId18" display="Demografie"/>
    <hyperlink ref="B23:C23" r:id="rId19" display="Eingliederungbilanzen"/>
    <hyperlink ref="B24:C24" r:id="rId20" display="Entgelt"/>
    <hyperlink ref="B25:C25" r:id="rId21" display="Fachkräftebedarf"/>
    <hyperlink ref="B26:C26" r:id="rId22" display="Familien und Kinder"/>
    <hyperlink ref="B27:C27" r:id="rId23" display="Frauen und Männer"/>
    <hyperlink ref="B28:C28" r:id="rId24" display="Langzeitarbeitslosigkeit"/>
    <hyperlink ref="B29:C29" r:id="rId25" display="Menschen mit Behinderungen"/>
    <hyperlink ref="B30:C30" r:id="rId26" display="Migration"/>
    <hyperlink ref="B31:C31" r:id="rId27" display="Regionale Mobilität"/>
    <hyperlink ref="B32:C32" r:id="rId28" display="Wirtschaftszweige"/>
    <hyperlink ref="B33:C33" r:id="rId29" display="Zeitarbeit"/>
  </hyperlinks>
  <printOptions horizontalCentered="1"/>
  <pageMargins left="0.70866141732283472" right="0.39370078740157483" top="0.39370078740157483" bottom="0.59055118110236227" header="0.39370078740157483" footer="0.39370078740157483"/>
  <pageSetup paperSize="9" fitToWidth="0" orientation="portrait" r:id="rId30"/>
  <headerFooter alignWithMargins="0"/>
  <drawing r:id="rId3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25</vt:i4>
      </vt:variant>
      <vt:variant>
        <vt:lpstr>Benannte Bereiche</vt:lpstr>
      </vt:variant>
      <vt:variant>
        <vt:i4>22</vt:i4>
      </vt:variant>
    </vt:vector>
  </HeadingPairs>
  <TitlesOfParts>
    <vt:vector size="47" baseType="lpstr">
      <vt:lpstr>Hinweisblatt</vt:lpstr>
      <vt:lpstr>Deckblatt</vt:lpstr>
      <vt:lpstr>Impressum</vt:lpstr>
      <vt:lpstr>Inhaltsverzeichnis</vt:lpstr>
      <vt:lpstr>Tabelle 1</vt:lpstr>
      <vt:lpstr>Diagramm</vt:lpstr>
      <vt:lpstr>Tabelle 2.1</vt:lpstr>
      <vt:lpstr>Tabelle 2.2</vt:lpstr>
      <vt:lpstr>Tabelle 2.3</vt:lpstr>
      <vt:lpstr>Tabelle 2.4</vt:lpstr>
      <vt:lpstr>Tabelle 3.1</vt:lpstr>
      <vt:lpstr>Tabelle 3.2</vt:lpstr>
      <vt:lpstr>Tabelle 3.3</vt:lpstr>
      <vt:lpstr>Tabelle 3.4</vt:lpstr>
      <vt:lpstr>Tabelle 4.1</vt:lpstr>
      <vt:lpstr>Tabelle 4.2</vt:lpstr>
      <vt:lpstr>Tabelle 4.3</vt:lpstr>
      <vt:lpstr>Tabelle 5.1</vt:lpstr>
      <vt:lpstr>Tabelle 5.2</vt:lpstr>
      <vt:lpstr>Tabelle 6</vt:lpstr>
      <vt:lpstr>Hinweis_Befristung</vt:lpstr>
      <vt:lpstr>Hinweis_beg_been_BV</vt:lpstr>
      <vt:lpstr>Hinweise SVB GB</vt:lpstr>
      <vt:lpstr>Daten_Diagramme</vt:lpstr>
      <vt:lpstr>Statistik-Infoseite</vt:lpstr>
      <vt:lpstr>Deckblatt!Druckbereich</vt:lpstr>
      <vt:lpstr>Hinweis_beg_been_BV!Druckbereich</vt:lpstr>
      <vt:lpstr>'Tabelle 1'!Druckbereich</vt:lpstr>
      <vt:lpstr>'Tabelle 2.1'!Druckbereich</vt:lpstr>
      <vt:lpstr>'Tabelle 2.2'!Druckbereich</vt:lpstr>
      <vt:lpstr>'Tabelle 2.3'!Druckbereich</vt:lpstr>
      <vt:lpstr>'Tabelle 2.4'!Druckbereich</vt:lpstr>
      <vt:lpstr>'Tabelle 3.1'!Druckbereich</vt:lpstr>
      <vt:lpstr>'Tabelle 3.2'!Druckbereich</vt:lpstr>
      <vt:lpstr>'Tabelle 3.3'!Druckbereich</vt:lpstr>
      <vt:lpstr>'Tabelle 3.4'!Druckbereich</vt:lpstr>
      <vt:lpstr>'Tabelle 4.1'!Druckbereich</vt:lpstr>
      <vt:lpstr>'Tabelle 4.2'!Druckbereich</vt:lpstr>
      <vt:lpstr>'Tabelle 4.3'!Druckbereich</vt:lpstr>
      <vt:lpstr>'Tabelle 5.1'!Druckbereich</vt:lpstr>
      <vt:lpstr>'Tabelle 5.2'!Druckbereich</vt:lpstr>
      <vt:lpstr>'Tabelle 6'!Druckbereich</vt:lpstr>
      <vt:lpstr>'Tabelle 2.2'!Drucktitel</vt:lpstr>
      <vt:lpstr>'Tabelle 2.4'!Drucktitel</vt:lpstr>
      <vt:lpstr>'Tabelle 3.4'!Drucktitel</vt:lpstr>
      <vt:lpstr>'Tabelle 4.3'!Drucktitel</vt:lpstr>
      <vt:lpstr>'Tabelle 5.2'!Drucktitel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HermannC009</dc:creator>
  <cp:lastModifiedBy>HagedornM001</cp:lastModifiedBy>
  <dcterms:created xsi:type="dcterms:W3CDTF">2020-09-25T13:13:55Z</dcterms:created>
  <dcterms:modified xsi:type="dcterms:W3CDTF">2020-09-28T08:13:30Z</dcterms:modified>
</cp:coreProperties>
</file>