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J75" i="24"/>
  <c r="G75" i="24"/>
  <c r="F75" i="24"/>
  <c r="E75" i="24"/>
  <c r="L74" i="24"/>
  <c r="H74" i="24" s="1"/>
  <c r="I74" i="24" s="1"/>
  <c r="G74" i="24"/>
  <c r="F74" i="24"/>
  <c r="E74" i="24"/>
  <c r="L73" i="24"/>
  <c r="H73" i="24" s="1"/>
  <c r="G73" i="24"/>
  <c r="F73" i="24"/>
  <c r="E73" i="24"/>
  <c r="L72" i="24"/>
  <c r="H72" i="24" s="1"/>
  <c r="I72" i="24" s="1"/>
  <c r="K72" i="24"/>
  <c r="J72" i="24"/>
  <c r="G72" i="24"/>
  <c r="F72" i="24"/>
  <c r="E72" i="24"/>
  <c r="L71" i="24"/>
  <c r="H71" i="24" s="1"/>
  <c r="I71" i="24" s="1"/>
  <c r="J71" i="24"/>
  <c r="G71" i="24"/>
  <c r="F71" i="24"/>
  <c r="E71" i="24"/>
  <c r="L70" i="24"/>
  <c r="H70" i="24" s="1"/>
  <c r="I70" i="24" s="1"/>
  <c r="G70" i="24"/>
  <c r="F70" i="24"/>
  <c r="E70" i="24"/>
  <c r="L69" i="24"/>
  <c r="H69" i="24" s="1"/>
  <c r="G69" i="24"/>
  <c r="F69" i="24"/>
  <c r="E69" i="24"/>
  <c r="L68" i="24"/>
  <c r="H68" i="24" s="1"/>
  <c r="I68" i="24" s="1"/>
  <c r="K68" i="24"/>
  <c r="J68" i="24"/>
  <c r="G68" i="24"/>
  <c r="F68" i="24"/>
  <c r="E68" i="24"/>
  <c r="L67" i="24"/>
  <c r="H67" i="24" s="1"/>
  <c r="I67" i="24" s="1"/>
  <c r="J67" i="24"/>
  <c r="G67" i="24"/>
  <c r="F67" i="24"/>
  <c r="E67" i="24"/>
  <c r="L66" i="24"/>
  <c r="H66" i="24" s="1"/>
  <c r="I66" i="24" s="1"/>
  <c r="G66" i="24"/>
  <c r="F66" i="24"/>
  <c r="E66" i="24"/>
  <c r="L65" i="24"/>
  <c r="H65" i="24" s="1"/>
  <c r="G65" i="24"/>
  <c r="F65" i="24"/>
  <c r="E65" i="24"/>
  <c r="L64" i="24"/>
  <c r="H64" i="24" s="1"/>
  <c r="I64" i="24" s="1"/>
  <c r="K64" i="24"/>
  <c r="J64" i="24"/>
  <c r="G64" i="24"/>
  <c r="F64" i="24"/>
  <c r="E64" i="24"/>
  <c r="L63" i="24"/>
  <c r="H63" i="24" s="1"/>
  <c r="I63" i="24" s="1"/>
  <c r="J63" i="24"/>
  <c r="G63" i="24"/>
  <c r="F63" i="24"/>
  <c r="E63" i="24"/>
  <c r="L62" i="24"/>
  <c r="H62" i="24" s="1"/>
  <c r="I62" i="24" s="1"/>
  <c r="G62" i="24"/>
  <c r="F62" i="24"/>
  <c r="E62" i="24"/>
  <c r="L61" i="24"/>
  <c r="H61" i="24" s="1"/>
  <c r="G61" i="24"/>
  <c r="F61" i="24"/>
  <c r="E61" i="24"/>
  <c r="L60" i="24"/>
  <c r="H60" i="24" s="1"/>
  <c r="I60" i="24" s="1"/>
  <c r="K60" i="24"/>
  <c r="J60" i="24"/>
  <c r="G60" i="24"/>
  <c r="F60" i="24"/>
  <c r="E60" i="24"/>
  <c r="L59" i="24"/>
  <c r="H59" i="24" s="1"/>
  <c r="I59" i="24" s="1"/>
  <c r="J59" i="24"/>
  <c r="G59" i="24"/>
  <c r="F59" i="24"/>
  <c r="E59" i="24"/>
  <c r="L58" i="24"/>
  <c r="H58" i="24" s="1"/>
  <c r="I58" i="24" s="1"/>
  <c r="G58" i="24"/>
  <c r="F58" i="24"/>
  <c r="E58" i="24"/>
  <c r="L57" i="24"/>
  <c r="H57" i="24" s="1"/>
  <c r="G57" i="24"/>
  <c r="F57" i="24"/>
  <c r="E57" i="24"/>
  <c r="L56" i="24"/>
  <c r="H56" i="24" s="1"/>
  <c r="I56" i="24" s="1"/>
  <c r="K56" i="24"/>
  <c r="J56" i="24"/>
  <c r="G56" i="24"/>
  <c r="F56" i="24"/>
  <c r="E56" i="24"/>
  <c r="L55" i="24"/>
  <c r="H55" i="24" s="1"/>
  <c r="I55" i="24" s="1"/>
  <c r="J55" i="24"/>
  <c r="G55" i="24"/>
  <c r="F55" i="24"/>
  <c r="E55" i="24"/>
  <c r="L54" i="24"/>
  <c r="H54" i="24" s="1"/>
  <c r="I54" i="24" s="1"/>
  <c r="G54" i="24"/>
  <c r="F54" i="24"/>
  <c r="E54" i="24"/>
  <c r="L53" i="24"/>
  <c r="H53" i="24" s="1"/>
  <c r="G53" i="24"/>
  <c r="F53" i="24"/>
  <c r="E53" i="24"/>
  <c r="L52" i="24"/>
  <c r="H52" i="24" s="1"/>
  <c r="I52" i="24" s="1"/>
  <c r="K52" i="24"/>
  <c r="J52" i="24"/>
  <c r="G52" i="24"/>
  <c r="F52" i="24"/>
  <c r="E52" i="24"/>
  <c r="L51" i="24"/>
  <c r="H51" i="24" s="1"/>
  <c r="I51" i="24" s="1"/>
  <c r="J51" i="24"/>
  <c r="G51" i="24"/>
  <c r="F51" i="24"/>
  <c r="E51" i="24"/>
  <c r="K44" i="24"/>
  <c r="I44" i="24"/>
  <c r="H44" i="24"/>
  <c r="G44" i="24"/>
  <c r="D44" i="24"/>
  <c r="C44" i="24"/>
  <c r="M44" i="24" s="1"/>
  <c r="B44" i="24"/>
  <c r="J44" i="24" s="1"/>
  <c r="M43" i="24"/>
  <c r="L43" i="24"/>
  <c r="K43" i="24"/>
  <c r="H43" i="24"/>
  <c r="F43" i="24"/>
  <c r="D43" i="24"/>
  <c r="C43" i="24"/>
  <c r="B43" i="24"/>
  <c r="J43" i="24" s="1"/>
  <c r="K42" i="24"/>
  <c r="I42" i="24"/>
  <c r="H42" i="24"/>
  <c r="G42" i="24"/>
  <c r="D42" i="24"/>
  <c r="C42" i="24"/>
  <c r="M42" i="24" s="1"/>
  <c r="B42" i="24"/>
  <c r="J42" i="24" s="1"/>
  <c r="M41" i="24"/>
  <c r="L41" i="24"/>
  <c r="K41" i="24"/>
  <c r="H41" i="24"/>
  <c r="F41" i="24"/>
  <c r="D41" i="24"/>
  <c r="C41" i="24"/>
  <c r="B41" i="24"/>
  <c r="J41" i="24" s="1"/>
  <c r="K40" i="24"/>
  <c r="I40" i="24"/>
  <c r="H40" i="24"/>
  <c r="G40" i="24"/>
  <c r="D40" i="24"/>
  <c r="C40" i="24"/>
  <c r="M40" i="24" s="1"/>
  <c r="B40" i="24"/>
  <c r="J40" i="24" s="1"/>
  <c r="M39" i="24"/>
  <c r="M36" i="24"/>
  <c r="L36" i="24"/>
  <c r="K36" i="24"/>
  <c r="J36" i="24"/>
  <c r="I36" i="24"/>
  <c r="H36" i="24"/>
  <c r="G36" i="24"/>
  <c r="F36" i="24"/>
  <c r="E36" i="24"/>
  <c r="D36" i="24"/>
  <c r="G32" i="24"/>
  <c r="C7" i="24"/>
  <c r="K57" i="15"/>
  <c r="L57" i="15" s="1"/>
  <c r="C39" i="24"/>
  <c r="L39" i="24" s="1"/>
  <c r="C38" i="24"/>
  <c r="G38" i="24" s="1"/>
  <c r="C37" i="24"/>
  <c r="C35" i="24"/>
  <c r="C34" i="24"/>
  <c r="E34" i="24" s="1"/>
  <c r="C33" i="24"/>
  <c r="C32" i="24"/>
  <c r="C31" i="24"/>
  <c r="C30" i="24"/>
  <c r="C29" i="24"/>
  <c r="C28" i="24"/>
  <c r="M28" i="24" s="1"/>
  <c r="C27" i="24"/>
  <c r="C26" i="24"/>
  <c r="C25" i="24"/>
  <c r="C24" i="24"/>
  <c r="C23" i="24"/>
  <c r="C22" i="24"/>
  <c r="C21" i="24"/>
  <c r="C20" i="24"/>
  <c r="E20" i="24" s="1"/>
  <c r="C19" i="24"/>
  <c r="C18" i="24"/>
  <c r="E18" i="24" s="1"/>
  <c r="C17" i="24"/>
  <c r="C16" i="24"/>
  <c r="C15" i="24"/>
  <c r="C9" i="24"/>
  <c r="C8" i="24"/>
  <c r="B38" i="24"/>
  <c r="B37" i="24"/>
  <c r="B35" i="24"/>
  <c r="K35" i="24" s="1"/>
  <c r="B34" i="24"/>
  <c r="F34" i="24" s="1"/>
  <c r="B33" i="24"/>
  <c r="B32" i="24"/>
  <c r="B31" i="24"/>
  <c r="B30" i="24"/>
  <c r="B29" i="24"/>
  <c r="B28" i="24"/>
  <c r="B27" i="24"/>
  <c r="B26" i="24"/>
  <c r="B25" i="24"/>
  <c r="B24" i="24"/>
  <c r="B23" i="24"/>
  <c r="B22" i="24"/>
  <c r="B21" i="24"/>
  <c r="B20" i="24"/>
  <c r="B19" i="24"/>
  <c r="B18" i="24"/>
  <c r="B17" i="24"/>
  <c r="B16" i="24"/>
  <c r="B15" i="24"/>
  <c r="B9" i="24"/>
  <c r="B8" i="24"/>
  <c r="B7" i="24"/>
  <c r="K16" i="24" l="1"/>
  <c r="J16" i="24"/>
  <c r="H16" i="24"/>
  <c r="D16" i="24"/>
  <c r="F16" i="24"/>
  <c r="G25" i="24"/>
  <c r="M25" i="24"/>
  <c r="E25" i="24"/>
  <c r="L25" i="24"/>
  <c r="I25" i="24"/>
  <c r="F19" i="24"/>
  <c r="D19" i="24"/>
  <c r="H19" i="24"/>
  <c r="J19" i="24"/>
  <c r="K19" i="24"/>
  <c r="G35" i="24"/>
  <c r="M35" i="24"/>
  <c r="E35" i="24"/>
  <c r="L35" i="24"/>
  <c r="I35" i="24"/>
  <c r="K20" i="24"/>
  <c r="J20" i="24"/>
  <c r="H20" i="24"/>
  <c r="D20" i="24"/>
  <c r="F20" i="24"/>
  <c r="K8" i="24"/>
  <c r="J8" i="24"/>
  <c r="H8" i="24"/>
  <c r="D8" i="24"/>
  <c r="F8" i="24"/>
  <c r="K26" i="24"/>
  <c r="J26" i="24"/>
  <c r="H26" i="24"/>
  <c r="D26" i="24"/>
  <c r="F26" i="24"/>
  <c r="F27" i="24"/>
  <c r="D27" i="24"/>
  <c r="H27" i="24"/>
  <c r="K27" i="24"/>
  <c r="J27" i="24"/>
  <c r="K24" i="24"/>
  <c r="J24" i="24"/>
  <c r="H24" i="24"/>
  <c r="D24" i="24"/>
  <c r="F24" i="24"/>
  <c r="C14" i="24"/>
  <c r="C6" i="24"/>
  <c r="F29" i="24"/>
  <c r="D29" i="24"/>
  <c r="H29" i="24"/>
  <c r="K29" i="24"/>
  <c r="J29" i="24"/>
  <c r="K18" i="24"/>
  <c r="J18" i="24"/>
  <c r="H18" i="24"/>
  <c r="D18" i="24"/>
  <c r="F18" i="24"/>
  <c r="K28" i="24"/>
  <c r="J28" i="24"/>
  <c r="H28" i="24"/>
  <c r="D28" i="24"/>
  <c r="F28" i="24"/>
  <c r="G27" i="24"/>
  <c r="M27" i="24"/>
  <c r="E27" i="24"/>
  <c r="L27" i="24"/>
  <c r="I27" i="24"/>
  <c r="F7" i="24"/>
  <c r="D7" i="24"/>
  <c r="H7" i="24"/>
  <c r="K7" i="24"/>
  <c r="J7" i="24"/>
  <c r="K32" i="24"/>
  <c r="J32" i="24"/>
  <c r="H32" i="24"/>
  <c r="D32" i="24"/>
  <c r="F32" i="24"/>
  <c r="F9" i="24"/>
  <c r="D9" i="24"/>
  <c r="H9" i="24"/>
  <c r="K9" i="24"/>
  <c r="J9" i="24"/>
  <c r="G17" i="24"/>
  <c r="M17" i="24"/>
  <c r="E17" i="24"/>
  <c r="L17" i="24"/>
  <c r="I17" i="24"/>
  <c r="I32" i="24"/>
  <c r="L32" i="24"/>
  <c r="M32" i="24"/>
  <c r="E32" i="24"/>
  <c r="C45" i="24"/>
  <c r="I65" i="24"/>
  <c r="J65" i="24"/>
  <c r="K65" i="24"/>
  <c r="F21" i="24"/>
  <c r="D21" i="24"/>
  <c r="H21" i="24"/>
  <c r="I8" i="24"/>
  <c r="L8" i="24"/>
  <c r="E8" i="24"/>
  <c r="G8" i="24"/>
  <c r="G23" i="24"/>
  <c r="M23" i="24"/>
  <c r="E23" i="24"/>
  <c r="L23" i="24"/>
  <c r="G7" i="24"/>
  <c r="M7" i="24"/>
  <c r="E7" i="24"/>
  <c r="L7" i="24"/>
  <c r="I7" i="24"/>
  <c r="G9" i="24"/>
  <c r="M9" i="24"/>
  <c r="E9" i="24"/>
  <c r="L9" i="24"/>
  <c r="I9" i="24"/>
  <c r="M8" i="24"/>
  <c r="I57" i="24"/>
  <c r="J57" i="24"/>
  <c r="K57" i="24"/>
  <c r="I30" i="24"/>
  <c r="L30" i="24"/>
  <c r="E30" i="24"/>
  <c r="I37" i="24"/>
  <c r="G37" i="24"/>
  <c r="E37" i="24"/>
  <c r="L37" i="24"/>
  <c r="I69" i="24"/>
  <c r="J69" i="24"/>
  <c r="K69" i="24"/>
  <c r="B14" i="24"/>
  <c r="B6" i="24"/>
  <c r="K22" i="24"/>
  <c r="J22" i="24"/>
  <c r="H22" i="24"/>
  <c r="D22" i="24"/>
  <c r="F22" i="24"/>
  <c r="K30" i="24"/>
  <c r="J30" i="24"/>
  <c r="H30" i="24"/>
  <c r="D30" i="24"/>
  <c r="F30" i="24"/>
  <c r="F33" i="24"/>
  <c r="D33" i="24"/>
  <c r="H33" i="24"/>
  <c r="J33" i="24"/>
  <c r="K33" i="24"/>
  <c r="H37" i="24"/>
  <c r="F37" i="24"/>
  <c r="J37" i="24"/>
  <c r="K37" i="24"/>
  <c r="D37" i="24"/>
  <c r="G15" i="24"/>
  <c r="M15" i="24"/>
  <c r="E15" i="24"/>
  <c r="L15" i="24"/>
  <c r="I15" i="24"/>
  <c r="I18" i="24"/>
  <c r="L18" i="24"/>
  <c r="M18" i="24"/>
  <c r="G18" i="24"/>
  <c r="G21" i="24"/>
  <c r="M21" i="24"/>
  <c r="E21" i="24"/>
  <c r="L21" i="24"/>
  <c r="I21" i="24"/>
  <c r="I24" i="24"/>
  <c r="L24" i="24"/>
  <c r="M24" i="24"/>
  <c r="G24" i="24"/>
  <c r="E24" i="24"/>
  <c r="J21" i="24"/>
  <c r="I26" i="24"/>
  <c r="L26" i="24"/>
  <c r="G26" i="24"/>
  <c r="E26" i="24"/>
  <c r="M26" i="24"/>
  <c r="G31" i="24"/>
  <c r="M31" i="24"/>
  <c r="E31" i="24"/>
  <c r="L31" i="24"/>
  <c r="I31" i="24"/>
  <c r="I34" i="24"/>
  <c r="L34" i="24"/>
  <c r="M34" i="24"/>
  <c r="G34" i="24"/>
  <c r="M38" i="24"/>
  <c r="E38" i="24"/>
  <c r="L38" i="24"/>
  <c r="I38" i="24"/>
  <c r="K21" i="24"/>
  <c r="I61" i="24"/>
  <c r="J61" i="24"/>
  <c r="K61" i="24"/>
  <c r="F35" i="24"/>
  <c r="D35" i="24"/>
  <c r="H35" i="24"/>
  <c r="J35" i="24"/>
  <c r="G29" i="24"/>
  <c r="M29" i="24"/>
  <c r="E29" i="24"/>
  <c r="L29" i="24"/>
  <c r="I29" i="24"/>
  <c r="F17" i="24"/>
  <c r="D17" i="24"/>
  <c r="H17" i="24"/>
  <c r="J17" i="24"/>
  <c r="K17" i="24"/>
  <c r="F25" i="24"/>
  <c r="D25" i="24"/>
  <c r="H25" i="24"/>
  <c r="K25" i="24"/>
  <c r="J25" i="24"/>
  <c r="I23" i="24"/>
  <c r="G30" i="24"/>
  <c r="I73" i="24"/>
  <c r="J73" i="24"/>
  <c r="K73" i="24"/>
  <c r="B45" i="24"/>
  <c r="B39" i="24"/>
  <c r="I20" i="24"/>
  <c r="L20" i="24"/>
  <c r="M20" i="24"/>
  <c r="G20" i="24"/>
  <c r="G33" i="24"/>
  <c r="M33" i="24"/>
  <c r="E33" i="24"/>
  <c r="L33" i="24"/>
  <c r="I33" i="24"/>
  <c r="F15" i="24"/>
  <c r="D15" i="24"/>
  <c r="H15" i="24"/>
  <c r="K15" i="24"/>
  <c r="J15" i="24"/>
  <c r="F23" i="24"/>
  <c r="D23" i="24"/>
  <c r="H23" i="24"/>
  <c r="K23" i="24"/>
  <c r="F31" i="24"/>
  <c r="D31" i="24"/>
  <c r="H31" i="24"/>
  <c r="K31" i="24"/>
  <c r="J31" i="24"/>
  <c r="K34" i="24"/>
  <c r="J34" i="24"/>
  <c r="H34" i="24"/>
  <c r="D34" i="24"/>
  <c r="D38" i="24"/>
  <c r="K38" i="24"/>
  <c r="J38" i="24"/>
  <c r="F38" i="24"/>
  <c r="H38" i="24"/>
  <c r="I16" i="24"/>
  <c r="L16" i="24"/>
  <c r="M16" i="24"/>
  <c r="E16" i="24"/>
  <c r="G19" i="24"/>
  <c r="M19" i="24"/>
  <c r="E19" i="24"/>
  <c r="L19" i="24"/>
  <c r="I19" i="24"/>
  <c r="I22" i="24"/>
  <c r="L22" i="24"/>
  <c r="M22" i="24"/>
  <c r="G22" i="24"/>
  <c r="E22" i="24"/>
  <c r="I28" i="24"/>
  <c r="L28" i="24"/>
  <c r="E28" i="24"/>
  <c r="G28" i="24"/>
  <c r="I39" i="24"/>
  <c r="G39" i="24"/>
  <c r="E39" i="24"/>
  <c r="G16" i="24"/>
  <c r="J23" i="24"/>
  <c r="M30" i="24"/>
  <c r="M37" i="24"/>
  <c r="I53" i="24"/>
  <c r="J53" i="24"/>
  <c r="K53" i="24"/>
  <c r="I41" i="24"/>
  <c r="G41" i="24"/>
  <c r="I43" i="24"/>
  <c r="G43" i="24"/>
  <c r="K51" i="24"/>
  <c r="K55" i="24"/>
  <c r="K59" i="24"/>
  <c r="K63" i="24"/>
  <c r="K67" i="24"/>
  <c r="K71" i="24"/>
  <c r="K75" i="24"/>
  <c r="K77" i="24" s="1"/>
  <c r="E41" i="24"/>
  <c r="E43" i="24"/>
  <c r="J54" i="24"/>
  <c r="J58" i="24"/>
  <c r="J62" i="24"/>
  <c r="J66" i="24"/>
  <c r="J70" i="24"/>
  <c r="J74" i="24"/>
  <c r="J77" i="24" s="1"/>
  <c r="I77" i="24"/>
  <c r="K54" i="24"/>
  <c r="K58" i="24"/>
  <c r="K62" i="24"/>
  <c r="K66" i="24"/>
  <c r="K70" i="24"/>
  <c r="K74" i="24"/>
  <c r="F40" i="24"/>
  <c r="F42" i="24"/>
  <c r="F44" i="24"/>
  <c r="L40" i="24"/>
  <c r="L42" i="24"/>
  <c r="L44" i="24"/>
  <c r="E40" i="24"/>
  <c r="E42" i="24"/>
  <c r="E44" i="24"/>
  <c r="J79" i="24" l="1"/>
  <c r="J78" i="24"/>
  <c r="I6" i="24"/>
  <c r="L6" i="24"/>
  <c r="G6" i="24"/>
  <c r="E6" i="24"/>
  <c r="M6" i="24"/>
  <c r="I14" i="24"/>
  <c r="L14" i="24"/>
  <c r="E14" i="24"/>
  <c r="M14" i="24"/>
  <c r="G14" i="24"/>
  <c r="I78" i="24"/>
  <c r="I79" i="24"/>
  <c r="K6" i="24"/>
  <c r="J6" i="24"/>
  <c r="H6" i="24"/>
  <c r="D6" i="24"/>
  <c r="F6" i="24"/>
  <c r="I45" i="24"/>
  <c r="G45" i="24"/>
  <c r="M45" i="24"/>
  <c r="L45" i="24"/>
  <c r="E45" i="24"/>
  <c r="H45" i="24"/>
  <c r="F45" i="24"/>
  <c r="J45" i="24"/>
  <c r="K45" i="24"/>
  <c r="D45" i="24"/>
  <c r="K14" i="24"/>
  <c r="J14" i="24"/>
  <c r="H14" i="24"/>
  <c r="D14" i="24"/>
  <c r="F14" i="24"/>
  <c r="K79" i="24"/>
  <c r="K78" i="24"/>
  <c r="H39" i="24"/>
  <c r="F39" i="24"/>
  <c r="J39" i="24"/>
  <c r="D39" i="24"/>
  <c r="K39" i="24"/>
  <c r="I83" i="24" l="1"/>
  <c r="I82" i="24"/>
  <c r="I81" i="24"/>
</calcChain>
</file>

<file path=xl/sharedStrings.xml><?xml version="1.0" encoding="utf-8"?>
<sst xmlns="http://schemas.openxmlformats.org/spreadsheetml/2006/main" count="1954" uniqueCount="521">
  <si>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</si>
  <si>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</si>
  <si>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</si>
  <si>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</si>
  <si>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</si>
  <si>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</si>
  <si>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</si>
  <si>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</si>
  <si>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</si>
  <si>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</si>
  <si>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</si>
  <si>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</si>
  <si>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</si>
  <si>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Weimar, Stadt (16055)</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</si>
  <si>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</si>
  <si>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</si>
  <si>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</si>
  <si>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</si>
  <si>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</si>
  <si>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</si>
  <si>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</si>
  <si>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</si>
  <si>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</si>
  <si>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</si>
  <si>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</si>
  <si>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</si>
  <si>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</si>
  <si>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</si>
  <si>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Ost</t>
  </si>
  <si>
    <t>Storkower Straße 120</t>
  </si>
  <si>
    <t>10407 Berlin</t>
  </si>
  <si>
    <t>E-Mail:</t>
  </si>
  <si>
    <t>Statistik-Service-Ost@arbeitsagentur.de</t>
  </si>
  <si>
    <t>Hotline:</t>
  </si>
  <si>
    <t>030/555599-7373</t>
  </si>
  <si>
    <t>Fax:</t>
  </si>
  <si>
    <t>030/555599-7375</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</si>
  <si>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</si>
  <si>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</si>
  <si>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</si>
  <si>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</si>
  <si>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</si>
  <si>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</si>
  <si>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</si>
  <si>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</si>
  <si>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</si>
  <si>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</si>
  <si>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</si>
  <si>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</si>
  <si>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</si>
  <si>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</si>
  <si>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</si>
  <si>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</si>
  <si>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</si>
  <si>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</si>
  <si>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</si>
  <si>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</si>
  <si>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</si>
  <si>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</si>
  <si>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</si>
  <si>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</si>
  <si>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</si>
  <si>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</si>
  <si>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</si>
  <si>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</si>
  <si>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</si>
  <si>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</si>
  <si>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</si>
  <si>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</si>
  <si>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</si>
  <si>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</si>
  <si>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</si>
  <si>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</si>
  <si>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</si>
  <si>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</si>
  <si>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</si>
  <si>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</si>
  <si>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</si>
  <si>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</si>
  <si>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</si>
  <si>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</si>
  <si>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</si>
  <si>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</si>
  <si>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</si>
  <si>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</si>
  <si>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</si>
  <si>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</si>
  <si>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</si>
  <si>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</si>
  <si>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</si>
  <si>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</si>
  <si>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</si>
  <si>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Weimar, Stadt (16055);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</si>
  <si>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</si>
  <si>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</si>
  <si>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</si>
  <si>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</si>
  <si>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</si>
  <si>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</si>
  <si>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</si>
  <si>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</si>
  <si>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</si>
  <si>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</si>
  <si>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</si>
  <si>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</si>
  <si>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</si>
  <si>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</si>
  <si>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</si>
  <si>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</si>
  <si>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</si>
  <si>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</si>
  <si>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</si>
  <si>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</si>
  <si>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</si>
  <si>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</si>
  <si>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</si>
  <si>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</si>
  <si>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</si>
  <si>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</si>
  <si>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</si>
  <si>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</si>
  <si>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</si>
  <si>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</si>
  <si>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</si>
  <si>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</si>
  <si>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</si>
  <si>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</si>
  <si>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</si>
  <si>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</si>
  <si>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Thüringen</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</si>
  <si>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</si>
  <si>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</si>
  <si>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</si>
  <si>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</si>
  <si>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</si>
  <si>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</si>
  <si>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</si>
  <si>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</si>
  <si>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</si>
  <si>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</si>
  <si>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</si>
  <si>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</si>
  <si>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</si>
  <si>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</si>
  <si>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</si>
  <si>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</si>
  <si>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</si>
  <si>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</si>
  <si>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</si>
  <si>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</si>
  <si>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</si>
  <si>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</si>
  <si>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</si>
  <si>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</si>
  <si>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</si>
  <si>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</si>
  <si>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</si>
  <si>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</si>
  <si>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</si>
  <si>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</si>
  <si>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</si>
  <si>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</si>
  <si>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</si>
  <si>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</si>
  <si>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</si>
  <si>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</si>
  <si>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</si>
  <si>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</si>
  <si>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</si>
  <si>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</si>
  <si>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</si>
  <si>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</si>
  <si>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</si>
  <si>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</si>
  <si>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</si>
  <si>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</si>
  <si>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</si>
  <si>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</si>
  <si>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</si>
  <si>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</si>
  <si>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</si>
  <si>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</si>
  <si>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</si>
  <si>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Weimar, Stadt (16055)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</si>
  <si>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</si>
  <si>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</si>
  <si>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</si>
  <si>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</si>
  <si>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</si>
  <si>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</si>
  <si>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</si>
  <si>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</si>
  <si>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</si>
  <si>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</si>
  <si>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</si>
  <si>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</si>
  <si>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</si>
  <si>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</si>
  <si>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</si>
  <si>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</si>
  <si>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</si>
  <si>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</si>
  <si>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</si>
  <si>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</si>
  <si>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</si>
  <si>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</si>
  <si>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</si>
  <si>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</si>
  <si>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</si>
  <si>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</si>
  <si>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</si>
  <si>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</si>
  <si>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</si>
  <si>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</si>
  <si>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</si>
  <si>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</si>
  <si>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</si>
  <si>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</si>
  <si>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</si>
  <si>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</si>
  <si>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</si>
  <si>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</si>
  <si>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</si>
  <si>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</si>
  <si>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</si>
  <si>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</si>
  <si>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</si>
  <si>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</si>
  <si>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</si>
  <si>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</si>
  <si>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</si>
  <si>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</si>
  <si>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</si>
  <si>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</si>
  <si>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</si>
  <si>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</si>
  <si>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</si>
  <si>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</si>
  <si>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</si>
  <si>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</si>
  <si>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</si>
  <si>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</si>
  <si>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</si>
  <si>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</si>
  <si>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</si>
  <si>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</si>
  <si>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</si>
  <si>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</si>
  <si>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</si>
  <si>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</si>
  <si>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</si>
  <si>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</si>
  <si>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</si>
  <si>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</si>
  <si>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</si>
  <si>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</si>
  <si>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</si>
  <si>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</si>
  <si>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</si>
  <si>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</si>
  <si>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</si>
  <si>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</si>
  <si>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</si>
  <si>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</si>
  <si>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</si>
  <si>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</si>
  <si>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</si>
  <si>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</si>
  <si>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</si>
  <si>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</si>
  <si>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</si>
  <si>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</si>
  <si>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</si>
  <si>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</si>
  <si>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</si>
  <si>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</si>
  <si>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</si>
  <si>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</si>
  <si>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</si>
  <si>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</si>
  <si>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</si>
  <si>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</si>
  <si>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</si>
  <si>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</si>
  <si>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</si>
  <si>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</si>
  <si>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</si>
  <si>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</si>
  <si>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</si>
  <si>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</si>
  <si>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</si>
  <si>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</si>
  <si>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</si>
  <si>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</si>
  <si>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</si>
  <si>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</si>
  <si>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</si>
  <si>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</si>
  <si>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</si>
  <si>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</si>
  <si>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</si>
  <si>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</si>
  <si>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</si>
  <si>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</si>
  <si>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</si>
  <si>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</si>
  <si>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</si>
  <si>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</si>
  <si>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</si>
  <si>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</si>
  <si>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</si>
  <si>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</si>
  <si>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</si>
  <si>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</si>
  <si>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</si>
  <si>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</si>
  <si>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</si>
  <si>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</si>
  <si>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</si>
  <si>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</si>
  <si>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</si>
  <si>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</si>
  <si>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</si>
  <si>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</si>
  <si>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</si>
  <si>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</si>
  <si>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</si>
  <si>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</si>
  <si>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</si>
  <si>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</si>
  <si>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</si>
  <si>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</si>
  <si>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</si>
  <si>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</si>
  <si>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</si>
  <si>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</si>
  <si>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</si>
  <si>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</si>
  <si>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</si>
  <si>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</si>
  <si>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</si>
  <si>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</si>
  <si>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</si>
  <si>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</si>
  <si>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</si>
  <si>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</si>
  <si>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</si>
  <si>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</si>
  <si>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</si>
  <si>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</si>
  <si>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</si>
  <si>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</si>
  <si>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</si>
  <si>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</si>
  <si>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</si>
  <si>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</si>
  <si>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</si>
  <si>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</si>
  <si>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</si>
  <si>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</si>
  <si>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</si>
  <si>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</si>
  <si>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</si>
  <si>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</si>
  <si>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</si>
  <si>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</si>
  <si>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</si>
  <si>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</si>
  <si>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</si>
  <si>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</si>
  <si>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</si>
  <si>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</si>
  <si>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</si>
  <si>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Weimar, Stadt (16055);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</si>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</sst>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{EC7EBB17-DE25-415C-9163-9BE25AD69CA3}</c15:txfldGUID>
                      <c15:f>Daten_Diagramme!$D$6</c15:f>
                      <c15:dlblFieldTableCache>
                        <c:ptCount val="1"/>
                        <c:pt idx="0">
                          <c:v>1.0</c:v>
                        </c:pt>
                      </c15:dlblFieldTableCache>
                    </c15:dlblFTEntry>
                  </c15:dlblFieldTable>
                  <c15:showDataLabelsRange val="0"/>
                </c:ext>
                <c:ext xmlns:c16="http://schemas.microsoft.com/office/drawing/2014/chart" uri="{C3380CC4-5D6E-409C-BE32-E72D297353CC}">
                  <c16:uniqueId val="{00000000-F645-4373-AE33-74E6BA651166}"/>
                </c:ext>
              </c:extLst>
            </c:dLbl>
            <c:dLbl>
              <c:idx val="1"/>
              <c:tx>
                <c:strRef>
                  <c:f>Daten_Diagramme!$D$7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{C589E4B7-BCC6-4083-8A10-F2F5732B15C3}</c15:txfldGUID>
                      <c15:f>Daten_Diagramme!$D$7</c15:f>
                      <c15:dlblFieldTableCache>
                        <c:ptCount val="1"/>
                        <c:pt idx="0">
                          <c:v>-0.5</c:v>
                        </c:pt>
                      </c15:dlblFieldTableCache>
                    </c15:dlblFTEntry>
                  </c15:dlblFieldTable>
                  <c15:showDataLabelsRange val="0"/>
                </c:ext>
                <c:ext xmlns:c16="http://schemas.microsoft.com/office/drawing/2014/chart" uri="{C3380CC4-5D6E-409C-BE32-E72D297353CC}">
                  <c16:uniqueId val="{00000001-F645-4373-AE33-74E6BA651166}"/>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{CCBF6FF5-6B05-458B-BB2F-B222CFBAB6C2}</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F645-4373-AE33-74E6BA651166}"/>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{6AE8DA5C-4682-4B60-A584-631D0AC08A8A}</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F645-4373-AE33-74E6BA651166}"/>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0.97095401396521097</c:v>
                </c:pt>
                <c:pt idx="1">
                  <c:v>-0.4752160751981519</c:v>
                </c:pt>
                <c:pt idx="2">
                  <c:v>0.95490282911153723</c:v>
                </c:pt>
                <c:pt idx="3">
                  <c:v>1.0875687030768</c:v>
                </c:pt>
              </c:numCache>
            </c:numRef>
          </c:val>
          <c:extLst>
            <c:ext xmlns:c16="http://schemas.microsoft.com/office/drawing/2014/chart" uri="{C3380CC4-5D6E-409C-BE32-E72D297353CC}">
              <c16:uniqueId val="{00000004-F645-4373-AE33-74E6BA651166}"/>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{3B4FFF66-6A61-4AC3-AE6C-FE12A6AC3713}</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F645-4373-AE33-74E6BA651166}"/>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{D6CE1633-43F0-4E44-ADD1-278A2C476A35}</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F645-4373-AE33-74E6BA651166}"/>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{B8D3BF38-75AD-4D30-8338-A0B3E7BEA9CD}</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F645-4373-AE33-74E6BA651166}"/>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{95D48DCD-A23E-4188-A3B0-DD0925641BFA}</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F645-4373-AE33-74E6BA65116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F645-4373-AE33-74E6BA651166}"/>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F645-4373-AE33-74E6BA651166}"/>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{F97B6A92-893F-49A4-89B1-6DA58BF5ECC8}</c15:txfldGUID>
                      <c15:f>Daten_Diagramme!$E$6</c15:f>
                      <c15:dlblFieldTableCache>
                        <c:ptCount val="1"/>
                        <c:pt idx="0">
                          <c:v>-1.6</c:v>
                        </c:pt>
                      </c15:dlblFieldTableCache>
                    </c15:dlblFTEntry>
                  </c15:dlblFieldTable>
                  <c15:showDataLabelsRange val="0"/>
                </c:ext>
                <c:ext xmlns:c16="http://schemas.microsoft.com/office/drawing/2014/chart" uri="{C3380CC4-5D6E-409C-BE32-E72D297353CC}">
                  <c16:uniqueId val="{00000000-E7CD-4448-AE1A-5961F87F8ECD}"/>
                </c:ext>
              </c:extLst>
            </c:dLbl>
            <c:dLbl>
              <c:idx val="1"/>
              <c:tx>
                <c:strRef>
                  <c:f>Daten_Diagramme!$E$7</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{79CA45FF-BA49-4F0C-8E42-8C0C7DBFB230}</c15:txfldGUID>
                      <c15:f>Daten_Diagramme!$E$7</c15:f>
                      <c15:dlblFieldTableCache>
                        <c:ptCount val="1"/>
                        <c:pt idx="0">
                          <c:v>-3.4</c:v>
                        </c:pt>
                      </c15:dlblFieldTableCache>
                    </c15:dlblFTEntry>
                  </c15:dlblFieldTable>
                  <c15:showDataLabelsRange val="0"/>
                </c:ext>
                <c:ext xmlns:c16="http://schemas.microsoft.com/office/drawing/2014/chart" uri="{C3380CC4-5D6E-409C-BE32-E72D297353CC}">
                  <c16:uniqueId val="{00000001-E7CD-4448-AE1A-5961F87F8ECD}"/>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{A9CDAB2E-6676-450E-9365-3C5AEE6EF613}</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E7CD-4448-AE1A-5961F87F8ECD}"/>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{5C4E36FA-9D36-4E99-A64B-DD7135CB8043}</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E7CD-4448-AE1A-5961F87F8EC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-1.5562248995983936</c:v>
                </c:pt>
                <c:pt idx="1">
                  <c:v>-3.3695878434637803</c:v>
                </c:pt>
                <c:pt idx="2">
                  <c:v>-3.6279896103654186</c:v>
                </c:pt>
                <c:pt idx="3">
                  <c:v>-2.8655893304673015</c:v>
                </c:pt>
              </c:numCache>
            </c:numRef>
          </c:val>
          <c:extLst>
            <c:ext xmlns:c16="http://schemas.microsoft.com/office/drawing/2014/chart" uri="{C3380CC4-5D6E-409C-BE32-E72D297353CC}">
              <c16:uniqueId val="{00000004-E7CD-4448-AE1A-5961F87F8ECD}"/>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{B1285FFC-EAD7-421A-90DE-73E4666D978D}</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E7CD-4448-AE1A-5961F87F8ECD}"/>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{020C80CF-15B0-4C8D-B51A-B0F3834D6EFC}</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E7CD-4448-AE1A-5961F87F8ECD}"/>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{4C915C46-054D-4DB5-9D8B-23ED10A5CA3D}</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E7CD-4448-AE1A-5961F87F8ECD}"/>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{9160C4AA-7B42-49A5-A292-D1F969A1B733}</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E7CD-4448-AE1A-5961F87F8EC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E7CD-4448-AE1A-5961F87F8ECD}"/>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E7CD-4448-AE1A-5961F87F8ECD}"/>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{90237146-45E9-4D80-BFE5-8EDE6C431B69}</c15:txfldGUID>
                      <c15:f>Daten_Diagramme!$D$14</c15:f>
                      <c15:dlblFieldTableCache>
                        <c:ptCount val="1"/>
                        <c:pt idx="0">
                          <c:v>1.0</c:v>
                        </c:pt>
                      </c15:dlblFieldTableCache>
                    </c15:dlblFTEntry>
                  </c15:dlblFieldTable>
                  <c15:showDataLabelsRange val="0"/>
                </c:ext>
                <c:ext xmlns:c16="http://schemas.microsoft.com/office/drawing/2014/chart" uri="{C3380CC4-5D6E-409C-BE32-E72D297353CC}">
                  <c16:uniqueId val="{00000000-8BAB-4D65-B25B-0D0C8F3C8BD2}"/>
                </c:ext>
              </c:extLst>
            </c:dLbl>
            <c:dLbl>
              <c:idx val="1"/>
              <c:tx>
                <c:strRef>
                  <c:f>Daten_Diagramme!$D$15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{1882CD7E-A004-44AA-90D3-B3172CF0E564}</c15:txfldGUID>
                      <c15:f>Daten_Diagramme!$D$15</c15:f>
                      <c15:dlblFieldTableCache>
                        <c:ptCount val="1"/>
                        <c:pt idx="0">
                          <c:v>*</c:v>
                        </c:pt>
                      </c15:dlblFieldTableCache>
                    </c15:dlblFTEntry>
                  </c15:dlblFieldTable>
                  <c15:showDataLabelsRange val="0"/>
                </c:ext>
                <c:ext xmlns:c16="http://schemas.microsoft.com/office/drawing/2014/chart" uri="{C3380CC4-5D6E-409C-BE32-E72D297353CC}">
                  <c16:uniqueId val="{00000001-8BAB-4D65-B25B-0D0C8F3C8BD2}"/>
                </c:ext>
              </c:extLst>
            </c:dLbl>
            <c:dLbl>
              <c:idx val="2"/>
              <c:tx>
                <c:strRef>
                  <c:f>Daten_Diagramme!$D$16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{25D13386-9C61-41B4-96BA-08FAE005990D}</c15:txfldGUID>
                      <c15:f>Daten_Diagramme!$D$16</c15:f>
                      <c15:dlblFieldTableCache>
                        <c:ptCount val="1"/>
                        <c:pt idx="0">
                          <c:v>*</c:v>
                        </c:pt>
                      </c15:dlblFieldTableCache>
                    </c15:dlblFTEntry>
                  </c15:dlblFieldTable>
                  <c15:showDataLabelsRange val="0"/>
                </c:ext>
                <c:ext xmlns:c16="http://schemas.microsoft.com/office/drawing/2014/chart" uri="{C3380CC4-5D6E-409C-BE32-E72D297353CC}">
                  <c16:uniqueId val="{00000002-8BAB-4D65-B25B-0D0C8F3C8BD2}"/>
                </c:ext>
              </c:extLst>
            </c:dLbl>
            <c:dLbl>
              <c:idx val="3"/>
              <c:tx>
                <c:strRef>
                  <c:f>Daten_Diagramme!$D$17</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{2FFBC802-E1D9-420B-A24D-8883B44CFFEC}</c15:txfldGUID>
                      <c15:f>Daten_Diagramme!$D$17</c15:f>
                      <c15:dlblFieldTableCache>
                        <c:ptCount val="1"/>
                        <c:pt idx="0">
                          <c:v>-0.9</c:v>
                        </c:pt>
                      </c15:dlblFieldTableCache>
                    </c15:dlblFTEntry>
                  </c15:dlblFieldTable>
                  <c15:showDataLabelsRange val="0"/>
                </c:ext>
                <c:ext xmlns:c16="http://schemas.microsoft.com/office/drawing/2014/chart" uri="{C3380CC4-5D6E-409C-BE32-E72D297353CC}">
                  <c16:uniqueId val="{00000003-8BAB-4D65-B25B-0D0C8F3C8BD2}"/>
                </c:ext>
              </c:extLst>
            </c:dLbl>
            <c:dLbl>
              <c:idx val="4"/>
              <c:tx>
                <c:strRef>
                  <c:f>Daten_Diagramme!$D$18</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{92E72A7B-6241-42B5-B513-3F56FC8DF1CC}</c15:txfldGUID>
                      <c15:f>Daten_Diagramme!$D$18</c15:f>
                      <c15:dlblFieldTableCache>
                        <c:ptCount val="1"/>
                        <c:pt idx="0">
                          <c:v>0.0</c:v>
                        </c:pt>
                      </c15:dlblFieldTableCache>
                    </c15:dlblFTEntry>
                  </c15:dlblFieldTable>
                  <c15:showDataLabelsRange val="0"/>
                </c:ext>
                <c:ext xmlns:c16="http://schemas.microsoft.com/office/drawing/2014/chart" uri="{C3380CC4-5D6E-409C-BE32-E72D297353CC}">
                  <c16:uniqueId val="{00000004-8BAB-4D65-B25B-0D0C8F3C8BD2}"/>
                </c:ext>
              </c:extLst>
            </c:dLbl>
            <c:dLbl>
              <c:idx val="5"/>
              <c:tx>
                <c:strRef>
                  <c:f>Daten_Diagramme!$D$19</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{D4732174-7FBD-4830-9C40-35B38DC78F59}</c15:txfldGUID>
                      <c15:f>Daten_Diagramme!$D$19</c15:f>
                      <c15:dlblFieldTableCache>
                        <c:ptCount val="1"/>
                        <c:pt idx="0">
                          <c:v>-0.7</c:v>
                        </c:pt>
                      </c15:dlblFieldTableCache>
                    </c15:dlblFTEntry>
                  </c15:dlblFieldTable>
                  <c15:showDataLabelsRange val="0"/>
                </c:ext>
                <c:ext xmlns:c16="http://schemas.microsoft.com/office/drawing/2014/chart" uri="{C3380CC4-5D6E-409C-BE32-E72D297353CC}">
                  <c16:uniqueId val="{00000005-8BAB-4D65-B25B-0D0C8F3C8BD2}"/>
                </c:ext>
              </c:extLst>
            </c:dLbl>
            <c:dLbl>
              <c:idx val="6"/>
              <c:tx>
                <c:strRef>
                  <c:f>Daten_Diagramme!$D$20</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{CE9ED4F3-9912-4A18-B476-8560069A6A59}</c15:txfldGUID>
                      <c15:f>Daten_Diagramme!$D$20</c15:f>
                      <c15:dlblFieldTableCache>
                        <c:ptCount val="1"/>
                        <c:pt idx="0">
                          <c:v>-4.7</c:v>
                        </c:pt>
                      </c15:dlblFieldTableCache>
                    </c15:dlblFTEntry>
                  </c15:dlblFieldTable>
                  <c15:showDataLabelsRange val="0"/>
                </c:ext>
                <c:ext xmlns:c16="http://schemas.microsoft.com/office/drawing/2014/chart" uri="{C3380CC4-5D6E-409C-BE32-E72D297353CC}">
                  <c16:uniqueId val="{00000006-8BAB-4D65-B25B-0D0C8F3C8BD2}"/>
                </c:ext>
              </c:extLst>
            </c:dLbl>
            <c:dLbl>
              <c:idx val="7"/>
              <c:tx>
                <c:strRef>
                  <c:f>Daten_Diagramme!$D$21</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{0E27D7E4-A0B6-4126-BA1B-F1C06FF21393}</c15:txfldGUID>
                      <c15:f>Daten_Diagramme!$D$21</c15:f>
                      <c15:dlblFieldTableCache>
                        <c:ptCount val="1"/>
                        <c:pt idx="0">
                          <c:v>*</c:v>
                        </c:pt>
                      </c15:dlblFieldTableCache>
                    </c15:dlblFTEntry>
                  </c15:dlblFieldTable>
                  <c15:showDataLabelsRange val="0"/>
                </c:ext>
                <c:ext xmlns:c16="http://schemas.microsoft.com/office/drawing/2014/chart" uri="{C3380CC4-5D6E-409C-BE32-E72D297353CC}">
                  <c16:uniqueId val="{00000007-8BAB-4D65-B25B-0D0C8F3C8BD2}"/>
                </c:ext>
              </c:extLst>
            </c:dLbl>
            <c:dLbl>
              <c:idx val="8"/>
              <c:tx>
                <c:strRef>
                  <c:f>Daten_Diagramme!$D$22</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{9958E5E5-E236-4988-AC12-0A56EB78E3CE}</c15:txfldGUID>
                      <c15:f>Daten_Diagramme!$D$22</c15:f>
                      <c15:dlblFieldTableCache>
                        <c:ptCount val="1"/>
                        <c:pt idx="0">
                          <c:v>0.0</c:v>
                        </c:pt>
                      </c15:dlblFieldTableCache>
                    </c15:dlblFTEntry>
                  </c15:dlblFieldTable>
                  <c15:showDataLabelsRange val="0"/>
                </c:ext>
                <c:ext xmlns:c16="http://schemas.microsoft.com/office/drawing/2014/chart" uri="{C3380CC4-5D6E-409C-BE32-E72D297353CC}">
                  <c16:uniqueId val="{00000008-8BAB-4D65-B25B-0D0C8F3C8BD2}"/>
                </c:ext>
              </c:extLst>
            </c:dLbl>
            <c:dLbl>
              <c:idx val="9"/>
              <c:tx>
                <c:strRef>
                  <c:f>Daten_Diagramme!$D$23</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{A75E68D7-A0DD-4C57-B3B0-581217837FDA}</c15:txfldGUID>
                      <c15:f>Daten_Diagramme!$D$23</c15:f>
                      <c15:dlblFieldTableCache>
                        <c:ptCount val="1"/>
                        <c:pt idx="0">
                          <c:v>*</c:v>
                        </c:pt>
                      </c15:dlblFieldTableCache>
                    </c15:dlblFTEntry>
                  </c15:dlblFieldTable>
                  <c15:showDataLabelsRange val="0"/>
                </c:ext>
                <c:ext xmlns:c16="http://schemas.microsoft.com/office/drawing/2014/chart" uri="{C3380CC4-5D6E-409C-BE32-E72D297353CC}">
                  <c16:uniqueId val="{00000009-8BAB-4D65-B25B-0D0C8F3C8BD2}"/>
                </c:ext>
              </c:extLst>
            </c:dLbl>
            <c:dLbl>
              <c:idx val="10"/>
              <c:tx>
                <c:strRef>
                  <c:f>Daten_Diagramme!$D$24</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{9127D67E-CB55-4C51-9AF1-FB95766F85D2}</c15:txfldGUID>
                      <c15:f>Daten_Diagramme!$D$24</c15:f>
                      <c15:dlblFieldTableCache>
                        <c:ptCount val="1"/>
                        <c:pt idx="0">
                          <c:v>6.0</c:v>
                        </c:pt>
                      </c15:dlblFieldTableCache>
                    </c15:dlblFTEntry>
                  </c15:dlblFieldTable>
                  <c15:showDataLabelsRange val="0"/>
                </c:ext>
                <c:ext xmlns:c16="http://schemas.microsoft.com/office/drawing/2014/chart" uri="{C3380CC4-5D6E-409C-BE32-E72D297353CC}">
                  <c16:uniqueId val="{0000000A-8BAB-4D65-B25B-0D0C8F3C8BD2}"/>
                </c:ext>
              </c:extLst>
            </c:dLbl>
            <c:dLbl>
              <c:idx val="11"/>
              <c:tx>
                <c:strRef>
                  <c:f>Daten_Diagramme!$D$25</c:f>
                  <c:strCache>
                    <c:ptCount val="1"/>
                    <c:pt idx="0">
                      <c:v>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{07A0265C-64CC-47BC-A43C-3DA87D33401E}</c15:txfldGUID>
                      <c15:f>Daten_Diagramme!$D$25</c15:f>
                      <c15:dlblFieldTableCache>
                        <c:ptCount val="1"/>
                        <c:pt idx="0">
                          <c:v>7.3</c:v>
                        </c:pt>
                      </c15:dlblFieldTableCache>
                    </c15:dlblFTEntry>
                  </c15:dlblFieldTable>
                  <c15:showDataLabelsRange val="0"/>
                </c:ext>
                <c:ext xmlns:c16="http://schemas.microsoft.com/office/drawing/2014/chart" uri="{C3380CC4-5D6E-409C-BE32-E72D297353CC}">
                  <c16:uniqueId val="{0000000B-8BAB-4D65-B25B-0D0C8F3C8BD2}"/>
                </c:ext>
              </c:extLst>
            </c:dLbl>
            <c:dLbl>
              <c:idx val="12"/>
              <c:tx>
                <c:strRef>
                  <c:f>Daten_Diagramme!$D$26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{655A2787-FC72-495A-8887-6187111282C0}</c15:txfldGUID>
                      <c15:f>Daten_Diagramme!$D$26</c15:f>
                      <c15:dlblFieldTableCache>
                        <c:ptCount val="1"/>
                        <c:pt idx="0">
                          <c:v>*</c:v>
                        </c:pt>
                      </c15:dlblFieldTableCache>
                    </c15:dlblFTEntry>
                  </c15:dlblFieldTable>
                  <c15:showDataLabelsRange val="0"/>
                </c:ext>
                <c:ext xmlns:c16="http://schemas.microsoft.com/office/drawing/2014/chart" uri="{C3380CC4-5D6E-409C-BE32-E72D297353CC}">
                  <c16:uniqueId val="{0000000C-8BAB-4D65-B25B-0D0C8F3C8BD2}"/>
                </c:ext>
              </c:extLst>
            </c:dLbl>
            <c:dLbl>
              <c:idx val="13"/>
              <c:tx>
                <c:strRef>
                  <c:f>Daten_Diagramme!$D$27</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{6B64D3BE-AF0F-4A7B-9ED7-D5C4F985798E}</c15:txfldGUID>
                      <c15:f>Daten_Diagramme!$D$27</c15:f>
                      <c15:dlblFieldTableCache>
                        <c:ptCount val="1"/>
                        <c:pt idx="0">
                          <c:v>4.3</c:v>
                        </c:pt>
                      </c15:dlblFieldTableCache>
                    </c15:dlblFTEntry>
                  </c15:dlblFieldTable>
                  <c15:showDataLabelsRange val="0"/>
                </c:ext>
                <c:ext xmlns:c16="http://schemas.microsoft.com/office/drawing/2014/chart" uri="{C3380CC4-5D6E-409C-BE32-E72D297353CC}">
                  <c16:uniqueId val="{0000000D-8BAB-4D65-B25B-0D0C8F3C8BD2}"/>
                </c:ext>
              </c:extLst>
            </c:dLbl>
            <c:dLbl>
              <c:idx val="14"/>
              <c:tx>
                <c:strRef>
                  <c:f>Daten_Diagramme!$D$28</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{4DD013CE-4ACA-4A05-86F2-F9569989B01A}</c15:txfldGUID>
                      <c15:f>Daten_Diagramme!$D$28</c15:f>
                      <c15:dlblFieldTableCache>
                        <c:ptCount val="1"/>
                        <c:pt idx="0">
                          <c:v>0.1</c:v>
                        </c:pt>
                      </c15:dlblFieldTableCache>
                    </c15:dlblFTEntry>
                  </c15:dlblFieldTable>
                  <c15:showDataLabelsRange val="0"/>
                </c:ext>
                <c:ext xmlns:c16="http://schemas.microsoft.com/office/drawing/2014/chart" uri="{C3380CC4-5D6E-409C-BE32-E72D297353CC}">
                  <c16:uniqueId val="{0000000E-8BAB-4D65-B25B-0D0C8F3C8BD2}"/>
                </c:ext>
              </c:extLst>
            </c:dLbl>
            <c:dLbl>
              <c:idx val="15"/>
              <c:tx>
                <c:strRef>
                  <c:f>Daten_Diagramme!$D$29</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{687789F9-C5C9-4DA8-8D1E-6D67197FBCA5}</c15:txfldGUID>
                      <c15:f>Daten_Diagramme!$D$29</c15:f>
                      <c15:dlblFieldTableCache>
                        <c:ptCount val="1"/>
                        <c:pt idx="0">
                          <c:v>3.2</c:v>
                        </c:pt>
                      </c15:dlblFieldTableCache>
                    </c15:dlblFTEntry>
                  </c15:dlblFieldTable>
                  <c15:showDataLabelsRange val="0"/>
                </c:ext>
                <c:ext xmlns:c16="http://schemas.microsoft.com/office/drawing/2014/chart" uri="{C3380CC4-5D6E-409C-BE32-E72D297353CC}">
                  <c16:uniqueId val="{0000000F-8BAB-4D65-B25B-0D0C8F3C8BD2}"/>
                </c:ext>
              </c:extLst>
            </c:dLbl>
            <c:dLbl>
              <c:idx val="16"/>
              <c:tx>
                <c:strRef>
                  <c:f>Daten_Diagramme!$D$30</c:f>
                  <c:strCache>
                    <c:ptCount val="1"/>
                    <c:pt idx="0">
                      <c:v>-7.6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{25A797CC-3862-4EEF-BC57-86FEE1A0DBC8}</c15:txfldGUID>
                      <c15:f>Daten_Diagramme!$D$30</c15:f>
                      <c15:dlblFieldTableCache>
                        <c:ptCount val="1"/>
                        <c:pt idx="0">
                          <c:v>-7.6</c:v>
                        </c:pt>
                      </c15:dlblFieldTableCache>
                    </c15:dlblFTEntry>
                  </c15:dlblFieldTable>
                  <c15:showDataLabelsRange val="0"/>
                </c:ext>
                <c:ext xmlns:c16="http://schemas.microsoft.com/office/drawing/2014/chart" uri="{C3380CC4-5D6E-409C-BE32-E72D297353CC}">
                  <c16:uniqueId val="{00000010-8BAB-4D65-B25B-0D0C8F3C8BD2}"/>
                </c:ext>
              </c:extLst>
            </c:dLbl>
            <c:dLbl>
              <c:idx val="17"/>
              <c:tx>
                <c:strRef>
                  <c:f>Daten_Diagramme!$D$31</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{DF16AD90-E1D6-4DEF-A1FF-FA03563DFDF1}</c15:txfldGUID>
                      <c15:f>Daten_Diagramme!$D$31</c15:f>
                      <c15:dlblFieldTableCache>
                        <c:ptCount val="1"/>
                        <c:pt idx="0">
                          <c:v>0.4</c:v>
                        </c:pt>
                      </c15:dlblFieldTableCache>
                    </c15:dlblFTEntry>
                  </c15:dlblFieldTable>
                  <c15:showDataLabelsRange val="0"/>
                </c:ext>
                <c:ext xmlns:c16="http://schemas.microsoft.com/office/drawing/2014/chart" uri="{C3380CC4-5D6E-409C-BE32-E72D297353CC}">
                  <c16:uniqueId val="{00000011-8BAB-4D65-B25B-0D0C8F3C8BD2}"/>
                </c:ext>
              </c:extLst>
            </c:dLbl>
            <c:dLbl>
              <c:idx val="18"/>
              <c:tx>
                <c:strRef>
                  <c:f>Daten_Diagramme!$D$32</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{71984CE4-5778-4FDD-BFF3-6CF4511AD0D8}</c15:txfldGUID>
                      <c15:f>Daten_Diagramme!$D$32</c15:f>
                      <c15:dlblFieldTableCache>
                        <c:ptCount val="1"/>
                        <c:pt idx="0">
                          <c:v>1.1</c:v>
                        </c:pt>
                      </c15:dlblFieldTableCache>
                    </c15:dlblFTEntry>
                  </c15:dlblFieldTable>
                  <c15:showDataLabelsRange val="0"/>
                </c:ext>
                <c:ext xmlns:c16="http://schemas.microsoft.com/office/drawing/2014/chart" uri="{C3380CC4-5D6E-409C-BE32-E72D297353CC}">
                  <c16:uniqueId val="{00000012-8BAB-4D65-B25B-0D0C8F3C8BD2}"/>
                </c:ext>
              </c:extLst>
            </c:dLbl>
            <c:dLbl>
              <c:idx val="19"/>
              <c:tx>
                <c:strRef>
                  <c:f>Daten_Diagramme!$D$33</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{6C7E06E0-5E32-488E-AE01-03753401D2C3}</c15:txfldGUID>
                      <c15:f>Daten_Diagramme!$D$33</c15:f>
                      <c15:dlblFieldTableCache>
                        <c:ptCount val="1"/>
                        <c:pt idx="0">
                          <c:v>5.7</c:v>
                        </c:pt>
                      </c15:dlblFieldTableCache>
                    </c15:dlblFTEntry>
                  </c15:dlblFieldTable>
                  <c15:showDataLabelsRange val="0"/>
                </c:ext>
                <c:ext xmlns:c16="http://schemas.microsoft.com/office/drawing/2014/chart" uri="{C3380CC4-5D6E-409C-BE32-E72D297353CC}">
                  <c16:uniqueId val="{00000013-8BAB-4D65-B25B-0D0C8F3C8BD2}"/>
                </c:ext>
              </c:extLst>
            </c:dLbl>
            <c:dLbl>
              <c:idx val="20"/>
              <c:tx>
                <c:strRef>
                  <c:f>Daten_Diagramme!$D$34</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{DE69D0DE-39C2-4914-A0E4-375DF57BC044}</c15:txfldGUID>
                      <c15:f>Daten_Diagramme!$D$34</c15:f>
                      <c15:dlblFieldTableCache>
                        <c:ptCount val="1"/>
                        <c:pt idx="0">
                          <c:v>1.8</c:v>
                        </c:pt>
                      </c15:dlblFieldTableCache>
                    </c15:dlblFTEntry>
                  </c15:dlblFieldTable>
                  <c15:showDataLabelsRange val="0"/>
                </c:ext>
                <c:ext xmlns:c16="http://schemas.microsoft.com/office/drawing/2014/chart" uri="{C3380CC4-5D6E-409C-BE32-E72D297353CC}">
                  <c16:uniqueId val="{00000014-8BAB-4D65-B25B-0D0C8F3C8BD2}"/>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{541457F6-5889-4EEB-BA1B-CD4280624523}</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8BAB-4D65-B25B-0D0C8F3C8BD2}"/>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{11CC9B8F-344B-466B-8D2C-0B731ED06FF4}</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8BAB-4D65-B25B-0D0C8F3C8BD2}"/>
                </c:ext>
              </c:extLst>
            </c:dLbl>
            <c:dLbl>
              <c:idx val="23"/>
              <c:tx>
                <c:strRef>
                  <c:f>Daten_Diagramme!$D$37</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{CB99B198-22F0-4C1B-91BC-D2DC7086CFA5}</c15:txfldGUID>
                      <c15:f>Daten_Diagramme!$D$37</c15:f>
                      <c15:dlblFieldTableCache>
                        <c:ptCount val="1"/>
                        <c:pt idx="0">
                          <c:v>*</c:v>
                        </c:pt>
                      </c15:dlblFieldTableCache>
                    </c15:dlblFTEntry>
                  </c15:dlblFieldTable>
                  <c15:showDataLabelsRange val="0"/>
                </c:ext>
                <c:ext xmlns:c16="http://schemas.microsoft.com/office/drawing/2014/chart" uri="{C3380CC4-5D6E-409C-BE32-E72D297353CC}">
                  <c16:uniqueId val="{00000017-8BAB-4D65-B25B-0D0C8F3C8BD2}"/>
                </c:ext>
              </c:extLst>
            </c:dLbl>
            <c:dLbl>
              <c:idx val="24"/>
              <c:layout>
                <c:manualLayout>
                  <c:x val="4.7769028871392123E-3"/>
                  <c:y val="-4.6876052205785108E-5"/>
                </c:manualLayout>
              </c:layout>
              <c:tx>
                <c:strRef>
                  <c:f>Daten_Diagramme!$D$38</c:f>
                  <c:strCache>
                    <c:ptCount val="1"/>
                    <c:pt idx="0">
                      <c:v>*</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{3D9C68A2-4043-4118-929D-00EEEDA19ADD}</c15:txfldGUID>
                      <c15:f>Daten_Diagramme!$D$38</c15:f>
                      <c15:dlblFieldTableCache>
                        <c:ptCount val="1"/>
                        <c:pt idx="0">
                          <c:v>*</c:v>
                        </c:pt>
                      </c15:dlblFieldTableCache>
                    </c15:dlblFTEntry>
                  </c15:dlblFieldTable>
                  <c15:showDataLabelsRange val="0"/>
                </c:ext>
                <c:ext xmlns:c16="http://schemas.microsoft.com/office/drawing/2014/chart" uri="{C3380CC4-5D6E-409C-BE32-E72D297353CC}">
                  <c16:uniqueId val="{00000018-8BAB-4D65-B25B-0D0C8F3C8BD2}"/>
                </c:ext>
              </c:extLst>
            </c:dLbl>
            <c:dLbl>
              <c:idx val="25"/>
              <c:tx>
                <c:strRef>
                  <c:f>Daten_Diagramme!$D$39</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{A2A0B833-7EF4-43A8-B870-B04EC31C2B22}</c15:txfldGUID>
                      <c15:f>Daten_Diagramme!$D$39</c15:f>
                      <c15:dlblFieldTableCache>
                        <c:ptCount val="1"/>
                        <c:pt idx="0">
                          <c:v>1.4</c:v>
                        </c:pt>
                      </c15:dlblFieldTableCache>
                    </c15:dlblFTEntry>
                  </c15:dlblFieldTable>
                  <c15:showDataLabelsRange val="0"/>
                </c:ext>
                <c:ext xmlns:c16="http://schemas.microsoft.com/office/drawing/2014/chart" uri="{C3380CC4-5D6E-409C-BE32-E72D297353CC}">
                  <c16:uniqueId val="{00000019-8BAB-4D65-B25B-0D0C8F3C8BD2}"/>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{8D5727BA-3994-467C-933D-314324C262A7}</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8BAB-4D65-B25B-0D0C8F3C8BD2}"/>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{AB76DEB1-236A-436C-8590-C016A4FDCED4}</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8BAB-4D65-B25B-0D0C8F3C8BD2}"/>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{52B9DA5F-48D6-4463-88BA-1E50DABAD984}</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8BAB-4D65-B25B-0D0C8F3C8BD2}"/>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{FEAC9E93-B9CF-4010-AA5E-5A70173E95A5}</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8BAB-4D65-B25B-0D0C8F3C8BD2}"/>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{4278EE56-4069-44FD-AF73-9CE9D6DDF2F4}</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8BAB-4D65-B25B-0D0C8F3C8BD2}"/>
                </c:ext>
              </c:extLst>
            </c:dLbl>
            <c:dLbl>
              <c:idx val="31"/>
              <c:tx>
                <c:strRef>
                  <c:f>Daten_Diagramme!$D$45</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{FCD46F0F-2675-4875-9D4C-EBBA3ABE3C20}</c15:txfldGUID>
                      <c15:f>Daten_Diagramme!$D$45</c15:f>
                      <c15:dlblFieldTableCache>
                        <c:ptCount val="1"/>
                        <c:pt idx="0">
                          <c:v>1.4</c:v>
                        </c:pt>
                      </c15:dlblFieldTableCache>
                    </c15:dlblFTEntry>
                  </c15:dlblFieldTable>
                  <c15:showDataLabelsRange val="0"/>
                </c:ext>
                <c:ext xmlns:c16="http://schemas.microsoft.com/office/drawing/2014/chart" uri="{C3380CC4-5D6E-409C-BE32-E72D297353CC}">
                  <c16:uniqueId val="{0000001F-8BAB-4D65-B25B-0D0C8F3C8BD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0.97095401396521097</c:v>
                </c:pt>
                <c:pt idx="1">
                  <c:v>0</c:v>
                </c:pt>
                <c:pt idx="2">
                  <c:v>0</c:v>
                </c:pt>
                <c:pt idx="3">
                  <c:v>-0.91575091575091572</c:v>
                </c:pt>
                <c:pt idx="4">
                  <c:v>0</c:v>
                </c:pt>
                <c:pt idx="5">
                  <c:v>-0.71174377224199292</c:v>
                </c:pt>
                <c:pt idx="6">
                  <c:v>-4.666666666666667</c:v>
                </c:pt>
                <c:pt idx="7">
                  <c:v>0</c:v>
                </c:pt>
                <c:pt idx="8">
                  <c:v>-3.6101083032490974E-2</c:v>
                </c:pt>
                <c:pt idx="9">
                  <c:v>0</c:v>
                </c:pt>
                <c:pt idx="10">
                  <c:v>6.0076045627376429</c:v>
                </c:pt>
                <c:pt idx="11">
                  <c:v>7.2625698324022343</c:v>
                </c:pt>
                <c:pt idx="12">
                  <c:v>0</c:v>
                </c:pt>
                <c:pt idx="13">
                  <c:v>4.3351548269581057</c:v>
                </c:pt>
                <c:pt idx="14">
                  <c:v>0.10460251046025104</c:v>
                </c:pt>
                <c:pt idx="15">
                  <c:v>3.2345013477088949</c:v>
                </c:pt>
                <c:pt idx="16">
                  <c:v>-7.6388888888888893</c:v>
                </c:pt>
                <c:pt idx="17">
                  <c:v>0.43725404459991257</c:v>
                </c:pt>
                <c:pt idx="18">
                  <c:v>1.1136890951276102</c:v>
                </c:pt>
                <c:pt idx="19">
                  <c:v>5.7408189109328829</c:v>
                </c:pt>
                <c:pt idx="20">
                  <c:v>1.756007393715342</c:v>
                </c:pt>
                <c:pt idx="21">
                  <c:v>0</c:v>
                </c:pt>
                <c:pt idx="23">
                  <c:v>0</c:v>
                </c:pt>
                <c:pt idx="24">
                  <c:v>0</c:v>
                </c:pt>
                <c:pt idx="25">
                  <c:v>1.4114669522048087</c:v>
                </c:pt>
              </c:numCache>
            </c:numRef>
          </c:val>
          <c:extLst>
            <c:ext xmlns:c16="http://schemas.microsoft.com/office/drawing/2014/chart" uri="{C3380CC4-5D6E-409C-BE32-E72D297353CC}">
              <c16:uniqueId val="{00000020-8BAB-4D65-B25B-0D0C8F3C8BD2}"/>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{27AF632C-4731-443D-8F54-107F1FEE7C13}</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8BAB-4D65-B25B-0D0C8F3C8BD2}"/>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{90275789-BC90-4153-AC0A-D56D9D7DABC2}</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8BAB-4D65-B25B-0D0C8F3C8BD2}"/>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{69FB1B94-97B3-4E41-84AC-BA4C7D5CDE9D}</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8BAB-4D65-B25B-0D0C8F3C8BD2}"/>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{29742E77-12F9-4089-AD64-60EC4DAA5C0D}</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8BAB-4D65-B25B-0D0C8F3C8BD2}"/>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{AC9CBB9A-DB0A-4D56-B0A8-ABCEE4EEAC69}</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8BAB-4D65-B25B-0D0C8F3C8BD2}"/>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{FCBDD9ED-9A63-478E-864A-D12A394FD2F7}</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8BAB-4D65-B25B-0D0C8F3C8BD2}"/>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{BD96048C-BFD9-44D6-AEAB-B50244F1FFFA}</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8BAB-4D65-B25B-0D0C8F3C8BD2}"/>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{C9D84CED-C950-4B29-9CD0-A66DBBA43A80}</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8BAB-4D65-B25B-0D0C8F3C8BD2}"/>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{D3B521B8-750B-426A-A7C9-477FB81618DF}</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8BAB-4D65-B25B-0D0C8F3C8BD2}"/>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{8FC5D63D-CE1C-4759-8713-E5BC8FA12AC8}</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8BAB-4D65-B25B-0D0C8F3C8BD2}"/>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{DA4DF855-18D1-44BC-A705-D6FD5D93802F}</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8BAB-4D65-B25B-0D0C8F3C8BD2}"/>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{DDFA1645-5E01-49B0-9E4A-0966E039A7EC}</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8BAB-4D65-B25B-0D0C8F3C8BD2}"/>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{E8D2890A-82C5-4E5F-B9E2-B13C14AABD4B}</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8BAB-4D65-B25B-0D0C8F3C8BD2}"/>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{BCE26C78-2B25-45DE-BF48-FE40C6A87F25}</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8BAB-4D65-B25B-0D0C8F3C8BD2}"/>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{B1164720-2867-4628-AA7D-B1D775027D99}</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8BAB-4D65-B25B-0D0C8F3C8BD2}"/>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{7FDF8C22-DB57-4283-9353-43C77BCB84DA}</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8BAB-4D65-B25B-0D0C8F3C8BD2}"/>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{9E9CEFC4-E738-418D-B240-45B5AD8FBF07}</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8BAB-4D65-B25B-0D0C8F3C8BD2}"/>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{18E2485A-7B89-42FE-8559-4D093EE33C8B}</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8BAB-4D65-B25B-0D0C8F3C8BD2}"/>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{3E12F945-E2F7-4C47-A08D-809986B2AD6A}</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8BAB-4D65-B25B-0D0C8F3C8BD2}"/>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{7531F53D-2285-40EF-961C-1E63885996A0}</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8BAB-4D65-B25B-0D0C8F3C8BD2}"/>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{5B1B1A2C-B86E-493F-9828-753E0FB4DECE}</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8BAB-4D65-B25B-0D0C8F3C8BD2}"/>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{20AF997E-3C84-4032-BFF4-B44A209849F6}</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8BAB-4D65-B25B-0D0C8F3C8BD2}"/>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{DE0B307A-44E1-42FF-B914-7791E317A9D5}</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8BAB-4D65-B25B-0D0C8F3C8BD2}"/>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{743678E7-E4BB-40CE-B21B-959B96C14924}</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8BAB-4D65-B25B-0D0C8F3C8BD2}"/>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{0BF6E2B9-2BA1-4221-8181-E19E3115CC92}</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8BAB-4D65-B25B-0D0C8F3C8BD2}"/>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{B00C11D1-94DD-41FA-87FC-70CD4E4F8E92}</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8BAB-4D65-B25B-0D0C8F3C8BD2}"/>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{F1435328-BF32-4BA2-9276-ACC16B465444}</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8BAB-4D65-B25B-0D0C8F3C8BD2}"/>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{E2C8717B-A821-43A0-ABB3-9C39DB55898F}</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8BAB-4D65-B25B-0D0C8F3C8BD2}"/>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{519C7D00-7A2E-4687-9BE6-5EAC7CA04E6E}</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8BAB-4D65-B25B-0D0C8F3C8BD2}"/>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{2AEDA3D2-4293-40D2-A801-BA93C815B211}</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8BAB-4D65-B25B-0D0C8F3C8BD2}"/>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{902664F3-EB77-4E28-B622-8DA30AE7D8DA}</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8BAB-4D65-B25B-0D0C8F3C8BD2}"/>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{52BC8458-36B4-42E3-BCC1-281E5267D395}</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8BAB-4D65-B25B-0D0C8F3C8BD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-0.75</c:v>
                </c:pt>
                <c:pt idx="2">
                  <c:v>-0.75</c:v>
                </c:pt>
                <c:pt idx="3">
                  <c:v>0</c:v>
                </c:pt>
                <c:pt idx="4">
                  <c:v>0</c:v>
                </c:pt>
                <c:pt idx="5">
                  <c:v>0</c:v>
                </c:pt>
                <c:pt idx="6">
                  <c:v>0</c:v>
                </c:pt>
                <c:pt idx="7">
                  <c:v>-0.75</c:v>
                </c:pt>
                <c:pt idx="8">
                  <c:v>0</c:v>
                </c:pt>
                <c:pt idx="9">
                  <c:v>-0.75</c:v>
                </c:pt>
                <c:pt idx="10">
                  <c:v>0</c:v>
                </c:pt>
                <c:pt idx="11">
                  <c:v>0</c:v>
                </c:pt>
                <c:pt idx="12">
                  <c:v>-0.75</c:v>
                </c:pt>
                <c:pt idx="13">
                  <c:v>0</c:v>
                </c:pt>
                <c:pt idx="14">
                  <c:v>0</c:v>
                </c:pt>
                <c:pt idx="15">
                  <c:v>0</c:v>
                </c:pt>
                <c:pt idx="16">
                  <c:v>0</c:v>
                </c:pt>
                <c:pt idx="17">
                  <c:v>0</c:v>
                </c:pt>
                <c:pt idx="18">
                  <c:v>0</c:v>
                </c:pt>
                <c:pt idx="19">
                  <c:v>0</c:v>
                </c:pt>
                <c:pt idx="20">
                  <c:v>0</c:v>
                </c:pt>
                <c:pt idx="21">
                  <c:v>0</c:v>
                </c:pt>
                <c:pt idx="22">
                  <c:v>0</c:v>
                </c:pt>
                <c:pt idx="23">
                  <c:v>-0.75</c:v>
                </c:pt>
                <c:pt idx="24">
                  <c:v>-0.75</c:v>
                </c:pt>
                <c:pt idx="25">
                  <c:v>0</c:v>
                </c:pt>
              </c:numCache>
            </c:numRef>
          </c:val>
          <c:extLst>
            <c:ext xmlns:c16="http://schemas.microsoft.com/office/drawing/2014/chart" uri="{C3380CC4-5D6E-409C-BE32-E72D297353CC}">
              <c16:uniqueId val="{00000041-8BAB-4D65-B25B-0D0C8F3C8BD2}"/>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45</c:v>
                </c:pt>
                <c:pt idx="2">
                  <c:v>45</c:v>
                </c:pt>
                <c:pt idx="3">
                  <c:v>#N/A</c:v>
                </c:pt>
                <c:pt idx="4">
                  <c:v>#N/A</c:v>
                </c:pt>
                <c:pt idx="5">
                  <c:v>#N/A</c:v>
                </c:pt>
                <c:pt idx="6">
                  <c:v>#N/A</c:v>
                </c:pt>
                <c:pt idx="7">
                  <c:v>45</c:v>
                </c:pt>
                <c:pt idx="8">
                  <c:v>#N/A</c:v>
                </c:pt>
                <c:pt idx="9">
                  <c:v>45</c:v>
                </c:pt>
                <c:pt idx="10">
                  <c:v>#N/A</c:v>
                </c:pt>
                <c:pt idx="11">
                  <c:v>#N/A</c:v>
                </c:pt>
                <c:pt idx="12">
                  <c:v>45</c:v>
                </c:pt>
                <c:pt idx="13">
                  <c:v>#N/A</c:v>
                </c:pt>
                <c:pt idx="14">
                  <c:v>#N/A</c:v>
                </c:pt>
                <c:pt idx="15">
                  <c:v>#N/A</c:v>
                </c:pt>
                <c:pt idx="16">
                  <c:v>#N/A</c:v>
                </c:pt>
                <c:pt idx="17">
                  <c:v>#N/A</c:v>
                </c:pt>
                <c:pt idx="18">
                  <c:v>#N/A</c:v>
                </c:pt>
                <c:pt idx="19">
                  <c:v>#N/A</c:v>
                </c:pt>
                <c:pt idx="20">
                  <c:v>#N/A</c:v>
                </c:pt>
                <c:pt idx="21">
                  <c:v>#N/A</c:v>
                </c:pt>
                <c:pt idx="22">
                  <c:v>#N/A</c:v>
                </c:pt>
                <c:pt idx="23">
                  <c:v>45</c:v>
                </c:pt>
                <c:pt idx="24">
                  <c:v>45</c:v>
                </c:pt>
                <c:pt idx="25">
                  <c:v>#N/A</c:v>
                </c:pt>
              </c:numCache>
            </c:numRef>
          </c:xVal>
          <c:yVal>
            <c:numRef>
              <c:f>Daten_Diagramme!$J$14:$J$39</c:f>
              <c:numCache>
                <c:formatCode>General</c:formatCode>
                <c:ptCount val="26"/>
                <c:pt idx="0">
                  <c:v>#N/A</c:v>
                </c:pt>
                <c:pt idx="1">
                  <c:v>15</c:v>
                </c:pt>
                <c:pt idx="2">
                  <c:v>25</c:v>
                </c:pt>
                <c:pt idx="3">
                  <c:v>#N/A</c:v>
                </c:pt>
                <c:pt idx="4">
                  <c:v>#N/A</c:v>
                </c:pt>
                <c:pt idx="5">
                  <c:v>#N/A</c:v>
                </c:pt>
                <c:pt idx="6">
                  <c:v>#N/A</c:v>
                </c:pt>
                <c:pt idx="7">
                  <c:v>77</c:v>
                </c:pt>
                <c:pt idx="8">
                  <c:v>#N/A</c:v>
                </c:pt>
                <c:pt idx="9">
                  <c:v>98</c:v>
                </c:pt>
                <c:pt idx="10">
                  <c:v>#N/A</c:v>
                </c:pt>
                <c:pt idx="11">
                  <c:v>#N/A</c:v>
                </c:pt>
                <c:pt idx="12">
                  <c:v>129</c:v>
                </c:pt>
                <c:pt idx="13">
                  <c:v>#N/A</c:v>
                </c:pt>
                <c:pt idx="14">
                  <c:v>#N/A</c:v>
                </c:pt>
                <c:pt idx="15">
                  <c:v>#N/A</c:v>
                </c:pt>
                <c:pt idx="16">
                  <c:v>#N/A</c:v>
                </c:pt>
                <c:pt idx="17">
                  <c:v>#N/A</c:v>
                </c:pt>
                <c:pt idx="18">
                  <c:v>#N/A</c:v>
                </c:pt>
                <c:pt idx="19">
                  <c:v>#N/A</c:v>
                </c:pt>
                <c:pt idx="20">
                  <c:v>#N/A</c:v>
                </c:pt>
                <c:pt idx="21">
                  <c:v>#N/A</c:v>
                </c:pt>
                <c:pt idx="22">
                  <c:v>#N/A</c:v>
                </c:pt>
                <c:pt idx="23">
                  <c:v>242</c:v>
                </c:pt>
                <c:pt idx="24">
                  <c:v>253</c:v>
                </c:pt>
                <c:pt idx="25">
                  <c:v>#N/A</c:v>
                </c:pt>
              </c:numCache>
            </c:numRef>
          </c:yVal>
          <c:smooth val="0"/>
          <c:extLst>
            <c:ext xmlns:c16="http://schemas.microsoft.com/office/drawing/2014/chart" uri="{C3380CC4-5D6E-409C-BE32-E72D297353CC}">
              <c16:uniqueId val="{00000042-8BAB-4D65-B25B-0D0C8F3C8BD2}"/>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{D762D7FB-5078-4F35-BB0D-6D173635E64B}</c15:txfldGUID>
                      <c15:f>Daten_Diagramme!$E$14</c15:f>
                      <c15:dlblFieldTableCache>
                        <c:ptCount val="1"/>
                        <c:pt idx="0">
                          <c:v>-1.6</c:v>
                        </c:pt>
                      </c15:dlblFieldTableCache>
                    </c15:dlblFTEntry>
                  </c15:dlblFieldTable>
                  <c15:showDataLabelsRange val="0"/>
                </c:ext>
                <c:ext xmlns:c16="http://schemas.microsoft.com/office/drawing/2014/chart" uri="{C3380CC4-5D6E-409C-BE32-E72D297353CC}">
                  <c16:uniqueId val="{00000000-93D7-4B00-B079-984D4845A0C1}"/>
                </c:ext>
              </c:extLst>
            </c:dLbl>
            <c:dLbl>
              <c:idx val="1"/>
              <c:tx>
                <c:strRef>
                  <c:f>Daten_Diagramme!$E$15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{0A466969-A58E-4010-A442-3A2A86AEF5C5}</c15:txfldGUID>
                      <c15:f>Daten_Diagramme!$E$15</c15:f>
                      <c15:dlblFieldTableCache>
                        <c:ptCount val="1"/>
                        <c:pt idx="0">
                          <c:v>*</c:v>
                        </c:pt>
                      </c15:dlblFieldTableCache>
                    </c15:dlblFTEntry>
                  </c15:dlblFieldTable>
                  <c15:showDataLabelsRange val="0"/>
                </c:ext>
                <c:ext xmlns:c16="http://schemas.microsoft.com/office/drawing/2014/chart" uri="{C3380CC4-5D6E-409C-BE32-E72D297353CC}">
                  <c16:uniqueId val="{00000001-93D7-4B00-B079-984D4845A0C1}"/>
                </c:ext>
              </c:extLst>
            </c:dLbl>
            <c:dLbl>
              <c:idx val="2"/>
              <c:tx>
                <c:strRef>
                  <c:f>Daten_Diagramme!$E$16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{5AC5727A-9332-4D95-AB73-D71C202B4747}</c15:txfldGUID>
                      <c15:f>Daten_Diagramme!$E$16</c15:f>
                      <c15:dlblFieldTableCache>
                        <c:ptCount val="1"/>
                        <c:pt idx="0">
                          <c:v>*</c:v>
                        </c:pt>
                      </c15:dlblFieldTableCache>
                    </c15:dlblFTEntry>
                  </c15:dlblFieldTable>
                  <c15:showDataLabelsRange val="0"/>
                </c:ext>
                <c:ext xmlns:c16="http://schemas.microsoft.com/office/drawing/2014/chart" uri="{C3380CC4-5D6E-409C-BE32-E72D297353CC}">
                  <c16:uniqueId val="{00000002-93D7-4B00-B079-984D4845A0C1}"/>
                </c:ext>
              </c:extLst>
            </c:dLbl>
            <c:dLbl>
              <c:idx val="3"/>
              <c:tx>
                <c:strRef>
                  <c:f>Daten_Diagramme!$E$17</c:f>
                  <c:strCache>
                    <c:ptCount val="1"/>
                    <c:pt idx="0">
                      <c:v>-8.9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{5D1559CF-B02F-40EB-AA1F-503AC231796F}</c15:txfldGUID>
                      <c15:f>Daten_Diagramme!$E$17</c15:f>
                      <c15:dlblFieldTableCache>
                        <c:ptCount val="1"/>
                        <c:pt idx="0">
                          <c:v>-8.9</c:v>
                        </c:pt>
                      </c15:dlblFieldTableCache>
                    </c15:dlblFTEntry>
                  </c15:dlblFieldTable>
                  <c15:showDataLabelsRange val="0"/>
                </c:ext>
                <c:ext xmlns:c16="http://schemas.microsoft.com/office/drawing/2014/chart" uri="{C3380CC4-5D6E-409C-BE32-E72D297353CC}">
                  <c16:uniqueId val="{00000003-93D7-4B00-B079-984D4845A0C1}"/>
                </c:ext>
              </c:extLst>
            </c:dLbl>
            <c:dLbl>
              <c:idx val="4"/>
              <c:tx>
                <c:strRef>
                  <c:f>Daten_Diagramme!$E$18</c:f>
                  <c:strCache>
                    <c:ptCount val="1"/>
                    <c:pt idx="0">
                      <c:v>-20.0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{7E20065C-51BF-4794-A0D3-57B09489A3C5}</c15:txfldGUID>
                      <c15:f>Daten_Diagramme!$E$18</c15:f>
                      <c15:dlblFieldTableCache>
                        <c:ptCount val="1"/>
                        <c:pt idx="0">
                          <c:v>-20.0</c:v>
                        </c:pt>
                      </c15:dlblFieldTableCache>
                    </c15:dlblFTEntry>
                  </c15:dlblFieldTable>
                  <c15:showDataLabelsRange val="0"/>
                </c:ext>
                <c:ext xmlns:c16="http://schemas.microsoft.com/office/drawing/2014/chart" uri="{C3380CC4-5D6E-409C-BE32-E72D297353CC}">
                  <c16:uniqueId val="{00000004-93D7-4B00-B079-984D4845A0C1}"/>
                </c:ext>
              </c:extLst>
            </c:dLbl>
            <c:dLbl>
              <c:idx val="5"/>
              <c:tx>
                <c:strRef>
                  <c:f>Daten_Diagramme!$E$19</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{A31695A8-ECBC-42E0-8E64-0C3652DA502B}</c15:txfldGUID>
                      <c15:f>Daten_Diagramme!$E$19</c15:f>
                      <c15:dlblFieldTableCache>
                        <c:ptCount val="1"/>
                        <c:pt idx="0">
                          <c:v>-3.8</c:v>
                        </c:pt>
                      </c15:dlblFieldTableCache>
                    </c15:dlblFTEntry>
                  </c15:dlblFieldTable>
                  <c15:showDataLabelsRange val="0"/>
                </c:ext>
                <c:ext xmlns:c16="http://schemas.microsoft.com/office/drawing/2014/chart" uri="{C3380CC4-5D6E-409C-BE32-E72D297353CC}">
                  <c16:uniqueId val="{00000005-93D7-4B00-B079-984D4845A0C1}"/>
                </c:ext>
              </c:extLst>
            </c:dLbl>
            <c:dLbl>
              <c:idx val="6"/>
              <c:tx>
                <c:strRef>
                  <c:f>Daten_Diagramme!$E$20</c:f>
                  <c:strCache>
                    <c:ptCount val="1"/>
                    <c:pt idx="0">
                      <c:v>22.2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{94937212-31E0-4EE9-8E60-4734D84594F5}</c15:txfldGUID>
                      <c15:f>Daten_Diagramme!$E$20</c15:f>
                      <c15:dlblFieldTableCache>
                        <c:ptCount val="1"/>
                        <c:pt idx="0">
                          <c:v>22.2</c:v>
                        </c:pt>
                      </c15:dlblFieldTableCache>
                    </c15:dlblFTEntry>
                  </c15:dlblFieldTable>
                  <c15:showDataLabelsRange val="0"/>
                </c:ext>
                <c:ext xmlns:c16="http://schemas.microsoft.com/office/drawing/2014/chart" uri="{C3380CC4-5D6E-409C-BE32-E72D297353CC}">
                  <c16:uniqueId val="{00000006-93D7-4B00-B079-984D4845A0C1}"/>
                </c:ext>
              </c:extLst>
            </c:dLbl>
            <c:dLbl>
              <c:idx val="7"/>
              <c:tx>
                <c:strRef>
                  <c:f>Daten_Diagramme!$E$21</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{CD79FDBD-F188-4EB0-ACE4-DDA9E3D671BD}</c15:txfldGUID>
                      <c15:f>Daten_Diagramme!$E$21</c15:f>
                      <c15:dlblFieldTableCache>
                        <c:ptCount val="1"/>
                        <c:pt idx="0">
                          <c:v>*</c:v>
                        </c:pt>
                      </c15:dlblFieldTableCache>
                    </c15:dlblFTEntry>
                  </c15:dlblFieldTable>
                  <c15:showDataLabelsRange val="0"/>
                </c:ext>
                <c:ext xmlns:c16="http://schemas.microsoft.com/office/drawing/2014/chart" uri="{C3380CC4-5D6E-409C-BE32-E72D297353CC}">
                  <c16:uniqueId val="{00000007-93D7-4B00-B079-984D4845A0C1}"/>
                </c:ext>
              </c:extLst>
            </c:dLbl>
            <c:dLbl>
              <c:idx val="8"/>
              <c:tx>
                <c:strRef>
                  <c:f>Daten_Diagramme!$E$22</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{FCD2AC74-46A8-4597-86A5-8DA39FD61E82}</c15:txfldGUID>
                      <c15:f>Daten_Diagramme!$E$22</c15:f>
                      <c15:dlblFieldTableCache>
                        <c:ptCount val="1"/>
                        <c:pt idx="0">
                          <c:v>1.8</c:v>
                        </c:pt>
                      </c15:dlblFieldTableCache>
                    </c15:dlblFTEntry>
                  </c15:dlblFieldTable>
                  <c15:showDataLabelsRange val="0"/>
                </c:ext>
                <c:ext xmlns:c16="http://schemas.microsoft.com/office/drawing/2014/chart" uri="{C3380CC4-5D6E-409C-BE32-E72D297353CC}">
                  <c16:uniqueId val="{00000008-93D7-4B00-B079-984D4845A0C1}"/>
                </c:ext>
              </c:extLst>
            </c:dLbl>
            <c:dLbl>
              <c:idx val="9"/>
              <c:tx>
                <c:strRef>
                  <c:f>Daten_Diagramme!$E$23</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{9C8C403C-3D3E-44D4-A636-6ACED3983EE4}</c15:txfldGUID>
                      <c15:f>Daten_Diagramme!$E$23</c15:f>
                      <c15:dlblFieldTableCache>
                        <c:ptCount val="1"/>
                        <c:pt idx="0">
                          <c:v>*</c:v>
                        </c:pt>
                      </c15:dlblFieldTableCache>
                    </c15:dlblFTEntry>
                  </c15:dlblFieldTable>
                  <c15:showDataLabelsRange val="0"/>
                </c:ext>
                <c:ext xmlns:c16="http://schemas.microsoft.com/office/drawing/2014/chart" uri="{C3380CC4-5D6E-409C-BE32-E72D297353CC}">
                  <c16:uniqueId val="{00000009-93D7-4B00-B079-984D4845A0C1}"/>
                </c:ext>
              </c:extLst>
            </c:dLbl>
            <c:dLbl>
              <c:idx val="10"/>
              <c:tx>
                <c:strRef>
                  <c:f>Daten_Diagramme!$E$24</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{13AFC0D7-B5B8-4065-9956-E0E19595D27F}</c15:txfldGUID>
                      <c15:f>Daten_Diagramme!$E$24</c15:f>
                      <c15:dlblFieldTableCache>
                        <c:ptCount val="1"/>
                        <c:pt idx="0">
                          <c:v>-3.0</c:v>
                        </c:pt>
                      </c15:dlblFieldTableCache>
                    </c15:dlblFTEntry>
                  </c15:dlblFieldTable>
                  <c15:showDataLabelsRange val="0"/>
                </c:ext>
                <c:ext xmlns:c16="http://schemas.microsoft.com/office/drawing/2014/chart" uri="{C3380CC4-5D6E-409C-BE32-E72D297353CC}">
                  <c16:uniqueId val="{0000000A-93D7-4B00-B079-984D4845A0C1}"/>
                </c:ext>
              </c:extLst>
            </c:dLbl>
            <c:dLbl>
              <c:idx val="11"/>
              <c:tx>
                <c:strRef>
                  <c:f>Daten_Diagramme!$E$25</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{DEDEBC04-5935-4DDB-A3C1-D06F96FCC6B8}</c15:txfldGUID>
                      <c15:f>Daten_Diagramme!$E$25</c15:f>
                      <c15:dlblFieldTableCache>
                        <c:ptCount val="1"/>
                        <c:pt idx="0">
                          <c:v>-5.1</c:v>
                        </c:pt>
                      </c15:dlblFieldTableCache>
                    </c15:dlblFTEntry>
                  </c15:dlblFieldTable>
                  <c15:showDataLabelsRange val="0"/>
                </c:ext>
                <c:ext xmlns:c16="http://schemas.microsoft.com/office/drawing/2014/chart" uri="{C3380CC4-5D6E-409C-BE32-E72D297353CC}">
                  <c16:uniqueId val="{0000000B-93D7-4B00-B079-984D4845A0C1}"/>
                </c:ext>
              </c:extLst>
            </c:dLbl>
            <c:dLbl>
              <c:idx val="12"/>
              <c:tx>
                <c:strRef>
                  <c:f>Daten_Diagramme!$E$26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{238B9A08-34AB-4507-94E2-6C24BF821C9A}</c15:txfldGUID>
                      <c15:f>Daten_Diagramme!$E$26</c15:f>
                      <c15:dlblFieldTableCache>
                        <c:ptCount val="1"/>
                        <c:pt idx="0">
                          <c:v>*</c:v>
                        </c:pt>
                      </c15:dlblFieldTableCache>
                    </c15:dlblFTEntry>
                  </c15:dlblFieldTable>
                  <c15:showDataLabelsRange val="0"/>
                </c:ext>
                <c:ext xmlns:c16="http://schemas.microsoft.com/office/drawing/2014/chart" uri="{C3380CC4-5D6E-409C-BE32-E72D297353CC}">
                  <c16:uniqueId val="{0000000C-93D7-4B00-B079-984D4845A0C1}"/>
                </c:ext>
              </c:extLst>
            </c:dLbl>
            <c:dLbl>
              <c:idx val="13"/>
              <c:tx>
                <c:strRef>
                  <c:f>Daten_Diagramme!$E$27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{A78E2367-84DA-4C7F-A6C2-A0F73E3F7BAA}</c15:txfldGUID>
                      <c15:f>Daten_Diagramme!$E$27</c15:f>
                      <c15:dlblFieldTableCache>
                        <c:ptCount val="1"/>
                        <c:pt idx="0">
                          <c:v>-0.7</c:v>
                        </c:pt>
                      </c15:dlblFieldTableCache>
                    </c15:dlblFTEntry>
                  </c15:dlblFieldTable>
                  <c15:showDataLabelsRange val="0"/>
                </c:ext>
                <c:ext xmlns:c16="http://schemas.microsoft.com/office/drawing/2014/chart" uri="{C3380CC4-5D6E-409C-BE32-E72D297353CC}">
                  <c16:uniqueId val="{0000000D-93D7-4B00-B079-984D4845A0C1}"/>
                </c:ext>
              </c:extLst>
            </c:dLbl>
            <c:dLbl>
              <c:idx val="14"/>
              <c:tx>
                <c:strRef>
                  <c:f>Daten_Diagramme!$E$28</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{CA7CED4A-FBE3-42E5-9B85-F418E976689E}</c15:txfldGUID>
                      <c15:f>Daten_Diagramme!$E$28</c15:f>
                      <c15:dlblFieldTableCache>
                        <c:ptCount val="1"/>
                        <c:pt idx="0">
                          <c:v>-4.9</c:v>
                        </c:pt>
                      </c15:dlblFieldTableCache>
                    </c15:dlblFTEntry>
                  </c15:dlblFieldTable>
                  <c15:showDataLabelsRange val="0"/>
                </c:ext>
                <c:ext xmlns:c16="http://schemas.microsoft.com/office/drawing/2014/chart" uri="{C3380CC4-5D6E-409C-BE32-E72D297353CC}">
                  <c16:uniqueId val="{0000000E-93D7-4B00-B079-984D4845A0C1}"/>
                </c:ext>
              </c:extLst>
            </c:dLbl>
            <c:dLbl>
              <c:idx val="15"/>
              <c:tx>
                <c:strRef>
                  <c:f>Daten_Diagramme!$E$29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{B7535D65-80C9-4C77-8A46-8F3D56DD229E}</c15:txfldGUID>
                      <c15:f>Daten_Diagramme!$E$29</c15:f>
                      <c15:dlblFieldTableCache>
                        <c:ptCount val="1"/>
                        <c:pt idx="0">
                          <c:v>*</c:v>
                        </c:pt>
                      </c15:dlblFieldTableCache>
                    </c15:dlblFTEntry>
                  </c15:dlblFieldTable>
                  <c15:showDataLabelsRange val="0"/>
                </c:ext>
                <c:ext xmlns:c16="http://schemas.microsoft.com/office/drawing/2014/chart" uri="{C3380CC4-5D6E-409C-BE32-E72D297353CC}">
                  <c16:uniqueId val="{0000000F-93D7-4B00-B079-984D4845A0C1}"/>
                </c:ext>
              </c:extLst>
            </c:dLbl>
            <c:dLbl>
              <c:idx val="16"/>
              <c:tx>
                <c:strRef>
                  <c:f>Daten_Diagramme!$E$30</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{5F943ED4-6EF7-47B5-B34A-4112DA8B9278}</c15:txfldGUID>
                      <c15:f>Daten_Diagramme!$E$30</c15:f>
                      <c15:dlblFieldTableCache>
                        <c:ptCount val="1"/>
                        <c:pt idx="0">
                          <c:v>*</c:v>
                        </c:pt>
                      </c15:dlblFieldTableCache>
                    </c15:dlblFTEntry>
                  </c15:dlblFieldTable>
                  <c15:showDataLabelsRange val="0"/>
                </c:ext>
                <c:ext xmlns:c16="http://schemas.microsoft.com/office/drawing/2014/chart" uri="{C3380CC4-5D6E-409C-BE32-E72D297353CC}">
                  <c16:uniqueId val="{00000010-93D7-4B00-B079-984D4845A0C1}"/>
                </c:ext>
              </c:extLst>
            </c:dLbl>
            <c:dLbl>
              <c:idx val="17"/>
              <c:tx>
                <c:strRef>
                  <c:f>Daten_Diagramme!$E$31</c:f>
                  <c:strCache>
                    <c:ptCount val="1"/>
                    <c:pt idx="0">
                      <c:v>-13.1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{402112A1-A954-42AF-82C4-7A943BC488D8}</c15:txfldGUID>
                      <c15:f>Daten_Diagramme!$E$31</c15:f>
                      <c15:dlblFieldTableCache>
                        <c:ptCount val="1"/>
                        <c:pt idx="0">
                          <c:v>-13.1</c:v>
                        </c:pt>
                      </c15:dlblFieldTableCache>
                    </c15:dlblFTEntry>
                  </c15:dlblFieldTable>
                  <c15:showDataLabelsRange val="0"/>
                </c:ext>
                <c:ext xmlns:c16="http://schemas.microsoft.com/office/drawing/2014/chart" uri="{C3380CC4-5D6E-409C-BE32-E72D297353CC}">
                  <c16:uniqueId val="{00000011-93D7-4B00-B079-984D4845A0C1}"/>
                </c:ext>
              </c:extLst>
            </c:dLbl>
            <c:dLbl>
              <c:idx val="18"/>
              <c:tx>
                <c:strRef>
                  <c:f>Daten_Diagramme!$E$32</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{EBDCF0EE-C47F-4D05-8A7F-B36155244BA0}</c15:txfldGUID>
                      <c15:f>Daten_Diagramme!$E$32</c15:f>
                      <c15:dlblFieldTableCache>
                        <c:ptCount val="1"/>
                        <c:pt idx="0">
                          <c:v>-0.8</c:v>
                        </c:pt>
                      </c15:dlblFieldTableCache>
                    </c15:dlblFTEntry>
                  </c15:dlblFieldTable>
                  <c15:showDataLabelsRange val="0"/>
                </c:ext>
                <c:ext xmlns:c16="http://schemas.microsoft.com/office/drawing/2014/chart" uri="{C3380CC4-5D6E-409C-BE32-E72D297353CC}">
                  <c16:uniqueId val="{00000012-93D7-4B00-B079-984D4845A0C1}"/>
                </c:ext>
              </c:extLst>
            </c:dLbl>
            <c:dLbl>
              <c:idx val="19"/>
              <c:tx>
                <c:strRef>
                  <c:f>Daten_Diagramme!$E$33</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{CD80F27C-6ED1-42D6-B29F-B00B12481F29}</c15:txfldGUID>
                      <c15:f>Daten_Diagramme!$E$33</c15:f>
                      <c15:dlblFieldTableCache>
                        <c:ptCount val="1"/>
                        <c:pt idx="0">
                          <c:v>2.0</c:v>
                        </c:pt>
                      </c15:dlblFieldTableCache>
                    </c15:dlblFTEntry>
                  </c15:dlblFieldTable>
                  <c15:showDataLabelsRange val="0"/>
                </c:ext>
                <c:ext xmlns:c16="http://schemas.microsoft.com/office/drawing/2014/chart" uri="{C3380CC4-5D6E-409C-BE32-E72D297353CC}">
                  <c16:uniqueId val="{00000013-93D7-4B00-B079-984D4845A0C1}"/>
                </c:ext>
              </c:extLst>
            </c:dLbl>
            <c:dLbl>
              <c:idx val="20"/>
              <c:tx>
                <c:strRef>
                  <c:f>Daten_Diagramme!$E$34</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{78F54F1B-B239-43D2-B56B-2B58C31931F8}</c15:txfldGUID>
                      <c15:f>Daten_Diagramme!$E$34</c15:f>
                      <c15:dlblFieldTableCache>
                        <c:ptCount val="1"/>
                        <c:pt idx="0">
                          <c:v>-3.0</c:v>
                        </c:pt>
                      </c15:dlblFieldTableCache>
                    </c15:dlblFTEntry>
                  </c15:dlblFieldTable>
                  <c15:showDataLabelsRange val="0"/>
                </c:ext>
                <c:ext xmlns:c16="http://schemas.microsoft.com/office/drawing/2014/chart" uri="{C3380CC4-5D6E-409C-BE32-E72D297353CC}">
                  <c16:uniqueId val="{00000014-93D7-4B00-B079-984D4845A0C1}"/>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{AACD6F80-A944-4190-A2A6-4F476F4470DD}</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93D7-4B00-B079-984D4845A0C1}"/>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{922D26DF-171D-4010-BE75-BB72CFC0B06A}</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93D7-4B00-B079-984D4845A0C1}"/>
                </c:ext>
              </c:extLst>
            </c:dLbl>
            <c:dLbl>
              <c:idx val="23"/>
              <c:tx>
                <c:strRef>
                  <c:f>Daten_Diagramme!$E$37</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{F5C22313-E356-4092-BF27-B473AA32A6E7}</c15:txfldGUID>
                      <c15:f>Daten_Diagramme!$E$37</c15:f>
                      <c15:dlblFieldTableCache>
                        <c:ptCount val="1"/>
                        <c:pt idx="0">
                          <c:v>*</c:v>
                        </c:pt>
                      </c15:dlblFieldTableCache>
                    </c15:dlblFTEntry>
                  </c15:dlblFieldTable>
                  <c15:showDataLabelsRange val="0"/>
                </c:ext>
                <c:ext xmlns:c16="http://schemas.microsoft.com/office/drawing/2014/chart" uri="{C3380CC4-5D6E-409C-BE32-E72D297353CC}">
                  <c16:uniqueId val="{00000017-93D7-4B00-B079-984D4845A0C1}"/>
                </c:ext>
              </c:extLst>
            </c:dLbl>
            <c:dLbl>
              <c:idx val="24"/>
              <c:tx>
                <c:strRef>
                  <c:f>Daten_Diagramme!$E$38</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{20E10C65-10E2-4F2E-AEE5-3D3F4A920430}</c15:txfldGUID>
                      <c15:f>Daten_Diagramme!$E$38</c15:f>
                      <c15:dlblFieldTableCache>
                        <c:ptCount val="1"/>
                        <c:pt idx="0">
                          <c:v>*</c:v>
                        </c:pt>
                      </c15:dlblFieldTableCache>
                    </c15:dlblFTEntry>
                  </c15:dlblFieldTable>
                  <c15:showDataLabelsRange val="0"/>
                </c:ext>
                <c:ext xmlns:c16="http://schemas.microsoft.com/office/drawing/2014/chart" uri="{C3380CC4-5D6E-409C-BE32-E72D297353CC}">
                  <c16:uniqueId val="{00000018-93D7-4B00-B079-984D4845A0C1}"/>
                </c:ext>
              </c:extLst>
            </c:dLbl>
            <c:dLbl>
              <c:idx val="25"/>
              <c:tx>
                <c:strRef>
                  <c:f>Daten_Diagramme!$E$39</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{D679240C-1360-4D2C-8B96-C712B71A7009}</c15:txfldGUID>
                      <c15:f>Daten_Diagramme!$E$39</c15:f>
                      <c15:dlblFieldTableCache>
                        <c:ptCount val="1"/>
                        <c:pt idx="0">
                          <c:v>-1.7</c:v>
                        </c:pt>
                      </c15:dlblFieldTableCache>
                    </c15:dlblFTEntry>
                  </c15:dlblFieldTable>
                  <c15:showDataLabelsRange val="0"/>
                </c:ext>
                <c:ext xmlns:c16="http://schemas.microsoft.com/office/drawing/2014/chart" uri="{C3380CC4-5D6E-409C-BE32-E72D297353CC}">
                  <c16:uniqueId val="{00000019-93D7-4B00-B079-984D4845A0C1}"/>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{4C7343FB-3BA7-4257-BF63-FFB8D19C7A73}</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93D7-4B00-B079-984D4845A0C1}"/>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{1B4B0F71-6F2C-42A8-8E23-1C00EAD2B91B}</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93D7-4B00-B079-984D4845A0C1}"/>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{EB014079-2E53-4984-B0F8-ED47B793779B}</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93D7-4B00-B079-984D4845A0C1}"/>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{78FA7DD0-D189-493C-8492-6C86D0F8994F}</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93D7-4B00-B079-984D4845A0C1}"/>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{03AD98EA-BEDA-45AC-91BD-15453E5F218F}</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93D7-4B00-B079-984D4845A0C1}"/>
                </c:ext>
              </c:extLst>
            </c:dLbl>
            <c:dLbl>
              <c:idx val="31"/>
              <c:tx>
                <c:strRef>
                  <c:f>Daten_Diagramme!$E$45</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{53FD9247-2223-4002-A0E8-DBFB9031E492}</c15:txfldGUID>
                      <c15:f>Daten_Diagramme!$E$45</c15:f>
                      <c15:dlblFieldTableCache>
                        <c:ptCount val="1"/>
                        <c:pt idx="0">
                          <c:v>-1.7</c:v>
                        </c:pt>
                      </c15:dlblFieldTableCache>
                    </c15:dlblFTEntry>
                  </c15:dlblFieldTable>
                  <c15:showDataLabelsRange val="0"/>
                </c:ext>
                <c:ext xmlns:c16="http://schemas.microsoft.com/office/drawing/2014/chart" uri="{C3380CC4-5D6E-409C-BE32-E72D297353CC}">
                  <c16:uniqueId val="{0000001F-93D7-4B00-B079-984D4845A0C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-1.5562248995983936</c:v>
                </c:pt>
                <c:pt idx="1">
                  <c:v>0</c:v>
                </c:pt>
                <c:pt idx="2">
                  <c:v>0</c:v>
                </c:pt>
                <c:pt idx="3">
                  <c:v>-8.9041095890410951</c:v>
                </c:pt>
                <c:pt idx="4">
                  <c:v>-20</c:v>
                </c:pt>
                <c:pt idx="5">
                  <c:v>-3.7735849056603774</c:v>
                </c:pt>
                <c:pt idx="6">
                  <c:v>22.222222222222221</c:v>
                </c:pt>
                <c:pt idx="7">
                  <c:v>0</c:v>
                </c:pt>
                <c:pt idx="8">
                  <c:v>1.7571884984025559</c:v>
                </c:pt>
                <c:pt idx="9">
                  <c:v>0</c:v>
                </c:pt>
                <c:pt idx="10">
                  <c:v>-2.9850746268656718</c:v>
                </c:pt>
                <c:pt idx="11">
                  <c:v>-5.0632911392405067</c:v>
                </c:pt>
                <c:pt idx="12">
                  <c:v>0</c:v>
                </c:pt>
                <c:pt idx="13">
                  <c:v>-0.67873303167420818</c:v>
                </c:pt>
                <c:pt idx="14">
                  <c:v>-4.8780487804878048</c:v>
                </c:pt>
                <c:pt idx="15">
                  <c:v>0</c:v>
                </c:pt>
                <c:pt idx="16">
                  <c:v>0</c:v>
                </c:pt>
                <c:pt idx="17">
                  <c:v>-13.068181818181818</c:v>
                </c:pt>
                <c:pt idx="18">
                  <c:v>-0.78740157480314965</c:v>
                </c:pt>
                <c:pt idx="19">
                  <c:v>2.0202020202020203</c:v>
                </c:pt>
                <c:pt idx="20">
                  <c:v>-2.9702970297029703</c:v>
                </c:pt>
                <c:pt idx="21">
                  <c:v>0</c:v>
                </c:pt>
                <c:pt idx="23">
                  <c:v>0</c:v>
                </c:pt>
                <c:pt idx="24">
                  <c:v>0</c:v>
                </c:pt>
                <c:pt idx="25">
                  <c:v>-1.6999460334592553</c:v>
                </c:pt>
              </c:numCache>
            </c:numRef>
          </c:val>
          <c:extLst>
            <c:ext xmlns:c16="http://schemas.microsoft.com/office/drawing/2014/chart" uri="{C3380CC4-5D6E-409C-BE32-E72D297353CC}">
              <c16:uniqueId val="{00000020-93D7-4B00-B079-984D4845A0C1}"/>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{D175321B-4BDD-4EDE-81DD-783C45E99D2B}</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93D7-4B00-B079-984D4845A0C1}"/>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{47E40AAE-23BD-4288-8A26-2635BA2304A2}</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93D7-4B00-B079-984D4845A0C1}"/>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{F8B501F3-656E-4B72-8BD4-F522194CC25B}</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93D7-4B00-B079-984D4845A0C1}"/>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{96761DD8-4BAB-4DBD-A4D5-F1463AE19CE8}</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93D7-4B00-B079-984D4845A0C1}"/>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{E67A2F68-DE4B-49A2-BF3F-995B3B199B02}</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93D7-4B00-B079-984D4845A0C1}"/>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{4D0CB7A3-71B5-469D-B68B-E7EBA7CB916A}</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93D7-4B00-B079-984D4845A0C1}"/>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{A1E36247-3DED-418A-A166-AC71AD21235F}</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93D7-4B00-B079-984D4845A0C1}"/>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{C2EF118F-06DD-489F-B384-442D61F375D0}</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93D7-4B00-B079-984D4845A0C1}"/>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{63385EE9-D13D-4B1A-88DD-99758A5F2832}</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93D7-4B00-B079-984D4845A0C1}"/>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{3CE3F52D-54FC-459A-8C70-F8D3D6BF3899}</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93D7-4B00-B079-984D4845A0C1}"/>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{F60C4379-C853-4DCB-A191-1B1D3DFF5562}</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93D7-4B00-B079-984D4845A0C1}"/>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{E0A2BD82-1283-45F7-A241-203FA8FE27CE}</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93D7-4B00-B079-984D4845A0C1}"/>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{D4F557E3-545B-4CC4-A816-1EE50277B308}</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93D7-4B00-B079-984D4845A0C1}"/>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{C15AFEE4-48F4-4FC0-98AC-0FA569E5D53B}</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93D7-4B00-B079-984D4845A0C1}"/>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{E2844BDA-D640-4D07-8331-93188CCAD44F}</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93D7-4B00-B079-984D4845A0C1}"/>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{0324D3F0-5BE0-43EB-84C4-5087B9642E07}</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93D7-4B00-B079-984D4845A0C1}"/>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{CDD4277D-D2A3-44D7-8D60-7356D27689BE}</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93D7-4B00-B079-984D4845A0C1}"/>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{272AF089-305D-42B3-BD7D-C3BBD5278344}</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93D7-4B00-B079-984D4845A0C1}"/>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{E6521533-2643-48F4-A8D0-AF58CBF5CC96}</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93D7-4B00-B079-984D4845A0C1}"/>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{DC03C8EB-C612-4BA5-89CA-6BEF8392DF19}</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93D7-4B00-B079-984D4845A0C1}"/>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{491B4972-6E6F-4D55-9420-26A23C1EB8B6}</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93D7-4B00-B079-984D4845A0C1}"/>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{EB56FC19-B0ED-4A4B-928B-90D0440117B8}</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93D7-4B00-B079-984D4845A0C1}"/>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{6D425917-989A-4E8A-904B-595353D6BD90}</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93D7-4B00-B079-984D4845A0C1}"/>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{ADC5A95A-36A7-4849-8FEB-09CB31119844}</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93D7-4B00-B079-984D4845A0C1}"/>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{25AAB79B-1746-450E-B86B-E2D3856638FF}</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93D7-4B00-B079-984D4845A0C1}"/>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{45D9ADC7-F0DD-4382-9395-D7FB702B3A67}</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93D7-4B00-B079-984D4845A0C1}"/>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{45E8B32B-2634-44F8-8C96-1DFE4E7174A9}</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93D7-4B00-B079-984D4845A0C1}"/>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{C0DD47AB-62B9-4DCE-BF68-F89CEDE0C894}</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93D7-4B00-B079-984D4845A0C1}"/>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{658C8A63-481E-4171-9A20-D1C890451191}</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93D7-4B00-B079-984D4845A0C1}"/>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{B3CD2A18-677A-46F0-B736-249B4CC690DC}</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93D7-4B00-B079-984D4845A0C1}"/>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{63854503-6593-4CB0-BFA3-80E4D903D7C7}</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93D7-4B00-B079-984D4845A0C1}"/>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{1CA2C094-4078-4C1A-921F-85E5677E5E52}</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93D7-4B00-B079-984D4845A0C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-0.75</c:v>
                </c:pt>
                <c:pt idx="2">
                  <c:v>-0.75</c:v>
                </c:pt>
                <c:pt idx="3">
                  <c:v>0</c:v>
                </c:pt>
                <c:pt idx="4">
                  <c:v>0</c:v>
                </c:pt>
                <c:pt idx="5">
                  <c:v>0</c:v>
                </c:pt>
                <c:pt idx="6">
                  <c:v>0</c:v>
                </c:pt>
                <c:pt idx="7">
                  <c:v>-0.75</c:v>
                </c:pt>
                <c:pt idx="8">
                  <c:v>0</c:v>
                </c:pt>
                <c:pt idx="9">
                  <c:v>-0.75</c:v>
                </c:pt>
                <c:pt idx="10">
                  <c:v>0</c:v>
                </c:pt>
                <c:pt idx="11">
                  <c:v>0</c:v>
                </c:pt>
                <c:pt idx="12">
                  <c:v>-0.75</c:v>
                </c:pt>
                <c:pt idx="13">
                  <c:v>0</c:v>
                </c:pt>
                <c:pt idx="14">
                  <c:v>0</c:v>
                </c:pt>
                <c:pt idx="15">
                  <c:v>-0.75</c:v>
                </c:pt>
                <c:pt idx="16">
                  <c:v>-0.75</c:v>
                </c:pt>
                <c:pt idx="17">
                  <c:v>0</c:v>
                </c:pt>
                <c:pt idx="18">
                  <c:v>0</c:v>
                </c:pt>
                <c:pt idx="19">
                  <c:v>0</c:v>
                </c:pt>
                <c:pt idx="20">
                  <c:v>0</c:v>
                </c:pt>
                <c:pt idx="21">
                  <c:v>0</c:v>
                </c:pt>
                <c:pt idx="22">
                  <c:v>0</c:v>
                </c:pt>
                <c:pt idx="23">
                  <c:v>-0.75</c:v>
                </c:pt>
                <c:pt idx="24">
                  <c:v>-0.75</c:v>
                </c:pt>
                <c:pt idx="25">
                  <c:v>0</c:v>
                </c:pt>
              </c:numCache>
            </c:numRef>
          </c:val>
          <c:extLst>
            <c:ext xmlns:c16="http://schemas.microsoft.com/office/drawing/2014/chart" uri="{C3380CC4-5D6E-409C-BE32-E72D297353CC}">
              <c16:uniqueId val="{00000041-93D7-4B00-B079-984D4845A0C1}"/>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45</c:v>
                </c:pt>
                <c:pt idx="2">
                  <c:v>45</c:v>
                </c:pt>
                <c:pt idx="3">
                  <c:v>#N/A</c:v>
                </c:pt>
                <c:pt idx="4">
                  <c:v>#N/A</c:v>
                </c:pt>
                <c:pt idx="5">
                  <c:v>#N/A</c:v>
                </c:pt>
                <c:pt idx="6">
                  <c:v>#N/A</c:v>
                </c:pt>
                <c:pt idx="7">
                  <c:v>45</c:v>
                </c:pt>
                <c:pt idx="8">
                  <c:v>#N/A</c:v>
                </c:pt>
                <c:pt idx="9">
                  <c:v>45</c:v>
                </c:pt>
                <c:pt idx="10">
                  <c:v>#N/A</c:v>
                </c:pt>
                <c:pt idx="11">
                  <c:v>#N/A</c:v>
                </c:pt>
                <c:pt idx="12">
                  <c:v>45</c:v>
                </c:pt>
                <c:pt idx="13">
                  <c:v>#N/A</c:v>
                </c:pt>
                <c:pt idx="14">
                  <c:v>#N/A</c:v>
                </c:pt>
                <c:pt idx="15">
                  <c:v>45</c:v>
                </c:pt>
                <c:pt idx="16">
                  <c:v>45</c:v>
                </c:pt>
                <c:pt idx="17">
                  <c:v>#N/A</c:v>
                </c:pt>
                <c:pt idx="18">
                  <c:v>#N/A</c:v>
                </c:pt>
                <c:pt idx="19">
                  <c:v>#N/A</c:v>
                </c:pt>
                <c:pt idx="20">
                  <c:v>#N/A</c:v>
                </c:pt>
                <c:pt idx="21">
                  <c:v>#N/A</c:v>
                </c:pt>
                <c:pt idx="22">
                  <c:v>#N/A</c:v>
                </c:pt>
                <c:pt idx="23">
                  <c:v>45</c:v>
                </c:pt>
                <c:pt idx="24">
                  <c:v>45</c:v>
                </c:pt>
                <c:pt idx="25">
                  <c:v>#N/A</c:v>
                </c:pt>
              </c:numCache>
            </c:numRef>
          </c:xVal>
          <c:yVal>
            <c:numRef>
              <c:f>Daten_Diagramme!$L$14:$L$39</c:f>
              <c:numCache>
                <c:formatCode>General</c:formatCode>
                <c:ptCount val="26"/>
                <c:pt idx="0">
                  <c:v>#N/A</c:v>
                </c:pt>
                <c:pt idx="1">
                  <c:v>15</c:v>
                </c:pt>
                <c:pt idx="2">
                  <c:v>25</c:v>
                </c:pt>
                <c:pt idx="3">
                  <c:v>#N/A</c:v>
                </c:pt>
                <c:pt idx="4">
                  <c:v>#N/A</c:v>
                </c:pt>
                <c:pt idx="5">
                  <c:v>#N/A</c:v>
                </c:pt>
                <c:pt idx="6">
                  <c:v>#N/A</c:v>
                </c:pt>
                <c:pt idx="7">
                  <c:v>77</c:v>
                </c:pt>
                <c:pt idx="8">
                  <c:v>#N/A</c:v>
                </c:pt>
                <c:pt idx="9">
                  <c:v>98</c:v>
                </c:pt>
                <c:pt idx="10">
                  <c:v>#N/A</c:v>
                </c:pt>
                <c:pt idx="11">
                  <c:v>#N/A</c:v>
                </c:pt>
                <c:pt idx="12">
                  <c:v>129</c:v>
                </c:pt>
                <c:pt idx="13">
                  <c:v>#N/A</c:v>
                </c:pt>
                <c:pt idx="14">
                  <c:v>#N/A</c:v>
                </c:pt>
                <c:pt idx="15">
                  <c:v>160</c:v>
                </c:pt>
                <c:pt idx="16">
                  <c:v>170</c:v>
                </c:pt>
                <c:pt idx="17">
                  <c:v>#N/A</c:v>
                </c:pt>
                <c:pt idx="18">
                  <c:v>#N/A</c:v>
                </c:pt>
                <c:pt idx="19">
                  <c:v>#N/A</c:v>
                </c:pt>
                <c:pt idx="20">
                  <c:v>#N/A</c:v>
                </c:pt>
                <c:pt idx="21">
                  <c:v>#N/A</c:v>
                </c:pt>
                <c:pt idx="22">
                  <c:v>#N/A</c:v>
                </c:pt>
                <c:pt idx="23">
                  <c:v>242</c:v>
                </c:pt>
                <c:pt idx="24">
                  <c:v>253</c:v>
                </c:pt>
                <c:pt idx="25">
                  <c:v>#N/A</c:v>
                </c:pt>
              </c:numCache>
            </c:numRef>
          </c:yVal>
          <c:smooth val="0"/>
          <c:extLst>
            <c:ext xmlns:c16="http://schemas.microsoft.com/office/drawing/2014/chart" uri="{C3380CC4-5D6E-409C-BE32-E72D297353CC}">
              <c16:uniqueId val="{00000042-93D7-4B00-B079-984D4845A0C1}"/>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{7678F5FB-BF76-4E65-ADD4-A6F70D3B79DE}</c15:txfldGUID>
                      <c15:f>Diagramm!$I$46</c15:f>
                      <c15:dlblFieldTableCache>
                        <c:ptCount val="1"/>
                      </c15:dlblFieldTableCache>
                    </c15:dlblFTEntry>
                  </c15:dlblFieldTable>
                  <c15:showDataLabelsRange val="0"/>
                </c:ext>
                <c:ext xmlns:c16="http://schemas.microsoft.com/office/drawing/2014/chart" uri="{C3380CC4-5D6E-409C-BE32-E72D297353CC}">
                  <c16:uniqueId val="{00000000-9F62-44BA-9DA3-C6AD44C7CBEA}"/>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{78A50004-E707-43E6-A96C-B391FAF20AF4}</c15:txfldGUID>
                      <c15:f>Diagramm!$I$47</c15:f>
                      <c15:dlblFieldTableCache>
                        <c:ptCount val="1"/>
                      </c15:dlblFieldTableCache>
                    </c15:dlblFTEntry>
                  </c15:dlblFieldTable>
                  <c15:showDataLabelsRange val="0"/>
                </c:ext>
                <c:ext xmlns:c16="http://schemas.microsoft.com/office/drawing/2014/chart" uri="{C3380CC4-5D6E-409C-BE32-E72D297353CC}">
                  <c16:uniqueId val="{00000001-9F62-44BA-9DA3-C6AD44C7CBEA}"/>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{08149B10-8C8E-4C7A-807C-4CF2455E84E3}</c15:txfldGUID>
                      <c15:f>Diagramm!$I$48</c15:f>
                      <c15:dlblFieldTableCache>
                        <c:ptCount val="1"/>
                      </c15:dlblFieldTableCache>
                    </c15:dlblFTEntry>
                  </c15:dlblFieldTable>
                  <c15:showDataLabelsRange val="0"/>
                </c:ext>
                <c:ext xmlns:c16="http://schemas.microsoft.com/office/drawing/2014/chart" uri="{C3380CC4-5D6E-409C-BE32-E72D297353CC}">
                  <c16:uniqueId val="{00000002-9F62-44BA-9DA3-C6AD44C7CBEA}"/>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{C4184301-A0E7-4AC3-8179-C602B53189B8}</c15:txfldGUID>
                      <c15:f>Diagramm!$I$49</c15:f>
                      <c15:dlblFieldTableCache>
                        <c:ptCount val="1"/>
                      </c15:dlblFieldTableCache>
                    </c15:dlblFTEntry>
                  </c15:dlblFieldTable>
                  <c15:showDataLabelsRange val="0"/>
                </c:ext>
                <c:ext xmlns:c16="http://schemas.microsoft.com/office/drawing/2014/chart" uri="{C3380CC4-5D6E-409C-BE32-E72D297353CC}">
                  <c16:uniqueId val="{00000003-9F62-44BA-9DA3-C6AD44C7CBEA}"/>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{F4F6E9A5-0649-47BE-9241-AD5F98C2C6AB}</c15:txfldGUID>
                      <c15:f>Diagramm!$I$50</c15:f>
                      <c15:dlblFieldTableCache>
                        <c:ptCount val="1"/>
                      </c15:dlblFieldTableCache>
                    </c15:dlblFTEntry>
                  </c15:dlblFieldTable>
                  <c15:showDataLabelsRange val="0"/>
                </c:ext>
                <c:ext xmlns:c16="http://schemas.microsoft.com/office/drawing/2014/chart" uri="{C3380CC4-5D6E-409C-BE32-E72D297353CC}">
                  <c16:uniqueId val="{00000004-9F62-44BA-9DA3-C6AD44C7CBEA}"/>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{8E273122-752B-4DC5-A614-426D03F65D2A}</c15:txfldGUID>
                      <c15:f>Diagramm!$I$51</c15:f>
                      <c15:dlblFieldTableCache>
                        <c:ptCount val="1"/>
                      </c15:dlblFieldTableCache>
                    </c15:dlblFTEntry>
                  </c15:dlblFieldTable>
                  <c15:showDataLabelsRange val="0"/>
                </c:ext>
                <c:ext xmlns:c16="http://schemas.microsoft.com/office/drawing/2014/chart" uri="{C3380CC4-5D6E-409C-BE32-E72D297353CC}">
                  <c16:uniqueId val="{00000005-9F62-44BA-9DA3-C6AD44C7CBEA}"/>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{1B6C8041-8278-475E-BF8F-30B2E712B3A9}</c15:txfldGUID>
                      <c15:f>Diagramm!$I$52</c15:f>
                      <c15:dlblFieldTableCache>
                        <c:ptCount val="1"/>
                      </c15:dlblFieldTableCache>
                    </c15:dlblFTEntry>
                  </c15:dlblFieldTable>
                  <c15:showDataLabelsRange val="0"/>
                </c:ext>
                <c:ext xmlns:c16="http://schemas.microsoft.com/office/drawing/2014/chart" uri="{C3380CC4-5D6E-409C-BE32-E72D297353CC}">
                  <c16:uniqueId val="{00000006-9F62-44BA-9DA3-C6AD44C7CBEA}"/>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{846A2DFF-2333-4A57-B5E9-E7D5E5899E33}</c15:txfldGUID>
                      <c15:f>Diagramm!$I$53</c15:f>
                      <c15:dlblFieldTableCache>
                        <c:ptCount val="1"/>
                      </c15:dlblFieldTableCache>
                    </c15:dlblFTEntry>
                  </c15:dlblFieldTable>
                  <c15:showDataLabelsRange val="0"/>
                </c:ext>
                <c:ext xmlns:c16="http://schemas.microsoft.com/office/drawing/2014/chart" uri="{C3380CC4-5D6E-409C-BE32-E72D297353CC}">
                  <c16:uniqueId val="{00000007-9F62-44BA-9DA3-C6AD44C7CBEA}"/>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{4EBB685F-1AD9-43B5-BA2C-89EC9F0032D0}</c15:txfldGUID>
                      <c15:f>Diagramm!$I$54</c15:f>
                      <c15:dlblFieldTableCache>
                        <c:ptCount val="1"/>
                      </c15:dlblFieldTableCache>
                    </c15:dlblFTEntry>
                  </c15:dlblFieldTable>
                  <c15:showDataLabelsRange val="0"/>
                </c:ext>
                <c:ext xmlns:c16="http://schemas.microsoft.com/office/drawing/2014/chart" uri="{C3380CC4-5D6E-409C-BE32-E72D297353CC}">
                  <c16:uniqueId val="{00000008-9F62-44BA-9DA3-C6AD44C7CBEA}"/>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{5EEB3A37-6148-4E21-AD86-5E58786A8523}</c15:txfldGUID>
                      <c15:f>Diagramm!$I$55</c15:f>
                      <c15:dlblFieldTableCache>
                        <c:ptCount val="1"/>
                      </c15:dlblFieldTableCache>
                    </c15:dlblFTEntry>
                  </c15:dlblFieldTable>
                  <c15:showDataLabelsRange val="0"/>
                </c:ext>
                <c:ext xmlns:c16="http://schemas.microsoft.com/office/drawing/2014/chart" uri="{C3380CC4-5D6E-409C-BE32-E72D297353CC}">
                  <c16:uniqueId val="{00000009-9F62-44BA-9DA3-C6AD44C7CBEA}"/>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{9DA2DF6F-10B5-4916-B9E6-8035780CAE7D}</c15:txfldGUID>
                      <c15:f>Diagramm!$I$56</c15:f>
                      <c15:dlblFieldTableCache>
                        <c:ptCount val="1"/>
                      </c15:dlblFieldTableCache>
                    </c15:dlblFTEntry>
                  </c15:dlblFieldTable>
                  <c15:showDataLabelsRange val="0"/>
                </c:ext>
                <c:ext xmlns:c16="http://schemas.microsoft.com/office/drawing/2014/chart" uri="{C3380CC4-5D6E-409C-BE32-E72D297353CC}">
                  <c16:uniqueId val="{0000000A-9F62-44BA-9DA3-C6AD44C7CBEA}"/>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{10F72762-7DF5-4BD9-8823-341B66E3D1ED}</c15:txfldGUID>
                      <c15:f>Diagramm!$I$57</c15:f>
                      <c15:dlblFieldTableCache>
                        <c:ptCount val="1"/>
                      </c15:dlblFieldTableCache>
                    </c15:dlblFTEntry>
                  </c15:dlblFieldTable>
                  <c15:showDataLabelsRange val="0"/>
                </c:ext>
                <c:ext xmlns:c16="http://schemas.microsoft.com/office/drawing/2014/chart" uri="{C3380CC4-5D6E-409C-BE32-E72D297353CC}">
                  <c16:uniqueId val="{0000000B-9F62-44BA-9DA3-C6AD44C7CBEA}"/>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{EC7EE611-0BE5-44E3-8E48-530D6CA0AF3E}</c15:txfldGUID>
                      <c15:f>Diagramm!$I$58</c15:f>
                      <c15:dlblFieldTableCache>
                        <c:ptCount val="1"/>
                      </c15:dlblFieldTableCache>
                    </c15:dlblFTEntry>
                  </c15:dlblFieldTable>
                  <c15:showDataLabelsRange val="0"/>
                </c:ext>
                <c:ext xmlns:c16="http://schemas.microsoft.com/office/drawing/2014/chart" uri="{C3380CC4-5D6E-409C-BE32-E72D297353CC}">
                  <c16:uniqueId val="{0000000C-9F62-44BA-9DA3-C6AD44C7CBEA}"/>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{A82477EA-3E1B-472A-9AA6-FEAF114152EB}</c15:txfldGUID>
                      <c15:f>Diagramm!$I$59</c15:f>
                      <c15:dlblFieldTableCache>
                        <c:ptCount val="1"/>
                      </c15:dlblFieldTableCache>
                    </c15:dlblFTEntry>
                  </c15:dlblFieldTable>
                  <c15:showDataLabelsRange val="0"/>
                </c:ext>
                <c:ext xmlns:c16="http://schemas.microsoft.com/office/drawing/2014/chart" uri="{C3380CC4-5D6E-409C-BE32-E72D297353CC}">
                  <c16:uniqueId val="{0000000D-9F62-44BA-9DA3-C6AD44C7CBEA}"/>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{470090E5-7D67-4898-A668-AAECAB0E7099}</c15:txfldGUID>
                      <c15:f>Diagramm!$I$60</c15:f>
                      <c15:dlblFieldTableCache>
                        <c:ptCount val="1"/>
                      </c15:dlblFieldTableCache>
                    </c15:dlblFTEntry>
                  </c15:dlblFieldTable>
                  <c15:showDataLabelsRange val="0"/>
                </c:ext>
                <c:ext xmlns:c16="http://schemas.microsoft.com/office/drawing/2014/chart" uri="{C3380CC4-5D6E-409C-BE32-E72D297353CC}">
                  <c16:uniqueId val="{0000000E-9F62-44BA-9DA3-C6AD44C7CBEA}"/>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{B461F462-92E9-44B0-A4CE-E529189414A4}</c15:txfldGUID>
                      <c15:f>Diagramm!$I$61</c15:f>
                      <c15:dlblFieldTableCache>
                        <c:ptCount val="1"/>
                      </c15:dlblFieldTableCache>
                    </c15:dlblFTEntry>
                  </c15:dlblFieldTable>
                  <c15:showDataLabelsRange val="0"/>
                </c:ext>
                <c:ext xmlns:c16="http://schemas.microsoft.com/office/drawing/2014/chart" uri="{C3380CC4-5D6E-409C-BE32-E72D297353CC}">
                  <c16:uniqueId val="{0000000F-9F62-44BA-9DA3-C6AD44C7CBEA}"/>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{DB0990B8-FD14-47B6-9AE4-871ABD730C0D}</c15:txfldGUID>
                      <c15:f>Diagramm!$I$62</c15:f>
                      <c15:dlblFieldTableCache>
                        <c:ptCount val="1"/>
                      </c15:dlblFieldTableCache>
                    </c15:dlblFTEntry>
                  </c15:dlblFieldTable>
                  <c15:showDataLabelsRange val="0"/>
                </c:ext>
                <c:ext xmlns:c16="http://schemas.microsoft.com/office/drawing/2014/chart" uri="{C3380CC4-5D6E-409C-BE32-E72D297353CC}">
                  <c16:uniqueId val="{00000010-9F62-44BA-9DA3-C6AD44C7CBEA}"/>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{B4815800-0882-4A77-981D-41C8BA23A482}</c15:txfldGUID>
                      <c15:f>Diagramm!$I$63</c15:f>
                      <c15:dlblFieldTableCache>
                        <c:ptCount val="1"/>
                      </c15:dlblFieldTableCache>
                    </c15:dlblFTEntry>
                  </c15:dlblFieldTable>
                  <c15:showDataLabelsRange val="0"/>
                </c:ext>
                <c:ext xmlns:c16="http://schemas.microsoft.com/office/drawing/2014/chart" uri="{C3380CC4-5D6E-409C-BE32-E72D297353CC}">
                  <c16:uniqueId val="{00000011-9F62-44BA-9DA3-C6AD44C7CBEA}"/>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{EE917839-C76A-4093-8EED-7398A9E1899F}</c15:txfldGUID>
                      <c15:f>Diagramm!$I$64</c15:f>
                      <c15:dlblFieldTableCache>
                        <c:ptCount val="1"/>
                      </c15:dlblFieldTableCache>
                    </c15:dlblFTEntry>
                  </c15:dlblFieldTable>
                  <c15:showDataLabelsRange val="0"/>
                </c:ext>
                <c:ext xmlns:c16="http://schemas.microsoft.com/office/drawing/2014/chart" uri="{C3380CC4-5D6E-409C-BE32-E72D297353CC}">
                  <c16:uniqueId val="{00000012-9F62-44BA-9DA3-C6AD44C7CBEA}"/>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{25A9C484-806C-4982-9A3C-73C82E67C9EC}</c15:txfldGUID>
                      <c15:f>Diagramm!$I$65</c15:f>
                      <c15:dlblFieldTableCache>
                        <c:ptCount val="1"/>
                      </c15:dlblFieldTableCache>
                    </c15:dlblFTEntry>
                  </c15:dlblFieldTable>
                  <c15:showDataLabelsRange val="0"/>
                </c:ext>
                <c:ext xmlns:c16="http://schemas.microsoft.com/office/drawing/2014/chart" uri="{C3380CC4-5D6E-409C-BE32-E72D297353CC}">
                  <c16:uniqueId val="{00000013-9F62-44BA-9DA3-C6AD44C7CBEA}"/>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{9478329A-2141-485F-9674-91C9CC901B4A}</c15:txfldGUID>
                      <c15:f>Diagramm!$I$66</c15:f>
                      <c15:dlblFieldTableCache>
                        <c:ptCount val="1"/>
                      </c15:dlblFieldTableCache>
                    </c15:dlblFTEntry>
                  </c15:dlblFieldTable>
                  <c15:showDataLabelsRange val="0"/>
                </c:ext>
                <c:ext xmlns:c16="http://schemas.microsoft.com/office/drawing/2014/chart" uri="{C3380CC4-5D6E-409C-BE32-E72D297353CC}">
                  <c16:uniqueId val="{00000014-9F62-44BA-9DA3-C6AD44C7CBEA}"/>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{84035AD3-D050-4F29-B5AE-72780996737D}</c15:txfldGUID>
                      <c15:f>Diagramm!$I$67</c15:f>
                      <c15:dlblFieldTableCache>
                        <c:ptCount val="1"/>
                      </c15:dlblFieldTableCache>
                    </c15:dlblFTEntry>
                  </c15:dlblFieldTable>
                  <c15:showDataLabelsRange val="0"/>
                </c:ext>
                <c:ext xmlns:c16="http://schemas.microsoft.com/office/drawing/2014/chart" uri="{C3380CC4-5D6E-409C-BE32-E72D297353CC}">
                  <c16:uniqueId val="{00000015-9F62-44BA-9DA3-C6AD44C7CBE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9F62-44BA-9DA3-C6AD44C7CBEA}"/>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{B5430492-3965-419E-8278-24C15903D052}</c15:txfldGUID>
                      <c15:f>Diagramm!$K$46</c15:f>
                      <c15:dlblFieldTableCache>
                        <c:ptCount val="1"/>
                      </c15:dlblFieldTableCache>
                    </c15:dlblFTEntry>
                  </c15:dlblFieldTable>
                  <c15:showDataLabelsRange val="0"/>
                </c:ext>
                <c:ext xmlns:c16="http://schemas.microsoft.com/office/drawing/2014/chart" uri="{C3380CC4-5D6E-409C-BE32-E72D297353CC}">
                  <c16:uniqueId val="{00000017-9F62-44BA-9DA3-C6AD44C7CBEA}"/>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{64C8348B-E775-4B7D-83B5-04D4CF2B9974}</c15:txfldGUID>
                      <c15:f>Diagramm!$K$47</c15:f>
                      <c15:dlblFieldTableCache>
                        <c:ptCount val="1"/>
                      </c15:dlblFieldTableCache>
                    </c15:dlblFTEntry>
                  </c15:dlblFieldTable>
                  <c15:showDataLabelsRange val="0"/>
                </c:ext>
                <c:ext xmlns:c16="http://schemas.microsoft.com/office/drawing/2014/chart" uri="{C3380CC4-5D6E-409C-BE32-E72D297353CC}">
                  <c16:uniqueId val="{00000018-9F62-44BA-9DA3-C6AD44C7CBEA}"/>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{58382CDD-0DAC-45F8-8673-3235D62AABCC}</c15:txfldGUID>
                      <c15:f>Diagramm!$K$48</c15:f>
                      <c15:dlblFieldTableCache>
                        <c:ptCount val="1"/>
                      </c15:dlblFieldTableCache>
                    </c15:dlblFTEntry>
                  </c15:dlblFieldTable>
                  <c15:showDataLabelsRange val="0"/>
                </c:ext>
                <c:ext xmlns:c16="http://schemas.microsoft.com/office/drawing/2014/chart" uri="{C3380CC4-5D6E-409C-BE32-E72D297353CC}">
                  <c16:uniqueId val="{00000019-9F62-44BA-9DA3-C6AD44C7CBEA}"/>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{8C067033-F51B-4B1F-9006-D72C0EE5608B}</c15:txfldGUID>
                      <c15:f>Diagramm!$K$49</c15:f>
                      <c15:dlblFieldTableCache>
                        <c:ptCount val="1"/>
                      </c15:dlblFieldTableCache>
                    </c15:dlblFTEntry>
                  </c15:dlblFieldTable>
                  <c15:showDataLabelsRange val="0"/>
                </c:ext>
                <c:ext xmlns:c16="http://schemas.microsoft.com/office/drawing/2014/chart" uri="{C3380CC4-5D6E-409C-BE32-E72D297353CC}">
                  <c16:uniqueId val="{0000001A-9F62-44BA-9DA3-C6AD44C7CBEA}"/>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{226B9E7D-646A-49EC-854F-4FF6902049A8}</c15:txfldGUID>
                      <c15:f>Diagramm!$K$50</c15:f>
                      <c15:dlblFieldTableCache>
                        <c:ptCount val="1"/>
                      </c15:dlblFieldTableCache>
                    </c15:dlblFTEntry>
                  </c15:dlblFieldTable>
                  <c15:showDataLabelsRange val="0"/>
                </c:ext>
                <c:ext xmlns:c16="http://schemas.microsoft.com/office/drawing/2014/chart" uri="{C3380CC4-5D6E-409C-BE32-E72D297353CC}">
                  <c16:uniqueId val="{0000001B-9F62-44BA-9DA3-C6AD44C7CBEA}"/>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{D41D1D7A-3287-4CB5-83C6-200259038FEA}</c15:txfldGUID>
                      <c15:f>Diagramm!$K$51</c15:f>
                      <c15:dlblFieldTableCache>
                        <c:ptCount val="1"/>
                      </c15:dlblFieldTableCache>
                    </c15:dlblFTEntry>
                  </c15:dlblFieldTable>
                  <c15:showDataLabelsRange val="0"/>
                </c:ext>
                <c:ext xmlns:c16="http://schemas.microsoft.com/office/drawing/2014/chart" uri="{C3380CC4-5D6E-409C-BE32-E72D297353CC}">
                  <c16:uniqueId val="{0000001C-9F62-44BA-9DA3-C6AD44C7CBEA}"/>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{2C4918F9-787A-4020-B24D-24FB2FF595EE}</c15:txfldGUID>
                      <c15:f>Diagramm!$K$52</c15:f>
                      <c15:dlblFieldTableCache>
                        <c:ptCount val="1"/>
                      </c15:dlblFieldTableCache>
                    </c15:dlblFTEntry>
                  </c15:dlblFieldTable>
                  <c15:showDataLabelsRange val="0"/>
                </c:ext>
                <c:ext xmlns:c16="http://schemas.microsoft.com/office/drawing/2014/chart" uri="{C3380CC4-5D6E-409C-BE32-E72D297353CC}">
                  <c16:uniqueId val="{0000001D-9F62-44BA-9DA3-C6AD44C7CBEA}"/>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{5CD34702-B6C9-4961-A393-BEFF2DE51C03}</c15:txfldGUID>
                      <c15:f>Diagramm!$K$53</c15:f>
                      <c15:dlblFieldTableCache>
                        <c:ptCount val="1"/>
                      </c15:dlblFieldTableCache>
                    </c15:dlblFTEntry>
                  </c15:dlblFieldTable>
                  <c15:showDataLabelsRange val="0"/>
                </c:ext>
                <c:ext xmlns:c16="http://schemas.microsoft.com/office/drawing/2014/chart" uri="{C3380CC4-5D6E-409C-BE32-E72D297353CC}">
                  <c16:uniqueId val="{0000001E-9F62-44BA-9DA3-C6AD44C7CBEA}"/>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{2DE7A90B-212E-4F80-9708-866747A0A8F4}</c15:txfldGUID>
                      <c15:f>Diagramm!$K$54</c15:f>
                      <c15:dlblFieldTableCache>
                        <c:ptCount val="1"/>
                      </c15:dlblFieldTableCache>
                    </c15:dlblFTEntry>
                  </c15:dlblFieldTable>
                  <c15:showDataLabelsRange val="0"/>
                </c:ext>
                <c:ext xmlns:c16="http://schemas.microsoft.com/office/drawing/2014/chart" uri="{C3380CC4-5D6E-409C-BE32-E72D297353CC}">
                  <c16:uniqueId val="{0000001F-9F62-44BA-9DA3-C6AD44C7CBEA}"/>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{B09AFBAA-64EC-4153-9CC0-CDBE3CED48C8}</c15:txfldGUID>
                      <c15:f>Diagramm!$K$55</c15:f>
                      <c15:dlblFieldTableCache>
                        <c:ptCount val="1"/>
                      </c15:dlblFieldTableCache>
                    </c15:dlblFTEntry>
                  </c15:dlblFieldTable>
                  <c15:showDataLabelsRange val="0"/>
                </c:ext>
                <c:ext xmlns:c16="http://schemas.microsoft.com/office/drawing/2014/chart" uri="{C3380CC4-5D6E-409C-BE32-E72D297353CC}">
                  <c16:uniqueId val="{00000020-9F62-44BA-9DA3-C6AD44C7CBEA}"/>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{C344A106-9629-4F30-B156-1E0D6527F397}</c15:txfldGUID>
                      <c15:f>Diagramm!$K$56</c15:f>
                      <c15:dlblFieldTableCache>
                        <c:ptCount val="1"/>
                      </c15:dlblFieldTableCache>
                    </c15:dlblFTEntry>
                  </c15:dlblFieldTable>
                  <c15:showDataLabelsRange val="0"/>
                </c:ext>
                <c:ext xmlns:c16="http://schemas.microsoft.com/office/drawing/2014/chart" uri="{C3380CC4-5D6E-409C-BE32-E72D297353CC}">
                  <c16:uniqueId val="{00000021-9F62-44BA-9DA3-C6AD44C7CBEA}"/>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{7C982E2E-EE61-41D6-A771-C4F78ADF9B3C}</c15:txfldGUID>
                      <c15:f>Diagramm!$K$57</c15:f>
                      <c15:dlblFieldTableCache>
                        <c:ptCount val="1"/>
                      </c15:dlblFieldTableCache>
                    </c15:dlblFTEntry>
                  </c15:dlblFieldTable>
                  <c15:showDataLabelsRange val="0"/>
                </c:ext>
                <c:ext xmlns:c16="http://schemas.microsoft.com/office/drawing/2014/chart" uri="{C3380CC4-5D6E-409C-BE32-E72D297353CC}">
                  <c16:uniqueId val="{00000022-9F62-44BA-9DA3-C6AD44C7CBEA}"/>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{FB8D555B-C14A-477C-944D-C7812FE33266}</c15:txfldGUID>
                      <c15:f>Diagramm!$K$58</c15:f>
                      <c15:dlblFieldTableCache>
                        <c:ptCount val="1"/>
                      </c15:dlblFieldTableCache>
                    </c15:dlblFTEntry>
                  </c15:dlblFieldTable>
                  <c15:showDataLabelsRange val="0"/>
                </c:ext>
                <c:ext xmlns:c16="http://schemas.microsoft.com/office/drawing/2014/chart" uri="{C3380CC4-5D6E-409C-BE32-E72D297353CC}">
                  <c16:uniqueId val="{00000023-9F62-44BA-9DA3-C6AD44C7CBEA}"/>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{41D113D7-7650-40B8-A2F6-D328699F6F1B}</c15:txfldGUID>
                      <c15:f>Diagramm!$K$59</c15:f>
                      <c15:dlblFieldTableCache>
                        <c:ptCount val="1"/>
                      </c15:dlblFieldTableCache>
                    </c15:dlblFTEntry>
                  </c15:dlblFieldTable>
                  <c15:showDataLabelsRange val="0"/>
                </c:ext>
                <c:ext xmlns:c16="http://schemas.microsoft.com/office/drawing/2014/chart" uri="{C3380CC4-5D6E-409C-BE32-E72D297353CC}">
                  <c16:uniqueId val="{00000024-9F62-44BA-9DA3-C6AD44C7CBEA}"/>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{97D47DBD-9943-4DB7-8FB8-CB809B68388D}</c15:txfldGUID>
                      <c15:f>Diagramm!$K$60</c15:f>
                      <c15:dlblFieldTableCache>
                        <c:ptCount val="1"/>
                      </c15:dlblFieldTableCache>
                    </c15:dlblFTEntry>
                  </c15:dlblFieldTable>
                  <c15:showDataLabelsRange val="0"/>
                </c:ext>
                <c:ext xmlns:c16="http://schemas.microsoft.com/office/drawing/2014/chart" uri="{C3380CC4-5D6E-409C-BE32-E72D297353CC}">
                  <c16:uniqueId val="{00000025-9F62-44BA-9DA3-C6AD44C7CBEA}"/>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{CBA28633-42C5-4F78-8A69-BC49BCDC5540}</c15:txfldGUID>
                      <c15:f>Diagramm!$K$61</c15:f>
                      <c15:dlblFieldTableCache>
                        <c:ptCount val="1"/>
                      </c15:dlblFieldTableCache>
                    </c15:dlblFTEntry>
                  </c15:dlblFieldTable>
                  <c15:showDataLabelsRange val="0"/>
                </c:ext>
                <c:ext xmlns:c16="http://schemas.microsoft.com/office/drawing/2014/chart" uri="{C3380CC4-5D6E-409C-BE32-E72D297353CC}">
                  <c16:uniqueId val="{00000026-9F62-44BA-9DA3-C6AD44C7CBEA}"/>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{8068157B-8A53-4E60-A6C5-CF49FF3634A9}</c15:txfldGUID>
                      <c15:f>Diagramm!$K$62</c15:f>
                      <c15:dlblFieldTableCache>
                        <c:ptCount val="1"/>
                      </c15:dlblFieldTableCache>
                    </c15:dlblFTEntry>
                  </c15:dlblFieldTable>
                  <c15:showDataLabelsRange val="0"/>
                </c:ext>
                <c:ext xmlns:c16="http://schemas.microsoft.com/office/drawing/2014/chart" uri="{C3380CC4-5D6E-409C-BE32-E72D297353CC}">
                  <c16:uniqueId val="{00000027-9F62-44BA-9DA3-C6AD44C7CBEA}"/>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{15A756E4-5C31-4AE2-B57E-7FD177E79F88}</c15:txfldGUID>
                      <c15:f>Diagramm!$K$63</c15:f>
                      <c15:dlblFieldTableCache>
                        <c:ptCount val="1"/>
                      </c15:dlblFieldTableCache>
                    </c15:dlblFTEntry>
                  </c15:dlblFieldTable>
                  <c15:showDataLabelsRange val="0"/>
                </c:ext>
                <c:ext xmlns:c16="http://schemas.microsoft.com/office/drawing/2014/chart" uri="{C3380CC4-5D6E-409C-BE32-E72D297353CC}">
                  <c16:uniqueId val="{00000028-9F62-44BA-9DA3-C6AD44C7CBEA}"/>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{F2E75DC5-CAAA-4EB6-B8A3-D79927E33FD8}</c15:txfldGUID>
                      <c15:f>Diagramm!$K$64</c15:f>
                      <c15:dlblFieldTableCache>
                        <c:ptCount val="1"/>
                      </c15:dlblFieldTableCache>
                    </c15:dlblFTEntry>
                  </c15:dlblFieldTable>
                  <c15:showDataLabelsRange val="0"/>
                </c:ext>
                <c:ext xmlns:c16="http://schemas.microsoft.com/office/drawing/2014/chart" uri="{C3380CC4-5D6E-409C-BE32-E72D297353CC}">
                  <c16:uniqueId val="{00000029-9F62-44BA-9DA3-C6AD44C7CBEA}"/>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{E46D3AE0-3571-4961-983F-9134B6181B32}</c15:txfldGUID>
                      <c15:f>Diagramm!$K$65</c15:f>
                      <c15:dlblFieldTableCache>
                        <c:ptCount val="1"/>
                      </c15:dlblFieldTableCache>
                    </c15:dlblFTEntry>
                  </c15:dlblFieldTable>
                  <c15:showDataLabelsRange val="0"/>
                </c:ext>
                <c:ext xmlns:c16="http://schemas.microsoft.com/office/drawing/2014/chart" uri="{C3380CC4-5D6E-409C-BE32-E72D297353CC}">
                  <c16:uniqueId val="{0000002A-9F62-44BA-9DA3-C6AD44C7CBEA}"/>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{70278D44-35FD-4CA9-B31F-882E8160320A}</c15:txfldGUID>
                      <c15:f>Diagramm!$K$66</c15:f>
                      <c15:dlblFieldTableCache>
                        <c:ptCount val="1"/>
                      </c15:dlblFieldTableCache>
                    </c15:dlblFTEntry>
                  </c15:dlblFieldTable>
                  <c15:showDataLabelsRange val="0"/>
                </c:ext>
                <c:ext xmlns:c16="http://schemas.microsoft.com/office/drawing/2014/chart" uri="{C3380CC4-5D6E-409C-BE32-E72D297353CC}">
                  <c16:uniqueId val="{0000002B-9F62-44BA-9DA3-C6AD44C7CBEA}"/>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{E31BFA43-076F-493A-97E9-9674142D6BA0}</c15:txfldGUID>
                      <c15:f>Diagramm!$K$67</c15:f>
                      <c15:dlblFieldTableCache>
                        <c:ptCount val="1"/>
                      </c15:dlblFieldTableCache>
                    </c15:dlblFTEntry>
                  </c15:dlblFieldTable>
                  <c15:showDataLabelsRange val="0"/>
                </c:ext>
                <c:ext xmlns:c16="http://schemas.microsoft.com/office/drawing/2014/chart" uri="{C3380CC4-5D6E-409C-BE32-E72D297353CC}">
                  <c16:uniqueId val="{0000002C-9F62-44BA-9DA3-C6AD44C7CBEA}"/>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9F62-44BA-9DA3-C6AD44C7CBEA}"/>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{6CB15E25-E042-427B-8C79-FF119B2B5695}</c15:txfldGUID>
                      <c15:f>Diagramm!$J$46</c15:f>
                      <c15:dlblFieldTableCache>
                        <c:ptCount val="1"/>
                      </c15:dlblFieldTableCache>
                    </c15:dlblFTEntry>
                  </c15:dlblFieldTable>
                  <c15:showDataLabelsRange val="0"/>
                </c:ext>
                <c:ext xmlns:c16="http://schemas.microsoft.com/office/drawing/2014/chart" uri="{C3380CC4-5D6E-409C-BE32-E72D297353CC}">
                  <c16:uniqueId val="{0000002E-9F62-44BA-9DA3-C6AD44C7CBEA}"/>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{CD04EA6A-8373-4733-B9A4-FC376DFC883F}</c15:txfldGUID>
                      <c15:f>Diagramm!$J$47</c15:f>
                      <c15:dlblFieldTableCache>
                        <c:ptCount val="1"/>
                      </c15:dlblFieldTableCache>
                    </c15:dlblFTEntry>
                  </c15:dlblFieldTable>
                  <c15:showDataLabelsRange val="0"/>
                </c:ext>
                <c:ext xmlns:c16="http://schemas.microsoft.com/office/drawing/2014/chart" uri="{C3380CC4-5D6E-409C-BE32-E72D297353CC}">
                  <c16:uniqueId val="{0000002F-9F62-44BA-9DA3-C6AD44C7CBEA}"/>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{AD8B3044-7014-4033-BE55-42A1B6CDCD16}</c15:txfldGUID>
                      <c15:f>Diagramm!$J$48</c15:f>
                      <c15:dlblFieldTableCache>
                        <c:ptCount val="1"/>
                      </c15:dlblFieldTableCache>
                    </c15:dlblFTEntry>
                  </c15:dlblFieldTable>
                  <c15:showDataLabelsRange val="0"/>
                </c:ext>
                <c:ext xmlns:c16="http://schemas.microsoft.com/office/drawing/2014/chart" uri="{C3380CC4-5D6E-409C-BE32-E72D297353CC}">
                  <c16:uniqueId val="{00000030-9F62-44BA-9DA3-C6AD44C7CBEA}"/>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{5A764F52-EDD4-4210-B97B-60DF2B36615C}</c15:txfldGUID>
                      <c15:f>Diagramm!$J$49</c15:f>
                      <c15:dlblFieldTableCache>
                        <c:ptCount val="1"/>
                      </c15:dlblFieldTableCache>
                    </c15:dlblFTEntry>
                  </c15:dlblFieldTable>
                  <c15:showDataLabelsRange val="0"/>
                </c:ext>
                <c:ext xmlns:c16="http://schemas.microsoft.com/office/drawing/2014/chart" uri="{C3380CC4-5D6E-409C-BE32-E72D297353CC}">
                  <c16:uniqueId val="{00000031-9F62-44BA-9DA3-C6AD44C7CBEA}"/>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{9157AA3F-8976-49D5-A4A6-CD6F0882CE59}</c15:txfldGUID>
                      <c15:f>Diagramm!$J$50</c15:f>
                      <c15:dlblFieldTableCache>
                        <c:ptCount val="1"/>
                      </c15:dlblFieldTableCache>
                    </c15:dlblFTEntry>
                  </c15:dlblFieldTable>
                  <c15:showDataLabelsRange val="0"/>
                </c:ext>
                <c:ext xmlns:c16="http://schemas.microsoft.com/office/drawing/2014/chart" uri="{C3380CC4-5D6E-409C-BE32-E72D297353CC}">
                  <c16:uniqueId val="{00000032-9F62-44BA-9DA3-C6AD44C7CBEA}"/>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{57EBBEE2-A090-445E-9F9C-69D41E2553E8}</c15:txfldGUID>
                      <c15:f>Diagramm!$J$51</c15:f>
                      <c15:dlblFieldTableCache>
                        <c:ptCount val="1"/>
                      </c15:dlblFieldTableCache>
                    </c15:dlblFTEntry>
                  </c15:dlblFieldTable>
                  <c15:showDataLabelsRange val="0"/>
                </c:ext>
                <c:ext xmlns:c16="http://schemas.microsoft.com/office/drawing/2014/chart" uri="{C3380CC4-5D6E-409C-BE32-E72D297353CC}">
                  <c16:uniqueId val="{00000033-9F62-44BA-9DA3-C6AD44C7CBEA}"/>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{61CE706B-0D3C-46B3-88AC-47F624FEF846}</c15:txfldGUID>
                      <c15:f>Diagramm!$J$52</c15:f>
                      <c15:dlblFieldTableCache>
                        <c:ptCount val="1"/>
                      </c15:dlblFieldTableCache>
                    </c15:dlblFTEntry>
                  </c15:dlblFieldTable>
                  <c15:showDataLabelsRange val="0"/>
                </c:ext>
                <c:ext xmlns:c16="http://schemas.microsoft.com/office/drawing/2014/chart" uri="{C3380CC4-5D6E-409C-BE32-E72D297353CC}">
                  <c16:uniqueId val="{00000034-9F62-44BA-9DA3-C6AD44C7CBEA}"/>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{A5711D2D-8469-4885-9C80-9B2939B8AA08}</c15:txfldGUID>
                      <c15:f>Diagramm!$J$53</c15:f>
                      <c15:dlblFieldTableCache>
                        <c:ptCount val="1"/>
                      </c15:dlblFieldTableCache>
                    </c15:dlblFTEntry>
                  </c15:dlblFieldTable>
                  <c15:showDataLabelsRange val="0"/>
                </c:ext>
                <c:ext xmlns:c16="http://schemas.microsoft.com/office/drawing/2014/chart" uri="{C3380CC4-5D6E-409C-BE32-E72D297353CC}">
                  <c16:uniqueId val="{00000035-9F62-44BA-9DA3-C6AD44C7CBEA}"/>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{A6C3DF9E-C1C0-481B-925D-55C6DB0175CC}</c15:txfldGUID>
                      <c15:f>Diagramm!$J$54</c15:f>
                      <c15:dlblFieldTableCache>
                        <c:ptCount val="1"/>
                      </c15:dlblFieldTableCache>
                    </c15:dlblFTEntry>
                  </c15:dlblFieldTable>
                  <c15:showDataLabelsRange val="0"/>
                </c:ext>
                <c:ext xmlns:c16="http://schemas.microsoft.com/office/drawing/2014/chart" uri="{C3380CC4-5D6E-409C-BE32-E72D297353CC}">
                  <c16:uniqueId val="{00000036-9F62-44BA-9DA3-C6AD44C7CBEA}"/>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{E2670155-EF68-444C-BF6A-02AB652C6AC6}</c15:txfldGUID>
                      <c15:f>Diagramm!$J$55</c15:f>
                      <c15:dlblFieldTableCache>
                        <c:ptCount val="1"/>
                      </c15:dlblFieldTableCache>
                    </c15:dlblFTEntry>
                  </c15:dlblFieldTable>
                  <c15:showDataLabelsRange val="0"/>
                </c:ext>
                <c:ext xmlns:c16="http://schemas.microsoft.com/office/drawing/2014/chart" uri="{C3380CC4-5D6E-409C-BE32-E72D297353CC}">
                  <c16:uniqueId val="{00000037-9F62-44BA-9DA3-C6AD44C7CBEA}"/>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{8718A0AE-C212-445D-8405-6501E47C0875}</c15:txfldGUID>
                      <c15:f>Diagramm!$J$56</c15:f>
                      <c15:dlblFieldTableCache>
                        <c:ptCount val="1"/>
                      </c15:dlblFieldTableCache>
                    </c15:dlblFTEntry>
                  </c15:dlblFieldTable>
                  <c15:showDataLabelsRange val="0"/>
                </c:ext>
                <c:ext xmlns:c16="http://schemas.microsoft.com/office/drawing/2014/chart" uri="{C3380CC4-5D6E-409C-BE32-E72D297353CC}">
                  <c16:uniqueId val="{00000038-9F62-44BA-9DA3-C6AD44C7CBEA}"/>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{E76E069B-22BF-48FD-92F1-908BED89025D}</c15:txfldGUID>
                      <c15:f>Diagramm!$J$57</c15:f>
                      <c15:dlblFieldTableCache>
                        <c:ptCount val="1"/>
                      </c15:dlblFieldTableCache>
                    </c15:dlblFTEntry>
                  </c15:dlblFieldTable>
                  <c15:showDataLabelsRange val="0"/>
                </c:ext>
                <c:ext xmlns:c16="http://schemas.microsoft.com/office/drawing/2014/chart" uri="{C3380CC4-5D6E-409C-BE32-E72D297353CC}">
                  <c16:uniqueId val="{00000039-9F62-44BA-9DA3-C6AD44C7CBEA}"/>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{0EAE25D9-B376-4B7F-927F-4DF450F6B940}</c15:txfldGUID>
                      <c15:f>Diagramm!$J$58</c15:f>
                      <c15:dlblFieldTableCache>
                        <c:ptCount val="1"/>
                      </c15:dlblFieldTableCache>
                    </c15:dlblFTEntry>
                  </c15:dlblFieldTable>
                  <c15:showDataLabelsRange val="0"/>
                </c:ext>
                <c:ext xmlns:c16="http://schemas.microsoft.com/office/drawing/2014/chart" uri="{C3380CC4-5D6E-409C-BE32-E72D297353CC}">
                  <c16:uniqueId val="{0000003A-9F62-44BA-9DA3-C6AD44C7CBEA}"/>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{838B3C0C-D46F-4C1F-94C9-E890EC93B7F4}</c15:txfldGUID>
                      <c15:f>Diagramm!$J$59</c15:f>
                      <c15:dlblFieldTableCache>
                        <c:ptCount val="1"/>
                      </c15:dlblFieldTableCache>
                    </c15:dlblFTEntry>
                  </c15:dlblFieldTable>
                  <c15:showDataLabelsRange val="0"/>
                </c:ext>
                <c:ext xmlns:c16="http://schemas.microsoft.com/office/drawing/2014/chart" uri="{C3380CC4-5D6E-409C-BE32-E72D297353CC}">
                  <c16:uniqueId val="{0000003B-9F62-44BA-9DA3-C6AD44C7CBEA}"/>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{4D2F2315-A5AC-4FCC-9A35-5750730DDC02}</c15:txfldGUID>
                      <c15:f>Diagramm!$J$60</c15:f>
                      <c15:dlblFieldTableCache>
                        <c:ptCount val="1"/>
                      </c15:dlblFieldTableCache>
                    </c15:dlblFTEntry>
                  </c15:dlblFieldTable>
                  <c15:showDataLabelsRange val="0"/>
                </c:ext>
                <c:ext xmlns:c16="http://schemas.microsoft.com/office/drawing/2014/chart" uri="{C3380CC4-5D6E-409C-BE32-E72D297353CC}">
                  <c16:uniqueId val="{0000003C-9F62-44BA-9DA3-C6AD44C7CBEA}"/>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{52CD1899-34E6-4869-8F02-ABA0959C695A}</c15:txfldGUID>
                      <c15:f>Diagramm!$J$61</c15:f>
                      <c15:dlblFieldTableCache>
                        <c:ptCount val="1"/>
                      </c15:dlblFieldTableCache>
                    </c15:dlblFTEntry>
                  </c15:dlblFieldTable>
                  <c15:showDataLabelsRange val="0"/>
                </c:ext>
                <c:ext xmlns:c16="http://schemas.microsoft.com/office/drawing/2014/chart" uri="{C3380CC4-5D6E-409C-BE32-E72D297353CC}">
                  <c16:uniqueId val="{0000003D-9F62-44BA-9DA3-C6AD44C7CBEA}"/>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{C180F86D-9D03-4D6B-9A06-72A77ADFFE6F}</c15:txfldGUID>
                      <c15:f>Diagramm!$J$62</c15:f>
                      <c15:dlblFieldTableCache>
                        <c:ptCount val="1"/>
                      </c15:dlblFieldTableCache>
                    </c15:dlblFTEntry>
                  </c15:dlblFieldTable>
                  <c15:showDataLabelsRange val="0"/>
                </c:ext>
                <c:ext xmlns:c16="http://schemas.microsoft.com/office/drawing/2014/chart" uri="{C3380CC4-5D6E-409C-BE32-E72D297353CC}">
                  <c16:uniqueId val="{0000003E-9F62-44BA-9DA3-C6AD44C7CBEA}"/>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{94BEAC33-CEDC-4328-8864-D3111434EA4D}</c15:txfldGUID>
                      <c15:f>Diagramm!$J$63</c15:f>
                      <c15:dlblFieldTableCache>
                        <c:ptCount val="1"/>
                      </c15:dlblFieldTableCache>
                    </c15:dlblFTEntry>
                  </c15:dlblFieldTable>
                  <c15:showDataLabelsRange val="0"/>
                </c:ext>
                <c:ext xmlns:c16="http://schemas.microsoft.com/office/drawing/2014/chart" uri="{C3380CC4-5D6E-409C-BE32-E72D297353CC}">
                  <c16:uniqueId val="{0000003F-9F62-44BA-9DA3-C6AD44C7CBEA}"/>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{10D8240E-7F9A-4C52-8B29-E0294DC5F438}</c15:txfldGUID>
                      <c15:f>Diagramm!$J$64</c15:f>
                      <c15:dlblFieldTableCache>
                        <c:ptCount val="1"/>
                      </c15:dlblFieldTableCache>
                    </c15:dlblFTEntry>
                  </c15:dlblFieldTable>
                  <c15:showDataLabelsRange val="0"/>
                </c:ext>
                <c:ext xmlns:c16="http://schemas.microsoft.com/office/drawing/2014/chart" uri="{C3380CC4-5D6E-409C-BE32-E72D297353CC}">
                  <c16:uniqueId val="{00000040-9F62-44BA-9DA3-C6AD44C7CBEA}"/>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{40FF20DA-D4EA-4C08-BA72-9D3A42D67800}</c15:txfldGUID>
                      <c15:f>Diagramm!$J$65</c15:f>
                      <c15:dlblFieldTableCache>
                        <c:ptCount val="1"/>
                      </c15:dlblFieldTableCache>
                    </c15:dlblFTEntry>
                  </c15:dlblFieldTable>
                  <c15:showDataLabelsRange val="0"/>
                </c:ext>
                <c:ext xmlns:c16="http://schemas.microsoft.com/office/drawing/2014/chart" uri="{C3380CC4-5D6E-409C-BE32-E72D297353CC}">
                  <c16:uniqueId val="{00000041-9F62-44BA-9DA3-C6AD44C7CBEA}"/>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{3C696EAE-1E06-4F46-BB45-B89E3EFDE3AB}</c15:txfldGUID>
                      <c15:f>Diagramm!$J$66</c15:f>
                      <c15:dlblFieldTableCache>
                        <c:ptCount val="1"/>
                      </c15:dlblFieldTableCache>
                    </c15:dlblFTEntry>
                  </c15:dlblFieldTable>
                  <c15:showDataLabelsRange val="0"/>
                </c:ext>
                <c:ext xmlns:c16="http://schemas.microsoft.com/office/drawing/2014/chart" uri="{C3380CC4-5D6E-409C-BE32-E72D297353CC}">
                  <c16:uniqueId val="{00000042-9F62-44BA-9DA3-C6AD44C7CBEA}"/>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{4F829408-6679-40E5-A940-518C20E3ED66}</c15:txfldGUID>
                      <c15:f>Diagramm!$J$67</c15:f>
                      <c15:dlblFieldTableCache>
                        <c:ptCount val="1"/>
                      </c15:dlblFieldTableCache>
                    </c15:dlblFTEntry>
                  </c15:dlblFieldTable>
                  <c15:showDataLabelsRange val="0"/>
                </c:ext>
                <c:ext xmlns:c16="http://schemas.microsoft.com/office/drawing/2014/chart" uri="{C3380CC4-5D6E-409C-BE32-E72D297353CC}">
                  <c16:uniqueId val="{00000043-9F62-44BA-9DA3-C6AD44C7CBE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9F62-44BA-9DA3-C6AD44C7CBEA}"/>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FC4-470C-B213-1B39327C371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FC4-470C-B213-1B39327C371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FC4-470C-B213-1B39327C371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FC4-470C-B213-1B39327C371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FC4-470C-B213-1B39327C371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FC4-470C-B213-1B39327C371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FC4-470C-B213-1B39327C371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FC4-470C-B213-1B39327C371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FC4-470C-B213-1B39327C371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FC4-470C-B213-1B39327C371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FC4-470C-B213-1B39327C371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5FC4-470C-B213-1B39327C371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5FC4-470C-B213-1B39327C371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5FC4-470C-B213-1B39327C371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5FC4-470C-B213-1B39327C371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5FC4-470C-B213-1B39327C371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5FC4-470C-B213-1B39327C371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5FC4-470C-B213-1B39327C371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5FC4-470C-B213-1B39327C371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5FC4-470C-B213-1B39327C371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5FC4-470C-B213-1B39327C371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5FC4-470C-B213-1B39327C371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5FC4-470C-B213-1B39327C371A}"/>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5FC4-470C-B213-1B39327C371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5FC4-470C-B213-1B39327C371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5FC4-470C-B213-1B39327C371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5FC4-470C-B213-1B39327C371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5FC4-470C-B213-1B39327C371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5FC4-470C-B213-1B39327C371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5FC4-470C-B213-1B39327C371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5FC4-470C-B213-1B39327C371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5FC4-470C-B213-1B39327C371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5FC4-470C-B213-1B39327C371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5FC4-470C-B213-1B39327C371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5FC4-470C-B213-1B39327C371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5FC4-470C-B213-1B39327C371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5FC4-470C-B213-1B39327C371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5FC4-470C-B213-1B39327C371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5FC4-470C-B213-1B39327C371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5FC4-470C-B213-1B39327C371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5FC4-470C-B213-1B39327C371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5FC4-470C-B213-1B39327C371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5FC4-470C-B213-1B39327C371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5FC4-470C-B213-1B39327C371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5FC4-470C-B213-1B39327C371A}"/>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5FC4-470C-B213-1B39327C371A}"/>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5FC4-470C-B213-1B39327C371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5FC4-470C-B213-1B39327C371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5FC4-470C-B213-1B39327C371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5FC4-470C-B213-1B39327C371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5FC4-470C-B213-1B39327C371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5FC4-470C-B213-1B39327C371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5FC4-470C-B213-1B39327C371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5FC4-470C-B213-1B39327C371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5FC4-470C-B213-1B39327C371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5FC4-470C-B213-1B39327C371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5FC4-470C-B213-1B39327C371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5FC4-470C-B213-1B39327C371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5FC4-470C-B213-1B39327C371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5FC4-470C-B213-1B39327C371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5FC4-470C-B213-1B39327C371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5FC4-470C-B213-1B39327C371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5FC4-470C-B213-1B39327C371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5FC4-470C-B213-1B39327C371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5FC4-470C-B213-1B39327C371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5FC4-470C-B213-1B39327C371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5FC4-470C-B213-1B39327C371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5FC4-470C-B213-1B39327C371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5FC4-470C-B213-1B39327C371A}"/>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101.35764158262219</c:v>
                </c:pt>
                <c:pt idx="2">
                  <c:v>102.3747952762693</c:v>
                </c:pt>
                <c:pt idx="3">
                  <c:v>101.20248254460822</c:v>
                </c:pt>
                <c:pt idx="4">
                  <c:v>100.87492457546763</c:v>
                </c:pt>
                <c:pt idx="5">
                  <c:v>101.90069821567107</c:v>
                </c:pt>
                <c:pt idx="6">
                  <c:v>102.83596241703302</c:v>
                </c:pt>
                <c:pt idx="7">
                  <c:v>102.11619687957936</c:v>
                </c:pt>
                <c:pt idx="8">
                  <c:v>101.6938194983191</c:v>
                </c:pt>
                <c:pt idx="9">
                  <c:v>102.36186535643479</c:v>
                </c:pt>
                <c:pt idx="10">
                  <c:v>103.88328592362728</c:v>
                </c:pt>
                <c:pt idx="11">
                  <c:v>102.50840444789242</c:v>
                </c:pt>
                <c:pt idx="12">
                  <c:v>101.74984915093526</c:v>
                </c:pt>
                <c:pt idx="13">
                  <c:v>103.52124816826137</c:v>
                </c:pt>
                <c:pt idx="14">
                  <c:v>105.29695715886562</c:v>
                </c:pt>
                <c:pt idx="15">
                  <c:v>103.64192742005001</c:v>
                </c:pt>
                <c:pt idx="16">
                  <c:v>103.54279803465218</c:v>
                </c:pt>
                <c:pt idx="17">
                  <c:v>104.40048271700715</c:v>
                </c:pt>
                <c:pt idx="18">
                  <c:v>105.59865528833721</c:v>
                </c:pt>
                <c:pt idx="19">
                  <c:v>104.51254202223946</c:v>
                </c:pt>
                <c:pt idx="20">
                  <c:v>104.31428325144385</c:v>
                </c:pt>
                <c:pt idx="21">
                  <c:v>105.09007844151365</c:v>
                </c:pt>
                <c:pt idx="22">
                  <c:v>106.5166795965865</c:v>
                </c:pt>
                <c:pt idx="23">
                  <c:v>105.41332643737609</c:v>
                </c:pt>
                <c:pt idx="24">
                  <c:v>105.32712697181277</c:v>
                </c:pt>
              </c:numCache>
            </c:numRef>
          </c:val>
          <c:smooth val="0"/>
          <c:extLst>
            <c:ext xmlns:c16="http://schemas.microsoft.com/office/drawing/2014/chart" uri="{C3380CC4-5D6E-409C-BE32-E72D297353CC}">
              <c16:uniqueId val="{00000000-6D1E-44EF-8030-3E45689C6265}"/>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105.08849557522124</c:v>
                </c:pt>
                <c:pt idx="2">
                  <c:v>111.28318584070796</c:v>
                </c:pt>
                <c:pt idx="3">
                  <c:v>110.39823008849558</c:v>
                </c:pt>
                <c:pt idx="4">
                  <c:v>109.73451327433628</c:v>
                </c:pt>
                <c:pt idx="5">
                  <c:v>109.62389380530972</c:v>
                </c:pt>
                <c:pt idx="6">
                  <c:v>113.71681415929204</c:v>
                </c:pt>
                <c:pt idx="7">
                  <c:v>113.05309734513274</c:v>
                </c:pt>
                <c:pt idx="8">
                  <c:v>110.39823008849558</c:v>
                </c:pt>
                <c:pt idx="9">
                  <c:v>115.81858407079646</c:v>
                </c:pt>
                <c:pt idx="10">
                  <c:v>117.25663716814158</c:v>
                </c:pt>
                <c:pt idx="11">
                  <c:v>120.90707964601771</c:v>
                </c:pt>
                <c:pt idx="12">
                  <c:v>117.58849557522124</c:v>
                </c:pt>
                <c:pt idx="13">
                  <c:v>124.33628318584071</c:v>
                </c:pt>
                <c:pt idx="14">
                  <c:v>122.89823008849558</c:v>
                </c:pt>
                <c:pt idx="15">
                  <c:v>123.45132743362832</c:v>
                </c:pt>
                <c:pt idx="16">
                  <c:v>120.4646017699115</c:v>
                </c:pt>
                <c:pt idx="17">
                  <c:v>127.21238938053096</c:v>
                </c:pt>
                <c:pt idx="18">
                  <c:v>128.76106194690266</c:v>
                </c:pt>
                <c:pt idx="19">
                  <c:v>131.0840707964602</c:v>
                </c:pt>
                <c:pt idx="20">
                  <c:v>133.96017699115043</c:v>
                </c:pt>
                <c:pt idx="21">
                  <c:v>137.72123893805309</c:v>
                </c:pt>
                <c:pt idx="22">
                  <c:v>142.14601769911502</c:v>
                </c:pt>
                <c:pt idx="23">
                  <c:v>143.80530973451326</c:v>
                </c:pt>
                <c:pt idx="24">
                  <c:v>136.72566371681415</c:v>
                </c:pt>
              </c:numCache>
            </c:numRef>
          </c:val>
          <c:smooth val="0"/>
          <c:extLst>
            <c:ext xmlns:c16="http://schemas.microsoft.com/office/drawing/2014/chart" uri="{C3380CC4-5D6E-409C-BE32-E72D297353CC}">
              <c16:uniqueId val="{00000001-6D1E-44EF-8030-3E45689C6265}"/>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102.76933468422831</c:v>
                </c:pt>
                <c:pt idx="2">
                  <c:v>98.784194528875375</c:v>
                </c:pt>
                <c:pt idx="3">
                  <c:v>102.93819655521783</c:v>
                </c:pt>
                <c:pt idx="4">
                  <c:v>98.3451536643026</c:v>
                </c:pt>
                <c:pt idx="5">
                  <c:v>101.1820330969267</c:v>
                </c:pt>
                <c:pt idx="6">
                  <c:v>100.10131712259371</c:v>
                </c:pt>
                <c:pt idx="7">
                  <c:v>101.31712259371835</c:v>
                </c:pt>
                <c:pt idx="8">
                  <c:v>97.872340425531917</c:v>
                </c:pt>
                <c:pt idx="9">
                  <c:v>99.392097264437695</c:v>
                </c:pt>
                <c:pt idx="10">
                  <c:v>94.967916244511983</c:v>
                </c:pt>
                <c:pt idx="11">
                  <c:v>96.11617696724079</c:v>
                </c:pt>
                <c:pt idx="12">
                  <c:v>93.042890915231339</c:v>
                </c:pt>
                <c:pt idx="13">
                  <c:v>97.804795677136099</c:v>
                </c:pt>
                <c:pt idx="14">
                  <c:v>94.934143870314074</c:v>
                </c:pt>
                <c:pt idx="15">
                  <c:v>96.960486322188459</c:v>
                </c:pt>
                <c:pt idx="16">
                  <c:v>92.401215805471125</c:v>
                </c:pt>
                <c:pt idx="17">
                  <c:v>96.048632218844986</c:v>
                </c:pt>
                <c:pt idx="18">
                  <c:v>92.570077676460656</c:v>
                </c:pt>
                <c:pt idx="19">
                  <c:v>95.609591354272212</c:v>
                </c:pt>
                <c:pt idx="20">
                  <c:v>93.650793650793645</c:v>
                </c:pt>
                <c:pt idx="21">
                  <c:v>96.656534954407292</c:v>
                </c:pt>
                <c:pt idx="22">
                  <c:v>92.198581560283685</c:v>
                </c:pt>
                <c:pt idx="23">
                  <c:v>96.11617696724079</c:v>
                </c:pt>
                <c:pt idx="24">
                  <c:v>90.712597095575816</c:v>
                </c:pt>
              </c:numCache>
            </c:numRef>
          </c:val>
          <c:smooth val="0"/>
          <c:extLst>
            <c:ext xmlns:c16="http://schemas.microsoft.com/office/drawing/2014/chart" uri="{C3380CC4-5D6E-409C-BE32-E72D297353CC}">
              <c16:uniqueId val="{00000002-6D1E-44EF-8030-3E45689C6265}"/>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6D1E-44EF-8030-3E45689C6265}"/>
                </c:ext>
              </c:extLst>
            </c:dLbl>
            <c:dLbl>
              <c:idx val="1"/>
              <c:delete val="1"/>
              <c:extLst>
                <c:ext xmlns:c15="http://schemas.microsoft.com/office/drawing/2012/chart" uri="{CE6537A1-D6FC-4f65-9D91-7224C49458BB}"/>
                <c:ext xmlns:c16="http://schemas.microsoft.com/office/drawing/2014/chart" uri="{C3380CC4-5D6E-409C-BE32-E72D297353CC}">
                  <c16:uniqueId val="{00000004-6D1E-44EF-8030-3E45689C6265}"/>
                </c:ext>
              </c:extLst>
            </c:dLbl>
            <c:dLbl>
              <c:idx val="2"/>
              <c:delete val="1"/>
              <c:extLst>
                <c:ext xmlns:c15="http://schemas.microsoft.com/office/drawing/2012/chart" uri="{CE6537A1-D6FC-4f65-9D91-7224C49458BB}"/>
                <c:ext xmlns:c16="http://schemas.microsoft.com/office/drawing/2014/chart" uri="{C3380CC4-5D6E-409C-BE32-E72D297353CC}">
                  <c16:uniqueId val="{00000005-6D1E-44EF-8030-3E45689C6265}"/>
                </c:ext>
              </c:extLst>
            </c:dLbl>
            <c:dLbl>
              <c:idx val="3"/>
              <c:delete val="1"/>
              <c:extLst>
                <c:ext xmlns:c15="http://schemas.microsoft.com/office/drawing/2012/chart" uri="{CE6537A1-D6FC-4f65-9D91-7224C49458BB}"/>
                <c:ext xmlns:c16="http://schemas.microsoft.com/office/drawing/2014/chart" uri="{C3380CC4-5D6E-409C-BE32-E72D297353CC}">
                  <c16:uniqueId val="{00000006-6D1E-44EF-8030-3E45689C6265}"/>
                </c:ext>
              </c:extLst>
            </c:dLbl>
            <c:dLbl>
              <c:idx val="4"/>
              <c:delete val="1"/>
              <c:extLst>
                <c:ext xmlns:c15="http://schemas.microsoft.com/office/drawing/2012/chart" uri="{CE6537A1-D6FC-4f65-9D91-7224C49458BB}"/>
                <c:ext xmlns:c16="http://schemas.microsoft.com/office/drawing/2014/chart" uri="{C3380CC4-5D6E-409C-BE32-E72D297353CC}">
                  <c16:uniqueId val="{00000007-6D1E-44EF-8030-3E45689C6265}"/>
                </c:ext>
              </c:extLst>
            </c:dLbl>
            <c:dLbl>
              <c:idx val="5"/>
              <c:delete val="1"/>
              <c:extLst>
                <c:ext xmlns:c15="http://schemas.microsoft.com/office/drawing/2012/chart" uri="{CE6537A1-D6FC-4f65-9D91-7224C49458BB}"/>
                <c:ext xmlns:c16="http://schemas.microsoft.com/office/drawing/2014/chart" uri="{C3380CC4-5D6E-409C-BE32-E72D297353CC}">
                  <c16:uniqueId val="{00000008-6D1E-44EF-8030-3E45689C6265}"/>
                </c:ext>
              </c:extLst>
            </c:dLbl>
            <c:dLbl>
              <c:idx val="6"/>
              <c:delete val="1"/>
              <c:extLst>
                <c:ext xmlns:c15="http://schemas.microsoft.com/office/drawing/2012/chart" uri="{CE6537A1-D6FC-4f65-9D91-7224C49458BB}"/>
                <c:ext xmlns:c16="http://schemas.microsoft.com/office/drawing/2014/chart" uri="{C3380CC4-5D6E-409C-BE32-E72D297353CC}">
                  <c16:uniqueId val="{00000009-6D1E-44EF-8030-3E45689C6265}"/>
                </c:ext>
              </c:extLst>
            </c:dLbl>
            <c:dLbl>
              <c:idx val="7"/>
              <c:delete val="1"/>
              <c:extLst>
                <c:ext xmlns:c15="http://schemas.microsoft.com/office/drawing/2012/chart" uri="{CE6537A1-D6FC-4f65-9D91-7224C49458BB}"/>
                <c:ext xmlns:c16="http://schemas.microsoft.com/office/drawing/2014/chart" uri="{C3380CC4-5D6E-409C-BE32-E72D297353CC}">
                  <c16:uniqueId val="{0000000A-6D1E-44EF-8030-3E45689C6265}"/>
                </c:ext>
              </c:extLst>
            </c:dLbl>
            <c:dLbl>
              <c:idx val="8"/>
              <c:delete val="1"/>
              <c:extLst>
                <c:ext xmlns:c15="http://schemas.microsoft.com/office/drawing/2012/chart" uri="{CE6537A1-D6FC-4f65-9D91-7224C49458BB}"/>
                <c:ext xmlns:c16="http://schemas.microsoft.com/office/drawing/2014/chart" uri="{C3380CC4-5D6E-409C-BE32-E72D297353CC}">
                  <c16:uniqueId val="{0000000B-6D1E-44EF-8030-3E45689C6265}"/>
                </c:ext>
              </c:extLst>
            </c:dLbl>
            <c:dLbl>
              <c:idx val="9"/>
              <c:delete val="1"/>
              <c:extLst>
                <c:ext xmlns:c15="http://schemas.microsoft.com/office/drawing/2012/chart" uri="{CE6537A1-D6FC-4f65-9D91-7224C49458BB}"/>
                <c:ext xmlns:c16="http://schemas.microsoft.com/office/drawing/2014/chart" uri="{C3380CC4-5D6E-409C-BE32-E72D297353CC}">
                  <c16:uniqueId val="{0000000C-6D1E-44EF-8030-3E45689C6265}"/>
                </c:ext>
              </c:extLst>
            </c:dLbl>
            <c:dLbl>
              <c:idx val="10"/>
              <c:delete val="1"/>
              <c:extLst>
                <c:ext xmlns:c15="http://schemas.microsoft.com/office/drawing/2012/chart" uri="{CE6537A1-D6FC-4f65-9D91-7224C49458BB}"/>
                <c:ext xmlns:c16="http://schemas.microsoft.com/office/drawing/2014/chart" uri="{C3380CC4-5D6E-409C-BE32-E72D297353CC}">
                  <c16:uniqueId val="{0000000D-6D1E-44EF-8030-3E45689C6265}"/>
                </c:ext>
              </c:extLst>
            </c:dLbl>
            <c:dLbl>
              <c:idx val="11"/>
              <c:delete val="1"/>
              <c:extLst>
                <c:ext xmlns:c15="http://schemas.microsoft.com/office/drawing/2012/chart" uri="{CE6537A1-D6FC-4f65-9D91-7224C49458BB}"/>
                <c:ext xmlns:c16="http://schemas.microsoft.com/office/drawing/2014/chart" uri="{C3380CC4-5D6E-409C-BE32-E72D297353CC}">
                  <c16:uniqueId val="{0000000E-6D1E-44EF-8030-3E45689C6265}"/>
                </c:ext>
              </c:extLst>
            </c:dLbl>
            <c:dLbl>
              <c:idx val="12"/>
              <c:delete val="1"/>
              <c:extLst>
                <c:ext xmlns:c15="http://schemas.microsoft.com/office/drawing/2012/chart" uri="{CE6537A1-D6FC-4f65-9D91-7224C49458BB}"/>
                <c:ext xmlns:c16="http://schemas.microsoft.com/office/drawing/2014/chart" uri="{C3380CC4-5D6E-409C-BE32-E72D297353CC}">
                  <c16:uniqueId val="{0000000F-6D1E-44EF-8030-3E45689C6265}"/>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6D1E-44EF-8030-3E45689C6265}"/>
                </c:ext>
              </c:extLst>
            </c:dLbl>
            <c:dLbl>
              <c:idx val="14"/>
              <c:delete val="1"/>
              <c:extLst>
                <c:ext xmlns:c15="http://schemas.microsoft.com/office/drawing/2012/chart" uri="{CE6537A1-D6FC-4f65-9D91-7224C49458BB}"/>
                <c:ext xmlns:c16="http://schemas.microsoft.com/office/drawing/2014/chart" uri="{C3380CC4-5D6E-409C-BE32-E72D297353CC}">
                  <c16:uniqueId val="{00000011-6D1E-44EF-8030-3E45689C6265}"/>
                </c:ext>
              </c:extLst>
            </c:dLbl>
            <c:dLbl>
              <c:idx val="15"/>
              <c:delete val="1"/>
              <c:extLst>
                <c:ext xmlns:c15="http://schemas.microsoft.com/office/drawing/2012/chart" uri="{CE6537A1-D6FC-4f65-9D91-7224C49458BB}"/>
                <c:ext xmlns:c16="http://schemas.microsoft.com/office/drawing/2014/chart" uri="{C3380CC4-5D6E-409C-BE32-E72D297353CC}">
                  <c16:uniqueId val="{00000012-6D1E-44EF-8030-3E45689C6265}"/>
                </c:ext>
              </c:extLst>
            </c:dLbl>
            <c:dLbl>
              <c:idx val="16"/>
              <c:delete val="1"/>
              <c:extLst>
                <c:ext xmlns:c15="http://schemas.microsoft.com/office/drawing/2012/chart" uri="{CE6537A1-D6FC-4f65-9D91-7224C49458BB}"/>
                <c:ext xmlns:c16="http://schemas.microsoft.com/office/drawing/2014/chart" uri="{C3380CC4-5D6E-409C-BE32-E72D297353CC}">
                  <c16:uniqueId val="{00000013-6D1E-44EF-8030-3E45689C6265}"/>
                </c:ext>
              </c:extLst>
            </c:dLbl>
            <c:dLbl>
              <c:idx val="17"/>
              <c:delete val="1"/>
              <c:extLst>
                <c:ext xmlns:c15="http://schemas.microsoft.com/office/drawing/2012/chart" uri="{CE6537A1-D6FC-4f65-9D91-7224C49458BB}"/>
                <c:ext xmlns:c16="http://schemas.microsoft.com/office/drawing/2014/chart" uri="{C3380CC4-5D6E-409C-BE32-E72D297353CC}">
                  <c16:uniqueId val="{00000014-6D1E-44EF-8030-3E45689C6265}"/>
                </c:ext>
              </c:extLst>
            </c:dLbl>
            <c:dLbl>
              <c:idx val="18"/>
              <c:delete val="1"/>
              <c:extLst>
                <c:ext xmlns:c15="http://schemas.microsoft.com/office/drawing/2012/chart" uri="{CE6537A1-D6FC-4f65-9D91-7224C49458BB}"/>
                <c:ext xmlns:c16="http://schemas.microsoft.com/office/drawing/2014/chart" uri="{C3380CC4-5D6E-409C-BE32-E72D297353CC}">
                  <c16:uniqueId val="{00000015-6D1E-44EF-8030-3E45689C6265}"/>
                </c:ext>
              </c:extLst>
            </c:dLbl>
            <c:dLbl>
              <c:idx val="19"/>
              <c:delete val="1"/>
              <c:extLst>
                <c:ext xmlns:c15="http://schemas.microsoft.com/office/drawing/2012/chart" uri="{CE6537A1-D6FC-4f65-9D91-7224C49458BB}"/>
                <c:ext xmlns:c16="http://schemas.microsoft.com/office/drawing/2014/chart" uri="{C3380CC4-5D6E-409C-BE32-E72D297353CC}">
                  <c16:uniqueId val="{00000016-6D1E-44EF-8030-3E45689C6265}"/>
                </c:ext>
              </c:extLst>
            </c:dLbl>
            <c:dLbl>
              <c:idx val="20"/>
              <c:delete val="1"/>
              <c:extLst>
                <c:ext xmlns:c15="http://schemas.microsoft.com/office/drawing/2012/chart" uri="{CE6537A1-D6FC-4f65-9D91-7224C49458BB}"/>
                <c:ext xmlns:c16="http://schemas.microsoft.com/office/drawing/2014/chart" uri="{C3380CC4-5D6E-409C-BE32-E72D297353CC}">
                  <c16:uniqueId val="{00000017-6D1E-44EF-8030-3E45689C6265}"/>
                </c:ext>
              </c:extLst>
            </c:dLbl>
            <c:dLbl>
              <c:idx val="21"/>
              <c:delete val="1"/>
              <c:extLst>
                <c:ext xmlns:c15="http://schemas.microsoft.com/office/drawing/2012/chart" uri="{CE6537A1-D6FC-4f65-9D91-7224C49458BB}"/>
                <c:ext xmlns:c16="http://schemas.microsoft.com/office/drawing/2014/chart" uri="{C3380CC4-5D6E-409C-BE32-E72D297353CC}">
                  <c16:uniqueId val="{00000018-6D1E-44EF-8030-3E45689C6265}"/>
                </c:ext>
              </c:extLst>
            </c:dLbl>
            <c:dLbl>
              <c:idx val="22"/>
              <c:delete val="1"/>
              <c:extLst>
                <c:ext xmlns:c15="http://schemas.microsoft.com/office/drawing/2012/chart" uri="{CE6537A1-D6FC-4f65-9D91-7224C49458BB}"/>
                <c:ext xmlns:c16="http://schemas.microsoft.com/office/drawing/2014/chart" uri="{C3380CC4-5D6E-409C-BE32-E72D297353CC}">
                  <c16:uniqueId val="{00000019-6D1E-44EF-8030-3E45689C6265}"/>
                </c:ext>
              </c:extLst>
            </c:dLbl>
            <c:dLbl>
              <c:idx val="23"/>
              <c:delete val="1"/>
              <c:extLst>
                <c:ext xmlns:c15="http://schemas.microsoft.com/office/drawing/2012/chart" uri="{CE6537A1-D6FC-4f65-9D91-7224C49458BB}"/>
                <c:ext xmlns:c16="http://schemas.microsoft.com/office/drawing/2014/chart" uri="{C3380CC4-5D6E-409C-BE32-E72D297353CC}">
                  <c16:uniqueId val="{0000001A-6D1E-44EF-8030-3E45689C6265}"/>
                </c:ext>
              </c:extLst>
            </c:dLbl>
            <c:dLbl>
              <c:idx val="24"/>
              <c:delete val="1"/>
              <c:extLst>
                <c:ext xmlns:c15="http://schemas.microsoft.com/office/drawing/2012/chart" uri="{CE6537A1-D6FC-4f65-9D91-7224C49458BB}"/>
                <c:ext xmlns:c16="http://schemas.microsoft.com/office/drawing/2014/chart" uri="{C3380CC4-5D6E-409C-BE32-E72D297353CC}">
                  <c16:uniqueId val="{0000001B-6D1E-44EF-8030-3E45689C6265}"/>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6D1E-44EF-8030-3E45689C6265}"/>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Weimar, Stadt (16055)</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24438</v>
      </c>
      <c r="F11" s="238">
        <v>24458</v>
      </c>
      <c r="G11" s="238">
        <v>24714</v>
      </c>
      <c r="H11" s="238">
        <v>24383</v>
      </c>
      <c r="I11" s="265">
        <v>24203</v>
      </c>
      <c r="J11" s="263">
        <v>235</v>
      </c>
      <c r="K11" s="266">
        <v>0.97095401396521097</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11.265242654881742</v>
      </c>
      <c r="E13" s="115">
        <v>2753</v>
      </c>
      <c r="F13" s="114">
        <v>2681</v>
      </c>
      <c r="G13" s="114">
        <v>2758</v>
      </c>
      <c r="H13" s="114">
        <v>2718</v>
      </c>
      <c r="I13" s="140">
        <v>2592</v>
      </c>
      <c r="J13" s="115">
        <v>161</v>
      </c>
      <c r="K13" s="116">
        <v>6.2114197530864201</v>
      </c>
    </row>
    <row r="14" spans="1:255" ht="14.1" customHeight="1" x14ac:dyDescent="0.2">
      <c r="A14" s="306" t="s">
        <v>230</v>
      </c>
      <c r="B14" s="307"/>
      <c r="C14" s="308"/>
      <c r="D14" s="113">
        <v>55.417791963335787</v>
      </c>
      <c r="E14" s="115">
        <v>13543</v>
      </c>
      <c r="F14" s="114">
        <v>13652</v>
      </c>
      <c r="G14" s="114">
        <v>13819</v>
      </c>
      <c r="H14" s="114">
        <v>13547</v>
      </c>
      <c r="I14" s="140">
        <v>13486</v>
      </c>
      <c r="J14" s="115">
        <v>57</v>
      </c>
      <c r="K14" s="116">
        <v>0.42266053685303279</v>
      </c>
    </row>
    <row r="15" spans="1:255" ht="14.1" customHeight="1" x14ac:dyDescent="0.2">
      <c r="A15" s="306" t="s">
        <v>231</v>
      </c>
      <c r="B15" s="307"/>
      <c r="C15" s="308"/>
      <c r="D15" s="113">
        <v>13.569031835665767</v>
      </c>
      <c r="E15" s="115">
        <v>3316</v>
      </c>
      <c r="F15" s="114">
        <v>3305</v>
      </c>
      <c r="G15" s="114">
        <v>3299</v>
      </c>
      <c r="H15" s="114">
        <v>3306</v>
      </c>
      <c r="I15" s="140">
        <v>3293</v>
      </c>
      <c r="J15" s="115">
        <v>23</v>
      </c>
      <c r="K15" s="116">
        <v>0.69845126024901305</v>
      </c>
    </row>
    <row r="16" spans="1:255" ht="14.1" customHeight="1" x14ac:dyDescent="0.2">
      <c r="A16" s="306" t="s">
        <v>232</v>
      </c>
      <c r="B16" s="307"/>
      <c r="C16" s="308"/>
      <c r="D16" s="113">
        <v>19.48604632130289</v>
      </c>
      <c r="E16" s="115">
        <v>4762</v>
      </c>
      <c r="F16" s="114">
        <v>4752</v>
      </c>
      <c r="G16" s="114">
        <v>4769</v>
      </c>
      <c r="H16" s="114">
        <v>4758</v>
      </c>
      <c r="I16" s="140">
        <v>4778</v>
      </c>
      <c r="J16" s="115">
        <v>-16</v>
      </c>
      <c r="K16" s="116">
        <v>-0.33486814566764339</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t="s">
        <v>513</v>
      </c>
      <c r="E18" s="115" t="s">
        <v>513</v>
      </c>
      <c r="F18" s="114">
        <v>39</v>
      </c>
      <c r="G18" s="114">
        <v>43</v>
      </c>
      <c r="H18" s="114">
        <v>43</v>
      </c>
      <c r="I18" s="140">
        <v>36</v>
      </c>
      <c r="J18" s="115" t="s">
        <v>513</v>
      </c>
      <c r="K18" s="116" t="s">
        <v>513</v>
      </c>
    </row>
    <row r="19" spans="1:255" ht="14.1" customHeight="1" x14ac:dyDescent="0.2">
      <c r="A19" s="306" t="s">
        <v>235</v>
      </c>
      <c r="B19" s="307" t="s">
        <v>236</v>
      </c>
      <c r="C19" s="308"/>
      <c r="D19" s="113">
        <v>6.5471806203453636E-2</v>
      </c>
      <c r="E19" s="115">
        <v>16</v>
      </c>
      <c r="F19" s="114">
        <v>17</v>
      </c>
      <c r="G19" s="114">
        <v>20</v>
      </c>
      <c r="H19" s="114">
        <v>22</v>
      </c>
      <c r="I19" s="140">
        <v>17</v>
      </c>
      <c r="J19" s="115">
        <v>-1</v>
      </c>
      <c r="K19" s="116">
        <v>-5.882352941176471</v>
      </c>
    </row>
    <row r="20" spans="1:255" ht="14.1" customHeight="1" x14ac:dyDescent="0.2">
      <c r="A20" s="306">
        <v>12</v>
      </c>
      <c r="B20" s="307" t="s">
        <v>237</v>
      </c>
      <c r="C20" s="308"/>
      <c r="D20" s="113">
        <v>0.94934118995007777</v>
      </c>
      <c r="E20" s="115">
        <v>232</v>
      </c>
      <c r="F20" s="114">
        <v>230</v>
      </c>
      <c r="G20" s="114">
        <v>244</v>
      </c>
      <c r="H20" s="114">
        <v>234</v>
      </c>
      <c r="I20" s="140">
        <v>216</v>
      </c>
      <c r="J20" s="115">
        <v>16</v>
      </c>
      <c r="K20" s="116">
        <v>7.4074074074074074</v>
      </c>
    </row>
    <row r="21" spans="1:255" ht="14.1" customHeight="1" x14ac:dyDescent="0.2">
      <c r="A21" s="306">
        <v>21</v>
      </c>
      <c r="B21" s="307" t="s">
        <v>238</v>
      </c>
      <c r="C21" s="308"/>
      <c r="D21" s="113">
        <v>0.18413945494721334</v>
      </c>
      <c r="E21" s="115">
        <v>45</v>
      </c>
      <c r="F21" s="114">
        <v>46</v>
      </c>
      <c r="G21" s="114">
        <v>47</v>
      </c>
      <c r="H21" s="114">
        <v>48</v>
      </c>
      <c r="I21" s="140">
        <v>46</v>
      </c>
      <c r="J21" s="115">
        <v>-1</v>
      </c>
      <c r="K21" s="116">
        <v>-2.1739130434782608</v>
      </c>
    </row>
    <row r="22" spans="1:255" ht="14.1" customHeight="1" x14ac:dyDescent="0.2">
      <c r="A22" s="306">
        <v>22</v>
      </c>
      <c r="B22" s="307" t="s">
        <v>239</v>
      </c>
      <c r="C22" s="308"/>
      <c r="D22" s="113">
        <v>0.63835011048367296</v>
      </c>
      <c r="E22" s="115">
        <v>156</v>
      </c>
      <c r="F22" s="114">
        <v>158</v>
      </c>
      <c r="G22" s="114">
        <v>166</v>
      </c>
      <c r="H22" s="114">
        <v>170</v>
      </c>
      <c r="I22" s="140">
        <v>173</v>
      </c>
      <c r="J22" s="115">
        <v>-17</v>
      </c>
      <c r="K22" s="116">
        <v>-9.8265895953757223</v>
      </c>
    </row>
    <row r="23" spans="1:255" ht="14.1" customHeight="1" x14ac:dyDescent="0.2">
      <c r="A23" s="306">
        <v>23</v>
      </c>
      <c r="B23" s="307" t="s">
        <v>240</v>
      </c>
      <c r="C23" s="308"/>
      <c r="D23" s="113">
        <v>1.0025370324903837</v>
      </c>
      <c r="E23" s="115">
        <v>245</v>
      </c>
      <c r="F23" s="114">
        <v>249</v>
      </c>
      <c r="G23" s="114">
        <v>252</v>
      </c>
      <c r="H23" s="114">
        <v>249</v>
      </c>
      <c r="I23" s="140">
        <v>249</v>
      </c>
      <c r="J23" s="115">
        <v>-4</v>
      </c>
      <c r="K23" s="116">
        <v>-1.606425702811245</v>
      </c>
    </row>
    <row r="24" spans="1:255" ht="14.1" customHeight="1" x14ac:dyDescent="0.2">
      <c r="A24" s="306">
        <v>24</v>
      </c>
      <c r="B24" s="307" t="s">
        <v>241</v>
      </c>
      <c r="C24" s="308"/>
      <c r="D24" s="113">
        <v>1.6858990097389313</v>
      </c>
      <c r="E24" s="115">
        <v>412</v>
      </c>
      <c r="F24" s="114">
        <v>422</v>
      </c>
      <c r="G24" s="114">
        <v>443</v>
      </c>
      <c r="H24" s="114">
        <v>442</v>
      </c>
      <c r="I24" s="140">
        <v>420</v>
      </c>
      <c r="J24" s="115">
        <v>-8</v>
      </c>
      <c r="K24" s="116">
        <v>-1.9047619047619047</v>
      </c>
    </row>
    <row r="25" spans="1:255" ht="14.1" customHeight="1" x14ac:dyDescent="0.2">
      <c r="A25" s="306">
        <v>25</v>
      </c>
      <c r="B25" s="307" t="s">
        <v>242</v>
      </c>
      <c r="C25" s="308"/>
      <c r="D25" s="113">
        <v>3.6991570504951303</v>
      </c>
      <c r="E25" s="115">
        <v>904</v>
      </c>
      <c r="F25" s="114">
        <v>908</v>
      </c>
      <c r="G25" s="114">
        <v>941</v>
      </c>
      <c r="H25" s="114">
        <v>910</v>
      </c>
      <c r="I25" s="140">
        <v>898</v>
      </c>
      <c r="J25" s="115">
        <v>6</v>
      </c>
      <c r="K25" s="116">
        <v>0.66815144766146994</v>
      </c>
    </row>
    <row r="26" spans="1:255" ht="14.1" customHeight="1" x14ac:dyDescent="0.2">
      <c r="A26" s="306">
        <v>26</v>
      </c>
      <c r="B26" s="307" t="s">
        <v>243</v>
      </c>
      <c r="C26" s="308"/>
      <c r="D26" s="113">
        <v>2.2505933382437187</v>
      </c>
      <c r="E26" s="115">
        <v>550</v>
      </c>
      <c r="F26" s="114">
        <v>564</v>
      </c>
      <c r="G26" s="114">
        <v>584</v>
      </c>
      <c r="H26" s="114">
        <v>580</v>
      </c>
      <c r="I26" s="140">
        <v>578</v>
      </c>
      <c r="J26" s="115">
        <v>-28</v>
      </c>
      <c r="K26" s="116">
        <v>-4.844290657439446</v>
      </c>
    </row>
    <row r="27" spans="1:255" ht="14.1" customHeight="1" x14ac:dyDescent="0.2">
      <c r="A27" s="306">
        <v>27</v>
      </c>
      <c r="B27" s="307" t="s">
        <v>244</v>
      </c>
      <c r="C27" s="308"/>
      <c r="D27" s="113">
        <v>2.5861363450364188</v>
      </c>
      <c r="E27" s="115">
        <v>632</v>
      </c>
      <c r="F27" s="114">
        <v>626</v>
      </c>
      <c r="G27" s="114">
        <v>636</v>
      </c>
      <c r="H27" s="114">
        <v>628</v>
      </c>
      <c r="I27" s="140">
        <v>621</v>
      </c>
      <c r="J27" s="115">
        <v>11</v>
      </c>
      <c r="K27" s="116">
        <v>1.7713365539452497</v>
      </c>
    </row>
    <row r="28" spans="1:255" ht="14.1" customHeight="1" x14ac:dyDescent="0.2">
      <c r="A28" s="306">
        <v>28</v>
      </c>
      <c r="B28" s="307" t="s">
        <v>245</v>
      </c>
      <c r="C28" s="308"/>
      <c r="D28" s="113">
        <v>0.16777150339634994</v>
      </c>
      <c r="E28" s="115">
        <v>41</v>
      </c>
      <c r="F28" s="114" t="s">
        <v>513</v>
      </c>
      <c r="G28" s="114" t="s">
        <v>513</v>
      </c>
      <c r="H28" s="114">
        <v>40</v>
      </c>
      <c r="I28" s="140">
        <v>39</v>
      </c>
      <c r="J28" s="115">
        <v>2</v>
      </c>
      <c r="K28" s="116">
        <v>5.1282051282051286</v>
      </c>
    </row>
    <row r="29" spans="1:255" ht="14.1" customHeight="1" x14ac:dyDescent="0.2">
      <c r="A29" s="306">
        <v>29</v>
      </c>
      <c r="B29" s="307" t="s">
        <v>246</v>
      </c>
      <c r="C29" s="308"/>
      <c r="D29" s="113">
        <v>2.9953351338080041</v>
      </c>
      <c r="E29" s="115">
        <v>732</v>
      </c>
      <c r="F29" s="114">
        <v>755</v>
      </c>
      <c r="G29" s="114">
        <v>743</v>
      </c>
      <c r="H29" s="114">
        <v>743</v>
      </c>
      <c r="I29" s="140">
        <v>744</v>
      </c>
      <c r="J29" s="115">
        <v>-12</v>
      </c>
      <c r="K29" s="116">
        <v>-1.6129032258064515</v>
      </c>
    </row>
    <row r="30" spans="1:255" ht="14.1" customHeight="1" x14ac:dyDescent="0.2">
      <c r="A30" s="306" t="s">
        <v>247</v>
      </c>
      <c r="B30" s="307" t="s">
        <v>248</v>
      </c>
      <c r="C30" s="308"/>
      <c r="D30" s="113">
        <v>0.60561420738194616</v>
      </c>
      <c r="E30" s="115">
        <v>148</v>
      </c>
      <c r="F30" s="114">
        <v>152</v>
      </c>
      <c r="G30" s="114">
        <v>152</v>
      </c>
      <c r="H30" s="114">
        <v>160</v>
      </c>
      <c r="I30" s="140">
        <v>176</v>
      </c>
      <c r="J30" s="115">
        <v>-28</v>
      </c>
      <c r="K30" s="116">
        <v>-15.909090909090908</v>
      </c>
    </row>
    <row r="31" spans="1:255" ht="14.1" customHeight="1" x14ac:dyDescent="0.2">
      <c r="A31" s="306" t="s">
        <v>249</v>
      </c>
      <c r="B31" s="307" t="s">
        <v>250</v>
      </c>
      <c r="C31" s="308"/>
      <c r="D31" s="113">
        <v>2.3774449627629104</v>
      </c>
      <c r="E31" s="115">
        <v>581</v>
      </c>
      <c r="F31" s="114">
        <v>599</v>
      </c>
      <c r="G31" s="114">
        <v>586</v>
      </c>
      <c r="H31" s="114">
        <v>579</v>
      </c>
      <c r="I31" s="140">
        <v>564</v>
      </c>
      <c r="J31" s="115">
        <v>17</v>
      </c>
      <c r="K31" s="116">
        <v>3.0141843971631204</v>
      </c>
    </row>
    <row r="32" spans="1:255" ht="14.1" customHeight="1" x14ac:dyDescent="0.2">
      <c r="A32" s="306">
        <v>31</v>
      </c>
      <c r="B32" s="307" t="s">
        <v>251</v>
      </c>
      <c r="C32" s="308"/>
      <c r="D32" s="113">
        <v>2.9830591701448563</v>
      </c>
      <c r="E32" s="115">
        <v>729</v>
      </c>
      <c r="F32" s="114">
        <v>730</v>
      </c>
      <c r="G32" s="114">
        <v>717</v>
      </c>
      <c r="H32" s="114">
        <v>710</v>
      </c>
      <c r="I32" s="140">
        <v>705</v>
      </c>
      <c r="J32" s="115">
        <v>24</v>
      </c>
      <c r="K32" s="116">
        <v>3.4042553191489362</v>
      </c>
    </row>
    <row r="33" spans="1:11" ht="14.1" customHeight="1" x14ac:dyDescent="0.2">
      <c r="A33" s="306">
        <v>32</v>
      </c>
      <c r="B33" s="307" t="s">
        <v>252</v>
      </c>
      <c r="C33" s="308"/>
      <c r="D33" s="113">
        <v>2.0910058106228004</v>
      </c>
      <c r="E33" s="115">
        <v>511</v>
      </c>
      <c r="F33" s="114">
        <v>464</v>
      </c>
      <c r="G33" s="114">
        <v>538</v>
      </c>
      <c r="H33" s="114">
        <v>544</v>
      </c>
      <c r="I33" s="140">
        <v>489</v>
      </c>
      <c r="J33" s="115">
        <v>22</v>
      </c>
      <c r="K33" s="116">
        <v>4.4989775051124745</v>
      </c>
    </row>
    <row r="34" spans="1:11" ht="14.1" customHeight="1" x14ac:dyDescent="0.2">
      <c r="A34" s="306">
        <v>33</v>
      </c>
      <c r="B34" s="307" t="s">
        <v>253</v>
      </c>
      <c r="C34" s="308"/>
      <c r="D34" s="113">
        <v>0.78975366232915956</v>
      </c>
      <c r="E34" s="115">
        <v>193</v>
      </c>
      <c r="F34" s="114">
        <v>196</v>
      </c>
      <c r="G34" s="114">
        <v>207</v>
      </c>
      <c r="H34" s="114">
        <v>207</v>
      </c>
      <c r="I34" s="140">
        <v>205</v>
      </c>
      <c r="J34" s="115">
        <v>-12</v>
      </c>
      <c r="K34" s="116">
        <v>-5.8536585365853657</v>
      </c>
    </row>
    <row r="35" spans="1:11" ht="14.1" customHeight="1" x14ac:dyDescent="0.2">
      <c r="A35" s="306">
        <v>34</v>
      </c>
      <c r="B35" s="307" t="s">
        <v>254</v>
      </c>
      <c r="C35" s="308"/>
      <c r="D35" s="113">
        <v>3.0894508552254685</v>
      </c>
      <c r="E35" s="115">
        <v>755</v>
      </c>
      <c r="F35" s="114">
        <v>750</v>
      </c>
      <c r="G35" s="114">
        <v>756</v>
      </c>
      <c r="H35" s="114">
        <v>758</v>
      </c>
      <c r="I35" s="140">
        <v>764</v>
      </c>
      <c r="J35" s="115">
        <v>-9</v>
      </c>
      <c r="K35" s="116">
        <v>-1.1780104712041886</v>
      </c>
    </row>
    <row r="36" spans="1:11" ht="14.1" customHeight="1" x14ac:dyDescent="0.2">
      <c r="A36" s="306">
        <v>41</v>
      </c>
      <c r="B36" s="307" t="s">
        <v>255</v>
      </c>
      <c r="C36" s="308"/>
      <c r="D36" s="113">
        <v>1.2889761846304935</v>
      </c>
      <c r="E36" s="115">
        <v>315</v>
      </c>
      <c r="F36" s="114">
        <v>309</v>
      </c>
      <c r="G36" s="114">
        <v>317</v>
      </c>
      <c r="H36" s="114">
        <v>313</v>
      </c>
      <c r="I36" s="140">
        <v>306</v>
      </c>
      <c r="J36" s="115">
        <v>9</v>
      </c>
      <c r="K36" s="116">
        <v>2.9411764705882355</v>
      </c>
    </row>
    <row r="37" spans="1:11" ht="14.1" customHeight="1" x14ac:dyDescent="0.2">
      <c r="A37" s="306">
        <v>42</v>
      </c>
      <c r="B37" s="307" t="s">
        <v>256</v>
      </c>
      <c r="C37" s="308"/>
      <c r="D37" s="113">
        <v>0.33145101890498402</v>
      </c>
      <c r="E37" s="115">
        <v>81</v>
      </c>
      <c r="F37" s="114">
        <v>76</v>
      </c>
      <c r="G37" s="114">
        <v>77</v>
      </c>
      <c r="H37" s="114">
        <v>82</v>
      </c>
      <c r="I37" s="140">
        <v>80</v>
      </c>
      <c r="J37" s="115">
        <v>1</v>
      </c>
      <c r="K37" s="116">
        <v>1.25</v>
      </c>
    </row>
    <row r="38" spans="1:11" ht="14.1" customHeight="1" x14ac:dyDescent="0.2">
      <c r="A38" s="306">
        <v>43</v>
      </c>
      <c r="B38" s="307" t="s">
        <v>257</v>
      </c>
      <c r="C38" s="308"/>
      <c r="D38" s="113">
        <v>1.3953678697111056</v>
      </c>
      <c r="E38" s="115">
        <v>341</v>
      </c>
      <c r="F38" s="114">
        <v>343</v>
      </c>
      <c r="G38" s="114">
        <v>343</v>
      </c>
      <c r="H38" s="114">
        <v>334</v>
      </c>
      <c r="I38" s="140">
        <v>338</v>
      </c>
      <c r="J38" s="115">
        <v>3</v>
      </c>
      <c r="K38" s="116">
        <v>0.8875739644970414</v>
      </c>
    </row>
    <row r="39" spans="1:11" ht="14.1" customHeight="1" x14ac:dyDescent="0.2">
      <c r="A39" s="306">
        <v>51</v>
      </c>
      <c r="B39" s="307" t="s">
        <v>258</v>
      </c>
      <c r="C39" s="308"/>
      <c r="D39" s="113">
        <v>2.2219494230297077</v>
      </c>
      <c r="E39" s="115">
        <v>543</v>
      </c>
      <c r="F39" s="114">
        <v>553</v>
      </c>
      <c r="G39" s="114">
        <v>565</v>
      </c>
      <c r="H39" s="114">
        <v>549</v>
      </c>
      <c r="I39" s="140">
        <v>539</v>
      </c>
      <c r="J39" s="115">
        <v>4</v>
      </c>
      <c r="K39" s="116">
        <v>0.74211502782931349</v>
      </c>
    </row>
    <row r="40" spans="1:11" ht="14.1" customHeight="1" x14ac:dyDescent="0.2">
      <c r="A40" s="306" t="s">
        <v>259</v>
      </c>
      <c r="B40" s="307" t="s">
        <v>260</v>
      </c>
      <c r="C40" s="308"/>
      <c r="D40" s="113">
        <v>1.8454865373598495</v>
      </c>
      <c r="E40" s="115">
        <v>451</v>
      </c>
      <c r="F40" s="114">
        <v>462</v>
      </c>
      <c r="G40" s="114">
        <v>473</v>
      </c>
      <c r="H40" s="114">
        <v>459</v>
      </c>
      <c r="I40" s="140">
        <v>452</v>
      </c>
      <c r="J40" s="115">
        <v>-1</v>
      </c>
      <c r="K40" s="116">
        <v>-0.22123893805309736</v>
      </c>
    </row>
    <row r="41" spans="1:11" ht="14.1" customHeight="1" x14ac:dyDescent="0.2">
      <c r="A41" s="306"/>
      <c r="B41" s="307" t="s">
        <v>261</v>
      </c>
      <c r="C41" s="308"/>
      <c r="D41" s="113">
        <v>1.3953678697111056</v>
      </c>
      <c r="E41" s="115">
        <v>341</v>
      </c>
      <c r="F41" s="114">
        <v>341</v>
      </c>
      <c r="G41" s="114">
        <v>349</v>
      </c>
      <c r="H41" s="114">
        <v>338</v>
      </c>
      <c r="I41" s="140">
        <v>334</v>
      </c>
      <c r="J41" s="115">
        <v>7</v>
      </c>
      <c r="K41" s="116">
        <v>2.0958083832335328</v>
      </c>
    </row>
    <row r="42" spans="1:11" ht="14.1" customHeight="1" x14ac:dyDescent="0.2">
      <c r="A42" s="306">
        <v>52</v>
      </c>
      <c r="B42" s="307" t="s">
        <v>262</v>
      </c>
      <c r="C42" s="308"/>
      <c r="D42" s="113">
        <v>1.9273262951141665</v>
      </c>
      <c r="E42" s="115">
        <v>471</v>
      </c>
      <c r="F42" s="114">
        <v>475</v>
      </c>
      <c r="G42" s="114">
        <v>471</v>
      </c>
      <c r="H42" s="114">
        <v>470</v>
      </c>
      <c r="I42" s="140">
        <v>476</v>
      </c>
      <c r="J42" s="115">
        <v>-5</v>
      </c>
      <c r="K42" s="116">
        <v>-1.0504201680672269</v>
      </c>
    </row>
    <row r="43" spans="1:11" ht="14.1" customHeight="1" x14ac:dyDescent="0.2">
      <c r="A43" s="306" t="s">
        <v>263</v>
      </c>
      <c r="B43" s="307" t="s">
        <v>264</v>
      </c>
      <c r="C43" s="308"/>
      <c r="D43" s="113">
        <v>1.6449791308617727</v>
      </c>
      <c r="E43" s="115">
        <v>402</v>
      </c>
      <c r="F43" s="114">
        <v>405</v>
      </c>
      <c r="G43" s="114">
        <v>398</v>
      </c>
      <c r="H43" s="114">
        <v>399</v>
      </c>
      <c r="I43" s="140">
        <v>402</v>
      </c>
      <c r="J43" s="115">
        <v>0</v>
      </c>
      <c r="K43" s="116">
        <v>0</v>
      </c>
    </row>
    <row r="44" spans="1:11" ht="14.1" customHeight="1" x14ac:dyDescent="0.2">
      <c r="A44" s="306">
        <v>53</v>
      </c>
      <c r="B44" s="307" t="s">
        <v>265</v>
      </c>
      <c r="C44" s="308"/>
      <c r="D44" s="113">
        <v>0.53605041329077663</v>
      </c>
      <c r="E44" s="115">
        <v>131</v>
      </c>
      <c r="F44" s="114">
        <v>135</v>
      </c>
      <c r="G44" s="114">
        <v>155</v>
      </c>
      <c r="H44" s="114">
        <v>158</v>
      </c>
      <c r="I44" s="140">
        <v>145</v>
      </c>
      <c r="J44" s="115">
        <v>-14</v>
      </c>
      <c r="K44" s="116">
        <v>-9.6551724137931032</v>
      </c>
    </row>
    <row r="45" spans="1:11" ht="14.1" customHeight="1" x14ac:dyDescent="0.2">
      <c r="A45" s="306" t="s">
        <v>266</v>
      </c>
      <c r="B45" s="307" t="s">
        <v>267</v>
      </c>
      <c r="C45" s="308"/>
      <c r="D45" s="113">
        <v>0.49103854652590229</v>
      </c>
      <c r="E45" s="115">
        <v>120</v>
      </c>
      <c r="F45" s="114">
        <v>124</v>
      </c>
      <c r="G45" s="114">
        <v>143</v>
      </c>
      <c r="H45" s="114">
        <v>144</v>
      </c>
      <c r="I45" s="140">
        <v>131</v>
      </c>
      <c r="J45" s="115">
        <v>-11</v>
      </c>
      <c r="K45" s="116">
        <v>-8.3969465648854964</v>
      </c>
    </row>
    <row r="46" spans="1:11" ht="14.1" customHeight="1" x14ac:dyDescent="0.2">
      <c r="A46" s="306">
        <v>54</v>
      </c>
      <c r="B46" s="307" t="s">
        <v>268</v>
      </c>
      <c r="C46" s="308"/>
      <c r="D46" s="113">
        <v>2.3078811686717406</v>
      </c>
      <c r="E46" s="115">
        <v>564</v>
      </c>
      <c r="F46" s="114">
        <v>546</v>
      </c>
      <c r="G46" s="114">
        <v>561</v>
      </c>
      <c r="H46" s="114">
        <v>560</v>
      </c>
      <c r="I46" s="140">
        <v>545</v>
      </c>
      <c r="J46" s="115">
        <v>19</v>
      </c>
      <c r="K46" s="116">
        <v>3.4862385321100917</v>
      </c>
    </row>
    <row r="47" spans="1:11" ht="14.1" customHeight="1" x14ac:dyDescent="0.2">
      <c r="A47" s="306">
        <v>61</v>
      </c>
      <c r="B47" s="307" t="s">
        <v>269</v>
      </c>
      <c r="C47" s="308"/>
      <c r="D47" s="113">
        <v>1.7922906948195434</v>
      </c>
      <c r="E47" s="115">
        <v>438</v>
      </c>
      <c r="F47" s="114">
        <v>440</v>
      </c>
      <c r="G47" s="114">
        <v>447</v>
      </c>
      <c r="H47" s="114">
        <v>425</v>
      </c>
      <c r="I47" s="140">
        <v>425</v>
      </c>
      <c r="J47" s="115">
        <v>13</v>
      </c>
      <c r="K47" s="116">
        <v>3.0588235294117645</v>
      </c>
    </row>
    <row r="48" spans="1:11" ht="14.1" customHeight="1" x14ac:dyDescent="0.2">
      <c r="A48" s="306">
        <v>62</v>
      </c>
      <c r="B48" s="307" t="s">
        <v>270</v>
      </c>
      <c r="C48" s="308"/>
      <c r="D48" s="113">
        <v>7.2018986823799001</v>
      </c>
      <c r="E48" s="115">
        <v>1760</v>
      </c>
      <c r="F48" s="114">
        <v>1791</v>
      </c>
      <c r="G48" s="114">
        <v>1784</v>
      </c>
      <c r="H48" s="114">
        <v>1786</v>
      </c>
      <c r="I48" s="140">
        <v>1793</v>
      </c>
      <c r="J48" s="115">
        <v>-33</v>
      </c>
      <c r="K48" s="116">
        <v>-1.8404907975460123</v>
      </c>
    </row>
    <row r="49" spans="1:11" ht="14.1" customHeight="1" x14ac:dyDescent="0.2">
      <c r="A49" s="306">
        <v>63</v>
      </c>
      <c r="B49" s="307" t="s">
        <v>271</v>
      </c>
      <c r="C49" s="308"/>
      <c r="D49" s="113">
        <v>3.8792045175546281</v>
      </c>
      <c r="E49" s="115">
        <v>948</v>
      </c>
      <c r="F49" s="114">
        <v>966</v>
      </c>
      <c r="G49" s="114">
        <v>982</v>
      </c>
      <c r="H49" s="114">
        <v>951</v>
      </c>
      <c r="I49" s="140">
        <v>895</v>
      </c>
      <c r="J49" s="115">
        <v>53</v>
      </c>
      <c r="K49" s="116">
        <v>5.9217877094972069</v>
      </c>
    </row>
    <row r="50" spans="1:11" ht="14.1" customHeight="1" x14ac:dyDescent="0.2">
      <c r="A50" s="306" t="s">
        <v>272</v>
      </c>
      <c r="B50" s="307" t="s">
        <v>273</v>
      </c>
      <c r="C50" s="308"/>
      <c r="D50" s="113">
        <v>1.2112284147638923</v>
      </c>
      <c r="E50" s="115">
        <v>296</v>
      </c>
      <c r="F50" s="114">
        <v>303</v>
      </c>
      <c r="G50" s="114">
        <v>302</v>
      </c>
      <c r="H50" s="114">
        <v>279</v>
      </c>
      <c r="I50" s="140">
        <v>262</v>
      </c>
      <c r="J50" s="115">
        <v>34</v>
      </c>
      <c r="K50" s="116">
        <v>12.977099236641221</v>
      </c>
    </row>
    <row r="51" spans="1:11" ht="14.1" customHeight="1" x14ac:dyDescent="0.2">
      <c r="A51" s="306" t="s">
        <v>274</v>
      </c>
      <c r="B51" s="307" t="s">
        <v>275</v>
      </c>
      <c r="C51" s="308"/>
      <c r="D51" s="113">
        <v>2.1892135199279812</v>
      </c>
      <c r="E51" s="115">
        <v>535</v>
      </c>
      <c r="F51" s="114">
        <v>544</v>
      </c>
      <c r="G51" s="114">
        <v>558</v>
      </c>
      <c r="H51" s="114">
        <v>555</v>
      </c>
      <c r="I51" s="140">
        <v>514</v>
      </c>
      <c r="J51" s="115">
        <v>21</v>
      </c>
      <c r="K51" s="116">
        <v>4.0856031128404666</v>
      </c>
    </row>
    <row r="52" spans="1:11" ht="14.1" customHeight="1" x14ac:dyDescent="0.2">
      <c r="A52" s="306">
        <v>71</v>
      </c>
      <c r="B52" s="307" t="s">
        <v>276</v>
      </c>
      <c r="C52" s="308"/>
      <c r="D52" s="113">
        <v>12.525574924298224</v>
      </c>
      <c r="E52" s="115">
        <v>3061</v>
      </c>
      <c r="F52" s="114">
        <v>3035</v>
      </c>
      <c r="G52" s="114">
        <v>3057</v>
      </c>
      <c r="H52" s="114">
        <v>3035</v>
      </c>
      <c r="I52" s="140">
        <v>3037</v>
      </c>
      <c r="J52" s="115">
        <v>24</v>
      </c>
      <c r="K52" s="116">
        <v>0.79025353967731315</v>
      </c>
    </row>
    <row r="53" spans="1:11" ht="14.1" customHeight="1" x14ac:dyDescent="0.2">
      <c r="A53" s="306" t="s">
        <v>277</v>
      </c>
      <c r="B53" s="307" t="s">
        <v>278</v>
      </c>
      <c r="C53" s="308"/>
      <c r="D53" s="113">
        <v>4.2556674032244866</v>
      </c>
      <c r="E53" s="115">
        <v>1040</v>
      </c>
      <c r="F53" s="114">
        <v>1020</v>
      </c>
      <c r="G53" s="114">
        <v>1020</v>
      </c>
      <c r="H53" s="114">
        <v>1004</v>
      </c>
      <c r="I53" s="140">
        <v>1007</v>
      </c>
      <c r="J53" s="115">
        <v>33</v>
      </c>
      <c r="K53" s="116">
        <v>3.2770605759682225</v>
      </c>
    </row>
    <row r="54" spans="1:11" ht="14.1" customHeight="1" x14ac:dyDescent="0.2">
      <c r="A54" s="306" t="s">
        <v>279</v>
      </c>
      <c r="B54" s="307" t="s">
        <v>280</v>
      </c>
      <c r="C54" s="308"/>
      <c r="D54" s="113">
        <v>6.5226286930190689</v>
      </c>
      <c r="E54" s="115">
        <v>1594</v>
      </c>
      <c r="F54" s="114">
        <v>1607</v>
      </c>
      <c r="G54" s="114">
        <v>1627</v>
      </c>
      <c r="H54" s="114">
        <v>1628</v>
      </c>
      <c r="I54" s="140">
        <v>1629</v>
      </c>
      <c r="J54" s="115">
        <v>-35</v>
      </c>
      <c r="K54" s="116">
        <v>-2.1485573971761815</v>
      </c>
    </row>
    <row r="55" spans="1:11" ht="14.1" customHeight="1" x14ac:dyDescent="0.2">
      <c r="A55" s="306">
        <v>72</v>
      </c>
      <c r="B55" s="307" t="s">
        <v>281</v>
      </c>
      <c r="C55" s="308"/>
      <c r="D55" s="113">
        <v>3.772812832474016</v>
      </c>
      <c r="E55" s="115">
        <v>922</v>
      </c>
      <c r="F55" s="114">
        <v>934</v>
      </c>
      <c r="G55" s="114">
        <v>938</v>
      </c>
      <c r="H55" s="114">
        <v>969</v>
      </c>
      <c r="I55" s="140">
        <v>972</v>
      </c>
      <c r="J55" s="115">
        <v>-50</v>
      </c>
      <c r="K55" s="116">
        <v>-5.1440329218106999</v>
      </c>
    </row>
    <row r="56" spans="1:11" ht="14.1" customHeight="1" x14ac:dyDescent="0.2">
      <c r="A56" s="306" t="s">
        <v>282</v>
      </c>
      <c r="B56" s="307" t="s">
        <v>283</v>
      </c>
      <c r="C56" s="308"/>
      <c r="D56" s="113">
        <v>1.2357803420901874</v>
      </c>
      <c r="E56" s="115">
        <v>302</v>
      </c>
      <c r="F56" s="114">
        <v>310</v>
      </c>
      <c r="G56" s="114">
        <v>313</v>
      </c>
      <c r="H56" s="114">
        <v>355</v>
      </c>
      <c r="I56" s="140">
        <v>355</v>
      </c>
      <c r="J56" s="115">
        <v>-53</v>
      </c>
      <c r="K56" s="116">
        <v>-14.929577464788732</v>
      </c>
    </row>
    <row r="57" spans="1:11" ht="14.1" customHeight="1" x14ac:dyDescent="0.2">
      <c r="A57" s="306" t="s">
        <v>284</v>
      </c>
      <c r="B57" s="307" t="s">
        <v>285</v>
      </c>
      <c r="C57" s="308"/>
      <c r="D57" s="113">
        <v>2.0255340044193471</v>
      </c>
      <c r="E57" s="115">
        <v>495</v>
      </c>
      <c r="F57" s="114">
        <v>497</v>
      </c>
      <c r="G57" s="114">
        <v>498</v>
      </c>
      <c r="H57" s="114">
        <v>490</v>
      </c>
      <c r="I57" s="140">
        <v>489</v>
      </c>
      <c r="J57" s="115">
        <v>6</v>
      </c>
      <c r="K57" s="116">
        <v>1.2269938650306749</v>
      </c>
    </row>
    <row r="58" spans="1:11" ht="14.1" customHeight="1" x14ac:dyDescent="0.2">
      <c r="A58" s="306">
        <v>73</v>
      </c>
      <c r="B58" s="307" t="s">
        <v>286</v>
      </c>
      <c r="C58" s="308"/>
      <c r="D58" s="113">
        <v>4.9635813077993287</v>
      </c>
      <c r="E58" s="115">
        <v>1213</v>
      </c>
      <c r="F58" s="114">
        <v>1211</v>
      </c>
      <c r="G58" s="114">
        <v>1210</v>
      </c>
      <c r="H58" s="114">
        <v>1235</v>
      </c>
      <c r="I58" s="140">
        <v>1249</v>
      </c>
      <c r="J58" s="115">
        <v>-36</v>
      </c>
      <c r="K58" s="116">
        <v>-2.8823058446757406</v>
      </c>
    </row>
    <row r="59" spans="1:11" ht="14.1" customHeight="1" x14ac:dyDescent="0.2">
      <c r="A59" s="306" t="s">
        <v>287</v>
      </c>
      <c r="B59" s="307" t="s">
        <v>288</v>
      </c>
      <c r="C59" s="308"/>
      <c r="D59" s="113">
        <v>3.7114330141582781</v>
      </c>
      <c r="E59" s="115">
        <v>907</v>
      </c>
      <c r="F59" s="114">
        <v>906</v>
      </c>
      <c r="G59" s="114">
        <v>903</v>
      </c>
      <c r="H59" s="114">
        <v>932</v>
      </c>
      <c r="I59" s="140">
        <v>937</v>
      </c>
      <c r="J59" s="115">
        <v>-30</v>
      </c>
      <c r="K59" s="116">
        <v>-3.2017075773746</v>
      </c>
    </row>
    <row r="60" spans="1:11" ht="14.1" customHeight="1" x14ac:dyDescent="0.2">
      <c r="A60" s="306">
        <v>81</v>
      </c>
      <c r="B60" s="307" t="s">
        <v>289</v>
      </c>
      <c r="C60" s="308"/>
      <c r="D60" s="113">
        <v>9.0596611834028966</v>
      </c>
      <c r="E60" s="115">
        <v>2214</v>
      </c>
      <c r="F60" s="114">
        <v>2216</v>
      </c>
      <c r="G60" s="114">
        <v>2205</v>
      </c>
      <c r="H60" s="114">
        <v>2168</v>
      </c>
      <c r="I60" s="140">
        <v>2175</v>
      </c>
      <c r="J60" s="115">
        <v>39</v>
      </c>
      <c r="K60" s="116">
        <v>1.7931034482758621</v>
      </c>
    </row>
    <row r="61" spans="1:11" ht="14.1" customHeight="1" x14ac:dyDescent="0.2">
      <c r="A61" s="306" t="s">
        <v>290</v>
      </c>
      <c r="B61" s="307" t="s">
        <v>291</v>
      </c>
      <c r="C61" s="308"/>
      <c r="D61" s="113">
        <v>2.0950977985105164</v>
      </c>
      <c r="E61" s="115">
        <v>512</v>
      </c>
      <c r="F61" s="114">
        <v>510</v>
      </c>
      <c r="G61" s="114">
        <v>519</v>
      </c>
      <c r="H61" s="114">
        <v>518</v>
      </c>
      <c r="I61" s="140">
        <v>526</v>
      </c>
      <c r="J61" s="115">
        <v>-14</v>
      </c>
      <c r="K61" s="116">
        <v>-2.661596958174905</v>
      </c>
    </row>
    <row r="62" spans="1:11" ht="14.1" customHeight="1" x14ac:dyDescent="0.2">
      <c r="A62" s="306" t="s">
        <v>292</v>
      </c>
      <c r="B62" s="307" t="s">
        <v>293</v>
      </c>
      <c r="C62" s="308"/>
      <c r="D62" s="113">
        <v>3.5313855470987807</v>
      </c>
      <c r="E62" s="115">
        <v>863</v>
      </c>
      <c r="F62" s="114">
        <v>862</v>
      </c>
      <c r="G62" s="114">
        <v>853</v>
      </c>
      <c r="H62" s="114">
        <v>828</v>
      </c>
      <c r="I62" s="140">
        <v>828</v>
      </c>
      <c r="J62" s="115">
        <v>35</v>
      </c>
      <c r="K62" s="116">
        <v>4.2270531400966185</v>
      </c>
    </row>
    <row r="63" spans="1:11" ht="14.1" customHeight="1" x14ac:dyDescent="0.2">
      <c r="A63" s="306"/>
      <c r="B63" s="307" t="s">
        <v>294</v>
      </c>
      <c r="C63" s="308"/>
      <c r="D63" s="113">
        <v>3.1590146493166382</v>
      </c>
      <c r="E63" s="115">
        <v>772</v>
      </c>
      <c r="F63" s="114">
        <v>770</v>
      </c>
      <c r="G63" s="114">
        <v>761</v>
      </c>
      <c r="H63" s="114">
        <v>742</v>
      </c>
      <c r="I63" s="140">
        <v>740</v>
      </c>
      <c r="J63" s="115">
        <v>32</v>
      </c>
      <c r="K63" s="116">
        <v>4.3243243243243246</v>
      </c>
    </row>
    <row r="64" spans="1:11" ht="14.1" customHeight="1" x14ac:dyDescent="0.2">
      <c r="A64" s="306" t="s">
        <v>295</v>
      </c>
      <c r="B64" s="307" t="s">
        <v>296</v>
      </c>
      <c r="C64" s="308"/>
      <c r="D64" s="113">
        <v>1.3626319666093789</v>
      </c>
      <c r="E64" s="115">
        <v>333</v>
      </c>
      <c r="F64" s="114">
        <v>337</v>
      </c>
      <c r="G64" s="114">
        <v>335</v>
      </c>
      <c r="H64" s="114">
        <v>327</v>
      </c>
      <c r="I64" s="140">
        <v>326</v>
      </c>
      <c r="J64" s="115">
        <v>7</v>
      </c>
      <c r="K64" s="116">
        <v>2.147239263803681</v>
      </c>
    </row>
    <row r="65" spans="1:11" ht="14.1" customHeight="1" x14ac:dyDescent="0.2">
      <c r="A65" s="306" t="s">
        <v>297</v>
      </c>
      <c r="B65" s="307" t="s">
        <v>298</v>
      </c>
      <c r="C65" s="308"/>
      <c r="D65" s="113">
        <v>1.0393649234798266</v>
      </c>
      <c r="E65" s="115">
        <v>254</v>
      </c>
      <c r="F65" s="114">
        <v>254</v>
      </c>
      <c r="G65" s="114">
        <v>249</v>
      </c>
      <c r="H65" s="114">
        <v>243</v>
      </c>
      <c r="I65" s="140">
        <v>244</v>
      </c>
      <c r="J65" s="115">
        <v>10</v>
      </c>
      <c r="K65" s="116">
        <v>4.0983606557377046</v>
      </c>
    </row>
    <row r="66" spans="1:11" ht="14.1" customHeight="1" x14ac:dyDescent="0.2">
      <c r="A66" s="306">
        <v>82</v>
      </c>
      <c r="B66" s="307" t="s">
        <v>299</v>
      </c>
      <c r="C66" s="308"/>
      <c r="D66" s="113">
        <v>5.2295605205008595</v>
      </c>
      <c r="E66" s="115">
        <v>1278</v>
      </c>
      <c r="F66" s="114">
        <v>1273</v>
      </c>
      <c r="G66" s="114">
        <v>1277</v>
      </c>
      <c r="H66" s="114">
        <v>1236</v>
      </c>
      <c r="I66" s="140">
        <v>1262</v>
      </c>
      <c r="J66" s="115">
        <v>16</v>
      </c>
      <c r="K66" s="116">
        <v>1.2678288431061806</v>
      </c>
    </row>
    <row r="67" spans="1:11" ht="14.1" customHeight="1" x14ac:dyDescent="0.2">
      <c r="A67" s="306" t="s">
        <v>300</v>
      </c>
      <c r="B67" s="307" t="s">
        <v>301</v>
      </c>
      <c r="C67" s="308"/>
      <c r="D67" s="113">
        <v>3.9283083722072183</v>
      </c>
      <c r="E67" s="115">
        <v>960</v>
      </c>
      <c r="F67" s="114">
        <v>951</v>
      </c>
      <c r="G67" s="114">
        <v>952</v>
      </c>
      <c r="H67" s="114">
        <v>916</v>
      </c>
      <c r="I67" s="140">
        <v>933</v>
      </c>
      <c r="J67" s="115">
        <v>27</v>
      </c>
      <c r="K67" s="116">
        <v>2.8938906752411575</v>
      </c>
    </row>
    <row r="68" spans="1:11" ht="14.1" customHeight="1" x14ac:dyDescent="0.2">
      <c r="A68" s="306" t="s">
        <v>302</v>
      </c>
      <c r="B68" s="307" t="s">
        <v>303</v>
      </c>
      <c r="C68" s="308"/>
      <c r="D68" s="113">
        <v>0.66290203780996804</v>
      </c>
      <c r="E68" s="115">
        <v>162</v>
      </c>
      <c r="F68" s="114">
        <v>171</v>
      </c>
      <c r="G68" s="114">
        <v>175</v>
      </c>
      <c r="H68" s="114">
        <v>172</v>
      </c>
      <c r="I68" s="140">
        <v>180</v>
      </c>
      <c r="J68" s="115">
        <v>-18</v>
      </c>
      <c r="K68" s="116">
        <v>-10</v>
      </c>
    </row>
    <row r="69" spans="1:11" ht="14.1" customHeight="1" x14ac:dyDescent="0.2">
      <c r="A69" s="306">
        <v>83</v>
      </c>
      <c r="B69" s="307" t="s">
        <v>304</v>
      </c>
      <c r="C69" s="308"/>
      <c r="D69" s="113">
        <v>7.4433259677551353</v>
      </c>
      <c r="E69" s="115">
        <v>1819</v>
      </c>
      <c r="F69" s="114">
        <v>1806</v>
      </c>
      <c r="G69" s="114">
        <v>1780</v>
      </c>
      <c r="H69" s="114">
        <v>1644</v>
      </c>
      <c r="I69" s="140">
        <v>1638</v>
      </c>
      <c r="J69" s="115">
        <v>181</v>
      </c>
      <c r="K69" s="116">
        <v>11.05006105006105</v>
      </c>
    </row>
    <row r="70" spans="1:11" ht="14.1" customHeight="1" x14ac:dyDescent="0.2">
      <c r="A70" s="306" t="s">
        <v>305</v>
      </c>
      <c r="B70" s="307" t="s">
        <v>306</v>
      </c>
      <c r="C70" s="308"/>
      <c r="D70" s="113">
        <v>6.5921924871102382</v>
      </c>
      <c r="E70" s="115">
        <v>1611</v>
      </c>
      <c r="F70" s="114">
        <v>1613</v>
      </c>
      <c r="G70" s="114">
        <v>1584</v>
      </c>
      <c r="H70" s="114">
        <v>1459</v>
      </c>
      <c r="I70" s="140">
        <v>1454</v>
      </c>
      <c r="J70" s="115">
        <v>157</v>
      </c>
      <c r="K70" s="116">
        <v>10.797799174690509</v>
      </c>
    </row>
    <row r="71" spans="1:11" ht="14.1" customHeight="1" x14ac:dyDescent="0.2">
      <c r="A71" s="306"/>
      <c r="B71" s="307" t="s">
        <v>307</v>
      </c>
      <c r="C71" s="308"/>
      <c r="D71" s="113">
        <v>4.0428840330632623</v>
      </c>
      <c r="E71" s="115">
        <v>988</v>
      </c>
      <c r="F71" s="114">
        <v>988</v>
      </c>
      <c r="G71" s="114">
        <v>985</v>
      </c>
      <c r="H71" s="114">
        <v>881</v>
      </c>
      <c r="I71" s="140">
        <v>885</v>
      </c>
      <c r="J71" s="115">
        <v>103</v>
      </c>
      <c r="K71" s="116">
        <v>11.638418079096045</v>
      </c>
    </row>
    <row r="72" spans="1:11" ht="14.1" customHeight="1" x14ac:dyDescent="0.2">
      <c r="A72" s="306">
        <v>84</v>
      </c>
      <c r="B72" s="307" t="s">
        <v>308</v>
      </c>
      <c r="C72" s="308"/>
      <c r="D72" s="113">
        <v>5.0085931745642034</v>
      </c>
      <c r="E72" s="115">
        <v>1224</v>
      </c>
      <c r="F72" s="114">
        <v>1224</v>
      </c>
      <c r="G72" s="114">
        <v>1246</v>
      </c>
      <c r="H72" s="114">
        <v>1225</v>
      </c>
      <c r="I72" s="140">
        <v>1227</v>
      </c>
      <c r="J72" s="115">
        <v>-3</v>
      </c>
      <c r="K72" s="116">
        <v>-0.24449877750611246</v>
      </c>
    </row>
    <row r="73" spans="1:11" ht="14.1" customHeight="1" x14ac:dyDescent="0.2">
      <c r="A73" s="306" t="s">
        <v>309</v>
      </c>
      <c r="B73" s="307" t="s">
        <v>310</v>
      </c>
      <c r="C73" s="308"/>
      <c r="D73" s="113">
        <v>1.4117358212619691</v>
      </c>
      <c r="E73" s="115">
        <v>345</v>
      </c>
      <c r="F73" s="114">
        <v>336</v>
      </c>
      <c r="G73" s="114">
        <v>345</v>
      </c>
      <c r="H73" s="114">
        <v>339</v>
      </c>
      <c r="I73" s="140">
        <v>342</v>
      </c>
      <c r="J73" s="115">
        <v>3</v>
      </c>
      <c r="K73" s="116">
        <v>0.8771929824561403</v>
      </c>
    </row>
    <row r="74" spans="1:11" ht="14.1" customHeight="1" x14ac:dyDescent="0.2">
      <c r="A74" s="306" t="s">
        <v>311</v>
      </c>
      <c r="B74" s="307" t="s">
        <v>312</v>
      </c>
      <c r="C74" s="308"/>
      <c r="D74" s="113">
        <v>0.53605041329077663</v>
      </c>
      <c r="E74" s="115">
        <v>131</v>
      </c>
      <c r="F74" s="114">
        <v>133</v>
      </c>
      <c r="G74" s="114">
        <v>137</v>
      </c>
      <c r="H74" s="114">
        <v>134</v>
      </c>
      <c r="I74" s="140">
        <v>137</v>
      </c>
      <c r="J74" s="115">
        <v>-6</v>
      </c>
      <c r="K74" s="116">
        <v>-4.3795620437956204</v>
      </c>
    </row>
    <row r="75" spans="1:11" ht="14.1" customHeight="1" x14ac:dyDescent="0.2">
      <c r="A75" s="306" t="s">
        <v>313</v>
      </c>
      <c r="B75" s="307" t="s">
        <v>314</v>
      </c>
      <c r="C75" s="308"/>
      <c r="D75" s="113">
        <v>2.4224568295277846</v>
      </c>
      <c r="E75" s="115">
        <v>592</v>
      </c>
      <c r="F75" s="114">
        <v>607</v>
      </c>
      <c r="G75" s="114">
        <v>620</v>
      </c>
      <c r="H75" s="114">
        <v>605</v>
      </c>
      <c r="I75" s="140">
        <v>598</v>
      </c>
      <c r="J75" s="115">
        <v>-6</v>
      </c>
      <c r="K75" s="116">
        <v>-1.0033444816053512</v>
      </c>
    </row>
    <row r="76" spans="1:11" ht="14.1" customHeight="1" x14ac:dyDescent="0.2">
      <c r="A76" s="306">
        <v>91</v>
      </c>
      <c r="B76" s="307" t="s">
        <v>315</v>
      </c>
      <c r="C76" s="308"/>
      <c r="D76" s="113">
        <v>0.42147475243473281</v>
      </c>
      <c r="E76" s="115">
        <v>103</v>
      </c>
      <c r="F76" s="114">
        <v>98</v>
      </c>
      <c r="G76" s="114">
        <v>96</v>
      </c>
      <c r="H76" s="114">
        <v>97</v>
      </c>
      <c r="I76" s="140">
        <v>90</v>
      </c>
      <c r="J76" s="115">
        <v>13</v>
      </c>
      <c r="K76" s="116">
        <v>14.444444444444445</v>
      </c>
    </row>
    <row r="77" spans="1:11" ht="14.1" customHeight="1" x14ac:dyDescent="0.2">
      <c r="A77" s="306">
        <v>92</v>
      </c>
      <c r="B77" s="307" t="s">
        <v>316</v>
      </c>
      <c r="C77" s="308"/>
      <c r="D77" s="113">
        <v>1.0639168508061216</v>
      </c>
      <c r="E77" s="115">
        <v>260</v>
      </c>
      <c r="F77" s="114">
        <v>263</v>
      </c>
      <c r="G77" s="114">
        <v>259</v>
      </c>
      <c r="H77" s="114">
        <v>260</v>
      </c>
      <c r="I77" s="140">
        <v>252</v>
      </c>
      <c r="J77" s="115">
        <v>8</v>
      </c>
      <c r="K77" s="116">
        <v>3.1746031746031744</v>
      </c>
    </row>
    <row r="78" spans="1:11" ht="14.1" customHeight="1" x14ac:dyDescent="0.2">
      <c r="A78" s="306">
        <v>93</v>
      </c>
      <c r="B78" s="307" t="s">
        <v>317</v>
      </c>
      <c r="C78" s="308"/>
      <c r="D78" s="113">
        <v>0.22096734593665604</v>
      </c>
      <c r="E78" s="115">
        <v>54</v>
      </c>
      <c r="F78" s="114">
        <v>57</v>
      </c>
      <c r="G78" s="114">
        <v>56</v>
      </c>
      <c r="H78" s="114">
        <v>54</v>
      </c>
      <c r="I78" s="140">
        <v>55</v>
      </c>
      <c r="J78" s="115">
        <v>-1</v>
      </c>
      <c r="K78" s="116">
        <v>-1.8181818181818181</v>
      </c>
    </row>
    <row r="79" spans="1:11" ht="14.1" customHeight="1" x14ac:dyDescent="0.2">
      <c r="A79" s="306">
        <v>94</v>
      </c>
      <c r="B79" s="307" t="s">
        <v>318</v>
      </c>
      <c r="C79" s="308"/>
      <c r="D79" s="113">
        <v>1.8659464767984286</v>
      </c>
      <c r="E79" s="115">
        <v>456</v>
      </c>
      <c r="F79" s="114">
        <v>462</v>
      </c>
      <c r="G79" s="114">
        <v>462</v>
      </c>
      <c r="H79" s="114">
        <v>469</v>
      </c>
      <c r="I79" s="140">
        <v>463</v>
      </c>
      <c r="J79" s="115">
        <v>-7</v>
      </c>
      <c r="K79" s="116">
        <v>-1.5118790496760259</v>
      </c>
    </row>
    <row r="80" spans="1:11" ht="14.1" customHeight="1" x14ac:dyDescent="0.2">
      <c r="A80" s="306" t="s">
        <v>319</v>
      </c>
      <c r="B80" s="307" t="s">
        <v>320</v>
      </c>
      <c r="C80" s="308"/>
      <c r="D80" s="113" t="s">
        <v>513</v>
      </c>
      <c r="E80" s="115" t="s">
        <v>513</v>
      </c>
      <c r="F80" s="114" t="s">
        <v>513</v>
      </c>
      <c r="G80" s="114" t="s">
        <v>513</v>
      </c>
      <c r="H80" s="114">
        <v>3</v>
      </c>
      <c r="I80" s="140">
        <v>4</v>
      </c>
      <c r="J80" s="115" t="s">
        <v>513</v>
      </c>
      <c r="K80" s="116" t="s">
        <v>513</v>
      </c>
    </row>
    <row r="81" spans="1:11" ht="14.1" customHeight="1" x14ac:dyDescent="0.2">
      <c r="A81" s="310" t="s">
        <v>321</v>
      </c>
      <c r="B81" s="311" t="s">
        <v>224</v>
      </c>
      <c r="C81" s="312"/>
      <c r="D81" s="125">
        <v>0.26188722481381455</v>
      </c>
      <c r="E81" s="143">
        <v>64</v>
      </c>
      <c r="F81" s="144">
        <v>68</v>
      </c>
      <c r="G81" s="144">
        <v>69</v>
      </c>
      <c r="H81" s="144">
        <v>54</v>
      </c>
      <c r="I81" s="145">
        <v>54</v>
      </c>
      <c r="J81" s="143">
        <v>10</v>
      </c>
      <c r="K81" s="146">
        <v>18.518518518518519</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3922</v>
      </c>
      <c r="E12" s="114">
        <v>4146</v>
      </c>
      <c r="F12" s="114">
        <v>4015</v>
      </c>
      <c r="G12" s="114">
        <v>4107</v>
      </c>
      <c r="H12" s="140">
        <v>3984</v>
      </c>
      <c r="I12" s="115">
        <v>-62</v>
      </c>
      <c r="J12" s="116">
        <v>-1.5562248995983936</v>
      </c>
      <c r="K12"/>
      <c r="L12"/>
      <c r="M12"/>
      <c r="N12"/>
      <c r="O12"/>
      <c r="P12"/>
    </row>
    <row r="13" spans="1:16" s="110" customFormat="1" ht="14.45" customHeight="1" x14ac:dyDescent="0.2">
      <c r="A13" s="120" t="s">
        <v>105</v>
      </c>
      <c r="B13" s="119" t="s">
        <v>106</v>
      </c>
      <c r="C13" s="113">
        <v>43.26874043855176</v>
      </c>
      <c r="D13" s="115">
        <v>1697</v>
      </c>
      <c r="E13" s="114">
        <v>1774</v>
      </c>
      <c r="F13" s="114">
        <v>1721</v>
      </c>
      <c r="G13" s="114">
        <v>1712</v>
      </c>
      <c r="H13" s="140">
        <v>1685</v>
      </c>
      <c r="I13" s="115">
        <v>12</v>
      </c>
      <c r="J13" s="116">
        <v>0.71216617210682498</v>
      </c>
      <c r="K13"/>
      <c r="L13"/>
      <c r="M13"/>
      <c r="N13"/>
      <c r="O13"/>
      <c r="P13"/>
    </row>
    <row r="14" spans="1:16" s="110" customFormat="1" ht="14.45" customHeight="1" x14ac:dyDescent="0.2">
      <c r="A14" s="120"/>
      <c r="B14" s="119" t="s">
        <v>107</v>
      </c>
      <c r="C14" s="113">
        <v>56.73125956144824</v>
      </c>
      <c r="D14" s="115">
        <v>2225</v>
      </c>
      <c r="E14" s="114">
        <v>2372</v>
      </c>
      <c r="F14" s="114">
        <v>2294</v>
      </c>
      <c r="G14" s="114">
        <v>2395</v>
      </c>
      <c r="H14" s="140">
        <v>2299</v>
      </c>
      <c r="I14" s="115">
        <v>-74</v>
      </c>
      <c r="J14" s="116">
        <v>-3.218790778599391</v>
      </c>
      <c r="K14"/>
      <c r="L14"/>
      <c r="M14"/>
      <c r="N14"/>
      <c r="O14"/>
      <c r="P14"/>
    </row>
    <row r="15" spans="1:16" s="110" customFormat="1" ht="14.45" customHeight="1" x14ac:dyDescent="0.2">
      <c r="A15" s="118" t="s">
        <v>105</v>
      </c>
      <c r="B15" s="121" t="s">
        <v>108</v>
      </c>
      <c r="C15" s="113">
        <v>20.525242223355431</v>
      </c>
      <c r="D15" s="115">
        <v>805</v>
      </c>
      <c r="E15" s="114">
        <v>871</v>
      </c>
      <c r="F15" s="114">
        <v>810</v>
      </c>
      <c r="G15" s="114">
        <v>878</v>
      </c>
      <c r="H15" s="140">
        <v>750</v>
      </c>
      <c r="I15" s="115">
        <v>55</v>
      </c>
      <c r="J15" s="116">
        <v>7.333333333333333</v>
      </c>
      <c r="K15"/>
      <c r="L15"/>
      <c r="M15"/>
      <c r="N15"/>
      <c r="O15"/>
      <c r="P15"/>
    </row>
    <row r="16" spans="1:16" s="110" customFormat="1" ht="14.45" customHeight="1" x14ac:dyDescent="0.2">
      <c r="A16" s="118"/>
      <c r="B16" s="121" t="s">
        <v>109</v>
      </c>
      <c r="C16" s="113">
        <v>42.733299337072921</v>
      </c>
      <c r="D16" s="115">
        <v>1676</v>
      </c>
      <c r="E16" s="114">
        <v>1809</v>
      </c>
      <c r="F16" s="114">
        <v>1755</v>
      </c>
      <c r="G16" s="114">
        <v>1801</v>
      </c>
      <c r="H16" s="140">
        <v>1825</v>
      </c>
      <c r="I16" s="115">
        <v>-149</v>
      </c>
      <c r="J16" s="116">
        <v>-8.1643835616438363</v>
      </c>
      <c r="K16"/>
      <c r="L16"/>
      <c r="M16"/>
      <c r="N16"/>
      <c r="O16"/>
      <c r="P16"/>
    </row>
    <row r="17" spans="1:16" s="110" customFormat="1" ht="14.45" customHeight="1" x14ac:dyDescent="0.2">
      <c r="A17" s="118"/>
      <c r="B17" s="121" t="s">
        <v>110</v>
      </c>
      <c r="C17" s="113">
        <v>17.6185619581846</v>
      </c>
      <c r="D17" s="115">
        <v>691</v>
      </c>
      <c r="E17" s="114">
        <v>709</v>
      </c>
      <c r="F17" s="114">
        <v>705</v>
      </c>
      <c r="G17" s="114">
        <v>715</v>
      </c>
      <c r="H17" s="140">
        <v>724</v>
      </c>
      <c r="I17" s="115">
        <v>-33</v>
      </c>
      <c r="J17" s="116">
        <v>-4.5580110497237571</v>
      </c>
      <c r="K17"/>
      <c r="L17"/>
      <c r="M17"/>
      <c r="N17"/>
      <c r="O17"/>
      <c r="P17"/>
    </row>
    <row r="18" spans="1:16" s="110" customFormat="1" ht="14.45" customHeight="1" x14ac:dyDescent="0.2">
      <c r="A18" s="120"/>
      <c r="B18" s="121" t="s">
        <v>111</v>
      </c>
      <c r="C18" s="113">
        <v>19.122896481387048</v>
      </c>
      <c r="D18" s="115">
        <v>750</v>
      </c>
      <c r="E18" s="114">
        <v>757</v>
      </c>
      <c r="F18" s="114">
        <v>745</v>
      </c>
      <c r="G18" s="114">
        <v>713</v>
      </c>
      <c r="H18" s="140">
        <v>685</v>
      </c>
      <c r="I18" s="115">
        <v>65</v>
      </c>
      <c r="J18" s="116">
        <v>9.4890510948905114</v>
      </c>
      <c r="K18"/>
      <c r="L18"/>
      <c r="M18"/>
      <c r="N18"/>
      <c r="O18"/>
      <c r="P18"/>
    </row>
    <row r="19" spans="1:16" s="110" customFormat="1" ht="14.45" customHeight="1" x14ac:dyDescent="0.2">
      <c r="A19" s="120"/>
      <c r="B19" s="121" t="s">
        <v>112</v>
      </c>
      <c r="C19" s="113">
        <v>2.039775624681285</v>
      </c>
      <c r="D19" s="115">
        <v>80</v>
      </c>
      <c r="E19" s="114">
        <v>85</v>
      </c>
      <c r="F19" s="114">
        <v>85</v>
      </c>
      <c r="G19" s="114">
        <v>69</v>
      </c>
      <c r="H19" s="140">
        <v>73</v>
      </c>
      <c r="I19" s="115">
        <v>7</v>
      </c>
      <c r="J19" s="116">
        <v>9.5890410958904102</v>
      </c>
      <c r="K19"/>
      <c r="L19"/>
      <c r="M19"/>
      <c r="N19"/>
      <c r="O19"/>
      <c r="P19"/>
    </row>
    <row r="20" spans="1:16" s="110" customFormat="1" ht="14.45" customHeight="1" x14ac:dyDescent="0.2">
      <c r="A20" s="120" t="s">
        <v>113</v>
      </c>
      <c r="B20" s="119" t="s">
        <v>116</v>
      </c>
      <c r="C20" s="113">
        <v>91.840897501274853</v>
      </c>
      <c r="D20" s="115">
        <v>3602</v>
      </c>
      <c r="E20" s="114">
        <v>3766</v>
      </c>
      <c r="F20" s="114">
        <v>3666</v>
      </c>
      <c r="G20" s="114">
        <v>3736</v>
      </c>
      <c r="H20" s="140">
        <v>3665</v>
      </c>
      <c r="I20" s="115">
        <v>-63</v>
      </c>
      <c r="J20" s="116">
        <v>-1.7189631650750341</v>
      </c>
      <c r="K20"/>
      <c r="L20"/>
      <c r="M20"/>
      <c r="N20"/>
      <c r="O20"/>
      <c r="P20"/>
    </row>
    <row r="21" spans="1:16" s="110" customFormat="1" ht="14.45" customHeight="1" x14ac:dyDescent="0.2">
      <c r="A21" s="123"/>
      <c r="B21" s="124" t="s">
        <v>117</v>
      </c>
      <c r="C21" s="125">
        <v>8.0571137174910756</v>
      </c>
      <c r="D21" s="143">
        <v>316</v>
      </c>
      <c r="E21" s="144">
        <v>376</v>
      </c>
      <c r="F21" s="144">
        <v>345</v>
      </c>
      <c r="G21" s="144">
        <v>368</v>
      </c>
      <c r="H21" s="145">
        <v>315</v>
      </c>
      <c r="I21" s="143">
        <v>1</v>
      </c>
      <c r="J21" s="146">
        <v>0.31746031746031744</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111411</v>
      </c>
      <c r="E23" s="114">
        <v>117071</v>
      </c>
      <c r="F23" s="114">
        <v>116805</v>
      </c>
      <c r="G23" s="114">
        <v>117838</v>
      </c>
      <c r="H23" s="140">
        <v>115296</v>
      </c>
      <c r="I23" s="115">
        <v>-3885</v>
      </c>
      <c r="J23" s="116">
        <v>-3.3695878434637803</v>
      </c>
      <c r="K23"/>
      <c r="L23"/>
      <c r="M23"/>
      <c r="N23"/>
      <c r="O23"/>
      <c r="P23"/>
    </row>
    <row r="24" spans="1:16" s="110" customFormat="1" ht="14.45" customHeight="1" x14ac:dyDescent="0.2">
      <c r="A24" s="120" t="s">
        <v>105</v>
      </c>
      <c r="B24" s="119" t="s">
        <v>106</v>
      </c>
      <c r="C24" s="113">
        <v>45.095188087352234</v>
      </c>
      <c r="D24" s="115">
        <v>50241</v>
      </c>
      <c r="E24" s="114">
        <v>52278</v>
      </c>
      <c r="F24" s="114">
        <v>52503</v>
      </c>
      <c r="G24" s="114">
        <v>52617</v>
      </c>
      <c r="H24" s="140">
        <v>51548</v>
      </c>
      <c r="I24" s="115">
        <v>-1307</v>
      </c>
      <c r="J24" s="116">
        <v>-2.5355008923721578</v>
      </c>
      <c r="K24"/>
      <c r="L24"/>
      <c r="M24"/>
      <c r="N24"/>
      <c r="O24"/>
      <c r="P24"/>
    </row>
    <row r="25" spans="1:16" s="110" customFormat="1" ht="14.45" customHeight="1" x14ac:dyDescent="0.2">
      <c r="A25" s="120"/>
      <c r="B25" s="119" t="s">
        <v>107</v>
      </c>
      <c r="C25" s="113">
        <v>54.904811912647766</v>
      </c>
      <c r="D25" s="115">
        <v>61170</v>
      </c>
      <c r="E25" s="114">
        <v>64793</v>
      </c>
      <c r="F25" s="114">
        <v>64302</v>
      </c>
      <c r="G25" s="114">
        <v>65221</v>
      </c>
      <c r="H25" s="140">
        <v>63748</v>
      </c>
      <c r="I25" s="115">
        <v>-2578</v>
      </c>
      <c r="J25" s="116">
        <v>-4.0440484407353958</v>
      </c>
      <c r="K25"/>
      <c r="L25"/>
      <c r="M25"/>
      <c r="N25"/>
      <c r="O25"/>
      <c r="P25"/>
    </row>
    <row r="26" spans="1:16" s="110" customFormat="1" ht="14.45" customHeight="1" x14ac:dyDescent="0.2">
      <c r="A26" s="118" t="s">
        <v>105</v>
      </c>
      <c r="B26" s="121" t="s">
        <v>108</v>
      </c>
      <c r="C26" s="113">
        <v>15.112511331915162</v>
      </c>
      <c r="D26" s="115">
        <v>16837</v>
      </c>
      <c r="E26" s="114">
        <v>18181</v>
      </c>
      <c r="F26" s="114">
        <v>17673</v>
      </c>
      <c r="G26" s="114">
        <v>18389</v>
      </c>
      <c r="H26" s="140">
        <v>16666</v>
      </c>
      <c r="I26" s="115">
        <v>171</v>
      </c>
      <c r="J26" s="116">
        <v>1.0260410416416657</v>
      </c>
      <c r="K26"/>
      <c r="L26"/>
      <c r="M26"/>
      <c r="N26"/>
      <c r="O26"/>
      <c r="P26"/>
    </row>
    <row r="27" spans="1:16" s="110" customFormat="1" ht="14.45" customHeight="1" x14ac:dyDescent="0.2">
      <c r="A27" s="118"/>
      <c r="B27" s="121" t="s">
        <v>109</v>
      </c>
      <c r="C27" s="113">
        <v>39.332740932223928</v>
      </c>
      <c r="D27" s="115">
        <v>43821</v>
      </c>
      <c r="E27" s="114">
        <v>46374</v>
      </c>
      <c r="F27" s="114">
        <v>46309</v>
      </c>
      <c r="G27" s="114">
        <v>46615</v>
      </c>
      <c r="H27" s="140">
        <v>46613</v>
      </c>
      <c r="I27" s="115">
        <v>-2792</v>
      </c>
      <c r="J27" s="116">
        <v>-5.9897453500096542</v>
      </c>
      <c r="K27"/>
      <c r="L27"/>
      <c r="M27"/>
      <c r="N27"/>
      <c r="O27"/>
      <c r="P27"/>
    </row>
    <row r="28" spans="1:16" s="110" customFormat="1" ht="14.45" customHeight="1" x14ac:dyDescent="0.2">
      <c r="A28" s="118"/>
      <c r="B28" s="121" t="s">
        <v>110</v>
      </c>
      <c r="C28" s="113">
        <v>21.074220678389029</v>
      </c>
      <c r="D28" s="115">
        <v>23479</v>
      </c>
      <c r="E28" s="114">
        <v>24265</v>
      </c>
      <c r="F28" s="114">
        <v>24655</v>
      </c>
      <c r="G28" s="114">
        <v>25131</v>
      </c>
      <c r="H28" s="140">
        <v>25255</v>
      </c>
      <c r="I28" s="115">
        <v>-1776</v>
      </c>
      <c r="J28" s="116">
        <v>-7.0322708374579292</v>
      </c>
      <c r="K28"/>
      <c r="L28"/>
      <c r="M28"/>
      <c r="N28"/>
      <c r="O28"/>
      <c r="P28"/>
    </row>
    <row r="29" spans="1:16" s="110" customFormat="1" ht="14.45" customHeight="1" x14ac:dyDescent="0.2">
      <c r="A29" s="118"/>
      <c r="B29" s="121" t="s">
        <v>111</v>
      </c>
      <c r="C29" s="113">
        <v>24.480527057471882</v>
      </c>
      <c r="D29" s="115">
        <v>27274</v>
      </c>
      <c r="E29" s="114">
        <v>28251</v>
      </c>
      <c r="F29" s="114">
        <v>28168</v>
      </c>
      <c r="G29" s="114">
        <v>27703</v>
      </c>
      <c r="H29" s="140">
        <v>26762</v>
      </c>
      <c r="I29" s="115">
        <v>512</v>
      </c>
      <c r="J29" s="116">
        <v>1.9131604513862941</v>
      </c>
      <c r="K29"/>
      <c r="L29"/>
      <c r="M29"/>
      <c r="N29"/>
      <c r="O29"/>
      <c r="P29"/>
    </row>
    <row r="30" spans="1:16" s="110" customFormat="1" ht="14.45" customHeight="1" x14ac:dyDescent="0.2">
      <c r="A30" s="120"/>
      <c r="B30" s="121" t="s">
        <v>112</v>
      </c>
      <c r="C30" s="113">
        <v>2.8973799714570374</v>
      </c>
      <c r="D30" s="115">
        <v>3228</v>
      </c>
      <c r="E30" s="114">
        <v>3347</v>
      </c>
      <c r="F30" s="114">
        <v>3435</v>
      </c>
      <c r="G30" s="114">
        <v>3030</v>
      </c>
      <c r="H30" s="140">
        <v>2960</v>
      </c>
      <c r="I30" s="115">
        <v>268</v>
      </c>
      <c r="J30" s="116">
        <v>9.0540540540540544</v>
      </c>
      <c r="K30"/>
      <c r="L30"/>
      <c r="M30"/>
      <c r="N30"/>
      <c r="O30"/>
      <c r="P30"/>
    </row>
    <row r="31" spans="1:16" s="110" customFormat="1" ht="14.45" customHeight="1" x14ac:dyDescent="0.2">
      <c r="A31" s="120" t="s">
        <v>113</v>
      </c>
      <c r="B31" s="119" t="s">
        <v>116</v>
      </c>
      <c r="C31" s="113">
        <v>95.031908877938449</v>
      </c>
      <c r="D31" s="115">
        <v>105876</v>
      </c>
      <c r="E31" s="114">
        <v>111108</v>
      </c>
      <c r="F31" s="114">
        <v>111080</v>
      </c>
      <c r="G31" s="114">
        <v>112094</v>
      </c>
      <c r="H31" s="140">
        <v>109864</v>
      </c>
      <c r="I31" s="115">
        <v>-3988</v>
      </c>
      <c r="J31" s="116">
        <v>-3.6299424743319011</v>
      </c>
      <c r="K31"/>
      <c r="L31"/>
      <c r="M31"/>
      <c r="N31"/>
      <c r="O31"/>
      <c r="P31"/>
    </row>
    <row r="32" spans="1:16" s="110" customFormat="1" ht="14.45" customHeight="1" x14ac:dyDescent="0.2">
      <c r="A32" s="123"/>
      <c r="B32" s="124" t="s">
        <v>117</v>
      </c>
      <c r="C32" s="125">
        <v>4.8792309556506988</v>
      </c>
      <c r="D32" s="143">
        <v>5436</v>
      </c>
      <c r="E32" s="144">
        <v>5866</v>
      </c>
      <c r="F32" s="144">
        <v>5630</v>
      </c>
      <c r="G32" s="144">
        <v>5646</v>
      </c>
      <c r="H32" s="145">
        <v>5344</v>
      </c>
      <c r="I32" s="143">
        <v>92</v>
      </c>
      <c r="J32" s="146">
        <v>1.721556886227545</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3882</v>
      </c>
      <c r="E56" s="114">
        <v>4153</v>
      </c>
      <c r="F56" s="114">
        <v>4043</v>
      </c>
      <c r="G56" s="114">
        <v>4113</v>
      </c>
      <c r="H56" s="140">
        <v>3969</v>
      </c>
      <c r="I56" s="115">
        <v>-87</v>
      </c>
      <c r="J56" s="116">
        <v>-2.1919879062736207</v>
      </c>
      <c r="K56"/>
      <c r="L56"/>
      <c r="M56"/>
      <c r="N56"/>
      <c r="O56"/>
      <c r="P56"/>
    </row>
    <row r="57" spans="1:16" s="110" customFormat="1" ht="14.45" customHeight="1" x14ac:dyDescent="0.2">
      <c r="A57" s="120" t="s">
        <v>105</v>
      </c>
      <c r="B57" s="119" t="s">
        <v>106</v>
      </c>
      <c r="C57" s="113">
        <v>44.822256568778982</v>
      </c>
      <c r="D57" s="115">
        <v>1740</v>
      </c>
      <c r="E57" s="114">
        <v>1844</v>
      </c>
      <c r="F57" s="114">
        <v>1803</v>
      </c>
      <c r="G57" s="114">
        <v>1811</v>
      </c>
      <c r="H57" s="140">
        <v>1774</v>
      </c>
      <c r="I57" s="115">
        <v>-34</v>
      </c>
      <c r="J57" s="116">
        <v>-1.9165727170236753</v>
      </c>
    </row>
    <row r="58" spans="1:16" s="110" customFormat="1" ht="14.45" customHeight="1" x14ac:dyDescent="0.2">
      <c r="A58" s="120"/>
      <c r="B58" s="119" t="s">
        <v>107</v>
      </c>
      <c r="C58" s="113">
        <v>55.177743431221018</v>
      </c>
      <c r="D58" s="115">
        <v>2142</v>
      </c>
      <c r="E58" s="114">
        <v>2309</v>
      </c>
      <c r="F58" s="114">
        <v>2240</v>
      </c>
      <c r="G58" s="114">
        <v>2302</v>
      </c>
      <c r="H58" s="140">
        <v>2195</v>
      </c>
      <c r="I58" s="115">
        <v>-53</v>
      </c>
      <c r="J58" s="116">
        <v>-2.4145785876993164</v>
      </c>
    </row>
    <row r="59" spans="1:16" s="110" customFormat="1" ht="14.45" customHeight="1" x14ac:dyDescent="0.2">
      <c r="A59" s="118" t="s">
        <v>105</v>
      </c>
      <c r="B59" s="121" t="s">
        <v>108</v>
      </c>
      <c r="C59" s="113">
        <v>22.591447707367337</v>
      </c>
      <c r="D59" s="115">
        <v>877</v>
      </c>
      <c r="E59" s="114">
        <v>976</v>
      </c>
      <c r="F59" s="114">
        <v>912</v>
      </c>
      <c r="G59" s="114">
        <v>935</v>
      </c>
      <c r="H59" s="140">
        <v>826</v>
      </c>
      <c r="I59" s="115">
        <v>51</v>
      </c>
      <c r="J59" s="116">
        <v>6.1743341404358354</v>
      </c>
    </row>
    <row r="60" spans="1:16" s="110" customFormat="1" ht="14.45" customHeight="1" x14ac:dyDescent="0.2">
      <c r="A60" s="118"/>
      <c r="B60" s="121" t="s">
        <v>109</v>
      </c>
      <c r="C60" s="113">
        <v>44.229778464708914</v>
      </c>
      <c r="D60" s="115">
        <v>1717</v>
      </c>
      <c r="E60" s="114">
        <v>1860</v>
      </c>
      <c r="F60" s="114">
        <v>1841</v>
      </c>
      <c r="G60" s="114">
        <v>1906</v>
      </c>
      <c r="H60" s="140">
        <v>1885</v>
      </c>
      <c r="I60" s="115">
        <v>-168</v>
      </c>
      <c r="J60" s="116">
        <v>-8.9124668435013259</v>
      </c>
    </row>
    <row r="61" spans="1:16" s="110" customFormat="1" ht="14.45" customHeight="1" x14ac:dyDescent="0.2">
      <c r="A61" s="118"/>
      <c r="B61" s="121" t="s">
        <v>110</v>
      </c>
      <c r="C61" s="113">
        <v>15.610510046367851</v>
      </c>
      <c r="D61" s="115">
        <v>606</v>
      </c>
      <c r="E61" s="114">
        <v>634</v>
      </c>
      <c r="F61" s="114">
        <v>621</v>
      </c>
      <c r="G61" s="114">
        <v>620</v>
      </c>
      <c r="H61" s="140">
        <v>629</v>
      </c>
      <c r="I61" s="115">
        <v>-23</v>
      </c>
      <c r="J61" s="116">
        <v>-3.6565977742448332</v>
      </c>
    </row>
    <row r="62" spans="1:16" s="110" customFormat="1" ht="14.45" customHeight="1" x14ac:dyDescent="0.2">
      <c r="A62" s="120"/>
      <c r="B62" s="121" t="s">
        <v>111</v>
      </c>
      <c r="C62" s="113">
        <v>17.568263781555899</v>
      </c>
      <c r="D62" s="115">
        <v>682</v>
      </c>
      <c r="E62" s="114">
        <v>683</v>
      </c>
      <c r="F62" s="114">
        <v>669</v>
      </c>
      <c r="G62" s="114">
        <v>652</v>
      </c>
      <c r="H62" s="140">
        <v>629</v>
      </c>
      <c r="I62" s="115">
        <v>53</v>
      </c>
      <c r="J62" s="116">
        <v>8.4260731319554854</v>
      </c>
    </row>
    <row r="63" spans="1:16" s="110" customFormat="1" ht="14.45" customHeight="1" x14ac:dyDescent="0.2">
      <c r="A63" s="120"/>
      <c r="B63" s="121" t="s">
        <v>112</v>
      </c>
      <c r="C63" s="113">
        <v>1.9319938176197837</v>
      </c>
      <c r="D63" s="115">
        <v>75</v>
      </c>
      <c r="E63" s="114">
        <v>70</v>
      </c>
      <c r="F63" s="114">
        <v>72</v>
      </c>
      <c r="G63" s="114">
        <v>61</v>
      </c>
      <c r="H63" s="140">
        <v>67</v>
      </c>
      <c r="I63" s="115">
        <v>8</v>
      </c>
      <c r="J63" s="116">
        <v>11.940298507462687</v>
      </c>
    </row>
    <row r="64" spans="1:16" s="110" customFormat="1" ht="14.45" customHeight="1" x14ac:dyDescent="0.2">
      <c r="A64" s="120" t="s">
        <v>113</v>
      </c>
      <c r="B64" s="119" t="s">
        <v>116</v>
      </c>
      <c r="C64" s="113">
        <v>88.459556929417829</v>
      </c>
      <c r="D64" s="115">
        <v>3434</v>
      </c>
      <c r="E64" s="114">
        <v>3647</v>
      </c>
      <c r="F64" s="114">
        <v>3571</v>
      </c>
      <c r="G64" s="114">
        <v>3623</v>
      </c>
      <c r="H64" s="140">
        <v>3518</v>
      </c>
      <c r="I64" s="115">
        <v>-84</v>
      </c>
      <c r="J64" s="116">
        <v>-2.387720295622513</v>
      </c>
    </row>
    <row r="65" spans="1:10" s="110" customFormat="1" ht="14.45" customHeight="1" x14ac:dyDescent="0.2">
      <c r="A65" s="123"/>
      <c r="B65" s="124" t="s">
        <v>117</v>
      </c>
      <c r="C65" s="125">
        <v>11.437403400309119</v>
      </c>
      <c r="D65" s="143">
        <v>444</v>
      </c>
      <c r="E65" s="144">
        <v>501</v>
      </c>
      <c r="F65" s="144">
        <v>468</v>
      </c>
      <c r="G65" s="144">
        <v>487</v>
      </c>
      <c r="H65" s="145">
        <v>448</v>
      </c>
      <c r="I65" s="143">
        <v>-4</v>
      </c>
      <c r="J65" s="146">
        <v>-0.8928571428571429</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3922</v>
      </c>
      <c r="G11" s="114">
        <v>4146</v>
      </c>
      <c r="H11" s="114">
        <v>4015</v>
      </c>
      <c r="I11" s="114">
        <v>4107</v>
      </c>
      <c r="J11" s="140">
        <v>3984</v>
      </c>
      <c r="K11" s="114">
        <v>-62</v>
      </c>
      <c r="L11" s="116">
        <v>-1.5562248995983936</v>
      </c>
    </row>
    <row r="12" spans="1:17" s="110" customFormat="1" ht="24" customHeight="1" x14ac:dyDescent="0.2">
      <c r="A12" s="604" t="s">
        <v>185</v>
      </c>
      <c r="B12" s="605"/>
      <c r="C12" s="605"/>
      <c r="D12" s="606"/>
      <c r="E12" s="113">
        <v>43.26874043855176</v>
      </c>
      <c r="F12" s="115">
        <v>1697</v>
      </c>
      <c r="G12" s="114">
        <v>1774</v>
      </c>
      <c r="H12" s="114">
        <v>1721</v>
      </c>
      <c r="I12" s="114">
        <v>1712</v>
      </c>
      <c r="J12" s="140">
        <v>1685</v>
      </c>
      <c r="K12" s="114">
        <v>12</v>
      </c>
      <c r="L12" s="116">
        <v>0.71216617210682498</v>
      </c>
    </row>
    <row r="13" spans="1:17" s="110" customFormat="1" ht="15" customHeight="1" x14ac:dyDescent="0.2">
      <c r="A13" s="120"/>
      <c r="B13" s="612" t="s">
        <v>107</v>
      </c>
      <c r="C13" s="612"/>
      <c r="E13" s="113">
        <v>56.73125956144824</v>
      </c>
      <c r="F13" s="115">
        <v>2225</v>
      </c>
      <c r="G13" s="114">
        <v>2372</v>
      </c>
      <c r="H13" s="114">
        <v>2294</v>
      </c>
      <c r="I13" s="114">
        <v>2395</v>
      </c>
      <c r="J13" s="140">
        <v>2299</v>
      </c>
      <c r="K13" s="114">
        <v>-74</v>
      </c>
      <c r="L13" s="116">
        <v>-3.218790778599391</v>
      </c>
    </row>
    <row r="14" spans="1:17" s="110" customFormat="1" ht="22.5" customHeight="1" x14ac:dyDescent="0.2">
      <c r="A14" s="604" t="s">
        <v>186</v>
      </c>
      <c r="B14" s="605"/>
      <c r="C14" s="605"/>
      <c r="D14" s="606"/>
      <c r="E14" s="113">
        <v>20.525242223355431</v>
      </c>
      <c r="F14" s="115">
        <v>805</v>
      </c>
      <c r="G14" s="114">
        <v>871</v>
      </c>
      <c r="H14" s="114">
        <v>810</v>
      </c>
      <c r="I14" s="114">
        <v>878</v>
      </c>
      <c r="J14" s="140">
        <v>750</v>
      </c>
      <c r="K14" s="114">
        <v>55</v>
      </c>
      <c r="L14" s="116">
        <v>7.333333333333333</v>
      </c>
    </row>
    <row r="15" spans="1:17" s="110" customFormat="1" ht="15" customHeight="1" x14ac:dyDescent="0.2">
      <c r="A15" s="120"/>
      <c r="B15" s="119"/>
      <c r="C15" s="258" t="s">
        <v>106</v>
      </c>
      <c r="E15" s="113">
        <v>41.863354037267079</v>
      </c>
      <c r="F15" s="115">
        <v>337</v>
      </c>
      <c r="G15" s="114">
        <v>366</v>
      </c>
      <c r="H15" s="114">
        <v>330</v>
      </c>
      <c r="I15" s="114">
        <v>328</v>
      </c>
      <c r="J15" s="140">
        <v>298</v>
      </c>
      <c r="K15" s="114">
        <v>39</v>
      </c>
      <c r="L15" s="116">
        <v>13.087248322147651</v>
      </c>
    </row>
    <row r="16" spans="1:17" s="110" customFormat="1" ht="15" customHeight="1" x14ac:dyDescent="0.2">
      <c r="A16" s="120"/>
      <c r="B16" s="119"/>
      <c r="C16" s="258" t="s">
        <v>107</v>
      </c>
      <c r="E16" s="113">
        <v>58.136645962732921</v>
      </c>
      <c r="F16" s="115">
        <v>468</v>
      </c>
      <c r="G16" s="114">
        <v>505</v>
      </c>
      <c r="H16" s="114">
        <v>480</v>
      </c>
      <c r="I16" s="114">
        <v>550</v>
      </c>
      <c r="J16" s="140">
        <v>452</v>
      </c>
      <c r="K16" s="114">
        <v>16</v>
      </c>
      <c r="L16" s="116">
        <v>3.5398230088495577</v>
      </c>
    </row>
    <row r="17" spans="1:12" s="110" customFormat="1" ht="15" customHeight="1" x14ac:dyDescent="0.2">
      <c r="A17" s="120"/>
      <c r="B17" s="121" t="s">
        <v>109</v>
      </c>
      <c r="C17" s="258"/>
      <c r="E17" s="113">
        <v>42.733299337072921</v>
      </c>
      <c r="F17" s="115">
        <v>1676</v>
      </c>
      <c r="G17" s="114">
        <v>1809</v>
      </c>
      <c r="H17" s="114">
        <v>1755</v>
      </c>
      <c r="I17" s="114">
        <v>1801</v>
      </c>
      <c r="J17" s="140">
        <v>1825</v>
      </c>
      <c r="K17" s="114">
        <v>-149</v>
      </c>
      <c r="L17" s="116">
        <v>-8.1643835616438363</v>
      </c>
    </row>
    <row r="18" spans="1:12" s="110" customFormat="1" ht="15" customHeight="1" x14ac:dyDescent="0.2">
      <c r="A18" s="120"/>
      <c r="B18" s="119"/>
      <c r="C18" s="258" t="s">
        <v>106</v>
      </c>
      <c r="E18" s="113">
        <v>43.198090692124104</v>
      </c>
      <c r="F18" s="115">
        <v>724</v>
      </c>
      <c r="G18" s="114">
        <v>755</v>
      </c>
      <c r="H18" s="114">
        <v>745</v>
      </c>
      <c r="I18" s="114">
        <v>753</v>
      </c>
      <c r="J18" s="140">
        <v>762</v>
      </c>
      <c r="K18" s="114">
        <v>-38</v>
      </c>
      <c r="L18" s="116">
        <v>-4.9868766404199478</v>
      </c>
    </row>
    <row r="19" spans="1:12" s="110" customFormat="1" ht="15" customHeight="1" x14ac:dyDescent="0.2">
      <c r="A19" s="120"/>
      <c r="B19" s="119"/>
      <c r="C19" s="258" t="s">
        <v>107</v>
      </c>
      <c r="E19" s="113">
        <v>56.801909307875896</v>
      </c>
      <c r="F19" s="115">
        <v>952</v>
      </c>
      <c r="G19" s="114">
        <v>1054</v>
      </c>
      <c r="H19" s="114">
        <v>1010</v>
      </c>
      <c r="I19" s="114">
        <v>1048</v>
      </c>
      <c r="J19" s="140">
        <v>1063</v>
      </c>
      <c r="K19" s="114">
        <v>-111</v>
      </c>
      <c r="L19" s="116">
        <v>-10.44214487300094</v>
      </c>
    </row>
    <row r="20" spans="1:12" s="110" customFormat="1" ht="15" customHeight="1" x14ac:dyDescent="0.2">
      <c r="A20" s="120"/>
      <c r="B20" s="121" t="s">
        <v>110</v>
      </c>
      <c r="C20" s="258"/>
      <c r="E20" s="113">
        <v>17.6185619581846</v>
      </c>
      <c r="F20" s="115">
        <v>691</v>
      </c>
      <c r="G20" s="114">
        <v>709</v>
      </c>
      <c r="H20" s="114">
        <v>705</v>
      </c>
      <c r="I20" s="114">
        <v>715</v>
      </c>
      <c r="J20" s="140">
        <v>724</v>
      </c>
      <c r="K20" s="114">
        <v>-33</v>
      </c>
      <c r="L20" s="116">
        <v>-4.5580110497237571</v>
      </c>
    </row>
    <row r="21" spans="1:12" s="110" customFormat="1" ht="15" customHeight="1" x14ac:dyDescent="0.2">
      <c r="A21" s="120"/>
      <c r="B21" s="119"/>
      <c r="C21" s="258" t="s">
        <v>106</v>
      </c>
      <c r="E21" s="113">
        <v>38.205499276410997</v>
      </c>
      <c r="F21" s="115">
        <v>264</v>
      </c>
      <c r="G21" s="114">
        <v>269</v>
      </c>
      <c r="H21" s="114">
        <v>268</v>
      </c>
      <c r="I21" s="114">
        <v>277</v>
      </c>
      <c r="J21" s="140">
        <v>281</v>
      </c>
      <c r="K21" s="114">
        <v>-17</v>
      </c>
      <c r="L21" s="116">
        <v>-6.0498220640569391</v>
      </c>
    </row>
    <row r="22" spans="1:12" s="110" customFormat="1" ht="15" customHeight="1" x14ac:dyDescent="0.2">
      <c r="A22" s="120"/>
      <c r="B22" s="119"/>
      <c r="C22" s="258" t="s">
        <v>107</v>
      </c>
      <c r="E22" s="113">
        <v>61.794500723589003</v>
      </c>
      <c r="F22" s="115">
        <v>427</v>
      </c>
      <c r="G22" s="114">
        <v>440</v>
      </c>
      <c r="H22" s="114">
        <v>437</v>
      </c>
      <c r="I22" s="114">
        <v>438</v>
      </c>
      <c r="J22" s="140">
        <v>443</v>
      </c>
      <c r="K22" s="114">
        <v>-16</v>
      </c>
      <c r="L22" s="116">
        <v>-3.6117381489841986</v>
      </c>
    </row>
    <row r="23" spans="1:12" s="110" customFormat="1" ht="15" customHeight="1" x14ac:dyDescent="0.2">
      <c r="A23" s="120"/>
      <c r="B23" s="121" t="s">
        <v>111</v>
      </c>
      <c r="C23" s="258"/>
      <c r="E23" s="113">
        <v>19.122896481387048</v>
      </c>
      <c r="F23" s="115">
        <v>750</v>
      </c>
      <c r="G23" s="114">
        <v>757</v>
      </c>
      <c r="H23" s="114">
        <v>745</v>
      </c>
      <c r="I23" s="114">
        <v>713</v>
      </c>
      <c r="J23" s="140">
        <v>685</v>
      </c>
      <c r="K23" s="114">
        <v>65</v>
      </c>
      <c r="L23" s="116">
        <v>9.4890510948905114</v>
      </c>
    </row>
    <row r="24" spans="1:12" s="110" customFormat="1" ht="15" customHeight="1" x14ac:dyDescent="0.2">
      <c r="A24" s="120"/>
      <c r="B24" s="119"/>
      <c r="C24" s="258" t="s">
        <v>106</v>
      </c>
      <c r="E24" s="113">
        <v>49.6</v>
      </c>
      <c r="F24" s="115">
        <v>372</v>
      </c>
      <c r="G24" s="114">
        <v>384</v>
      </c>
      <c r="H24" s="114">
        <v>378</v>
      </c>
      <c r="I24" s="114">
        <v>354</v>
      </c>
      <c r="J24" s="140">
        <v>344</v>
      </c>
      <c r="K24" s="114">
        <v>28</v>
      </c>
      <c r="L24" s="116">
        <v>8.1395348837209305</v>
      </c>
    </row>
    <row r="25" spans="1:12" s="110" customFormat="1" ht="15" customHeight="1" x14ac:dyDescent="0.2">
      <c r="A25" s="120"/>
      <c r="B25" s="119"/>
      <c r="C25" s="258" t="s">
        <v>107</v>
      </c>
      <c r="E25" s="113">
        <v>50.4</v>
      </c>
      <c r="F25" s="115">
        <v>378</v>
      </c>
      <c r="G25" s="114">
        <v>373</v>
      </c>
      <c r="H25" s="114">
        <v>367</v>
      </c>
      <c r="I25" s="114">
        <v>359</v>
      </c>
      <c r="J25" s="140">
        <v>341</v>
      </c>
      <c r="K25" s="114">
        <v>37</v>
      </c>
      <c r="L25" s="116">
        <v>10.850439882697946</v>
      </c>
    </row>
    <row r="26" spans="1:12" s="110" customFormat="1" ht="15" customHeight="1" x14ac:dyDescent="0.2">
      <c r="A26" s="120"/>
      <c r="C26" s="121" t="s">
        <v>187</v>
      </c>
      <c r="D26" s="110" t="s">
        <v>188</v>
      </c>
      <c r="E26" s="113">
        <v>2.039775624681285</v>
      </c>
      <c r="F26" s="115">
        <v>80</v>
      </c>
      <c r="G26" s="114">
        <v>85</v>
      </c>
      <c r="H26" s="114">
        <v>85</v>
      </c>
      <c r="I26" s="114">
        <v>69</v>
      </c>
      <c r="J26" s="140">
        <v>73</v>
      </c>
      <c r="K26" s="114">
        <v>7</v>
      </c>
      <c r="L26" s="116">
        <v>9.5890410958904102</v>
      </c>
    </row>
    <row r="27" spans="1:12" s="110" customFormat="1" ht="15" customHeight="1" x14ac:dyDescent="0.2">
      <c r="A27" s="120"/>
      <c r="B27" s="119"/>
      <c r="D27" s="259" t="s">
        <v>106</v>
      </c>
      <c r="E27" s="113">
        <v>46.25</v>
      </c>
      <c r="F27" s="115">
        <v>37</v>
      </c>
      <c r="G27" s="114">
        <v>40</v>
      </c>
      <c r="H27" s="114">
        <v>34</v>
      </c>
      <c r="I27" s="114">
        <v>29</v>
      </c>
      <c r="J27" s="140">
        <v>29</v>
      </c>
      <c r="K27" s="114">
        <v>8</v>
      </c>
      <c r="L27" s="116">
        <v>27.586206896551722</v>
      </c>
    </row>
    <row r="28" spans="1:12" s="110" customFormat="1" ht="15" customHeight="1" x14ac:dyDescent="0.2">
      <c r="A28" s="120"/>
      <c r="B28" s="119"/>
      <c r="D28" s="259" t="s">
        <v>107</v>
      </c>
      <c r="E28" s="113">
        <v>53.75</v>
      </c>
      <c r="F28" s="115">
        <v>43</v>
      </c>
      <c r="G28" s="114">
        <v>45</v>
      </c>
      <c r="H28" s="114">
        <v>51</v>
      </c>
      <c r="I28" s="114">
        <v>40</v>
      </c>
      <c r="J28" s="140">
        <v>44</v>
      </c>
      <c r="K28" s="114">
        <v>-1</v>
      </c>
      <c r="L28" s="116">
        <v>-2.2727272727272729</v>
      </c>
    </row>
    <row r="29" spans="1:12" s="110" customFormat="1" ht="24" customHeight="1" x14ac:dyDescent="0.2">
      <c r="A29" s="604" t="s">
        <v>189</v>
      </c>
      <c r="B29" s="605"/>
      <c r="C29" s="605"/>
      <c r="D29" s="606"/>
      <c r="E29" s="113">
        <v>91.840897501274853</v>
      </c>
      <c r="F29" s="115">
        <v>3602</v>
      </c>
      <c r="G29" s="114">
        <v>3766</v>
      </c>
      <c r="H29" s="114">
        <v>3666</v>
      </c>
      <c r="I29" s="114">
        <v>3736</v>
      </c>
      <c r="J29" s="140">
        <v>3665</v>
      </c>
      <c r="K29" s="114">
        <v>-63</v>
      </c>
      <c r="L29" s="116">
        <v>-1.7189631650750341</v>
      </c>
    </row>
    <row r="30" spans="1:12" s="110" customFormat="1" ht="15" customHeight="1" x14ac:dyDescent="0.2">
      <c r="A30" s="120"/>
      <c r="B30" s="119"/>
      <c r="C30" s="258" t="s">
        <v>106</v>
      </c>
      <c r="E30" s="113">
        <v>42.809550249861189</v>
      </c>
      <c r="F30" s="115">
        <v>1542</v>
      </c>
      <c r="G30" s="114">
        <v>1592</v>
      </c>
      <c r="H30" s="114">
        <v>1547</v>
      </c>
      <c r="I30" s="114">
        <v>1529</v>
      </c>
      <c r="J30" s="140">
        <v>1526</v>
      </c>
      <c r="K30" s="114">
        <v>16</v>
      </c>
      <c r="L30" s="116">
        <v>1.0484927916120577</v>
      </c>
    </row>
    <row r="31" spans="1:12" s="110" customFormat="1" ht="15" customHeight="1" x14ac:dyDescent="0.2">
      <c r="A31" s="120"/>
      <c r="B31" s="119"/>
      <c r="C31" s="258" t="s">
        <v>107</v>
      </c>
      <c r="E31" s="113">
        <v>57.190449750138811</v>
      </c>
      <c r="F31" s="115">
        <v>2060</v>
      </c>
      <c r="G31" s="114">
        <v>2174</v>
      </c>
      <c r="H31" s="114">
        <v>2119</v>
      </c>
      <c r="I31" s="114">
        <v>2207</v>
      </c>
      <c r="J31" s="140">
        <v>2139</v>
      </c>
      <c r="K31" s="114">
        <v>-79</v>
      </c>
      <c r="L31" s="116">
        <v>-3.6933146330060778</v>
      </c>
    </row>
    <row r="32" spans="1:12" s="110" customFormat="1" ht="15" customHeight="1" x14ac:dyDescent="0.2">
      <c r="A32" s="120"/>
      <c r="B32" s="119" t="s">
        <v>117</v>
      </c>
      <c r="C32" s="258"/>
      <c r="E32" s="113">
        <v>8.0571137174910756</v>
      </c>
      <c r="F32" s="114">
        <v>316</v>
      </c>
      <c r="G32" s="114">
        <v>376</v>
      </c>
      <c r="H32" s="114">
        <v>345</v>
      </c>
      <c r="I32" s="114">
        <v>368</v>
      </c>
      <c r="J32" s="140">
        <v>315</v>
      </c>
      <c r="K32" s="114">
        <v>1</v>
      </c>
      <c r="L32" s="116">
        <v>0.31746031746031744</v>
      </c>
    </row>
    <row r="33" spans="1:12" s="110" customFormat="1" ht="15" customHeight="1" x14ac:dyDescent="0.2">
      <c r="A33" s="120"/>
      <c r="B33" s="119"/>
      <c r="C33" s="258" t="s">
        <v>106</v>
      </c>
      <c r="E33" s="113">
        <v>49.050632911392405</v>
      </c>
      <c r="F33" s="114">
        <v>155</v>
      </c>
      <c r="G33" s="114">
        <v>182</v>
      </c>
      <c r="H33" s="114">
        <v>174</v>
      </c>
      <c r="I33" s="114">
        <v>183</v>
      </c>
      <c r="J33" s="140">
        <v>158</v>
      </c>
      <c r="K33" s="114">
        <v>-3</v>
      </c>
      <c r="L33" s="116">
        <v>-1.8987341772151898</v>
      </c>
    </row>
    <row r="34" spans="1:12" s="110" customFormat="1" ht="15" customHeight="1" x14ac:dyDescent="0.2">
      <c r="A34" s="120"/>
      <c r="B34" s="119"/>
      <c r="C34" s="258" t="s">
        <v>107</v>
      </c>
      <c r="E34" s="113">
        <v>50.949367088607595</v>
      </c>
      <c r="F34" s="114">
        <v>161</v>
      </c>
      <c r="G34" s="114">
        <v>194</v>
      </c>
      <c r="H34" s="114">
        <v>171</v>
      </c>
      <c r="I34" s="114">
        <v>185</v>
      </c>
      <c r="J34" s="140">
        <v>157</v>
      </c>
      <c r="K34" s="114">
        <v>4</v>
      </c>
      <c r="L34" s="116">
        <v>2.5477707006369426</v>
      </c>
    </row>
    <row r="35" spans="1:12" s="110" customFormat="1" ht="24" customHeight="1" x14ac:dyDescent="0.2">
      <c r="A35" s="604" t="s">
        <v>192</v>
      </c>
      <c r="B35" s="605"/>
      <c r="C35" s="605"/>
      <c r="D35" s="606"/>
      <c r="E35" s="113">
        <v>18.383477817440081</v>
      </c>
      <c r="F35" s="114">
        <v>721</v>
      </c>
      <c r="G35" s="114">
        <v>776</v>
      </c>
      <c r="H35" s="114">
        <v>729</v>
      </c>
      <c r="I35" s="114">
        <v>787</v>
      </c>
      <c r="J35" s="114">
        <v>688</v>
      </c>
      <c r="K35" s="318">
        <v>33</v>
      </c>
      <c r="L35" s="319">
        <v>4.7965116279069768</v>
      </c>
    </row>
    <row r="36" spans="1:12" s="110" customFormat="1" ht="15" customHeight="1" x14ac:dyDescent="0.2">
      <c r="A36" s="120"/>
      <c r="B36" s="119"/>
      <c r="C36" s="258" t="s">
        <v>106</v>
      </c>
      <c r="E36" s="113">
        <v>44.105409153952841</v>
      </c>
      <c r="F36" s="114">
        <v>318</v>
      </c>
      <c r="G36" s="114">
        <v>341</v>
      </c>
      <c r="H36" s="114">
        <v>314</v>
      </c>
      <c r="I36" s="114">
        <v>329</v>
      </c>
      <c r="J36" s="114">
        <v>298</v>
      </c>
      <c r="K36" s="318">
        <v>20</v>
      </c>
      <c r="L36" s="116">
        <v>6.7114093959731544</v>
      </c>
    </row>
    <row r="37" spans="1:12" s="110" customFormat="1" ht="15" customHeight="1" x14ac:dyDescent="0.2">
      <c r="A37" s="120"/>
      <c r="B37" s="119"/>
      <c r="C37" s="258" t="s">
        <v>107</v>
      </c>
      <c r="E37" s="113">
        <v>55.894590846047159</v>
      </c>
      <c r="F37" s="114">
        <v>403</v>
      </c>
      <c r="G37" s="114">
        <v>435</v>
      </c>
      <c r="H37" s="114">
        <v>415</v>
      </c>
      <c r="I37" s="114">
        <v>458</v>
      </c>
      <c r="J37" s="140">
        <v>390</v>
      </c>
      <c r="K37" s="114">
        <v>13</v>
      </c>
      <c r="L37" s="116">
        <v>3.3333333333333335</v>
      </c>
    </row>
    <row r="38" spans="1:12" s="110" customFormat="1" ht="15" customHeight="1" x14ac:dyDescent="0.2">
      <c r="A38" s="120"/>
      <c r="B38" s="119" t="s">
        <v>328</v>
      </c>
      <c r="C38" s="258"/>
      <c r="E38" s="113">
        <v>49.464558898521162</v>
      </c>
      <c r="F38" s="114">
        <v>1940</v>
      </c>
      <c r="G38" s="114">
        <v>2023</v>
      </c>
      <c r="H38" s="114">
        <v>1989</v>
      </c>
      <c r="I38" s="114">
        <v>1971</v>
      </c>
      <c r="J38" s="140">
        <v>1986</v>
      </c>
      <c r="K38" s="114">
        <v>-46</v>
      </c>
      <c r="L38" s="116">
        <v>-2.3162134944612287</v>
      </c>
    </row>
    <row r="39" spans="1:12" s="110" customFormat="1" ht="15" customHeight="1" x14ac:dyDescent="0.2">
      <c r="A39" s="120"/>
      <c r="B39" s="119"/>
      <c r="C39" s="258" t="s">
        <v>106</v>
      </c>
      <c r="E39" s="113">
        <v>42.886597938144327</v>
      </c>
      <c r="F39" s="115">
        <v>832</v>
      </c>
      <c r="G39" s="114">
        <v>854</v>
      </c>
      <c r="H39" s="114">
        <v>832</v>
      </c>
      <c r="I39" s="114">
        <v>807</v>
      </c>
      <c r="J39" s="140">
        <v>824</v>
      </c>
      <c r="K39" s="114">
        <v>8</v>
      </c>
      <c r="L39" s="116">
        <v>0.970873786407767</v>
      </c>
    </row>
    <row r="40" spans="1:12" s="110" customFormat="1" ht="15" customHeight="1" x14ac:dyDescent="0.2">
      <c r="A40" s="120"/>
      <c r="B40" s="119"/>
      <c r="C40" s="258" t="s">
        <v>107</v>
      </c>
      <c r="E40" s="113">
        <v>57.113402061855673</v>
      </c>
      <c r="F40" s="115">
        <v>1108</v>
      </c>
      <c r="G40" s="114">
        <v>1169</v>
      </c>
      <c r="H40" s="114">
        <v>1157</v>
      </c>
      <c r="I40" s="114">
        <v>1164</v>
      </c>
      <c r="J40" s="140">
        <v>1162</v>
      </c>
      <c r="K40" s="114">
        <v>-54</v>
      </c>
      <c r="L40" s="116">
        <v>-4.6471600688468158</v>
      </c>
    </row>
    <row r="41" spans="1:12" s="110" customFormat="1" ht="15" customHeight="1" x14ac:dyDescent="0.2">
      <c r="A41" s="120"/>
      <c r="B41" s="320" t="s">
        <v>516</v>
      </c>
      <c r="C41" s="258"/>
      <c r="E41" s="113">
        <v>18.434472208057112</v>
      </c>
      <c r="F41" s="115">
        <v>723</v>
      </c>
      <c r="G41" s="114">
        <v>762</v>
      </c>
      <c r="H41" s="114">
        <v>740</v>
      </c>
      <c r="I41" s="114">
        <v>767</v>
      </c>
      <c r="J41" s="140">
        <v>727</v>
      </c>
      <c r="K41" s="114">
        <v>-4</v>
      </c>
      <c r="L41" s="116">
        <v>-0.55020632737276476</v>
      </c>
    </row>
    <row r="42" spans="1:12" s="110" customFormat="1" ht="15" customHeight="1" x14ac:dyDescent="0.2">
      <c r="A42" s="120"/>
      <c r="B42" s="119"/>
      <c r="C42" s="268" t="s">
        <v>106</v>
      </c>
      <c r="D42" s="182"/>
      <c r="E42" s="113">
        <v>45.50484094052559</v>
      </c>
      <c r="F42" s="115">
        <v>329</v>
      </c>
      <c r="G42" s="114">
        <v>338</v>
      </c>
      <c r="H42" s="114">
        <v>333</v>
      </c>
      <c r="I42" s="114">
        <v>327</v>
      </c>
      <c r="J42" s="140">
        <v>310</v>
      </c>
      <c r="K42" s="114">
        <v>19</v>
      </c>
      <c r="L42" s="116">
        <v>6.129032258064516</v>
      </c>
    </row>
    <row r="43" spans="1:12" s="110" customFormat="1" ht="15" customHeight="1" x14ac:dyDescent="0.2">
      <c r="A43" s="120"/>
      <c r="B43" s="119"/>
      <c r="C43" s="268" t="s">
        <v>107</v>
      </c>
      <c r="D43" s="182"/>
      <c r="E43" s="113">
        <v>54.49515905947441</v>
      </c>
      <c r="F43" s="115">
        <v>394</v>
      </c>
      <c r="G43" s="114">
        <v>424</v>
      </c>
      <c r="H43" s="114">
        <v>407</v>
      </c>
      <c r="I43" s="114">
        <v>440</v>
      </c>
      <c r="J43" s="140">
        <v>417</v>
      </c>
      <c r="K43" s="114">
        <v>-23</v>
      </c>
      <c r="L43" s="116">
        <v>-5.5155875299760195</v>
      </c>
    </row>
    <row r="44" spans="1:12" s="110" customFormat="1" ht="15" customHeight="1" x14ac:dyDescent="0.2">
      <c r="A44" s="120"/>
      <c r="B44" s="119" t="s">
        <v>205</v>
      </c>
      <c r="C44" s="268"/>
      <c r="D44" s="182"/>
      <c r="E44" s="113">
        <v>13.717491075981641</v>
      </c>
      <c r="F44" s="115">
        <v>538</v>
      </c>
      <c r="G44" s="114">
        <v>585</v>
      </c>
      <c r="H44" s="114">
        <v>557</v>
      </c>
      <c r="I44" s="114">
        <v>582</v>
      </c>
      <c r="J44" s="140">
        <v>583</v>
      </c>
      <c r="K44" s="114">
        <v>-45</v>
      </c>
      <c r="L44" s="116">
        <v>-7.7186963979416809</v>
      </c>
    </row>
    <row r="45" spans="1:12" s="110" customFormat="1" ht="15" customHeight="1" x14ac:dyDescent="0.2">
      <c r="A45" s="120"/>
      <c r="B45" s="119"/>
      <c r="C45" s="268" t="s">
        <v>106</v>
      </c>
      <c r="D45" s="182"/>
      <c r="E45" s="113">
        <v>40.520446096654275</v>
      </c>
      <c r="F45" s="115">
        <v>218</v>
      </c>
      <c r="G45" s="114">
        <v>241</v>
      </c>
      <c r="H45" s="114">
        <v>242</v>
      </c>
      <c r="I45" s="114">
        <v>249</v>
      </c>
      <c r="J45" s="140">
        <v>253</v>
      </c>
      <c r="K45" s="114">
        <v>-35</v>
      </c>
      <c r="L45" s="116">
        <v>-13.83399209486166</v>
      </c>
    </row>
    <row r="46" spans="1:12" s="110" customFormat="1" ht="15" customHeight="1" x14ac:dyDescent="0.2">
      <c r="A46" s="123"/>
      <c r="B46" s="124"/>
      <c r="C46" s="260" t="s">
        <v>107</v>
      </c>
      <c r="D46" s="261"/>
      <c r="E46" s="125">
        <v>59.479553903345725</v>
      </c>
      <c r="F46" s="143">
        <v>320</v>
      </c>
      <c r="G46" s="144">
        <v>344</v>
      </c>
      <c r="H46" s="144">
        <v>315</v>
      </c>
      <c r="I46" s="144">
        <v>333</v>
      </c>
      <c r="J46" s="145">
        <v>330</v>
      </c>
      <c r="K46" s="144">
        <v>-10</v>
      </c>
      <c r="L46" s="146">
        <v>-3.0303030303030303</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3922</v>
      </c>
      <c r="E11" s="114">
        <v>4146</v>
      </c>
      <c r="F11" s="114">
        <v>4015</v>
      </c>
      <c r="G11" s="114">
        <v>4107</v>
      </c>
      <c r="H11" s="140">
        <v>3984</v>
      </c>
      <c r="I11" s="115">
        <v>-62</v>
      </c>
      <c r="J11" s="116">
        <v>-1.5562248995983936</v>
      </c>
    </row>
    <row r="12" spans="1:15" s="110" customFormat="1" ht="24.95" customHeight="1" x14ac:dyDescent="0.2">
      <c r="A12" s="193" t="s">
        <v>132</v>
      </c>
      <c r="B12" s="194" t="s">
        <v>133</v>
      </c>
      <c r="C12" s="113" t="s">
        <v>513</v>
      </c>
      <c r="D12" s="115" t="s">
        <v>513</v>
      </c>
      <c r="E12" s="114" t="s">
        <v>513</v>
      </c>
      <c r="F12" s="114" t="s">
        <v>513</v>
      </c>
      <c r="G12" s="114" t="s">
        <v>513</v>
      </c>
      <c r="H12" s="140" t="s">
        <v>513</v>
      </c>
      <c r="I12" s="115" t="s">
        <v>513</v>
      </c>
      <c r="J12" s="116" t="s">
        <v>513</v>
      </c>
    </row>
    <row r="13" spans="1:15" s="110" customFormat="1" ht="24.95" customHeight="1" x14ac:dyDescent="0.2">
      <c r="A13" s="193" t="s">
        <v>134</v>
      </c>
      <c r="B13" s="199" t="s">
        <v>214</v>
      </c>
      <c r="C13" s="113" t="s">
        <v>513</v>
      </c>
      <c r="D13" s="115" t="s">
        <v>513</v>
      </c>
      <c r="E13" s="114" t="s">
        <v>513</v>
      </c>
      <c r="F13" s="114" t="s">
        <v>513</v>
      </c>
      <c r="G13" s="114" t="s">
        <v>513</v>
      </c>
      <c r="H13" s="140" t="s">
        <v>513</v>
      </c>
      <c r="I13" s="115" t="s">
        <v>513</v>
      </c>
      <c r="J13" s="116" t="s">
        <v>513</v>
      </c>
    </row>
    <row r="14" spans="1:15" s="287" customFormat="1" ht="24.95" customHeight="1" x14ac:dyDescent="0.2">
      <c r="A14" s="193" t="s">
        <v>215</v>
      </c>
      <c r="B14" s="199" t="s">
        <v>137</v>
      </c>
      <c r="C14" s="113">
        <v>3.3911269760326364</v>
      </c>
      <c r="D14" s="115">
        <v>133</v>
      </c>
      <c r="E14" s="114">
        <v>140</v>
      </c>
      <c r="F14" s="114">
        <v>144</v>
      </c>
      <c r="G14" s="114">
        <v>154</v>
      </c>
      <c r="H14" s="140">
        <v>146</v>
      </c>
      <c r="I14" s="115">
        <v>-13</v>
      </c>
      <c r="J14" s="116">
        <v>-8.9041095890410951</v>
      </c>
      <c r="K14" s="110"/>
      <c r="L14" s="110"/>
      <c r="M14" s="110"/>
      <c r="N14" s="110"/>
      <c r="O14" s="110"/>
    </row>
    <row r="15" spans="1:15" s="110" customFormat="1" ht="24.95" customHeight="1" x14ac:dyDescent="0.2">
      <c r="A15" s="193" t="s">
        <v>216</v>
      </c>
      <c r="B15" s="199" t="s">
        <v>217</v>
      </c>
      <c r="C15" s="113">
        <v>1.5298317185109638</v>
      </c>
      <c r="D15" s="115">
        <v>60</v>
      </c>
      <c r="E15" s="114">
        <v>64</v>
      </c>
      <c r="F15" s="114">
        <v>71</v>
      </c>
      <c r="G15" s="114">
        <v>84</v>
      </c>
      <c r="H15" s="140">
        <v>75</v>
      </c>
      <c r="I15" s="115">
        <v>-15</v>
      </c>
      <c r="J15" s="116">
        <v>-20</v>
      </c>
    </row>
    <row r="16" spans="1:15" s="287" customFormat="1" ht="24.95" customHeight="1" x14ac:dyDescent="0.2">
      <c r="A16" s="193" t="s">
        <v>218</v>
      </c>
      <c r="B16" s="199" t="s">
        <v>141</v>
      </c>
      <c r="C16" s="113">
        <v>1.3003569607343193</v>
      </c>
      <c r="D16" s="115">
        <v>51</v>
      </c>
      <c r="E16" s="114">
        <v>56</v>
      </c>
      <c r="F16" s="114">
        <v>54</v>
      </c>
      <c r="G16" s="114">
        <v>51</v>
      </c>
      <c r="H16" s="140">
        <v>53</v>
      </c>
      <c r="I16" s="115">
        <v>-2</v>
      </c>
      <c r="J16" s="116">
        <v>-3.7735849056603774</v>
      </c>
      <c r="K16" s="110"/>
      <c r="L16" s="110"/>
      <c r="M16" s="110"/>
      <c r="N16" s="110"/>
      <c r="O16" s="110"/>
    </row>
    <row r="17" spans="1:15" s="110" customFormat="1" ht="24.95" customHeight="1" x14ac:dyDescent="0.2">
      <c r="A17" s="193" t="s">
        <v>142</v>
      </c>
      <c r="B17" s="199" t="s">
        <v>220</v>
      </c>
      <c r="C17" s="113">
        <v>0.56093829678735341</v>
      </c>
      <c r="D17" s="115">
        <v>22</v>
      </c>
      <c r="E17" s="114">
        <v>20</v>
      </c>
      <c r="F17" s="114">
        <v>19</v>
      </c>
      <c r="G17" s="114">
        <v>19</v>
      </c>
      <c r="H17" s="140">
        <v>18</v>
      </c>
      <c r="I17" s="115">
        <v>4</v>
      </c>
      <c r="J17" s="116">
        <v>22.222222222222221</v>
      </c>
    </row>
    <row r="18" spans="1:15" s="287" customFormat="1" ht="24.95" customHeight="1" x14ac:dyDescent="0.2">
      <c r="A18" s="201" t="s">
        <v>144</v>
      </c>
      <c r="B18" s="202" t="s">
        <v>145</v>
      </c>
      <c r="C18" s="113">
        <v>3.3146353901070884</v>
      </c>
      <c r="D18" s="115">
        <v>130</v>
      </c>
      <c r="E18" s="114">
        <v>124</v>
      </c>
      <c r="F18" s="114">
        <v>126</v>
      </c>
      <c r="G18" s="114" t="s">
        <v>513</v>
      </c>
      <c r="H18" s="140" t="s">
        <v>513</v>
      </c>
      <c r="I18" s="115" t="s">
        <v>513</v>
      </c>
      <c r="J18" s="116" t="s">
        <v>513</v>
      </c>
      <c r="K18" s="110"/>
      <c r="L18" s="110"/>
      <c r="M18" s="110"/>
      <c r="N18" s="110"/>
      <c r="O18" s="110"/>
    </row>
    <row r="19" spans="1:15" s="110" customFormat="1" ht="24.95" customHeight="1" x14ac:dyDescent="0.2">
      <c r="A19" s="193" t="s">
        <v>146</v>
      </c>
      <c r="B19" s="199" t="s">
        <v>147</v>
      </c>
      <c r="C19" s="113">
        <v>16.241713411524731</v>
      </c>
      <c r="D19" s="115">
        <v>637</v>
      </c>
      <c r="E19" s="114">
        <v>656</v>
      </c>
      <c r="F19" s="114">
        <v>597</v>
      </c>
      <c r="G19" s="114">
        <v>618</v>
      </c>
      <c r="H19" s="140">
        <v>626</v>
      </c>
      <c r="I19" s="115">
        <v>11</v>
      </c>
      <c r="J19" s="116">
        <v>1.7571884984025559</v>
      </c>
    </row>
    <row r="20" spans="1:15" s="287" customFormat="1" ht="24.95" customHeight="1" x14ac:dyDescent="0.2">
      <c r="A20" s="193" t="s">
        <v>148</v>
      </c>
      <c r="B20" s="199" t="s">
        <v>149</v>
      </c>
      <c r="C20" s="113" t="s">
        <v>513</v>
      </c>
      <c r="D20" s="115" t="s">
        <v>513</v>
      </c>
      <c r="E20" s="114" t="s">
        <v>513</v>
      </c>
      <c r="F20" s="114" t="s">
        <v>513</v>
      </c>
      <c r="G20" s="114">
        <v>373</v>
      </c>
      <c r="H20" s="140">
        <v>372</v>
      </c>
      <c r="I20" s="115" t="s">
        <v>513</v>
      </c>
      <c r="J20" s="116" t="s">
        <v>513</v>
      </c>
      <c r="K20" s="110"/>
      <c r="L20" s="110"/>
      <c r="M20" s="110"/>
      <c r="N20" s="110"/>
      <c r="O20" s="110"/>
    </row>
    <row r="21" spans="1:15" s="110" customFormat="1" ht="24.95" customHeight="1" x14ac:dyDescent="0.2">
      <c r="A21" s="201" t="s">
        <v>150</v>
      </c>
      <c r="B21" s="202" t="s">
        <v>151</v>
      </c>
      <c r="C21" s="113">
        <v>18.230494645588987</v>
      </c>
      <c r="D21" s="115">
        <v>715</v>
      </c>
      <c r="E21" s="114">
        <v>848</v>
      </c>
      <c r="F21" s="114">
        <v>790</v>
      </c>
      <c r="G21" s="114">
        <v>807</v>
      </c>
      <c r="H21" s="140">
        <v>737</v>
      </c>
      <c r="I21" s="115">
        <v>-22</v>
      </c>
      <c r="J21" s="116">
        <v>-2.9850746268656718</v>
      </c>
    </row>
    <row r="22" spans="1:15" s="110" customFormat="1" ht="24.95" customHeight="1" x14ac:dyDescent="0.2">
      <c r="A22" s="201" t="s">
        <v>152</v>
      </c>
      <c r="B22" s="199" t="s">
        <v>153</v>
      </c>
      <c r="C22" s="113">
        <v>1.9122896481387048</v>
      </c>
      <c r="D22" s="115">
        <v>75</v>
      </c>
      <c r="E22" s="114">
        <v>80</v>
      </c>
      <c r="F22" s="114">
        <v>82</v>
      </c>
      <c r="G22" s="114">
        <v>82</v>
      </c>
      <c r="H22" s="140">
        <v>79</v>
      </c>
      <c r="I22" s="115">
        <v>-4</v>
      </c>
      <c r="J22" s="116">
        <v>-5.0632911392405067</v>
      </c>
    </row>
    <row r="23" spans="1:15" s="110" customFormat="1" ht="24.95" customHeight="1" x14ac:dyDescent="0.2">
      <c r="A23" s="193" t="s">
        <v>154</v>
      </c>
      <c r="B23" s="199" t="s">
        <v>155</v>
      </c>
      <c r="C23" s="113" t="s">
        <v>513</v>
      </c>
      <c r="D23" s="115" t="s">
        <v>513</v>
      </c>
      <c r="E23" s="114" t="s">
        <v>513</v>
      </c>
      <c r="F23" s="114" t="s">
        <v>513</v>
      </c>
      <c r="G23" s="114">
        <v>44</v>
      </c>
      <c r="H23" s="140">
        <v>43</v>
      </c>
      <c r="I23" s="115" t="s">
        <v>513</v>
      </c>
      <c r="J23" s="116" t="s">
        <v>513</v>
      </c>
    </row>
    <row r="24" spans="1:15" s="110" customFormat="1" ht="24.95" customHeight="1" x14ac:dyDescent="0.2">
      <c r="A24" s="193" t="s">
        <v>156</v>
      </c>
      <c r="B24" s="199" t="s">
        <v>221</v>
      </c>
      <c r="C24" s="113">
        <v>11.193268740438551</v>
      </c>
      <c r="D24" s="115">
        <v>439</v>
      </c>
      <c r="E24" s="114">
        <v>465</v>
      </c>
      <c r="F24" s="114">
        <v>452</v>
      </c>
      <c r="G24" s="114">
        <v>461</v>
      </c>
      <c r="H24" s="140">
        <v>442</v>
      </c>
      <c r="I24" s="115">
        <v>-3</v>
      </c>
      <c r="J24" s="116">
        <v>-0.67873303167420818</v>
      </c>
    </row>
    <row r="25" spans="1:15" s="110" customFormat="1" ht="24.95" customHeight="1" x14ac:dyDescent="0.2">
      <c r="A25" s="193" t="s">
        <v>222</v>
      </c>
      <c r="B25" s="204" t="s">
        <v>159</v>
      </c>
      <c r="C25" s="113">
        <v>5.9663437021927592</v>
      </c>
      <c r="D25" s="115">
        <v>234</v>
      </c>
      <c r="E25" s="114">
        <v>241</v>
      </c>
      <c r="F25" s="114">
        <v>232</v>
      </c>
      <c r="G25" s="114">
        <v>226</v>
      </c>
      <c r="H25" s="140">
        <v>246</v>
      </c>
      <c r="I25" s="115">
        <v>-12</v>
      </c>
      <c r="J25" s="116">
        <v>-4.8780487804878048</v>
      </c>
    </row>
    <row r="26" spans="1:15" s="110" customFormat="1" ht="24.95" customHeight="1" x14ac:dyDescent="0.2">
      <c r="A26" s="201">
        <v>782.78300000000002</v>
      </c>
      <c r="B26" s="203" t="s">
        <v>160</v>
      </c>
      <c r="C26" s="113">
        <v>0.79041305456399791</v>
      </c>
      <c r="D26" s="115">
        <v>31</v>
      </c>
      <c r="E26" s="114">
        <v>24</v>
      </c>
      <c r="F26" s="114" t="s">
        <v>513</v>
      </c>
      <c r="G26" s="114">
        <v>16</v>
      </c>
      <c r="H26" s="140" t="s">
        <v>513</v>
      </c>
      <c r="I26" s="115" t="s">
        <v>513</v>
      </c>
      <c r="J26" s="116" t="s">
        <v>513</v>
      </c>
    </row>
    <row r="27" spans="1:15" s="110" customFormat="1" ht="24.95" customHeight="1" x14ac:dyDescent="0.2">
      <c r="A27" s="193" t="s">
        <v>161</v>
      </c>
      <c r="B27" s="199" t="s">
        <v>162</v>
      </c>
      <c r="C27" s="113">
        <v>0.22947475777664456</v>
      </c>
      <c r="D27" s="115">
        <v>9</v>
      </c>
      <c r="E27" s="114">
        <v>10</v>
      </c>
      <c r="F27" s="114" t="s">
        <v>513</v>
      </c>
      <c r="G27" s="114">
        <v>10</v>
      </c>
      <c r="H27" s="140" t="s">
        <v>513</v>
      </c>
      <c r="I27" s="115" t="s">
        <v>513</v>
      </c>
      <c r="J27" s="116" t="s">
        <v>513</v>
      </c>
    </row>
    <row r="28" spans="1:15" s="110" customFormat="1" ht="24.95" customHeight="1" x14ac:dyDescent="0.2">
      <c r="A28" s="193" t="s">
        <v>163</v>
      </c>
      <c r="B28" s="199" t="s">
        <v>164</v>
      </c>
      <c r="C28" s="113">
        <v>3.9010708822029576</v>
      </c>
      <c r="D28" s="115">
        <v>153</v>
      </c>
      <c r="E28" s="114">
        <v>174</v>
      </c>
      <c r="F28" s="114">
        <v>155</v>
      </c>
      <c r="G28" s="114">
        <v>189</v>
      </c>
      <c r="H28" s="140">
        <v>176</v>
      </c>
      <c r="I28" s="115">
        <v>-23</v>
      </c>
      <c r="J28" s="116">
        <v>-13.068181818181818</v>
      </c>
    </row>
    <row r="29" spans="1:15" s="110" customFormat="1" ht="24.95" customHeight="1" x14ac:dyDescent="0.2">
      <c r="A29" s="193">
        <v>86</v>
      </c>
      <c r="B29" s="199" t="s">
        <v>165</v>
      </c>
      <c r="C29" s="113">
        <v>6.4252932177460478</v>
      </c>
      <c r="D29" s="115">
        <v>252</v>
      </c>
      <c r="E29" s="114">
        <v>245</v>
      </c>
      <c r="F29" s="114">
        <v>238</v>
      </c>
      <c r="G29" s="114">
        <v>236</v>
      </c>
      <c r="H29" s="140">
        <v>254</v>
      </c>
      <c r="I29" s="115">
        <v>-2</v>
      </c>
      <c r="J29" s="116">
        <v>-0.78740157480314965</v>
      </c>
    </row>
    <row r="30" spans="1:15" s="110" customFormat="1" ht="24.95" customHeight="1" x14ac:dyDescent="0.2">
      <c r="A30" s="193">
        <v>87.88</v>
      </c>
      <c r="B30" s="204" t="s">
        <v>166</v>
      </c>
      <c r="C30" s="113">
        <v>5.1504334523202449</v>
      </c>
      <c r="D30" s="115">
        <v>202</v>
      </c>
      <c r="E30" s="114">
        <v>199</v>
      </c>
      <c r="F30" s="114">
        <v>206</v>
      </c>
      <c r="G30" s="114">
        <v>202</v>
      </c>
      <c r="H30" s="140">
        <v>198</v>
      </c>
      <c r="I30" s="115">
        <v>4</v>
      </c>
      <c r="J30" s="116">
        <v>2.0202020202020203</v>
      </c>
    </row>
    <row r="31" spans="1:15" s="110" customFormat="1" ht="24.95" customHeight="1" x14ac:dyDescent="0.2">
      <c r="A31" s="193" t="s">
        <v>167</v>
      </c>
      <c r="B31" s="199" t="s">
        <v>168</v>
      </c>
      <c r="C31" s="113">
        <v>12.493625701172871</v>
      </c>
      <c r="D31" s="115">
        <v>490</v>
      </c>
      <c r="E31" s="114">
        <v>512</v>
      </c>
      <c r="F31" s="114">
        <v>523</v>
      </c>
      <c r="G31" s="114">
        <v>544</v>
      </c>
      <c r="H31" s="140">
        <v>505</v>
      </c>
      <c r="I31" s="115">
        <v>-15</v>
      </c>
      <c r="J31" s="116">
        <v>-2.9702970297029703</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t="s">
        <v>513</v>
      </c>
      <c r="D34" s="115" t="s">
        <v>513</v>
      </c>
      <c r="E34" s="114" t="s">
        <v>513</v>
      </c>
      <c r="F34" s="114" t="s">
        <v>513</v>
      </c>
      <c r="G34" s="114" t="s">
        <v>513</v>
      </c>
      <c r="H34" s="140" t="s">
        <v>513</v>
      </c>
      <c r="I34" s="115" t="s">
        <v>513</v>
      </c>
      <c r="J34" s="116" t="s">
        <v>513</v>
      </c>
    </row>
    <row r="35" spans="1:10" s="110" customFormat="1" ht="24.95" customHeight="1" x14ac:dyDescent="0.2">
      <c r="A35" s="292" t="s">
        <v>171</v>
      </c>
      <c r="B35" s="293" t="s">
        <v>172</v>
      </c>
      <c r="C35" s="113" t="s">
        <v>513</v>
      </c>
      <c r="D35" s="115" t="s">
        <v>513</v>
      </c>
      <c r="E35" s="114" t="s">
        <v>513</v>
      </c>
      <c r="F35" s="114" t="s">
        <v>513</v>
      </c>
      <c r="G35" s="114" t="s">
        <v>513</v>
      </c>
      <c r="H35" s="140" t="s">
        <v>513</v>
      </c>
      <c r="I35" s="115" t="s">
        <v>513</v>
      </c>
      <c r="J35" s="116" t="s">
        <v>513</v>
      </c>
    </row>
    <row r="36" spans="1:10" s="110" customFormat="1" ht="24.95" customHeight="1" x14ac:dyDescent="0.2">
      <c r="A36" s="294" t="s">
        <v>173</v>
      </c>
      <c r="B36" s="295" t="s">
        <v>174</v>
      </c>
      <c r="C36" s="125">
        <v>92.886282508924012</v>
      </c>
      <c r="D36" s="143">
        <v>3643</v>
      </c>
      <c r="E36" s="144">
        <v>3866</v>
      </c>
      <c r="F36" s="144">
        <v>3730</v>
      </c>
      <c r="G36" s="144">
        <v>3808</v>
      </c>
      <c r="H36" s="145">
        <v>3706</v>
      </c>
      <c r="I36" s="143">
        <v>-63</v>
      </c>
      <c r="J36" s="146">
        <v>-1.6999460334592553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3922</v>
      </c>
      <c r="F11" s="264">
        <v>4146</v>
      </c>
      <c r="G11" s="264">
        <v>4015</v>
      </c>
      <c r="H11" s="264">
        <v>4107</v>
      </c>
      <c r="I11" s="265">
        <v>3984</v>
      </c>
      <c r="J11" s="263">
        <v>-62</v>
      </c>
      <c r="K11" s="266">
        <v>-1.5562248995983936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37.506374298827126</v>
      </c>
      <c r="E13" s="115">
        <v>1471</v>
      </c>
      <c r="F13" s="114">
        <v>1557</v>
      </c>
      <c r="G13" s="114">
        <v>1492</v>
      </c>
      <c r="H13" s="114">
        <v>1525</v>
      </c>
      <c r="I13" s="140">
        <v>1483</v>
      </c>
      <c r="J13" s="115">
        <v>-12</v>
      </c>
      <c r="K13" s="116">
        <v>-0.80917060013486175</v>
      </c>
    </row>
    <row r="14" spans="1:15" ht="15.95" customHeight="1" x14ac:dyDescent="0.2">
      <c r="A14" s="306" t="s">
        <v>230</v>
      </c>
      <c r="B14" s="307"/>
      <c r="C14" s="308"/>
      <c r="D14" s="113">
        <v>45.33401325854156</v>
      </c>
      <c r="E14" s="115">
        <v>1778</v>
      </c>
      <c r="F14" s="114">
        <v>1874</v>
      </c>
      <c r="G14" s="114">
        <v>1831</v>
      </c>
      <c r="H14" s="114">
        <v>1872</v>
      </c>
      <c r="I14" s="140">
        <v>1811</v>
      </c>
      <c r="J14" s="115">
        <v>-33</v>
      </c>
      <c r="K14" s="116">
        <v>-1.8221976808393152</v>
      </c>
    </row>
    <row r="15" spans="1:15" ht="15.95" customHeight="1" x14ac:dyDescent="0.2">
      <c r="A15" s="306" t="s">
        <v>231</v>
      </c>
      <c r="B15" s="307"/>
      <c r="C15" s="308"/>
      <c r="D15" s="113">
        <v>6.2723100458949519</v>
      </c>
      <c r="E15" s="115">
        <v>246</v>
      </c>
      <c r="F15" s="114">
        <v>247</v>
      </c>
      <c r="G15" s="114">
        <v>237</v>
      </c>
      <c r="H15" s="114">
        <v>235</v>
      </c>
      <c r="I15" s="140">
        <v>230</v>
      </c>
      <c r="J15" s="115">
        <v>16</v>
      </c>
      <c r="K15" s="116">
        <v>6.9565217391304346</v>
      </c>
    </row>
    <row r="16" spans="1:15" ht="15.95" customHeight="1" x14ac:dyDescent="0.2">
      <c r="A16" s="306" t="s">
        <v>232</v>
      </c>
      <c r="B16" s="307"/>
      <c r="C16" s="308"/>
      <c r="D16" s="113">
        <v>7.2412034676185622</v>
      </c>
      <c r="E16" s="115">
        <v>284</v>
      </c>
      <c r="F16" s="114">
        <v>313</v>
      </c>
      <c r="G16" s="114">
        <v>298</v>
      </c>
      <c r="H16" s="114">
        <v>323</v>
      </c>
      <c r="I16" s="140">
        <v>311</v>
      </c>
      <c r="J16" s="115">
        <v>-27</v>
      </c>
      <c r="K16" s="116">
        <v>-8.6816720257234721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0.12748597654258031</v>
      </c>
      <c r="E18" s="115">
        <v>5</v>
      </c>
      <c r="F18" s="114" t="s">
        <v>513</v>
      </c>
      <c r="G18" s="114">
        <v>5</v>
      </c>
      <c r="H18" s="114">
        <v>6</v>
      </c>
      <c r="I18" s="140" t="s">
        <v>513</v>
      </c>
      <c r="J18" s="115" t="s">
        <v>513</v>
      </c>
      <c r="K18" s="116" t="s">
        <v>513</v>
      </c>
    </row>
    <row r="19" spans="1:11" ht="14.1" customHeight="1" x14ac:dyDescent="0.2">
      <c r="A19" s="306" t="s">
        <v>235</v>
      </c>
      <c r="B19" s="307" t="s">
        <v>236</v>
      </c>
      <c r="C19" s="308"/>
      <c r="D19" s="113" t="s">
        <v>513</v>
      </c>
      <c r="E19" s="115" t="s">
        <v>513</v>
      </c>
      <c r="F19" s="114" t="s">
        <v>513</v>
      </c>
      <c r="G19" s="114" t="s">
        <v>513</v>
      </c>
      <c r="H19" s="114">
        <v>3</v>
      </c>
      <c r="I19" s="140" t="s">
        <v>513</v>
      </c>
      <c r="J19" s="115" t="s">
        <v>513</v>
      </c>
      <c r="K19" s="116" t="s">
        <v>513</v>
      </c>
    </row>
    <row r="20" spans="1:11" ht="14.1" customHeight="1" x14ac:dyDescent="0.2">
      <c r="A20" s="306">
        <v>12</v>
      </c>
      <c r="B20" s="307" t="s">
        <v>237</v>
      </c>
      <c r="C20" s="308"/>
      <c r="D20" s="113">
        <v>0.56093829678735341</v>
      </c>
      <c r="E20" s="115">
        <v>22</v>
      </c>
      <c r="F20" s="114">
        <v>20</v>
      </c>
      <c r="G20" s="114">
        <v>15</v>
      </c>
      <c r="H20" s="114">
        <v>19</v>
      </c>
      <c r="I20" s="140">
        <v>23</v>
      </c>
      <c r="J20" s="115">
        <v>-1</v>
      </c>
      <c r="K20" s="116">
        <v>-4.3478260869565215</v>
      </c>
    </row>
    <row r="21" spans="1:11" ht="14.1" customHeight="1" x14ac:dyDescent="0.2">
      <c r="A21" s="306">
        <v>21</v>
      </c>
      <c r="B21" s="307" t="s">
        <v>238</v>
      </c>
      <c r="C21" s="308"/>
      <c r="D21" s="113" t="s">
        <v>513</v>
      </c>
      <c r="E21" s="115" t="s">
        <v>513</v>
      </c>
      <c r="F21" s="114" t="s">
        <v>513</v>
      </c>
      <c r="G21" s="114">
        <v>0</v>
      </c>
      <c r="H21" s="114">
        <v>0</v>
      </c>
      <c r="I21" s="140" t="s">
        <v>513</v>
      </c>
      <c r="J21" s="115" t="s">
        <v>513</v>
      </c>
      <c r="K21" s="116" t="s">
        <v>513</v>
      </c>
    </row>
    <row r="22" spans="1:11" ht="14.1" customHeight="1" x14ac:dyDescent="0.2">
      <c r="A22" s="306">
        <v>22</v>
      </c>
      <c r="B22" s="307" t="s">
        <v>239</v>
      </c>
      <c r="C22" s="308"/>
      <c r="D22" s="113">
        <v>0.20397756246812851</v>
      </c>
      <c r="E22" s="115">
        <v>8</v>
      </c>
      <c r="F22" s="114">
        <v>8</v>
      </c>
      <c r="G22" s="114">
        <v>7</v>
      </c>
      <c r="H22" s="114">
        <v>6</v>
      </c>
      <c r="I22" s="140">
        <v>6</v>
      </c>
      <c r="J22" s="115">
        <v>2</v>
      </c>
      <c r="K22" s="116">
        <v>33.333333333333336</v>
      </c>
    </row>
    <row r="23" spans="1:11" ht="14.1" customHeight="1" x14ac:dyDescent="0.2">
      <c r="A23" s="306">
        <v>23</v>
      </c>
      <c r="B23" s="307" t="s">
        <v>240</v>
      </c>
      <c r="C23" s="308"/>
      <c r="D23" s="113">
        <v>0.43345232024477309</v>
      </c>
      <c r="E23" s="115">
        <v>17</v>
      </c>
      <c r="F23" s="114">
        <v>18</v>
      </c>
      <c r="G23" s="114">
        <v>20</v>
      </c>
      <c r="H23" s="114">
        <v>21</v>
      </c>
      <c r="I23" s="140">
        <v>22</v>
      </c>
      <c r="J23" s="115">
        <v>-5</v>
      </c>
      <c r="K23" s="116">
        <v>-22.727272727272727</v>
      </c>
    </row>
    <row r="24" spans="1:11" ht="14.1" customHeight="1" x14ac:dyDescent="0.2">
      <c r="A24" s="306">
        <v>24</v>
      </c>
      <c r="B24" s="307" t="s">
        <v>241</v>
      </c>
      <c r="C24" s="308"/>
      <c r="D24" s="113">
        <v>0.3314635390107088</v>
      </c>
      <c r="E24" s="115">
        <v>13</v>
      </c>
      <c r="F24" s="114">
        <v>14</v>
      </c>
      <c r="G24" s="114">
        <v>13</v>
      </c>
      <c r="H24" s="114">
        <v>13</v>
      </c>
      <c r="I24" s="140">
        <v>15</v>
      </c>
      <c r="J24" s="115">
        <v>-2</v>
      </c>
      <c r="K24" s="116">
        <v>-13.333333333333334</v>
      </c>
    </row>
    <row r="25" spans="1:11" ht="14.1" customHeight="1" x14ac:dyDescent="0.2">
      <c r="A25" s="306">
        <v>25</v>
      </c>
      <c r="B25" s="307" t="s">
        <v>242</v>
      </c>
      <c r="C25" s="308"/>
      <c r="D25" s="113">
        <v>0.58643549209586943</v>
      </c>
      <c r="E25" s="115">
        <v>23</v>
      </c>
      <c r="F25" s="114">
        <v>25</v>
      </c>
      <c r="G25" s="114">
        <v>26</v>
      </c>
      <c r="H25" s="114">
        <v>24</v>
      </c>
      <c r="I25" s="140">
        <v>28</v>
      </c>
      <c r="J25" s="115">
        <v>-5</v>
      </c>
      <c r="K25" s="116">
        <v>-17.857142857142858</v>
      </c>
    </row>
    <row r="26" spans="1:11" ht="14.1" customHeight="1" x14ac:dyDescent="0.2">
      <c r="A26" s="306">
        <v>26</v>
      </c>
      <c r="B26" s="307" t="s">
        <v>243</v>
      </c>
      <c r="C26" s="308"/>
      <c r="D26" s="113">
        <v>0.56093829678735341</v>
      </c>
      <c r="E26" s="115">
        <v>22</v>
      </c>
      <c r="F26" s="114">
        <v>17</v>
      </c>
      <c r="G26" s="114">
        <v>18</v>
      </c>
      <c r="H26" s="114">
        <v>19</v>
      </c>
      <c r="I26" s="140">
        <v>18</v>
      </c>
      <c r="J26" s="115">
        <v>4</v>
      </c>
      <c r="K26" s="116">
        <v>22.222222222222221</v>
      </c>
    </row>
    <row r="27" spans="1:11" ht="14.1" customHeight="1" x14ac:dyDescent="0.2">
      <c r="A27" s="306">
        <v>27</v>
      </c>
      <c r="B27" s="307" t="s">
        <v>244</v>
      </c>
      <c r="C27" s="308"/>
      <c r="D27" s="113">
        <v>0.8924018357980622</v>
      </c>
      <c r="E27" s="115">
        <v>35</v>
      </c>
      <c r="F27" s="114">
        <v>31</v>
      </c>
      <c r="G27" s="114">
        <v>28</v>
      </c>
      <c r="H27" s="114">
        <v>34</v>
      </c>
      <c r="I27" s="140">
        <v>28</v>
      </c>
      <c r="J27" s="115">
        <v>7</v>
      </c>
      <c r="K27" s="116">
        <v>25</v>
      </c>
    </row>
    <row r="28" spans="1:11" ht="14.1" customHeight="1" x14ac:dyDescent="0.2">
      <c r="A28" s="306">
        <v>28</v>
      </c>
      <c r="B28" s="307" t="s">
        <v>245</v>
      </c>
      <c r="C28" s="308"/>
      <c r="D28" s="113" t="s">
        <v>513</v>
      </c>
      <c r="E28" s="115" t="s">
        <v>513</v>
      </c>
      <c r="F28" s="114">
        <v>4</v>
      </c>
      <c r="G28" s="114">
        <v>5</v>
      </c>
      <c r="H28" s="114">
        <v>7</v>
      </c>
      <c r="I28" s="140">
        <v>4</v>
      </c>
      <c r="J28" s="115" t="s">
        <v>513</v>
      </c>
      <c r="K28" s="116" t="s">
        <v>513</v>
      </c>
    </row>
    <row r="29" spans="1:11" ht="14.1" customHeight="1" x14ac:dyDescent="0.2">
      <c r="A29" s="306">
        <v>29</v>
      </c>
      <c r="B29" s="307" t="s">
        <v>246</v>
      </c>
      <c r="C29" s="308"/>
      <c r="D29" s="113">
        <v>4.4110147883732793</v>
      </c>
      <c r="E29" s="115">
        <v>173</v>
      </c>
      <c r="F29" s="114">
        <v>207</v>
      </c>
      <c r="G29" s="114">
        <v>205</v>
      </c>
      <c r="H29" s="114">
        <v>212</v>
      </c>
      <c r="I29" s="140">
        <v>190</v>
      </c>
      <c r="J29" s="115">
        <v>-17</v>
      </c>
      <c r="K29" s="116">
        <v>-8.9473684210526319</v>
      </c>
    </row>
    <row r="30" spans="1:11" ht="14.1" customHeight="1" x14ac:dyDescent="0.2">
      <c r="A30" s="306" t="s">
        <v>247</v>
      </c>
      <c r="B30" s="307" t="s">
        <v>248</v>
      </c>
      <c r="C30" s="308"/>
      <c r="D30" s="113" t="s">
        <v>513</v>
      </c>
      <c r="E30" s="115" t="s">
        <v>513</v>
      </c>
      <c r="F30" s="114" t="s">
        <v>513</v>
      </c>
      <c r="G30" s="114" t="s">
        <v>513</v>
      </c>
      <c r="H30" s="114" t="s">
        <v>513</v>
      </c>
      <c r="I30" s="140" t="s">
        <v>513</v>
      </c>
      <c r="J30" s="115" t="s">
        <v>513</v>
      </c>
      <c r="K30" s="116" t="s">
        <v>513</v>
      </c>
    </row>
    <row r="31" spans="1:11" ht="14.1" customHeight="1" x14ac:dyDescent="0.2">
      <c r="A31" s="306" t="s">
        <v>249</v>
      </c>
      <c r="B31" s="307" t="s">
        <v>250</v>
      </c>
      <c r="C31" s="308"/>
      <c r="D31" s="113">
        <v>3.9010708822029576</v>
      </c>
      <c r="E31" s="115">
        <v>153</v>
      </c>
      <c r="F31" s="114">
        <v>182</v>
      </c>
      <c r="G31" s="114">
        <v>176</v>
      </c>
      <c r="H31" s="114">
        <v>184</v>
      </c>
      <c r="I31" s="140">
        <v>165</v>
      </c>
      <c r="J31" s="115">
        <v>-12</v>
      </c>
      <c r="K31" s="116">
        <v>-7.2727272727272725</v>
      </c>
    </row>
    <row r="32" spans="1:11" ht="14.1" customHeight="1" x14ac:dyDescent="0.2">
      <c r="A32" s="306">
        <v>31</v>
      </c>
      <c r="B32" s="307" t="s">
        <v>251</v>
      </c>
      <c r="C32" s="308"/>
      <c r="D32" s="113">
        <v>1.1728709841917389</v>
      </c>
      <c r="E32" s="115">
        <v>46</v>
      </c>
      <c r="F32" s="114">
        <v>46</v>
      </c>
      <c r="G32" s="114">
        <v>47</v>
      </c>
      <c r="H32" s="114">
        <v>46</v>
      </c>
      <c r="I32" s="140">
        <v>49</v>
      </c>
      <c r="J32" s="115">
        <v>-3</v>
      </c>
      <c r="K32" s="116">
        <v>-6.1224489795918364</v>
      </c>
    </row>
    <row r="33" spans="1:11" ht="14.1" customHeight="1" x14ac:dyDescent="0.2">
      <c r="A33" s="306">
        <v>32</v>
      </c>
      <c r="B33" s="307" t="s">
        <v>252</v>
      </c>
      <c r="C33" s="308"/>
      <c r="D33" s="113">
        <v>0.79041305456399791</v>
      </c>
      <c r="E33" s="115">
        <v>31</v>
      </c>
      <c r="F33" s="114">
        <v>28</v>
      </c>
      <c r="G33" s="114">
        <v>29</v>
      </c>
      <c r="H33" s="114">
        <v>34</v>
      </c>
      <c r="I33" s="140">
        <v>21</v>
      </c>
      <c r="J33" s="115">
        <v>10</v>
      </c>
      <c r="K33" s="116">
        <v>47.61904761904762</v>
      </c>
    </row>
    <row r="34" spans="1:11" ht="14.1" customHeight="1" x14ac:dyDescent="0.2">
      <c r="A34" s="306">
        <v>33</v>
      </c>
      <c r="B34" s="307" t="s">
        <v>253</v>
      </c>
      <c r="C34" s="308"/>
      <c r="D34" s="113">
        <v>0.30596634370219278</v>
      </c>
      <c r="E34" s="115">
        <v>12</v>
      </c>
      <c r="F34" s="114">
        <v>12</v>
      </c>
      <c r="G34" s="114">
        <v>12</v>
      </c>
      <c r="H34" s="114">
        <v>10</v>
      </c>
      <c r="I34" s="140">
        <v>13</v>
      </c>
      <c r="J34" s="115">
        <v>-1</v>
      </c>
      <c r="K34" s="116">
        <v>-7.6923076923076925</v>
      </c>
    </row>
    <row r="35" spans="1:11" ht="14.1" customHeight="1" x14ac:dyDescent="0.2">
      <c r="A35" s="306">
        <v>34</v>
      </c>
      <c r="B35" s="307" t="s">
        <v>254</v>
      </c>
      <c r="C35" s="308"/>
      <c r="D35" s="113">
        <v>4.6149923508414075</v>
      </c>
      <c r="E35" s="115">
        <v>181</v>
      </c>
      <c r="F35" s="114">
        <v>182</v>
      </c>
      <c r="G35" s="114">
        <v>170</v>
      </c>
      <c r="H35" s="114">
        <v>178</v>
      </c>
      <c r="I35" s="140">
        <v>171</v>
      </c>
      <c r="J35" s="115">
        <v>10</v>
      </c>
      <c r="K35" s="116">
        <v>5.8479532163742691</v>
      </c>
    </row>
    <row r="36" spans="1:11" ht="14.1" customHeight="1" x14ac:dyDescent="0.2">
      <c r="A36" s="306">
        <v>41</v>
      </c>
      <c r="B36" s="307" t="s">
        <v>255</v>
      </c>
      <c r="C36" s="308"/>
      <c r="D36" s="113">
        <v>0.20397756246812851</v>
      </c>
      <c r="E36" s="115">
        <v>8</v>
      </c>
      <c r="F36" s="114">
        <v>8</v>
      </c>
      <c r="G36" s="114">
        <v>9</v>
      </c>
      <c r="H36" s="114">
        <v>8</v>
      </c>
      <c r="I36" s="140">
        <v>8</v>
      </c>
      <c r="J36" s="115">
        <v>0</v>
      </c>
      <c r="K36" s="116">
        <v>0</v>
      </c>
    </row>
    <row r="37" spans="1:11" ht="14.1" customHeight="1" x14ac:dyDescent="0.2">
      <c r="A37" s="306">
        <v>42</v>
      </c>
      <c r="B37" s="307" t="s">
        <v>256</v>
      </c>
      <c r="C37" s="308"/>
      <c r="D37" s="113">
        <v>0.10198878123406425</v>
      </c>
      <c r="E37" s="115">
        <v>4</v>
      </c>
      <c r="F37" s="114">
        <v>4</v>
      </c>
      <c r="G37" s="114">
        <v>4</v>
      </c>
      <c r="H37" s="114">
        <v>5</v>
      </c>
      <c r="I37" s="140">
        <v>4</v>
      </c>
      <c r="J37" s="115">
        <v>0</v>
      </c>
      <c r="K37" s="116">
        <v>0</v>
      </c>
    </row>
    <row r="38" spans="1:11" ht="14.1" customHeight="1" x14ac:dyDescent="0.2">
      <c r="A38" s="306">
        <v>43</v>
      </c>
      <c r="B38" s="307" t="s">
        <v>257</v>
      </c>
      <c r="C38" s="308"/>
      <c r="D38" s="113">
        <v>0.58643549209586943</v>
      </c>
      <c r="E38" s="115">
        <v>23</v>
      </c>
      <c r="F38" s="114">
        <v>24</v>
      </c>
      <c r="G38" s="114">
        <v>24</v>
      </c>
      <c r="H38" s="114">
        <v>21</v>
      </c>
      <c r="I38" s="140">
        <v>21</v>
      </c>
      <c r="J38" s="115">
        <v>2</v>
      </c>
      <c r="K38" s="116">
        <v>9.5238095238095237</v>
      </c>
    </row>
    <row r="39" spans="1:11" ht="14.1" customHeight="1" x14ac:dyDescent="0.2">
      <c r="A39" s="306">
        <v>51</v>
      </c>
      <c r="B39" s="307" t="s">
        <v>258</v>
      </c>
      <c r="C39" s="308"/>
      <c r="D39" s="113">
        <v>7.7256501784803673</v>
      </c>
      <c r="E39" s="115">
        <v>303</v>
      </c>
      <c r="F39" s="114">
        <v>320</v>
      </c>
      <c r="G39" s="114">
        <v>319</v>
      </c>
      <c r="H39" s="114">
        <v>307</v>
      </c>
      <c r="I39" s="140">
        <v>302</v>
      </c>
      <c r="J39" s="115">
        <v>1</v>
      </c>
      <c r="K39" s="116">
        <v>0.33112582781456956</v>
      </c>
    </row>
    <row r="40" spans="1:11" ht="14.1" customHeight="1" x14ac:dyDescent="0.2">
      <c r="A40" s="306" t="s">
        <v>259</v>
      </c>
      <c r="B40" s="307" t="s">
        <v>260</v>
      </c>
      <c r="C40" s="308"/>
      <c r="D40" s="113">
        <v>7.5216726160122382</v>
      </c>
      <c r="E40" s="115">
        <v>295</v>
      </c>
      <c r="F40" s="114">
        <v>311</v>
      </c>
      <c r="G40" s="114">
        <v>309</v>
      </c>
      <c r="H40" s="114">
        <v>301</v>
      </c>
      <c r="I40" s="140">
        <v>297</v>
      </c>
      <c r="J40" s="115">
        <v>-2</v>
      </c>
      <c r="K40" s="116">
        <v>-0.67340067340067344</v>
      </c>
    </row>
    <row r="41" spans="1:11" ht="14.1" customHeight="1" x14ac:dyDescent="0.2">
      <c r="A41" s="306"/>
      <c r="B41" s="307" t="s">
        <v>261</v>
      </c>
      <c r="C41" s="308"/>
      <c r="D41" s="113">
        <v>0.91789903110657822</v>
      </c>
      <c r="E41" s="115">
        <v>36</v>
      </c>
      <c r="F41" s="114">
        <v>47</v>
      </c>
      <c r="G41" s="114">
        <v>31</v>
      </c>
      <c r="H41" s="114">
        <v>29</v>
      </c>
      <c r="I41" s="140">
        <v>30</v>
      </c>
      <c r="J41" s="115">
        <v>6</v>
      </c>
      <c r="K41" s="116">
        <v>20</v>
      </c>
    </row>
    <row r="42" spans="1:11" ht="14.1" customHeight="1" x14ac:dyDescent="0.2">
      <c r="A42" s="306">
        <v>52</v>
      </c>
      <c r="B42" s="307" t="s">
        <v>262</v>
      </c>
      <c r="C42" s="308"/>
      <c r="D42" s="113">
        <v>3.7480877103518613</v>
      </c>
      <c r="E42" s="115">
        <v>147</v>
      </c>
      <c r="F42" s="114">
        <v>161</v>
      </c>
      <c r="G42" s="114">
        <v>158</v>
      </c>
      <c r="H42" s="114">
        <v>160</v>
      </c>
      <c r="I42" s="140">
        <v>161</v>
      </c>
      <c r="J42" s="115">
        <v>-14</v>
      </c>
      <c r="K42" s="116">
        <v>-8.695652173913043</v>
      </c>
    </row>
    <row r="43" spans="1:11" ht="14.1" customHeight="1" x14ac:dyDescent="0.2">
      <c r="A43" s="306" t="s">
        <v>263</v>
      </c>
      <c r="B43" s="307" t="s">
        <v>264</v>
      </c>
      <c r="C43" s="308"/>
      <c r="D43" s="113">
        <v>3.7225905150433451</v>
      </c>
      <c r="E43" s="115">
        <v>146</v>
      </c>
      <c r="F43" s="114">
        <v>161</v>
      </c>
      <c r="G43" s="114">
        <v>158</v>
      </c>
      <c r="H43" s="114">
        <v>160</v>
      </c>
      <c r="I43" s="140">
        <v>161</v>
      </c>
      <c r="J43" s="115">
        <v>-15</v>
      </c>
      <c r="K43" s="116">
        <v>-9.316770186335404</v>
      </c>
    </row>
    <row r="44" spans="1:11" ht="14.1" customHeight="1" x14ac:dyDescent="0.2">
      <c r="A44" s="306">
        <v>53</v>
      </c>
      <c r="B44" s="307" t="s">
        <v>265</v>
      </c>
      <c r="C44" s="308"/>
      <c r="D44" s="113">
        <v>0.94339622641509435</v>
      </c>
      <c r="E44" s="115">
        <v>37</v>
      </c>
      <c r="F44" s="114">
        <v>32</v>
      </c>
      <c r="G44" s="114">
        <v>37</v>
      </c>
      <c r="H44" s="114">
        <v>36</v>
      </c>
      <c r="I44" s="140">
        <v>33</v>
      </c>
      <c r="J44" s="115">
        <v>4</v>
      </c>
      <c r="K44" s="116">
        <v>12.121212121212121</v>
      </c>
    </row>
    <row r="45" spans="1:11" ht="14.1" customHeight="1" x14ac:dyDescent="0.2">
      <c r="A45" s="306" t="s">
        <v>266</v>
      </c>
      <c r="B45" s="307" t="s">
        <v>267</v>
      </c>
      <c r="C45" s="308"/>
      <c r="D45" s="113">
        <v>0.91789903110657822</v>
      </c>
      <c r="E45" s="115">
        <v>36</v>
      </c>
      <c r="F45" s="114">
        <v>31</v>
      </c>
      <c r="G45" s="114">
        <v>35</v>
      </c>
      <c r="H45" s="114">
        <v>33</v>
      </c>
      <c r="I45" s="140">
        <v>32</v>
      </c>
      <c r="J45" s="115">
        <v>4</v>
      </c>
      <c r="K45" s="116">
        <v>12.5</v>
      </c>
    </row>
    <row r="46" spans="1:11" ht="14.1" customHeight="1" x14ac:dyDescent="0.2">
      <c r="A46" s="306">
        <v>54</v>
      </c>
      <c r="B46" s="307" t="s">
        <v>268</v>
      </c>
      <c r="C46" s="308"/>
      <c r="D46" s="113">
        <v>9.077001529831719</v>
      </c>
      <c r="E46" s="115">
        <v>356</v>
      </c>
      <c r="F46" s="114">
        <v>361</v>
      </c>
      <c r="G46" s="114">
        <v>369</v>
      </c>
      <c r="H46" s="114">
        <v>361</v>
      </c>
      <c r="I46" s="140">
        <v>377</v>
      </c>
      <c r="J46" s="115">
        <v>-21</v>
      </c>
      <c r="K46" s="116">
        <v>-5.5702917771883289</v>
      </c>
    </row>
    <row r="47" spans="1:11" ht="14.1" customHeight="1" x14ac:dyDescent="0.2">
      <c r="A47" s="306">
        <v>61</v>
      </c>
      <c r="B47" s="307" t="s">
        <v>269</v>
      </c>
      <c r="C47" s="308"/>
      <c r="D47" s="113">
        <v>0.91789903110657822</v>
      </c>
      <c r="E47" s="115">
        <v>36</v>
      </c>
      <c r="F47" s="114">
        <v>39</v>
      </c>
      <c r="G47" s="114">
        <v>34</v>
      </c>
      <c r="H47" s="114">
        <v>35</v>
      </c>
      <c r="I47" s="140">
        <v>38</v>
      </c>
      <c r="J47" s="115">
        <v>-2</v>
      </c>
      <c r="K47" s="116">
        <v>-5.2631578947368425</v>
      </c>
    </row>
    <row r="48" spans="1:11" ht="14.1" customHeight="1" x14ac:dyDescent="0.2">
      <c r="A48" s="306">
        <v>62</v>
      </c>
      <c r="B48" s="307" t="s">
        <v>270</v>
      </c>
      <c r="C48" s="308"/>
      <c r="D48" s="113">
        <v>12.672106068332484</v>
      </c>
      <c r="E48" s="115">
        <v>497</v>
      </c>
      <c r="F48" s="114">
        <v>528</v>
      </c>
      <c r="G48" s="114">
        <v>485</v>
      </c>
      <c r="H48" s="114">
        <v>510</v>
      </c>
      <c r="I48" s="140">
        <v>493</v>
      </c>
      <c r="J48" s="115">
        <v>4</v>
      </c>
      <c r="K48" s="116">
        <v>0.81135902636916835</v>
      </c>
    </row>
    <row r="49" spans="1:11" ht="14.1" customHeight="1" x14ac:dyDescent="0.2">
      <c r="A49" s="306">
        <v>63</v>
      </c>
      <c r="B49" s="307" t="s">
        <v>271</v>
      </c>
      <c r="C49" s="308"/>
      <c r="D49" s="113">
        <v>14.431412544620091</v>
      </c>
      <c r="E49" s="115">
        <v>566</v>
      </c>
      <c r="F49" s="114">
        <v>663</v>
      </c>
      <c r="G49" s="114">
        <v>618</v>
      </c>
      <c r="H49" s="114">
        <v>631</v>
      </c>
      <c r="I49" s="140">
        <v>589</v>
      </c>
      <c r="J49" s="115">
        <v>-23</v>
      </c>
      <c r="K49" s="116">
        <v>-3.9049235993208828</v>
      </c>
    </row>
    <row r="50" spans="1:11" ht="14.1" customHeight="1" x14ac:dyDescent="0.2">
      <c r="A50" s="306" t="s">
        <v>272</v>
      </c>
      <c r="B50" s="307" t="s">
        <v>273</v>
      </c>
      <c r="C50" s="308"/>
      <c r="D50" s="113">
        <v>1.3003569607343193</v>
      </c>
      <c r="E50" s="115">
        <v>51</v>
      </c>
      <c r="F50" s="114">
        <v>54</v>
      </c>
      <c r="G50" s="114">
        <v>43</v>
      </c>
      <c r="H50" s="114">
        <v>41</v>
      </c>
      <c r="I50" s="140">
        <v>34</v>
      </c>
      <c r="J50" s="115">
        <v>17</v>
      </c>
      <c r="K50" s="116">
        <v>50</v>
      </c>
    </row>
    <row r="51" spans="1:11" ht="14.1" customHeight="1" x14ac:dyDescent="0.2">
      <c r="A51" s="306" t="s">
        <v>274</v>
      </c>
      <c r="B51" s="307" t="s">
        <v>275</v>
      </c>
      <c r="C51" s="308"/>
      <c r="D51" s="113">
        <v>12.11116777154513</v>
      </c>
      <c r="E51" s="115">
        <v>475</v>
      </c>
      <c r="F51" s="114">
        <v>570</v>
      </c>
      <c r="G51" s="114">
        <v>536</v>
      </c>
      <c r="H51" s="114">
        <v>559</v>
      </c>
      <c r="I51" s="140">
        <v>523</v>
      </c>
      <c r="J51" s="115">
        <v>-48</v>
      </c>
      <c r="K51" s="116">
        <v>-9.1778202676864247</v>
      </c>
    </row>
    <row r="52" spans="1:11" ht="14.1" customHeight="1" x14ac:dyDescent="0.2">
      <c r="A52" s="306">
        <v>71</v>
      </c>
      <c r="B52" s="307" t="s">
        <v>276</v>
      </c>
      <c r="C52" s="308"/>
      <c r="D52" s="113">
        <v>14.7628760836308</v>
      </c>
      <c r="E52" s="115">
        <v>579</v>
      </c>
      <c r="F52" s="114">
        <v>574</v>
      </c>
      <c r="G52" s="114">
        <v>569</v>
      </c>
      <c r="H52" s="114">
        <v>593</v>
      </c>
      <c r="I52" s="140">
        <v>573</v>
      </c>
      <c r="J52" s="115">
        <v>6</v>
      </c>
      <c r="K52" s="116">
        <v>1.0471204188481675</v>
      </c>
    </row>
    <row r="53" spans="1:11" ht="14.1" customHeight="1" x14ac:dyDescent="0.2">
      <c r="A53" s="306" t="s">
        <v>277</v>
      </c>
      <c r="B53" s="307" t="s">
        <v>278</v>
      </c>
      <c r="C53" s="308"/>
      <c r="D53" s="113">
        <v>2.6517083120856704</v>
      </c>
      <c r="E53" s="115">
        <v>104</v>
      </c>
      <c r="F53" s="114">
        <v>109</v>
      </c>
      <c r="G53" s="114">
        <v>103</v>
      </c>
      <c r="H53" s="114">
        <v>107</v>
      </c>
      <c r="I53" s="140">
        <v>110</v>
      </c>
      <c r="J53" s="115">
        <v>-6</v>
      </c>
      <c r="K53" s="116">
        <v>-5.4545454545454541</v>
      </c>
    </row>
    <row r="54" spans="1:11" ht="14.1" customHeight="1" x14ac:dyDescent="0.2">
      <c r="A54" s="306" t="s">
        <v>279</v>
      </c>
      <c r="B54" s="307" t="s">
        <v>280</v>
      </c>
      <c r="C54" s="308"/>
      <c r="D54" s="113">
        <v>10.759816420193779</v>
      </c>
      <c r="E54" s="115">
        <v>422</v>
      </c>
      <c r="F54" s="114">
        <v>415</v>
      </c>
      <c r="G54" s="114">
        <v>413</v>
      </c>
      <c r="H54" s="114">
        <v>435</v>
      </c>
      <c r="I54" s="140">
        <v>412</v>
      </c>
      <c r="J54" s="115">
        <v>10</v>
      </c>
      <c r="K54" s="116">
        <v>2.4271844660194173</v>
      </c>
    </row>
    <row r="55" spans="1:11" ht="14.1" customHeight="1" x14ac:dyDescent="0.2">
      <c r="A55" s="306">
        <v>72</v>
      </c>
      <c r="B55" s="307" t="s">
        <v>281</v>
      </c>
      <c r="C55" s="308"/>
      <c r="D55" s="113">
        <v>1.3003569607343193</v>
      </c>
      <c r="E55" s="115">
        <v>51</v>
      </c>
      <c r="F55" s="114">
        <v>49</v>
      </c>
      <c r="G55" s="114">
        <v>52</v>
      </c>
      <c r="H55" s="114">
        <v>50</v>
      </c>
      <c r="I55" s="140">
        <v>48</v>
      </c>
      <c r="J55" s="115">
        <v>3</v>
      </c>
      <c r="K55" s="116">
        <v>6.25</v>
      </c>
    </row>
    <row r="56" spans="1:11" ht="14.1" customHeight="1" x14ac:dyDescent="0.2">
      <c r="A56" s="306" t="s">
        <v>282</v>
      </c>
      <c r="B56" s="307" t="s">
        <v>283</v>
      </c>
      <c r="C56" s="308"/>
      <c r="D56" s="113">
        <v>0.17848036715961244</v>
      </c>
      <c r="E56" s="115">
        <v>7</v>
      </c>
      <c r="F56" s="114">
        <v>7</v>
      </c>
      <c r="G56" s="114">
        <v>8</v>
      </c>
      <c r="H56" s="114">
        <v>8</v>
      </c>
      <c r="I56" s="140">
        <v>7</v>
      </c>
      <c r="J56" s="115">
        <v>0</v>
      </c>
      <c r="K56" s="116">
        <v>0</v>
      </c>
    </row>
    <row r="57" spans="1:11" ht="14.1" customHeight="1" x14ac:dyDescent="0.2">
      <c r="A57" s="306" t="s">
        <v>284</v>
      </c>
      <c r="B57" s="307" t="s">
        <v>285</v>
      </c>
      <c r="C57" s="308"/>
      <c r="D57" s="113">
        <v>1.0198878123406425</v>
      </c>
      <c r="E57" s="115">
        <v>40</v>
      </c>
      <c r="F57" s="114">
        <v>39</v>
      </c>
      <c r="G57" s="114">
        <v>41</v>
      </c>
      <c r="H57" s="114">
        <v>39</v>
      </c>
      <c r="I57" s="140">
        <v>38</v>
      </c>
      <c r="J57" s="115">
        <v>2</v>
      </c>
      <c r="K57" s="116">
        <v>5.2631578947368425</v>
      </c>
    </row>
    <row r="58" spans="1:11" ht="14.1" customHeight="1" x14ac:dyDescent="0.2">
      <c r="A58" s="306">
        <v>73</v>
      </c>
      <c r="B58" s="307" t="s">
        <v>286</v>
      </c>
      <c r="C58" s="308"/>
      <c r="D58" s="113">
        <v>0.94339622641509435</v>
      </c>
      <c r="E58" s="115">
        <v>37</v>
      </c>
      <c r="F58" s="114">
        <v>32</v>
      </c>
      <c r="G58" s="114">
        <v>31</v>
      </c>
      <c r="H58" s="114">
        <v>27</v>
      </c>
      <c r="I58" s="140">
        <v>26</v>
      </c>
      <c r="J58" s="115">
        <v>11</v>
      </c>
      <c r="K58" s="116">
        <v>42.307692307692307</v>
      </c>
    </row>
    <row r="59" spans="1:11" ht="14.1" customHeight="1" x14ac:dyDescent="0.2">
      <c r="A59" s="306" t="s">
        <v>287</v>
      </c>
      <c r="B59" s="307" t="s">
        <v>288</v>
      </c>
      <c r="C59" s="308"/>
      <c r="D59" s="113">
        <v>0.58643549209586943</v>
      </c>
      <c r="E59" s="115">
        <v>23</v>
      </c>
      <c r="F59" s="114">
        <v>19</v>
      </c>
      <c r="G59" s="114">
        <v>18</v>
      </c>
      <c r="H59" s="114">
        <v>17</v>
      </c>
      <c r="I59" s="140">
        <v>17</v>
      </c>
      <c r="J59" s="115">
        <v>6</v>
      </c>
      <c r="K59" s="116">
        <v>35.294117647058826</v>
      </c>
    </row>
    <row r="60" spans="1:11" ht="14.1" customHeight="1" x14ac:dyDescent="0.2">
      <c r="A60" s="306">
        <v>81</v>
      </c>
      <c r="B60" s="307" t="s">
        <v>289</v>
      </c>
      <c r="C60" s="308"/>
      <c r="D60" s="113">
        <v>3.1616522182559916</v>
      </c>
      <c r="E60" s="115">
        <v>124</v>
      </c>
      <c r="F60" s="114">
        <v>118</v>
      </c>
      <c r="G60" s="114">
        <v>117</v>
      </c>
      <c r="H60" s="114">
        <v>119</v>
      </c>
      <c r="I60" s="140">
        <v>135</v>
      </c>
      <c r="J60" s="115">
        <v>-11</v>
      </c>
      <c r="K60" s="116">
        <v>-8.1481481481481488</v>
      </c>
    </row>
    <row r="61" spans="1:11" ht="14.1" customHeight="1" x14ac:dyDescent="0.2">
      <c r="A61" s="306" t="s">
        <v>290</v>
      </c>
      <c r="B61" s="307" t="s">
        <v>291</v>
      </c>
      <c r="C61" s="308"/>
      <c r="D61" s="113">
        <v>0.79041305456399791</v>
      </c>
      <c r="E61" s="115">
        <v>31</v>
      </c>
      <c r="F61" s="114">
        <v>27</v>
      </c>
      <c r="G61" s="114">
        <v>26</v>
      </c>
      <c r="H61" s="114">
        <v>27</v>
      </c>
      <c r="I61" s="140">
        <v>31</v>
      </c>
      <c r="J61" s="115">
        <v>0</v>
      </c>
      <c r="K61" s="116">
        <v>0</v>
      </c>
    </row>
    <row r="62" spans="1:11" ht="14.1" customHeight="1" x14ac:dyDescent="0.2">
      <c r="A62" s="306" t="s">
        <v>292</v>
      </c>
      <c r="B62" s="307" t="s">
        <v>293</v>
      </c>
      <c r="C62" s="308"/>
      <c r="D62" s="113">
        <v>1.2748597654258031</v>
      </c>
      <c r="E62" s="115">
        <v>50</v>
      </c>
      <c r="F62" s="114">
        <v>46</v>
      </c>
      <c r="G62" s="114">
        <v>48</v>
      </c>
      <c r="H62" s="114">
        <v>46</v>
      </c>
      <c r="I62" s="140">
        <v>55</v>
      </c>
      <c r="J62" s="115">
        <v>-5</v>
      </c>
      <c r="K62" s="116">
        <v>-9.0909090909090917</v>
      </c>
    </row>
    <row r="63" spans="1:11" ht="14.1" customHeight="1" x14ac:dyDescent="0.2">
      <c r="A63" s="306"/>
      <c r="B63" s="307" t="s">
        <v>294</v>
      </c>
      <c r="C63" s="308"/>
      <c r="D63" s="113">
        <v>1.1218765935747068</v>
      </c>
      <c r="E63" s="115">
        <v>44</v>
      </c>
      <c r="F63" s="114">
        <v>40</v>
      </c>
      <c r="G63" s="114">
        <v>42</v>
      </c>
      <c r="H63" s="114">
        <v>40</v>
      </c>
      <c r="I63" s="140">
        <v>50</v>
      </c>
      <c r="J63" s="115">
        <v>-6</v>
      </c>
      <c r="K63" s="116">
        <v>-12</v>
      </c>
    </row>
    <row r="64" spans="1:11" ht="14.1" customHeight="1" x14ac:dyDescent="0.2">
      <c r="A64" s="306" t="s">
        <v>295</v>
      </c>
      <c r="B64" s="307" t="s">
        <v>296</v>
      </c>
      <c r="C64" s="308"/>
      <c r="D64" s="113">
        <v>0.25497195308516063</v>
      </c>
      <c r="E64" s="115">
        <v>10</v>
      </c>
      <c r="F64" s="114">
        <v>8</v>
      </c>
      <c r="G64" s="114">
        <v>7</v>
      </c>
      <c r="H64" s="114">
        <v>7</v>
      </c>
      <c r="I64" s="140">
        <v>9</v>
      </c>
      <c r="J64" s="115">
        <v>1</v>
      </c>
      <c r="K64" s="116">
        <v>11.111111111111111</v>
      </c>
    </row>
    <row r="65" spans="1:11" ht="14.1" customHeight="1" x14ac:dyDescent="0.2">
      <c r="A65" s="306" t="s">
        <v>297</v>
      </c>
      <c r="B65" s="307" t="s">
        <v>298</v>
      </c>
      <c r="C65" s="308"/>
      <c r="D65" s="113">
        <v>0.56093829678735341</v>
      </c>
      <c r="E65" s="115">
        <v>22</v>
      </c>
      <c r="F65" s="114">
        <v>26</v>
      </c>
      <c r="G65" s="114">
        <v>24</v>
      </c>
      <c r="H65" s="114">
        <v>27</v>
      </c>
      <c r="I65" s="140">
        <v>29</v>
      </c>
      <c r="J65" s="115">
        <v>-7</v>
      </c>
      <c r="K65" s="116">
        <v>-24.137931034482758</v>
      </c>
    </row>
    <row r="66" spans="1:11" ht="14.1" customHeight="1" x14ac:dyDescent="0.2">
      <c r="A66" s="306">
        <v>82</v>
      </c>
      <c r="B66" s="307" t="s">
        <v>299</v>
      </c>
      <c r="C66" s="308"/>
      <c r="D66" s="113">
        <v>1.8612952575216726</v>
      </c>
      <c r="E66" s="115">
        <v>73</v>
      </c>
      <c r="F66" s="114">
        <v>75</v>
      </c>
      <c r="G66" s="114">
        <v>83</v>
      </c>
      <c r="H66" s="114">
        <v>69</v>
      </c>
      <c r="I66" s="140">
        <v>68</v>
      </c>
      <c r="J66" s="115">
        <v>5</v>
      </c>
      <c r="K66" s="116">
        <v>7.3529411764705879</v>
      </c>
    </row>
    <row r="67" spans="1:11" ht="14.1" customHeight="1" x14ac:dyDescent="0.2">
      <c r="A67" s="306" t="s">
        <v>300</v>
      </c>
      <c r="B67" s="307" t="s">
        <v>301</v>
      </c>
      <c r="C67" s="308"/>
      <c r="D67" s="113">
        <v>1.0198878123406425</v>
      </c>
      <c r="E67" s="115">
        <v>40</v>
      </c>
      <c r="F67" s="114">
        <v>42</v>
      </c>
      <c r="G67" s="114">
        <v>46</v>
      </c>
      <c r="H67" s="114">
        <v>39</v>
      </c>
      <c r="I67" s="140">
        <v>40</v>
      </c>
      <c r="J67" s="115">
        <v>0</v>
      </c>
      <c r="K67" s="116">
        <v>0</v>
      </c>
    </row>
    <row r="68" spans="1:11" ht="14.1" customHeight="1" x14ac:dyDescent="0.2">
      <c r="A68" s="306" t="s">
        <v>302</v>
      </c>
      <c r="B68" s="307" t="s">
        <v>303</v>
      </c>
      <c r="C68" s="308"/>
      <c r="D68" s="113">
        <v>0.56093829678735341</v>
      </c>
      <c r="E68" s="115">
        <v>22</v>
      </c>
      <c r="F68" s="114">
        <v>23</v>
      </c>
      <c r="G68" s="114">
        <v>24</v>
      </c>
      <c r="H68" s="114">
        <v>18</v>
      </c>
      <c r="I68" s="140">
        <v>16</v>
      </c>
      <c r="J68" s="115">
        <v>6</v>
      </c>
      <c r="K68" s="116">
        <v>37.5</v>
      </c>
    </row>
    <row r="69" spans="1:11" ht="14.1" customHeight="1" x14ac:dyDescent="0.2">
      <c r="A69" s="306">
        <v>83</v>
      </c>
      <c r="B69" s="307" t="s">
        <v>304</v>
      </c>
      <c r="C69" s="308"/>
      <c r="D69" s="113">
        <v>2.5242223355430902</v>
      </c>
      <c r="E69" s="115">
        <v>99</v>
      </c>
      <c r="F69" s="114">
        <v>100</v>
      </c>
      <c r="G69" s="114">
        <v>104</v>
      </c>
      <c r="H69" s="114">
        <v>100</v>
      </c>
      <c r="I69" s="140">
        <v>93</v>
      </c>
      <c r="J69" s="115">
        <v>6</v>
      </c>
      <c r="K69" s="116">
        <v>6.4516129032258061</v>
      </c>
    </row>
    <row r="70" spans="1:11" ht="14.1" customHeight="1" x14ac:dyDescent="0.2">
      <c r="A70" s="306" t="s">
        <v>305</v>
      </c>
      <c r="B70" s="307" t="s">
        <v>306</v>
      </c>
      <c r="C70" s="308"/>
      <c r="D70" s="113">
        <v>1.7848036715961244</v>
      </c>
      <c r="E70" s="115">
        <v>70</v>
      </c>
      <c r="F70" s="114">
        <v>68</v>
      </c>
      <c r="G70" s="114">
        <v>70</v>
      </c>
      <c r="H70" s="114">
        <v>68</v>
      </c>
      <c r="I70" s="140">
        <v>62</v>
      </c>
      <c r="J70" s="115">
        <v>8</v>
      </c>
      <c r="K70" s="116">
        <v>12.903225806451612</v>
      </c>
    </row>
    <row r="71" spans="1:11" ht="14.1" customHeight="1" x14ac:dyDescent="0.2">
      <c r="A71" s="306"/>
      <c r="B71" s="307" t="s">
        <v>307</v>
      </c>
      <c r="C71" s="308"/>
      <c r="D71" s="113">
        <v>0.76491585925548189</v>
      </c>
      <c r="E71" s="115">
        <v>30</v>
      </c>
      <c r="F71" s="114">
        <v>32</v>
      </c>
      <c r="G71" s="114">
        <v>37</v>
      </c>
      <c r="H71" s="114">
        <v>39</v>
      </c>
      <c r="I71" s="140">
        <v>36</v>
      </c>
      <c r="J71" s="115">
        <v>-6</v>
      </c>
      <c r="K71" s="116">
        <v>-16.666666666666668</v>
      </c>
    </row>
    <row r="72" spans="1:11" ht="14.1" customHeight="1" x14ac:dyDescent="0.2">
      <c r="A72" s="306">
        <v>84</v>
      </c>
      <c r="B72" s="307" t="s">
        <v>308</v>
      </c>
      <c r="C72" s="308"/>
      <c r="D72" s="113">
        <v>3.4421213666496686</v>
      </c>
      <c r="E72" s="115">
        <v>135</v>
      </c>
      <c r="F72" s="114">
        <v>161</v>
      </c>
      <c r="G72" s="114">
        <v>139</v>
      </c>
      <c r="H72" s="114">
        <v>170</v>
      </c>
      <c r="I72" s="140">
        <v>147</v>
      </c>
      <c r="J72" s="115">
        <v>-12</v>
      </c>
      <c r="K72" s="116">
        <v>-8.1632653061224492</v>
      </c>
    </row>
    <row r="73" spans="1:11" ht="14.1" customHeight="1" x14ac:dyDescent="0.2">
      <c r="A73" s="306" t="s">
        <v>309</v>
      </c>
      <c r="B73" s="307" t="s">
        <v>310</v>
      </c>
      <c r="C73" s="308"/>
      <c r="D73" s="113">
        <v>0.12748597654258031</v>
      </c>
      <c r="E73" s="115">
        <v>5</v>
      </c>
      <c r="F73" s="114">
        <v>3</v>
      </c>
      <c r="G73" s="114">
        <v>3</v>
      </c>
      <c r="H73" s="114" t="s">
        <v>513</v>
      </c>
      <c r="I73" s="140">
        <v>3</v>
      </c>
      <c r="J73" s="115">
        <v>2</v>
      </c>
      <c r="K73" s="116">
        <v>66.666666666666671</v>
      </c>
    </row>
    <row r="74" spans="1:11" ht="14.1" customHeight="1" x14ac:dyDescent="0.2">
      <c r="A74" s="306" t="s">
        <v>311</v>
      </c>
      <c r="B74" s="307" t="s">
        <v>312</v>
      </c>
      <c r="C74" s="308"/>
      <c r="D74" s="113">
        <v>0.10198878123406425</v>
      </c>
      <c r="E74" s="115">
        <v>4</v>
      </c>
      <c r="F74" s="114">
        <v>4</v>
      </c>
      <c r="G74" s="114">
        <v>4</v>
      </c>
      <c r="H74" s="114">
        <v>3</v>
      </c>
      <c r="I74" s="140">
        <v>3</v>
      </c>
      <c r="J74" s="115">
        <v>1</v>
      </c>
      <c r="K74" s="116">
        <v>33.333333333333336</v>
      </c>
    </row>
    <row r="75" spans="1:11" ht="14.1" customHeight="1" x14ac:dyDescent="0.2">
      <c r="A75" s="306" t="s">
        <v>313</v>
      </c>
      <c r="B75" s="307" t="s">
        <v>314</v>
      </c>
      <c r="C75" s="308"/>
      <c r="D75" s="113">
        <v>2.4732279449260584</v>
      </c>
      <c r="E75" s="115">
        <v>97</v>
      </c>
      <c r="F75" s="114">
        <v>125</v>
      </c>
      <c r="G75" s="114">
        <v>106</v>
      </c>
      <c r="H75" s="114">
        <v>139</v>
      </c>
      <c r="I75" s="140">
        <v>125</v>
      </c>
      <c r="J75" s="115">
        <v>-28</v>
      </c>
      <c r="K75" s="116">
        <v>-22.4</v>
      </c>
    </row>
    <row r="76" spans="1:11" ht="14.1" customHeight="1" x14ac:dyDescent="0.2">
      <c r="A76" s="306">
        <v>91</v>
      </c>
      <c r="B76" s="307" t="s">
        <v>315</v>
      </c>
      <c r="C76" s="308"/>
      <c r="D76" s="113">
        <v>0.66292707802141759</v>
      </c>
      <c r="E76" s="115">
        <v>26</v>
      </c>
      <c r="F76" s="114">
        <v>29</v>
      </c>
      <c r="G76" s="114">
        <v>21</v>
      </c>
      <c r="H76" s="114">
        <v>30</v>
      </c>
      <c r="I76" s="140">
        <v>30</v>
      </c>
      <c r="J76" s="115">
        <v>-4</v>
      </c>
      <c r="K76" s="116">
        <v>-13.333333333333334</v>
      </c>
    </row>
    <row r="77" spans="1:11" ht="14.1" customHeight="1" x14ac:dyDescent="0.2">
      <c r="A77" s="306">
        <v>92</v>
      </c>
      <c r="B77" s="307" t="s">
        <v>316</v>
      </c>
      <c r="C77" s="308"/>
      <c r="D77" s="113">
        <v>0.48444671086180519</v>
      </c>
      <c r="E77" s="115">
        <v>19</v>
      </c>
      <c r="F77" s="114">
        <v>29</v>
      </c>
      <c r="G77" s="114">
        <v>23</v>
      </c>
      <c r="H77" s="114">
        <v>23</v>
      </c>
      <c r="I77" s="140">
        <v>23</v>
      </c>
      <c r="J77" s="115">
        <v>-4</v>
      </c>
      <c r="K77" s="116">
        <v>-17.391304347826086</v>
      </c>
    </row>
    <row r="78" spans="1:11" ht="14.1" customHeight="1" x14ac:dyDescent="0.2">
      <c r="A78" s="306">
        <v>93</v>
      </c>
      <c r="B78" s="307" t="s">
        <v>317</v>
      </c>
      <c r="C78" s="308"/>
      <c r="D78" s="113">
        <v>0.17848036715961244</v>
      </c>
      <c r="E78" s="115">
        <v>7</v>
      </c>
      <c r="F78" s="114">
        <v>5</v>
      </c>
      <c r="G78" s="114">
        <v>5</v>
      </c>
      <c r="H78" s="114">
        <v>5</v>
      </c>
      <c r="I78" s="140">
        <v>4</v>
      </c>
      <c r="J78" s="115">
        <v>3</v>
      </c>
      <c r="K78" s="116">
        <v>75</v>
      </c>
    </row>
    <row r="79" spans="1:11" ht="14.1" customHeight="1" x14ac:dyDescent="0.2">
      <c r="A79" s="306">
        <v>94</v>
      </c>
      <c r="B79" s="307" t="s">
        <v>318</v>
      </c>
      <c r="C79" s="308"/>
      <c r="D79" s="113">
        <v>1.4788373278939317</v>
      </c>
      <c r="E79" s="115">
        <v>58</v>
      </c>
      <c r="F79" s="114">
        <v>61</v>
      </c>
      <c r="G79" s="114">
        <v>57</v>
      </c>
      <c r="H79" s="114">
        <v>66</v>
      </c>
      <c r="I79" s="140">
        <v>68</v>
      </c>
      <c r="J79" s="115">
        <v>-10</v>
      </c>
      <c r="K79" s="116">
        <v>-14.705882352941176</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3.6460989291177972</v>
      </c>
      <c r="E81" s="143">
        <v>143</v>
      </c>
      <c r="F81" s="144">
        <v>155</v>
      </c>
      <c r="G81" s="144">
        <v>157</v>
      </c>
      <c r="H81" s="144">
        <v>152</v>
      </c>
      <c r="I81" s="145">
        <v>149</v>
      </c>
      <c r="J81" s="143">
        <v>-6</v>
      </c>
      <c r="K81" s="146">
        <v>-4.026845637583893</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2121</v>
      </c>
      <c r="G12" s="536">
        <v>1436</v>
      </c>
      <c r="H12" s="536">
        <v>2568</v>
      </c>
      <c r="I12" s="536">
        <v>1884</v>
      </c>
      <c r="J12" s="537">
        <v>1921</v>
      </c>
      <c r="K12" s="538">
        <v>200</v>
      </c>
      <c r="L12" s="349">
        <v>10.411244143675169</v>
      </c>
    </row>
    <row r="13" spans="1:17" s="110" customFormat="1" ht="15" customHeight="1" x14ac:dyDescent="0.2">
      <c r="A13" s="350" t="s">
        <v>344</v>
      </c>
      <c r="B13" s="351" t="s">
        <v>345</v>
      </c>
      <c r="C13" s="347"/>
      <c r="D13" s="347"/>
      <c r="E13" s="348"/>
      <c r="F13" s="536">
        <v>1085</v>
      </c>
      <c r="G13" s="536">
        <v>759</v>
      </c>
      <c r="H13" s="536">
        <v>1271</v>
      </c>
      <c r="I13" s="536">
        <v>1061</v>
      </c>
      <c r="J13" s="537">
        <v>1071</v>
      </c>
      <c r="K13" s="538">
        <v>14</v>
      </c>
      <c r="L13" s="349">
        <v>1.3071895424836601</v>
      </c>
    </row>
    <row r="14" spans="1:17" s="110" customFormat="1" ht="22.5" customHeight="1" x14ac:dyDescent="0.2">
      <c r="A14" s="350"/>
      <c r="B14" s="351" t="s">
        <v>346</v>
      </c>
      <c r="C14" s="347"/>
      <c r="D14" s="347"/>
      <c r="E14" s="348"/>
      <c r="F14" s="536">
        <v>1036</v>
      </c>
      <c r="G14" s="536">
        <v>677</v>
      </c>
      <c r="H14" s="536">
        <v>1297</v>
      </c>
      <c r="I14" s="536">
        <v>823</v>
      </c>
      <c r="J14" s="537">
        <v>850</v>
      </c>
      <c r="K14" s="538">
        <v>186</v>
      </c>
      <c r="L14" s="349">
        <v>21.882352941176471</v>
      </c>
    </row>
    <row r="15" spans="1:17" s="110" customFormat="1" ht="15" customHeight="1" x14ac:dyDescent="0.2">
      <c r="A15" s="350" t="s">
        <v>347</v>
      </c>
      <c r="B15" s="351" t="s">
        <v>108</v>
      </c>
      <c r="C15" s="347"/>
      <c r="D15" s="347"/>
      <c r="E15" s="348"/>
      <c r="F15" s="536">
        <v>318</v>
      </c>
      <c r="G15" s="536">
        <v>281</v>
      </c>
      <c r="H15" s="536">
        <v>835</v>
      </c>
      <c r="I15" s="536">
        <v>322</v>
      </c>
      <c r="J15" s="537">
        <v>280</v>
      </c>
      <c r="K15" s="538">
        <v>38</v>
      </c>
      <c r="L15" s="349">
        <v>13.571428571428571</v>
      </c>
    </row>
    <row r="16" spans="1:17" s="110" customFormat="1" ht="15" customHeight="1" x14ac:dyDescent="0.2">
      <c r="A16" s="350"/>
      <c r="B16" s="351" t="s">
        <v>109</v>
      </c>
      <c r="C16" s="347"/>
      <c r="D16" s="347"/>
      <c r="E16" s="348"/>
      <c r="F16" s="536">
        <v>1499</v>
      </c>
      <c r="G16" s="536">
        <v>1030</v>
      </c>
      <c r="H16" s="536">
        <v>1457</v>
      </c>
      <c r="I16" s="536">
        <v>1339</v>
      </c>
      <c r="J16" s="537">
        <v>1394</v>
      </c>
      <c r="K16" s="538">
        <v>105</v>
      </c>
      <c r="L16" s="349">
        <v>7.5322812051649928</v>
      </c>
    </row>
    <row r="17" spans="1:12" s="110" customFormat="1" ht="15" customHeight="1" x14ac:dyDescent="0.2">
      <c r="A17" s="350"/>
      <c r="B17" s="351" t="s">
        <v>110</v>
      </c>
      <c r="C17" s="347"/>
      <c r="D17" s="347"/>
      <c r="E17" s="348"/>
      <c r="F17" s="536">
        <v>272</v>
      </c>
      <c r="G17" s="536">
        <v>108</v>
      </c>
      <c r="H17" s="536">
        <v>253</v>
      </c>
      <c r="I17" s="536">
        <v>205</v>
      </c>
      <c r="J17" s="537">
        <v>222</v>
      </c>
      <c r="K17" s="538">
        <v>50</v>
      </c>
      <c r="L17" s="349">
        <v>22.522522522522522</v>
      </c>
    </row>
    <row r="18" spans="1:12" s="110" customFormat="1" ht="15" customHeight="1" x14ac:dyDescent="0.2">
      <c r="A18" s="350"/>
      <c r="B18" s="351" t="s">
        <v>111</v>
      </c>
      <c r="C18" s="347"/>
      <c r="D18" s="347"/>
      <c r="E18" s="348"/>
      <c r="F18" s="536">
        <v>32</v>
      </c>
      <c r="G18" s="536">
        <v>17</v>
      </c>
      <c r="H18" s="536">
        <v>23</v>
      </c>
      <c r="I18" s="536">
        <v>18</v>
      </c>
      <c r="J18" s="537">
        <v>25</v>
      </c>
      <c r="K18" s="538">
        <v>7</v>
      </c>
      <c r="L18" s="349">
        <v>28</v>
      </c>
    </row>
    <row r="19" spans="1:12" s="110" customFormat="1" ht="15" customHeight="1" x14ac:dyDescent="0.2">
      <c r="A19" s="118" t="s">
        <v>113</v>
      </c>
      <c r="B19" s="119" t="s">
        <v>181</v>
      </c>
      <c r="C19" s="347"/>
      <c r="D19" s="347"/>
      <c r="E19" s="348"/>
      <c r="F19" s="536">
        <v>1223</v>
      </c>
      <c r="G19" s="536">
        <v>719</v>
      </c>
      <c r="H19" s="536">
        <v>1601</v>
      </c>
      <c r="I19" s="536">
        <v>1070</v>
      </c>
      <c r="J19" s="537">
        <v>1142</v>
      </c>
      <c r="K19" s="538">
        <v>81</v>
      </c>
      <c r="L19" s="349">
        <v>7.0928196147110336</v>
      </c>
    </row>
    <row r="20" spans="1:12" s="110" customFormat="1" ht="15" customHeight="1" x14ac:dyDescent="0.2">
      <c r="A20" s="118"/>
      <c r="B20" s="119" t="s">
        <v>182</v>
      </c>
      <c r="C20" s="347"/>
      <c r="D20" s="347"/>
      <c r="E20" s="348"/>
      <c r="F20" s="536">
        <v>898</v>
      </c>
      <c r="G20" s="536">
        <v>717</v>
      </c>
      <c r="H20" s="536">
        <v>967</v>
      </c>
      <c r="I20" s="536">
        <v>814</v>
      </c>
      <c r="J20" s="537">
        <v>779</v>
      </c>
      <c r="K20" s="538">
        <v>119</v>
      </c>
      <c r="L20" s="349">
        <v>15.27599486521181</v>
      </c>
    </row>
    <row r="21" spans="1:12" s="110" customFormat="1" ht="15" customHeight="1" x14ac:dyDescent="0.2">
      <c r="A21" s="118" t="s">
        <v>113</v>
      </c>
      <c r="B21" s="119" t="s">
        <v>116</v>
      </c>
      <c r="C21" s="347"/>
      <c r="D21" s="347"/>
      <c r="E21" s="348"/>
      <c r="F21" s="536">
        <v>1693</v>
      </c>
      <c r="G21" s="536">
        <v>1103</v>
      </c>
      <c r="H21" s="536">
        <v>2070</v>
      </c>
      <c r="I21" s="536">
        <v>1378</v>
      </c>
      <c r="J21" s="537">
        <v>1476</v>
      </c>
      <c r="K21" s="538">
        <v>217</v>
      </c>
      <c r="L21" s="349">
        <v>14.70189701897019</v>
      </c>
    </row>
    <row r="22" spans="1:12" s="110" customFormat="1" ht="15" customHeight="1" x14ac:dyDescent="0.2">
      <c r="A22" s="118"/>
      <c r="B22" s="119" t="s">
        <v>117</v>
      </c>
      <c r="C22" s="347"/>
      <c r="D22" s="347"/>
      <c r="E22" s="348"/>
      <c r="F22" s="536">
        <v>424</v>
      </c>
      <c r="G22" s="536">
        <v>328</v>
      </c>
      <c r="H22" s="536">
        <v>494</v>
      </c>
      <c r="I22" s="536">
        <v>506</v>
      </c>
      <c r="J22" s="537">
        <v>443</v>
      </c>
      <c r="K22" s="538">
        <v>-19</v>
      </c>
      <c r="L22" s="349">
        <v>-4.288939051918736</v>
      </c>
    </row>
    <row r="23" spans="1:12" s="110" customFormat="1" ht="15" customHeight="1" x14ac:dyDescent="0.2">
      <c r="A23" s="352" t="s">
        <v>347</v>
      </c>
      <c r="B23" s="353" t="s">
        <v>193</v>
      </c>
      <c r="C23" s="354"/>
      <c r="D23" s="354"/>
      <c r="E23" s="355"/>
      <c r="F23" s="539">
        <v>29</v>
      </c>
      <c r="G23" s="539">
        <v>39</v>
      </c>
      <c r="H23" s="539">
        <v>372</v>
      </c>
      <c r="I23" s="539">
        <v>16</v>
      </c>
      <c r="J23" s="540">
        <v>30</v>
      </c>
      <c r="K23" s="541">
        <v>-1</v>
      </c>
      <c r="L23" s="356">
        <v>-3.3333333333333335</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34.799999999999997</v>
      </c>
      <c r="G25" s="542">
        <v>40.200000000000003</v>
      </c>
      <c r="H25" s="542">
        <v>37.6</v>
      </c>
      <c r="I25" s="542">
        <v>39.5</v>
      </c>
      <c r="J25" s="542">
        <v>37.1</v>
      </c>
      <c r="K25" s="543" t="s">
        <v>349</v>
      </c>
      <c r="L25" s="364">
        <v>-2.3000000000000043</v>
      </c>
    </row>
    <row r="26" spans="1:12" s="110" customFormat="1" ht="15" customHeight="1" x14ac:dyDescent="0.2">
      <c r="A26" s="365" t="s">
        <v>105</v>
      </c>
      <c r="B26" s="366" t="s">
        <v>345</v>
      </c>
      <c r="C26" s="362"/>
      <c r="D26" s="362"/>
      <c r="E26" s="363"/>
      <c r="F26" s="542">
        <v>29.8</v>
      </c>
      <c r="G26" s="542">
        <v>34.700000000000003</v>
      </c>
      <c r="H26" s="542">
        <v>31.8</v>
      </c>
      <c r="I26" s="542">
        <v>34</v>
      </c>
      <c r="J26" s="544">
        <v>31</v>
      </c>
      <c r="K26" s="543" t="s">
        <v>349</v>
      </c>
      <c r="L26" s="364">
        <v>-1.1999999999999993</v>
      </c>
    </row>
    <row r="27" spans="1:12" s="110" customFormat="1" ht="15" customHeight="1" x14ac:dyDescent="0.2">
      <c r="A27" s="365"/>
      <c r="B27" s="366" t="s">
        <v>346</v>
      </c>
      <c r="C27" s="362"/>
      <c r="D27" s="362"/>
      <c r="E27" s="363"/>
      <c r="F27" s="542">
        <v>40.200000000000003</v>
      </c>
      <c r="G27" s="542">
        <v>46.5</v>
      </c>
      <c r="H27" s="542">
        <v>43.2</v>
      </c>
      <c r="I27" s="542">
        <v>46.6</v>
      </c>
      <c r="J27" s="542">
        <v>44.9</v>
      </c>
      <c r="K27" s="543" t="s">
        <v>349</v>
      </c>
      <c r="L27" s="364">
        <v>-4.6999999999999957</v>
      </c>
    </row>
    <row r="28" spans="1:12" s="110" customFormat="1" ht="15" customHeight="1" x14ac:dyDescent="0.2">
      <c r="A28" s="365" t="s">
        <v>113</v>
      </c>
      <c r="B28" s="366" t="s">
        <v>108</v>
      </c>
      <c r="C28" s="362"/>
      <c r="D28" s="362"/>
      <c r="E28" s="363"/>
      <c r="F28" s="542">
        <v>42</v>
      </c>
      <c r="G28" s="542">
        <v>38.200000000000003</v>
      </c>
      <c r="H28" s="542">
        <v>44.4</v>
      </c>
      <c r="I28" s="542">
        <v>50</v>
      </c>
      <c r="J28" s="542">
        <v>46.9</v>
      </c>
      <c r="K28" s="543" t="s">
        <v>349</v>
      </c>
      <c r="L28" s="364">
        <v>-4.8999999999999986</v>
      </c>
    </row>
    <row r="29" spans="1:12" s="110" customFormat="1" ht="11.25" x14ac:dyDescent="0.2">
      <c r="A29" s="365"/>
      <c r="B29" s="366" t="s">
        <v>109</v>
      </c>
      <c r="C29" s="362"/>
      <c r="D29" s="362"/>
      <c r="E29" s="363"/>
      <c r="F29" s="542">
        <v>35.299999999999997</v>
      </c>
      <c r="G29" s="542">
        <v>41.2</v>
      </c>
      <c r="H29" s="542">
        <v>37.1</v>
      </c>
      <c r="I29" s="542">
        <v>38.1</v>
      </c>
      <c r="J29" s="544">
        <v>36.299999999999997</v>
      </c>
      <c r="K29" s="543" t="s">
        <v>349</v>
      </c>
      <c r="L29" s="364">
        <v>-1</v>
      </c>
    </row>
    <row r="30" spans="1:12" s="110" customFormat="1" ht="15" customHeight="1" x14ac:dyDescent="0.2">
      <c r="A30" s="365"/>
      <c r="B30" s="366" t="s">
        <v>110</v>
      </c>
      <c r="C30" s="362"/>
      <c r="D30" s="362"/>
      <c r="E30" s="363"/>
      <c r="F30" s="542">
        <v>24.4</v>
      </c>
      <c r="G30" s="542">
        <v>33.299999999999997</v>
      </c>
      <c r="H30" s="542">
        <v>29.6</v>
      </c>
      <c r="I30" s="542">
        <v>34.6</v>
      </c>
      <c r="J30" s="542">
        <v>30.6</v>
      </c>
      <c r="K30" s="543" t="s">
        <v>349</v>
      </c>
      <c r="L30" s="364">
        <v>-6.2000000000000028</v>
      </c>
    </row>
    <row r="31" spans="1:12" s="110" customFormat="1" ht="15" customHeight="1" x14ac:dyDescent="0.2">
      <c r="A31" s="365"/>
      <c r="B31" s="366" t="s">
        <v>111</v>
      </c>
      <c r="C31" s="362"/>
      <c r="D31" s="362"/>
      <c r="E31" s="363"/>
      <c r="F31" s="542">
        <v>40.6</v>
      </c>
      <c r="G31" s="542">
        <v>47.1</v>
      </c>
      <c r="H31" s="542">
        <v>43.5</v>
      </c>
      <c r="I31" s="542">
        <v>16.7</v>
      </c>
      <c r="J31" s="542">
        <v>44</v>
      </c>
      <c r="K31" s="543" t="s">
        <v>349</v>
      </c>
      <c r="L31" s="364">
        <v>-3.3999999999999986</v>
      </c>
    </row>
    <row r="32" spans="1:12" s="110" customFormat="1" ht="15" customHeight="1" x14ac:dyDescent="0.2">
      <c r="A32" s="367" t="s">
        <v>113</v>
      </c>
      <c r="B32" s="368" t="s">
        <v>181</v>
      </c>
      <c r="C32" s="362"/>
      <c r="D32" s="362"/>
      <c r="E32" s="363"/>
      <c r="F32" s="542">
        <v>28.4</v>
      </c>
      <c r="G32" s="542">
        <v>30.9</v>
      </c>
      <c r="H32" s="542">
        <v>29.4</v>
      </c>
      <c r="I32" s="542">
        <v>33.5</v>
      </c>
      <c r="J32" s="544">
        <v>29.3</v>
      </c>
      <c r="K32" s="543" t="s">
        <v>349</v>
      </c>
      <c r="L32" s="364">
        <v>-0.90000000000000213</v>
      </c>
    </row>
    <row r="33" spans="1:12" s="110" customFormat="1" ht="15" customHeight="1" x14ac:dyDescent="0.2">
      <c r="A33" s="367"/>
      <c r="B33" s="368" t="s">
        <v>182</v>
      </c>
      <c r="C33" s="362"/>
      <c r="D33" s="362"/>
      <c r="E33" s="363"/>
      <c r="F33" s="542">
        <v>43.3</v>
      </c>
      <c r="G33" s="542">
        <v>48.9</v>
      </c>
      <c r="H33" s="542">
        <v>47.6</v>
      </c>
      <c r="I33" s="542">
        <v>47.2</v>
      </c>
      <c r="J33" s="542">
        <v>48.2</v>
      </c>
      <c r="K33" s="543" t="s">
        <v>349</v>
      </c>
      <c r="L33" s="364">
        <v>-4.9000000000000057</v>
      </c>
    </row>
    <row r="34" spans="1:12" s="369" customFormat="1" ht="15" customHeight="1" x14ac:dyDescent="0.2">
      <c r="A34" s="367" t="s">
        <v>113</v>
      </c>
      <c r="B34" s="368" t="s">
        <v>116</v>
      </c>
      <c r="C34" s="362"/>
      <c r="D34" s="362"/>
      <c r="E34" s="363"/>
      <c r="F34" s="542">
        <v>36.299999999999997</v>
      </c>
      <c r="G34" s="542">
        <v>43.2</v>
      </c>
      <c r="H34" s="542">
        <v>40.9</v>
      </c>
      <c r="I34" s="542">
        <v>44.5</v>
      </c>
      <c r="J34" s="542">
        <v>41.9</v>
      </c>
      <c r="K34" s="543" t="s">
        <v>349</v>
      </c>
      <c r="L34" s="364">
        <v>-5.6000000000000014</v>
      </c>
    </row>
    <row r="35" spans="1:12" s="369" customFormat="1" ht="11.25" x14ac:dyDescent="0.2">
      <c r="A35" s="370"/>
      <c r="B35" s="371" t="s">
        <v>117</v>
      </c>
      <c r="C35" s="372"/>
      <c r="D35" s="372"/>
      <c r="E35" s="373"/>
      <c r="F35" s="545">
        <v>29.4</v>
      </c>
      <c r="G35" s="545">
        <v>30.6</v>
      </c>
      <c r="H35" s="545">
        <v>25.7</v>
      </c>
      <c r="I35" s="545">
        <v>25.9</v>
      </c>
      <c r="J35" s="546">
        <v>21.9</v>
      </c>
      <c r="K35" s="547" t="s">
        <v>349</v>
      </c>
      <c r="L35" s="374">
        <v>7.5</v>
      </c>
    </row>
    <row r="36" spans="1:12" s="369" customFormat="1" ht="15.95" customHeight="1" x14ac:dyDescent="0.2">
      <c r="A36" s="375" t="s">
        <v>350</v>
      </c>
      <c r="B36" s="376"/>
      <c r="C36" s="377"/>
      <c r="D36" s="376"/>
      <c r="E36" s="378"/>
      <c r="F36" s="548">
        <v>2072</v>
      </c>
      <c r="G36" s="548">
        <v>1372</v>
      </c>
      <c r="H36" s="548">
        <v>2063</v>
      </c>
      <c r="I36" s="548">
        <v>1849</v>
      </c>
      <c r="J36" s="548">
        <v>1859</v>
      </c>
      <c r="K36" s="549">
        <v>213</v>
      </c>
      <c r="L36" s="380">
        <v>11.457772996234535</v>
      </c>
    </row>
    <row r="37" spans="1:12" s="369" customFormat="1" ht="15.95" customHeight="1" x14ac:dyDescent="0.2">
      <c r="A37" s="381"/>
      <c r="B37" s="382" t="s">
        <v>113</v>
      </c>
      <c r="C37" s="382" t="s">
        <v>351</v>
      </c>
      <c r="D37" s="382"/>
      <c r="E37" s="383"/>
      <c r="F37" s="548">
        <v>722</v>
      </c>
      <c r="G37" s="548">
        <v>551</v>
      </c>
      <c r="H37" s="548">
        <v>776</v>
      </c>
      <c r="I37" s="548">
        <v>730</v>
      </c>
      <c r="J37" s="548">
        <v>690</v>
      </c>
      <c r="K37" s="549">
        <v>32</v>
      </c>
      <c r="L37" s="380">
        <v>4.63768115942029</v>
      </c>
    </row>
    <row r="38" spans="1:12" s="369" customFormat="1" ht="15.95" customHeight="1" x14ac:dyDescent="0.2">
      <c r="A38" s="381"/>
      <c r="B38" s="384" t="s">
        <v>105</v>
      </c>
      <c r="C38" s="384" t="s">
        <v>106</v>
      </c>
      <c r="D38" s="385"/>
      <c r="E38" s="383"/>
      <c r="F38" s="548">
        <v>1064</v>
      </c>
      <c r="G38" s="548">
        <v>735</v>
      </c>
      <c r="H38" s="548">
        <v>1004</v>
      </c>
      <c r="I38" s="548">
        <v>1047</v>
      </c>
      <c r="J38" s="550">
        <v>1044</v>
      </c>
      <c r="K38" s="549">
        <v>20</v>
      </c>
      <c r="L38" s="380">
        <v>1.9157088122605364</v>
      </c>
    </row>
    <row r="39" spans="1:12" s="369" customFormat="1" ht="15.95" customHeight="1" x14ac:dyDescent="0.2">
      <c r="A39" s="381"/>
      <c r="B39" s="385"/>
      <c r="C39" s="382" t="s">
        <v>352</v>
      </c>
      <c r="D39" s="385"/>
      <c r="E39" s="383"/>
      <c r="F39" s="548">
        <v>317</v>
      </c>
      <c r="G39" s="548">
        <v>255</v>
      </c>
      <c r="H39" s="548">
        <v>319</v>
      </c>
      <c r="I39" s="548">
        <v>356</v>
      </c>
      <c r="J39" s="548">
        <v>324</v>
      </c>
      <c r="K39" s="549">
        <v>-7</v>
      </c>
      <c r="L39" s="380">
        <v>-2.1604938271604937</v>
      </c>
    </row>
    <row r="40" spans="1:12" s="369" customFormat="1" ht="15.95" customHeight="1" x14ac:dyDescent="0.2">
      <c r="A40" s="381"/>
      <c r="B40" s="384"/>
      <c r="C40" s="384" t="s">
        <v>107</v>
      </c>
      <c r="D40" s="385"/>
      <c r="E40" s="383"/>
      <c r="F40" s="548">
        <v>1008</v>
      </c>
      <c r="G40" s="548">
        <v>637</v>
      </c>
      <c r="H40" s="548">
        <v>1059</v>
      </c>
      <c r="I40" s="548">
        <v>802</v>
      </c>
      <c r="J40" s="548">
        <v>815</v>
      </c>
      <c r="K40" s="549">
        <v>193</v>
      </c>
      <c r="L40" s="380">
        <v>23.680981595092025</v>
      </c>
    </row>
    <row r="41" spans="1:12" s="369" customFormat="1" ht="24" customHeight="1" x14ac:dyDescent="0.2">
      <c r="A41" s="381"/>
      <c r="B41" s="385"/>
      <c r="C41" s="382" t="s">
        <v>352</v>
      </c>
      <c r="D41" s="385"/>
      <c r="E41" s="383"/>
      <c r="F41" s="548">
        <v>405</v>
      </c>
      <c r="G41" s="548">
        <v>296</v>
      </c>
      <c r="H41" s="548">
        <v>457</v>
      </c>
      <c r="I41" s="548">
        <v>374</v>
      </c>
      <c r="J41" s="550">
        <v>366</v>
      </c>
      <c r="K41" s="549">
        <v>39</v>
      </c>
      <c r="L41" s="380">
        <v>10.655737704918034</v>
      </c>
    </row>
    <row r="42" spans="1:12" s="110" customFormat="1" ht="15" customHeight="1" x14ac:dyDescent="0.2">
      <c r="A42" s="381"/>
      <c r="B42" s="384" t="s">
        <v>113</v>
      </c>
      <c r="C42" s="384" t="s">
        <v>353</v>
      </c>
      <c r="D42" s="385"/>
      <c r="E42" s="383"/>
      <c r="F42" s="548">
        <v>283</v>
      </c>
      <c r="G42" s="548">
        <v>233</v>
      </c>
      <c r="H42" s="548">
        <v>387</v>
      </c>
      <c r="I42" s="548">
        <v>304</v>
      </c>
      <c r="J42" s="548">
        <v>241</v>
      </c>
      <c r="K42" s="549">
        <v>42</v>
      </c>
      <c r="L42" s="380">
        <v>17.427385892116181</v>
      </c>
    </row>
    <row r="43" spans="1:12" s="110" customFormat="1" ht="15" customHeight="1" x14ac:dyDescent="0.2">
      <c r="A43" s="381"/>
      <c r="B43" s="385"/>
      <c r="C43" s="382" t="s">
        <v>352</v>
      </c>
      <c r="D43" s="385"/>
      <c r="E43" s="383"/>
      <c r="F43" s="548">
        <v>119</v>
      </c>
      <c r="G43" s="548">
        <v>89</v>
      </c>
      <c r="H43" s="548">
        <v>172</v>
      </c>
      <c r="I43" s="548">
        <v>152</v>
      </c>
      <c r="J43" s="548">
        <v>113</v>
      </c>
      <c r="K43" s="549">
        <v>6</v>
      </c>
      <c r="L43" s="380">
        <v>5.3097345132743365</v>
      </c>
    </row>
    <row r="44" spans="1:12" s="110" customFormat="1" ht="15" customHeight="1" x14ac:dyDescent="0.2">
      <c r="A44" s="381"/>
      <c r="B44" s="384"/>
      <c r="C44" s="366" t="s">
        <v>109</v>
      </c>
      <c r="D44" s="385"/>
      <c r="E44" s="383"/>
      <c r="F44" s="548">
        <v>1486</v>
      </c>
      <c r="G44" s="548">
        <v>1014</v>
      </c>
      <c r="H44" s="548">
        <v>1403</v>
      </c>
      <c r="I44" s="548">
        <v>1322</v>
      </c>
      <c r="J44" s="550">
        <v>1374</v>
      </c>
      <c r="K44" s="549">
        <v>112</v>
      </c>
      <c r="L44" s="380">
        <v>8.1513828238719075</v>
      </c>
    </row>
    <row r="45" spans="1:12" s="110" customFormat="1" ht="15" customHeight="1" x14ac:dyDescent="0.2">
      <c r="A45" s="381"/>
      <c r="B45" s="385"/>
      <c r="C45" s="382" t="s">
        <v>352</v>
      </c>
      <c r="D45" s="385"/>
      <c r="E45" s="383"/>
      <c r="F45" s="548">
        <v>524</v>
      </c>
      <c r="G45" s="548">
        <v>418</v>
      </c>
      <c r="H45" s="548">
        <v>520</v>
      </c>
      <c r="I45" s="548">
        <v>504</v>
      </c>
      <c r="J45" s="548">
        <v>499</v>
      </c>
      <c r="K45" s="549">
        <v>25</v>
      </c>
      <c r="L45" s="380">
        <v>5.0100200400801604</v>
      </c>
    </row>
    <row r="46" spans="1:12" s="110" customFormat="1" ht="15" customHeight="1" x14ac:dyDescent="0.2">
      <c r="A46" s="381"/>
      <c r="B46" s="384"/>
      <c r="C46" s="366" t="s">
        <v>110</v>
      </c>
      <c r="D46" s="385"/>
      <c r="E46" s="383"/>
      <c r="F46" s="548">
        <v>271</v>
      </c>
      <c r="G46" s="548">
        <v>108</v>
      </c>
      <c r="H46" s="548">
        <v>250</v>
      </c>
      <c r="I46" s="548">
        <v>205</v>
      </c>
      <c r="J46" s="548">
        <v>219</v>
      </c>
      <c r="K46" s="549">
        <v>52</v>
      </c>
      <c r="L46" s="380">
        <v>23.744292237442924</v>
      </c>
    </row>
    <row r="47" spans="1:12" s="110" customFormat="1" ht="15" customHeight="1" x14ac:dyDescent="0.2">
      <c r="A47" s="381"/>
      <c r="B47" s="385"/>
      <c r="C47" s="382" t="s">
        <v>352</v>
      </c>
      <c r="D47" s="385"/>
      <c r="E47" s="383"/>
      <c r="F47" s="548">
        <v>66</v>
      </c>
      <c r="G47" s="548">
        <v>36</v>
      </c>
      <c r="H47" s="548">
        <v>74</v>
      </c>
      <c r="I47" s="548">
        <v>71</v>
      </c>
      <c r="J47" s="550">
        <v>67</v>
      </c>
      <c r="K47" s="549">
        <v>-1</v>
      </c>
      <c r="L47" s="380">
        <v>-1.4925373134328359</v>
      </c>
    </row>
    <row r="48" spans="1:12" s="110" customFormat="1" ht="15" customHeight="1" x14ac:dyDescent="0.2">
      <c r="A48" s="381"/>
      <c r="B48" s="385"/>
      <c r="C48" s="366" t="s">
        <v>111</v>
      </c>
      <c r="D48" s="386"/>
      <c r="E48" s="387"/>
      <c r="F48" s="548">
        <v>32</v>
      </c>
      <c r="G48" s="548">
        <v>17</v>
      </c>
      <c r="H48" s="548">
        <v>23</v>
      </c>
      <c r="I48" s="548">
        <v>18</v>
      </c>
      <c r="J48" s="548">
        <v>25</v>
      </c>
      <c r="K48" s="549">
        <v>7</v>
      </c>
      <c r="L48" s="380">
        <v>28</v>
      </c>
    </row>
    <row r="49" spans="1:12" s="110" customFormat="1" ht="15" customHeight="1" x14ac:dyDescent="0.2">
      <c r="A49" s="381"/>
      <c r="B49" s="385"/>
      <c r="C49" s="382" t="s">
        <v>352</v>
      </c>
      <c r="D49" s="385"/>
      <c r="E49" s="383"/>
      <c r="F49" s="548">
        <v>13</v>
      </c>
      <c r="G49" s="548">
        <v>8</v>
      </c>
      <c r="H49" s="548">
        <v>10</v>
      </c>
      <c r="I49" s="548">
        <v>3</v>
      </c>
      <c r="J49" s="548">
        <v>11</v>
      </c>
      <c r="K49" s="549">
        <v>2</v>
      </c>
      <c r="L49" s="380">
        <v>18.181818181818183</v>
      </c>
    </row>
    <row r="50" spans="1:12" s="110" customFormat="1" ht="15" customHeight="1" x14ac:dyDescent="0.2">
      <c r="A50" s="381"/>
      <c r="B50" s="384" t="s">
        <v>113</v>
      </c>
      <c r="C50" s="382" t="s">
        <v>181</v>
      </c>
      <c r="D50" s="385"/>
      <c r="E50" s="383"/>
      <c r="F50" s="548">
        <v>1178</v>
      </c>
      <c r="G50" s="548">
        <v>667</v>
      </c>
      <c r="H50" s="548">
        <v>1130</v>
      </c>
      <c r="I50" s="548">
        <v>1044</v>
      </c>
      <c r="J50" s="550">
        <v>1092</v>
      </c>
      <c r="K50" s="549">
        <v>86</v>
      </c>
      <c r="L50" s="380">
        <v>7.8754578754578759</v>
      </c>
    </row>
    <row r="51" spans="1:12" s="110" customFormat="1" ht="15" customHeight="1" x14ac:dyDescent="0.2">
      <c r="A51" s="381"/>
      <c r="B51" s="385"/>
      <c r="C51" s="382" t="s">
        <v>352</v>
      </c>
      <c r="D51" s="385"/>
      <c r="E51" s="383"/>
      <c r="F51" s="548">
        <v>335</v>
      </c>
      <c r="G51" s="548">
        <v>206</v>
      </c>
      <c r="H51" s="548">
        <v>332</v>
      </c>
      <c r="I51" s="548">
        <v>350</v>
      </c>
      <c r="J51" s="548">
        <v>320</v>
      </c>
      <c r="K51" s="549">
        <v>15</v>
      </c>
      <c r="L51" s="380">
        <v>4.6875</v>
      </c>
    </row>
    <row r="52" spans="1:12" s="110" customFormat="1" ht="15" customHeight="1" x14ac:dyDescent="0.2">
      <c r="A52" s="381"/>
      <c r="B52" s="384"/>
      <c r="C52" s="382" t="s">
        <v>182</v>
      </c>
      <c r="D52" s="385"/>
      <c r="E52" s="383"/>
      <c r="F52" s="548">
        <v>894</v>
      </c>
      <c r="G52" s="548">
        <v>705</v>
      </c>
      <c r="H52" s="548">
        <v>933</v>
      </c>
      <c r="I52" s="548">
        <v>805</v>
      </c>
      <c r="J52" s="548">
        <v>767</v>
      </c>
      <c r="K52" s="549">
        <v>127</v>
      </c>
      <c r="L52" s="380">
        <v>16.558018252933508</v>
      </c>
    </row>
    <row r="53" spans="1:12" s="269" customFormat="1" ht="11.25" customHeight="1" x14ac:dyDescent="0.2">
      <c r="A53" s="381"/>
      <c r="B53" s="385"/>
      <c r="C53" s="382" t="s">
        <v>352</v>
      </c>
      <c r="D53" s="385"/>
      <c r="E53" s="383"/>
      <c r="F53" s="548">
        <v>387</v>
      </c>
      <c r="G53" s="548">
        <v>345</v>
      </c>
      <c r="H53" s="548">
        <v>444</v>
      </c>
      <c r="I53" s="548">
        <v>380</v>
      </c>
      <c r="J53" s="550">
        <v>370</v>
      </c>
      <c r="K53" s="549">
        <v>17</v>
      </c>
      <c r="L53" s="380">
        <v>4.5945945945945947</v>
      </c>
    </row>
    <row r="54" spans="1:12" s="151" customFormat="1" ht="12.75" customHeight="1" x14ac:dyDescent="0.2">
      <c r="A54" s="381"/>
      <c r="B54" s="384" t="s">
        <v>113</v>
      </c>
      <c r="C54" s="384" t="s">
        <v>116</v>
      </c>
      <c r="D54" s="385"/>
      <c r="E54" s="383"/>
      <c r="F54" s="548">
        <v>1646</v>
      </c>
      <c r="G54" s="548">
        <v>1050</v>
      </c>
      <c r="H54" s="548">
        <v>1618</v>
      </c>
      <c r="I54" s="548">
        <v>1348</v>
      </c>
      <c r="J54" s="548">
        <v>1418</v>
      </c>
      <c r="K54" s="549">
        <v>228</v>
      </c>
      <c r="L54" s="380">
        <v>16.078984485190411</v>
      </c>
    </row>
    <row r="55" spans="1:12" ht="11.25" x14ac:dyDescent="0.2">
      <c r="A55" s="381"/>
      <c r="B55" s="385"/>
      <c r="C55" s="382" t="s">
        <v>352</v>
      </c>
      <c r="D55" s="385"/>
      <c r="E55" s="383"/>
      <c r="F55" s="548">
        <v>597</v>
      </c>
      <c r="G55" s="548">
        <v>454</v>
      </c>
      <c r="H55" s="548">
        <v>662</v>
      </c>
      <c r="I55" s="548">
        <v>600</v>
      </c>
      <c r="J55" s="548">
        <v>594</v>
      </c>
      <c r="K55" s="549">
        <v>3</v>
      </c>
      <c r="L55" s="380">
        <v>0.50505050505050508</v>
      </c>
    </row>
    <row r="56" spans="1:12" ht="14.25" customHeight="1" x14ac:dyDescent="0.2">
      <c r="A56" s="381"/>
      <c r="B56" s="385"/>
      <c r="C56" s="384" t="s">
        <v>117</v>
      </c>
      <c r="D56" s="385"/>
      <c r="E56" s="383"/>
      <c r="F56" s="548">
        <v>422</v>
      </c>
      <c r="G56" s="548">
        <v>317</v>
      </c>
      <c r="H56" s="548">
        <v>443</v>
      </c>
      <c r="I56" s="548">
        <v>501</v>
      </c>
      <c r="J56" s="548">
        <v>439</v>
      </c>
      <c r="K56" s="549">
        <v>-17</v>
      </c>
      <c r="L56" s="380">
        <v>-3.8724373576309796</v>
      </c>
    </row>
    <row r="57" spans="1:12" ht="18.75" customHeight="1" x14ac:dyDescent="0.2">
      <c r="A57" s="388"/>
      <c r="B57" s="389"/>
      <c r="C57" s="390" t="s">
        <v>352</v>
      </c>
      <c r="D57" s="389"/>
      <c r="E57" s="391"/>
      <c r="F57" s="551">
        <v>124</v>
      </c>
      <c r="G57" s="552">
        <v>97</v>
      </c>
      <c r="H57" s="552">
        <v>114</v>
      </c>
      <c r="I57" s="552">
        <v>130</v>
      </c>
      <c r="J57" s="552">
        <v>96</v>
      </c>
      <c r="K57" s="553">
        <f t="shared" ref="K57" si="0">IF(OR(F57=".",J57=".")=TRUE,".",IF(OR(F57="*",J57="*")=TRUE,"*",IF(AND(F57="-",J57="-")=TRUE,"-",IF(AND(ISNUMBER(J57),ISNUMBER(F57))=TRUE,IF(F57-J57=0,0,F57-J57),IF(ISNUMBER(F57)=TRUE,F57,-J57)))))</f>
        <v>28</v>
      </c>
      <c r="L57" s="392">
        <f t="shared" ref="L57" si="1">IF(K57 =".",".",IF(K57 ="*","*",IF(K57="-","-",IF(K57=0,0,IF(OR(J57="-",J57=".",F57="-",F57=".")=TRUE,"X",IF(J57=0,"0,0",IF(ABS(K57*100/J57)&gt;250,".X",(K57*100/J57))))))))</f>
        <v>29.166666666666668</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2121</v>
      </c>
      <c r="E11" s="114">
        <v>1436</v>
      </c>
      <c r="F11" s="114">
        <v>2568</v>
      </c>
      <c r="G11" s="114">
        <v>1884</v>
      </c>
      <c r="H11" s="140">
        <v>1921</v>
      </c>
      <c r="I11" s="115">
        <v>200</v>
      </c>
      <c r="J11" s="116">
        <v>10.411244143675169</v>
      </c>
    </row>
    <row r="12" spans="1:15" s="110" customFormat="1" ht="24.95" customHeight="1" x14ac:dyDescent="0.2">
      <c r="A12" s="193" t="s">
        <v>132</v>
      </c>
      <c r="B12" s="194" t="s">
        <v>133</v>
      </c>
      <c r="C12" s="113" t="s">
        <v>513</v>
      </c>
      <c r="D12" s="115" t="s">
        <v>513</v>
      </c>
      <c r="E12" s="114" t="s">
        <v>513</v>
      </c>
      <c r="F12" s="114" t="s">
        <v>513</v>
      </c>
      <c r="G12" s="114" t="s">
        <v>513</v>
      </c>
      <c r="H12" s="140" t="s">
        <v>513</v>
      </c>
      <c r="I12" s="115" t="s">
        <v>513</v>
      </c>
      <c r="J12" s="116" t="s">
        <v>513</v>
      </c>
    </row>
    <row r="13" spans="1:15" s="110" customFormat="1" ht="24.95" customHeight="1" x14ac:dyDescent="0.2">
      <c r="A13" s="193" t="s">
        <v>134</v>
      </c>
      <c r="B13" s="199" t="s">
        <v>214</v>
      </c>
      <c r="C13" s="113" t="s">
        <v>513</v>
      </c>
      <c r="D13" s="115" t="s">
        <v>513</v>
      </c>
      <c r="E13" s="114" t="s">
        <v>513</v>
      </c>
      <c r="F13" s="114" t="s">
        <v>513</v>
      </c>
      <c r="G13" s="114" t="s">
        <v>513</v>
      </c>
      <c r="H13" s="140" t="s">
        <v>513</v>
      </c>
      <c r="I13" s="115" t="s">
        <v>513</v>
      </c>
      <c r="J13" s="116" t="s">
        <v>513</v>
      </c>
    </row>
    <row r="14" spans="1:15" s="287" customFormat="1" ht="24.95" customHeight="1" x14ac:dyDescent="0.2">
      <c r="A14" s="193" t="s">
        <v>215</v>
      </c>
      <c r="B14" s="199" t="s">
        <v>137</v>
      </c>
      <c r="C14" s="113" t="s">
        <v>513</v>
      </c>
      <c r="D14" s="115" t="s">
        <v>513</v>
      </c>
      <c r="E14" s="114">
        <v>72</v>
      </c>
      <c r="F14" s="114">
        <v>157</v>
      </c>
      <c r="G14" s="114" t="s">
        <v>513</v>
      </c>
      <c r="H14" s="140">
        <v>104</v>
      </c>
      <c r="I14" s="115" t="s">
        <v>513</v>
      </c>
      <c r="J14" s="116" t="s">
        <v>513</v>
      </c>
      <c r="K14" s="110"/>
      <c r="L14" s="110"/>
      <c r="M14" s="110"/>
      <c r="N14" s="110"/>
      <c r="O14" s="110"/>
    </row>
    <row r="15" spans="1:15" s="110" customFormat="1" ht="24.95" customHeight="1" x14ac:dyDescent="0.2">
      <c r="A15" s="193" t="s">
        <v>216</v>
      </c>
      <c r="B15" s="199" t="s">
        <v>217</v>
      </c>
      <c r="C15" s="113">
        <v>2.1216407355021216</v>
      </c>
      <c r="D15" s="115">
        <v>45</v>
      </c>
      <c r="E15" s="114">
        <v>42</v>
      </c>
      <c r="F15" s="114">
        <v>71</v>
      </c>
      <c r="G15" s="114">
        <v>61</v>
      </c>
      <c r="H15" s="140">
        <v>49</v>
      </c>
      <c r="I15" s="115">
        <v>-4</v>
      </c>
      <c r="J15" s="116">
        <v>-8.1632653061224492</v>
      </c>
    </row>
    <row r="16" spans="1:15" s="287" customFormat="1" ht="24.95" customHeight="1" x14ac:dyDescent="0.2">
      <c r="A16" s="193" t="s">
        <v>218</v>
      </c>
      <c r="B16" s="199" t="s">
        <v>141</v>
      </c>
      <c r="C16" s="113">
        <v>1.5087223008015087</v>
      </c>
      <c r="D16" s="115">
        <v>32</v>
      </c>
      <c r="E16" s="114">
        <v>23</v>
      </c>
      <c r="F16" s="114">
        <v>54</v>
      </c>
      <c r="G16" s="114">
        <v>30</v>
      </c>
      <c r="H16" s="140">
        <v>33</v>
      </c>
      <c r="I16" s="115">
        <v>-1</v>
      </c>
      <c r="J16" s="116">
        <v>-3.0303030303030303</v>
      </c>
      <c r="K16" s="110"/>
      <c r="L16" s="110"/>
      <c r="M16" s="110"/>
      <c r="N16" s="110"/>
      <c r="O16" s="110"/>
    </row>
    <row r="17" spans="1:15" s="110" customFormat="1" ht="24.95" customHeight="1" x14ac:dyDescent="0.2">
      <c r="A17" s="193" t="s">
        <v>142</v>
      </c>
      <c r="B17" s="199" t="s">
        <v>220</v>
      </c>
      <c r="C17" s="113" t="s">
        <v>513</v>
      </c>
      <c r="D17" s="115" t="s">
        <v>513</v>
      </c>
      <c r="E17" s="114">
        <v>7</v>
      </c>
      <c r="F17" s="114">
        <v>32</v>
      </c>
      <c r="G17" s="114" t="s">
        <v>513</v>
      </c>
      <c r="H17" s="140">
        <v>22</v>
      </c>
      <c r="I17" s="115" t="s">
        <v>513</v>
      </c>
      <c r="J17" s="116" t="s">
        <v>513</v>
      </c>
    </row>
    <row r="18" spans="1:15" s="287" customFormat="1" ht="24.95" customHeight="1" x14ac:dyDescent="0.2">
      <c r="A18" s="201" t="s">
        <v>144</v>
      </c>
      <c r="B18" s="202" t="s">
        <v>145</v>
      </c>
      <c r="C18" s="113">
        <v>4.8561999057048562</v>
      </c>
      <c r="D18" s="115">
        <v>103</v>
      </c>
      <c r="E18" s="114">
        <v>61</v>
      </c>
      <c r="F18" s="114">
        <v>101</v>
      </c>
      <c r="G18" s="114" t="s">
        <v>513</v>
      </c>
      <c r="H18" s="140" t="s">
        <v>513</v>
      </c>
      <c r="I18" s="115" t="s">
        <v>513</v>
      </c>
      <c r="J18" s="116" t="s">
        <v>513</v>
      </c>
      <c r="K18" s="110"/>
      <c r="L18" s="110"/>
      <c r="M18" s="110"/>
      <c r="N18" s="110"/>
      <c r="O18" s="110"/>
    </row>
    <row r="19" spans="1:15" s="110" customFormat="1" ht="24.95" customHeight="1" x14ac:dyDescent="0.2">
      <c r="A19" s="193" t="s">
        <v>146</v>
      </c>
      <c r="B19" s="199" t="s">
        <v>147</v>
      </c>
      <c r="C19" s="113">
        <v>7.685054219707685</v>
      </c>
      <c r="D19" s="115">
        <v>163</v>
      </c>
      <c r="E19" s="114">
        <v>154</v>
      </c>
      <c r="F19" s="114">
        <v>298</v>
      </c>
      <c r="G19" s="114">
        <v>237</v>
      </c>
      <c r="H19" s="140">
        <v>198</v>
      </c>
      <c r="I19" s="115">
        <v>-35</v>
      </c>
      <c r="J19" s="116">
        <v>-17.676767676767678</v>
      </c>
    </row>
    <row r="20" spans="1:15" s="287" customFormat="1" ht="24.95" customHeight="1" x14ac:dyDescent="0.2">
      <c r="A20" s="193" t="s">
        <v>148</v>
      </c>
      <c r="B20" s="199" t="s">
        <v>149</v>
      </c>
      <c r="C20" s="113" t="s">
        <v>513</v>
      </c>
      <c r="D20" s="115" t="s">
        <v>513</v>
      </c>
      <c r="E20" s="114" t="s">
        <v>513</v>
      </c>
      <c r="F20" s="114" t="s">
        <v>513</v>
      </c>
      <c r="G20" s="114">
        <v>29</v>
      </c>
      <c r="H20" s="140">
        <v>31</v>
      </c>
      <c r="I20" s="115" t="s">
        <v>513</v>
      </c>
      <c r="J20" s="116" t="s">
        <v>513</v>
      </c>
      <c r="K20" s="110"/>
      <c r="L20" s="110"/>
      <c r="M20" s="110"/>
      <c r="N20" s="110"/>
      <c r="O20" s="110"/>
    </row>
    <row r="21" spans="1:15" s="110" customFormat="1" ht="24.95" customHeight="1" x14ac:dyDescent="0.2">
      <c r="A21" s="201" t="s">
        <v>150</v>
      </c>
      <c r="B21" s="202" t="s">
        <v>151</v>
      </c>
      <c r="C21" s="113">
        <v>10.136727958510138</v>
      </c>
      <c r="D21" s="115">
        <v>215</v>
      </c>
      <c r="E21" s="114">
        <v>194</v>
      </c>
      <c r="F21" s="114">
        <v>293</v>
      </c>
      <c r="G21" s="114">
        <v>245</v>
      </c>
      <c r="H21" s="140">
        <v>222</v>
      </c>
      <c r="I21" s="115">
        <v>-7</v>
      </c>
      <c r="J21" s="116">
        <v>-3.1531531531531534</v>
      </c>
    </row>
    <row r="22" spans="1:15" s="110" customFormat="1" ht="24.95" customHeight="1" x14ac:dyDescent="0.2">
      <c r="A22" s="201" t="s">
        <v>152</v>
      </c>
      <c r="B22" s="199" t="s">
        <v>153</v>
      </c>
      <c r="C22" s="113">
        <v>1.7444601603017444</v>
      </c>
      <c r="D22" s="115">
        <v>37</v>
      </c>
      <c r="E22" s="114">
        <v>25</v>
      </c>
      <c r="F22" s="114">
        <v>41</v>
      </c>
      <c r="G22" s="114">
        <v>34</v>
      </c>
      <c r="H22" s="140">
        <v>24</v>
      </c>
      <c r="I22" s="115">
        <v>13</v>
      </c>
      <c r="J22" s="116">
        <v>54.166666666666664</v>
      </c>
    </row>
    <row r="23" spans="1:15" s="110" customFormat="1" ht="24.95" customHeight="1" x14ac:dyDescent="0.2">
      <c r="A23" s="193" t="s">
        <v>154</v>
      </c>
      <c r="B23" s="199" t="s">
        <v>155</v>
      </c>
      <c r="C23" s="113" t="s">
        <v>513</v>
      </c>
      <c r="D23" s="115" t="s">
        <v>513</v>
      </c>
      <c r="E23" s="114" t="s">
        <v>513</v>
      </c>
      <c r="F23" s="114" t="s">
        <v>513</v>
      </c>
      <c r="G23" s="114">
        <v>16</v>
      </c>
      <c r="H23" s="140">
        <v>23</v>
      </c>
      <c r="I23" s="115" t="s">
        <v>513</v>
      </c>
      <c r="J23" s="116" t="s">
        <v>513</v>
      </c>
    </row>
    <row r="24" spans="1:15" s="110" customFormat="1" ht="24.95" customHeight="1" x14ac:dyDescent="0.2">
      <c r="A24" s="193" t="s">
        <v>156</v>
      </c>
      <c r="B24" s="199" t="s">
        <v>221</v>
      </c>
      <c r="C24" s="113">
        <v>15.983026874115984</v>
      </c>
      <c r="D24" s="115">
        <v>339</v>
      </c>
      <c r="E24" s="114">
        <v>143</v>
      </c>
      <c r="F24" s="114">
        <v>322</v>
      </c>
      <c r="G24" s="114">
        <v>166</v>
      </c>
      <c r="H24" s="140">
        <v>195</v>
      </c>
      <c r="I24" s="115">
        <v>144</v>
      </c>
      <c r="J24" s="116">
        <v>73.84615384615384</v>
      </c>
    </row>
    <row r="25" spans="1:15" s="110" customFormat="1" ht="24.95" customHeight="1" x14ac:dyDescent="0.2">
      <c r="A25" s="193" t="s">
        <v>222</v>
      </c>
      <c r="B25" s="204" t="s">
        <v>159</v>
      </c>
      <c r="C25" s="113">
        <v>6.082036775106082</v>
      </c>
      <c r="D25" s="115">
        <v>129</v>
      </c>
      <c r="E25" s="114">
        <v>71</v>
      </c>
      <c r="F25" s="114">
        <v>132</v>
      </c>
      <c r="G25" s="114">
        <v>106</v>
      </c>
      <c r="H25" s="140">
        <v>126</v>
      </c>
      <c r="I25" s="115">
        <v>3</v>
      </c>
      <c r="J25" s="116">
        <v>2.3809523809523809</v>
      </c>
    </row>
    <row r="26" spans="1:15" s="110" customFormat="1" ht="24.95" customHeight="1" x14ac:dyDescent="0.2">
      <c r="A26" s="201">
        <v>782.78300000000002</v>
      </c>
      <c r="B26" s="203" t="s">
        <v>160</v>
      </c>
      <c r="C26" s="113">
        <v>17.303158887317302</v>
      </c>
      <c r="D26" s="115">
        <v>367</v>
      </c>
      <c r="E26" s="114">
        <v>189</v>
      </c>
      <c r="F26" s="114">
        <v>284</v>
      </c>
      <c r="G26" s="114">
        <v>305</v>
      </c>
      <c r="H26" s="140">
        <v>290</v>
      </c>
      <c r="I26" s="115">
        <v>77</v>
      </c>
      <c r="J26" s="116">
        <v>26.551724137931036</v>
      </c>
    </row>
    <row r="27" spans="1:15" s="110" customFormat="1" ht="24.95" customHeight="1" x14ac:dyDescent="0.2">
      <c r="A27" s="193" t="s">
        <v>161</v>
      </c>
      <c r="B27" s="199" t="s">
        <v>162</v>
      </c>
      <c r="C27" s="113">
        <v>1.0843941537010844</v>
      </c>
      <c r="D27" s="115">
        <v>23</v>
      </c>
      <c r="E27" s="114">
        <v>32</v>
      </c>
      <c r="F27" s="114">
        <v>46</v>
      </c>
      <c r="G27" s="114">
        <v>25</v>
      </c>
      <c r="H27" s="140">
        <v>24</v>
      </c>
      <c r="I27" s="115">
        <v>-1</v>
      </c>
      <c r="J27" s="116">
        <v>-4.166666666666667</v>
      </c>
    </row>
    <row r="28" spans="1:15" s="110" customFormat="1" ht="24.95" customHeight="1" x14ac:dyDescent="0.2">
      <c r="A28" s="193" t="s">
        <v>163</v>
      </c>
      <c r="B28" s="199" t="s">
        <v>164</v>
      </c>
      <c r="C28" s="113">
        <v>6.6478076379066477</v>
      </c>
      <c r="D28" s="115">
        <v>141</v>
      </c>
      <c r="E28" s="114">
        <v>104</v>
      </c>
      <c r="F28" s="114">
        <v>207</v>
      </c>
      <c r="G28" s="114">
        <v>102</v>
      </c>
      <c r="H28" s="140">
        <v>141</v>
      </c>
      <c r="I28" s="115">
        <v>0</v>
      </c>
      <c r="J28" s="116">
        <v>0</v>
      </c>
    </row>
    <row r="29" spans="1:15" s="110" customFormat="1" ht="24.95" customHeight="1" x14ac:dyDescent="0.2">
      <c r="A29" s="193">
        <v>86</v>
      </c>
      <c r="B29" s="199" t="s">
        <v>165</v>
      </c>
      <c r="C29" s="113">
        <v>5.8462989156058462</v>
      </c>
      <c r="D29" s="115">
        <v>124</v>
      </c>
      <c r="E29" s="114">
        <v>93</v>
      </c>
      <c r="F29" s="114">
        <v>151</v>
      </c>
      <c r="G29" s="114">
        <v>90</v>
      </c>
      <c r="H29" s="140">
        <v>98</v>
      </c>
      <c r="I29" s="115">
        <v>26</v>
      </c>
      <c r="J29" s="116">
        <v>26.530612244897959</v>
      </c>
    </row>
    <row r="30" spans="1:15" s="110" customFormat="1" ht="24.95" customHeight="1" x14ac:dyDescent="0.2">
      <c r="A30" s="193">
        <v>87.88</v>
      </c>
      <c r="B30" s="204" t="s">
        <v>166</v>
      </c>
      <c r="C30" s="113">
        <v>7.0249882131070249</v>
      </c>
      <c r="D30" s="115">
        <v>149</v>
      </c>
      <c r="E30" s="114">
        <v>136</v>
      </c>
      <c r="F30" s="114">
        <v>271</v>
      </c>
      <c r="G30" s="114">
        <v>147</v>
      </c>
      <c r="H30" s="140">
        <v>167</v>
      </c>
      <c r="I30" s="115">
        <v>-18</v>
      </c>
      <c r="J30" s="116">
        <v>-10.778443113772456</v>
      </c>
    </row>
    <row r="31" spans="1:15" s="110" customFormat="1" ht="24.95" customHeight="1" x14ac:dyDescent="0.2">
      <c r="A31" s="193" t="s">
        <v>167</v>
      </c>
      <c r="B31" s="199" t="s">
        <v>168</v>
      </c>
      <c r="C31" s="113">
        <v>8.6751532296086751</v>
      </c>
      <c r="D31" s="115">
        <v>184</v>
      </c>
      <c r="E31" s="114">
        <v>114</v>
      </c>
      <c r="F31" s="114">
        <v>190</v>
      </c>
      <c r="G31" s="114">
        <v>139</v>
      </c>
      <c r="H31" s="140">
        <v>159</v>
      </c>
      <c r="I31" s="115">
        <v>25</v>
      </c>
      <c r="J31" s="116">
        <v>15.723270440251572</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t="s">
        <v>513</v>
      </c>
      <c r="D34" s="115" t="s">
        <v>513</v>
      </c>
      <c r="E34" s="114" t="s">
        <v>513</v>
      </c>
      <c r="F34" s="114" t="s">
        <v>513</v>
      </c>
      <c r="G34" s="114" t="s">
        <v>513</v>
      </c>
      <c r="H34" s="140" t="s">
        <v>513</v>
      </c>
      <c r="I34" s="115" t="s">
        <v>513</v>
      </c>
      <c r="J34" s="116" t="s">
        <v>513</v>
      </c>
    </row>
    <row r="35" spans="1:10" s="110" customFormat="1" ht="24.95" customHeight="1" x14ac:dyDescent="0.2">
      <c r="A35" s="292" t="s">
        <v>171</v>
      </c>
      <c r="B35" s="293" t="s">
        <v>172</v>
      </c>
      <c r="C35" s="113" t="s">
        <v>513</v>
      </c>
      <c r="D35" s="115" t="s">
        <v>513</v>
      </c>
      <c r="E35" s="114" t="s">
        <v>513</v>
      </c>
      <c r="F35" s="114" t="s">
        <v>513</v>
      </c>
      <c r="G35" s="114" t="s">
        <v>513</v>
      </c>
      <c r="H35" s="140" t="s">
        <v>513</v>
      </c>
      <c r="I35" s="115" t="s">
        <v>513</v>
      </c>
      <c r="J35" s="116" t="s">
        <v>513</v>
      </c>
    </row>
    <row r="36" spans="1:10" s="110" customFormat="1" ht="24.95" customHeight="1" x14ac:dyDescent="0.2">
      <c r="A36" s="294" t="s">
        <v>173</v>
      </c>
      <c r="B36" s="295" t="s">
        <v>174</v>
      </c>
      <c r="C36" s="125">
        <v>90.287600188590289</v>
      </c>
      <c r="D36" s="143">
        <v>1915</v>
      </c>
      <c r="E36" s="144">
        <v>1299</v>
      </c>
      <c r="F36" s="144">
        <v>2292</v>
      </c>
      <c r="G36" s="144">
        <v>1641</v>
      </c>
      <c r="H36" s="145">
        <v>1698</v>
      </c>
      <c r="I36" s="143">
        <v>217</v>
      </c>
      <c r="J36" s="146">
        <v>12.779740871613663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2121</v>
      </c>
      <c r="F11" s="264">
        <v>1436</v>
      </c>
      <c r="G11" s="264">
        <v>2568</v>
      </c>
      <c r="H11" s="264">
        <v>1884</v>
      </c>
      <c r="I11" s="265">
        <v>1921</v>
      </c>
      <c r="J11" s="263">
        <v>200</v>
      </c>
      <c r="K11" s="266">
        <v>10.411244143675169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22.48939179632249</v>
      </c>
      <c r="E13" s="115">
        <v>477</v>
      </c>
      <c r="F13" s="114">
        <v>333</v>
      </c>
      <c r="G13" s="114">
        <v>559</v>
      </c>
      <c r="H13" s="114">
        <v>456</v>
      </c>
      <c r="I13" s="140">
        <v>468</v>
      </c>
      <c r="J13" s="115">
        <v>9</v>
      </c>
      <c r="K13" s="116">
        <v>1.9230769230769231</v>
      </c>
    </row>
    <row r="14" spans="1:15" ht="15.95" customHeight="1" x14ac:dyDescent="0.2">
      <c r="A14" s="306" t="s">
        <v>230</v>
      </c>
      <c r="B14" s="307"/>
      <c r="C14" s="308"/>
      <c r="D14" s="113">
        <v>52.38095238095238</v>
      </c>
      <c r="E14" s="115">
        <v>1111</v>
      </c>
      <c r="F14" s="114">
        <v>726</v>
      </c>
      <c r="G14" s="114">
        <v>1515</v>
      </c>
      <c r="H14" s="114">
        <v>1032</v>
      </c>
      <c r="I14" s="140">
        <v>976</v>
      </c>
      <c r="J14" s="115">
        <v>135</v>
      </c>
      <c r="K14" s="116">
        <v>13.831967213114755</v>
      </c>
    </row>
    <row r="15" spans="1:15" ht="15.95" customHeight="1" x14ac:dyDescent="0.2">
      <c r="A15" s="306" t="s">
        <v>231</v>
      </c>
      <c r="B15" s="307"/>
      <c r="C15" s="308"/>
      <c r="D15" s="113">
        <v>9.3352192362093351</v>
      </c>
      <c r="E15" s="115">
        <v>198</v>
      </c>
      <c r="F15" s="114">
        <v>137</v>
      </c>
      <c r="G15" s="114">
        <v>186</v>
      </c>
      <c r="H15" s="114">
        <v>168</v>
      </c>
      <c r="I15" s="140">
        <v>165</v>
      </c>
      <c r="J15" s="115">
        <v>33</v>
      </c>
      <c r="K15" s="116">
        <v>20</v>
      </c>
    </row>
    <row r="16" spans="1:15" ht="15.95" customHeight="1" x14ac:dyDescent="0.2">
      <c r="A16" s="306" t="s">
        <v>232</v>
      </c>
      <c r="B16" s="307"/>
      <c r="C16" s="308"/>
      <c r="D16" s="113">
        <v>15.747289014615747</v>
      </c>
      <c r="E16" s="115">
        <v>334</v>
      </c>
      <c r="F16" s="114">
        <v>240</v>
      </c>
      <c r="G16" s="114">
        <v>273</v>
      </c>
      <c r="H16" s="114">
        <v>224</v>
      </c>
      <c r="I16" s="140">
        <v>311</v>
      </c>
      <c r="J16" s="115">
        <v>23</v>
      </c>
      <c r="K16" s="116">
        <v>7.395498392282958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0.18859028760018859</v>
      </c>
      <c r="E18" s="115">
        <v>4</v>
      </c>
      <c r="F18" s="114" t="s">
        <v>513</v>
      </c>
      <c r="G18" s="114">
        <v>8</v>
      </c>
      <c r="H18" s="114">
        <v>9</v>
      </c>
      <c r="I18" s="140" t="s">
        <v>513</v>
      </c>
      <c r="J18" s="115" t="s">
        <v>513</v>
      </c>
      <c r="K18" s="116" t="s">
        <v>513</v>
      </c>
    </row>
    <row r="19" spans="1:11" ht="14.1" customHeight="1" x14ac:dyDescent="0.2">
      <c r="A19" s="306" t="s">
        <v>235</v>
      </c>
      <c r="B19" s="307" t="s">
        <v>236</v>
      </c>
      <c r="C19" s="308"/>
      <c r="D19" s="113" t="s">
        <v>513</v>
      </c>
      <c r="E19" s="115" t="s">
        <v>513</v>
      </c>
      <c r="F19" s="114">
        <v>0</v>
      </c>
      <c r="G19" s="114">
        <v>4</v>
      </c>
      <c r="H19" s="114">
        <v>7</v>
      </c>
      <c r="I19" s="140" t="s">
        <v>513</v>
      </c>
      <c r="J19" s="115" t="s">
        <v>513</v>
      </c>
      <c r="K19" s="116" t="s">
        <v>513</v>
      </c>
    </row>
    <row r="20" spans="1:11" ht="14.1" customHeight="1" x14ac:dyDescent="0.2">
      <c r="A20" s="306">
        <v>12</v>
      </c>
      <c r="B20" s="307" t="s">
        <v>237</v>
      </c>
      <c r="C20" s="308"/>
      <c r="D20" s="113">
        <v>0.56577086280056577</v>
      </c>
      <c r="E20" s="115">
        <v>12</v>
      </c>
      <c r="F20" s="114">
        <v>6</v>
      </c>
      <c r="G20" s="114">
        <v>22</v>
      </c>
      <c r="H20" s="114">
        <v>28</v>
      </c>
      <c r="I20" s="140">
        <v>16</v>
      </c>
      <c r="J20" s="115">
        <v>-4</v>
      </c>
      <c r="K20" s="116">
        <v>-25</v>
      </c>
    </row>
    <row r="21" spans="1:11" ht="14.1" customHeight="1" x14ac:dyDescent="0.2">
      <c r="A21" s="306">
        <v>21</v>
      </c>
      <c r="B21" s="307" t="s">
        <v>238</v>
      </c>
      <c r="C21" s="308"/>
      <c r="D21" s="113">
        <v>0</v>
      </c>
      <c r="E21" s="115">
        <v>0</v>
      </c>
      <c r="F21" s="114" t="s">
        <v>513</v>
      </c>
      <c r="G21" s="114">
        <v>11</v>
      </c>
      <c r="H21" s="114">
        <v>9</v>
      </c>
      <c r="I21" s="140">
        <v>3</v>
      </c>
      <c r="J21" s="115">
        <v>-3</v>
      </c>
      <c r="K21" s="116">
        <v>-100</v>
      </c>
    </row>
    <row r="22" spans="1:11" ht="14.1" customHeight="1" x14ac:dyDescent="0.2">
      <c r="A22" s="306">
        <v>22</v>
      </c>
      <c r="B22" s="307" t="s">
        <v>239</v>
      </c>
      <c r="C22" s="308"/>
      <c r="D22" s="113">
        <v>0.8958038661008958</v>
      </c>
      <c r="E22" s="115">
        <v>19</v>
      </c>
      <c r="F22" s="114">
        <v>6</v>
      </c>
      <c r="G22" s="114">
        <v>18</v>
      </c>
      <c r="H22" s="114">
        <v>11</v>
      </c>
      <c r="I22" s="140">
        <v>20</v>
      </c>
      <c r="J22" s="115">
        <v>-1</v>
      </c>
      <c r="K22" s="116">
        <v>-5</v>
      </c>
    </row>
    <row r="23" spans="1:11" ht="14.1" customHeight="1" x14ac:dyDescent="0.2">
      <c r="A23" s="306">
        <v>23</v>
      </c>
      <c r="B23" s="307" t="s">
        <v>240</v>
      </c>
      <c r="C23" s="308"/>
      <c r="D23" s="113">
        <v>0.47147571900047147</v>
      </c>
      <c r="E23" s="115">
        <v>10</v>
      </c>
      <c r="F23" s="114">
        <v>7</v>
      </c>
      <c r="G23" s="114">
        <v>15</v>
      </c>
      <c r="H23" s="114">
        <v>11</v>
      </c>
      <c r="I23" s="140">
        <v>14</v>
      </c>
      <c r="J23" s="115">
        <v>-4</v>
      </c>
      <c r="K23" s="116">
        <v>-28.571428571428573</v>
      </c>
    </row>
    <row r="24" spans="1:11" ht="14.1" customHeight="1" x14ac:dyDescent="0.2">
      <c r="A24" s="306">
        <v>24</v>
      </c>
      <c r="B24" s="307" t="s">
        <v>241</v>
      </c>
      <c r="C24" s="308"/>
      <c r="D24" s="113">
        <v>2.4516737388024517</v>
      </c>
      <c r="E24" s="115">
        <v>52</v>
      </c>
      <c r="F24" s="114">
        <v>30</v>
      </c>
      <c r="G24" s="114">
        <v>69</v>
      </c>
      <c r="H24" s="114">
        <v>86</v>
      </c>
      <c r="I24" s="140">
        <v>61</v>
      </c>
      <c r="J24" s="115">
        <v>-9</v>
      </c>
      <c r="K24" s="116">
        <v>-14.754098360655737</v>
      </c>
    </row>
    <row r="25" spans="1:11" ht="14.1" customHeight="1" x14ac:dyDescent="0.2">
      <c r="A25" s="306">
        <v>25</v>
      </c>
      <c r="B25" s="307" t="s">
        <v>242</v>
      </c>
      <c r="C25" s="308"/>
      <c r="D25" s="113">
        <v>5.6577086280056577</v>
      </c>
      <c r="E25" s="115">
        <v>120</v>
      </c>
      <c r="F25" s="114">
        <v>83</v>
      </c>
      <c r="G25" s="114">
        <v>183</v>
      </c>
      <c r="H25" s="114">
        <v>117</v>
      </c>
      <c r="I25" s="140">
        <v>127</v>
      </c>
      <c r="J25" s="115">
        <v>-7</v>
      </c>
      <c r="K25" s="116">
        <v>-5.5118110236220472</v>
      </c>
    </row>
    <row r="26" spans="1:11" ht="14.1" customHeight="1" x14ac:dyDescent="0.2">
      <c r="A26" s="306">
        <v>26</v>
      </c>
      <c r="B26" s="307" t="s">
        <v>243</v>
      </c>
      <c r="C26" s="308"/>
      <c r="D26" s="113">
        <v>2.5459688826025459</v>
      </c>
      <c r="E26" s="115">
        <v>54</v>
      </c>
      <c r="F26" s="114">
        <v>26</v>
      </c>
      <c r="G26" s="114">
        <v>49</v>
      </c>
      <c r="H26" s="114">
        <v>44</v>
      </c>
      <c r="I26" s="140">
        <v>48</v>
      </c>
      <c r="J26" s="115">
        <v>6</v>
      </c>
      <c r="K26" s="116">
        <v>12.5</v>
      </c>
    </row>
    <row r="27" spans="1:11" ht="14.1" customHeight="1" x14ac:dyDescent="0.2">
      <c r="A27" s="306">
        <v>27</v>
      </c>
      <c r="B27" s="307" t="s">
        <v>244</v>
      </c>
      <c r="C27" s="308"/>
      <c r="D27" s="113">
        <v>1.5087223008015087</v>
      </c>
      <c r="E27" s="115">
        <v>32</v>
      </c>
      <c r="F27" s="114">
        <v>18</v>
      </c>
      <c r="G27" s="114">
        <v>37</v>
      </c>
      <c r="H27" s="114">
        <v>35</v>
      </c>
      <c r="I27" s="140">
        <v>27</v>
      </c>
      <c r="J27" s="115">
        <v>5</v>
      </c>
      <c r="K27" s="116">
        <v>18.518518518518519</v>
      </c>
    </row>
    <row r="28" spans="1:11" ht="14.1" customHeight="1" x14ac:dyDescent="0.2">
      <c r="A28" s="306">
        <v>28</v>
      </c>
      <c r="B28" s="307" t="s">
        <v>245</v>
      </c>
      <c r="C28" s="308"/>
      <c r="D28" s="113" t="s">
        <v>513</v>
      </c>
      <c r="E28" s="115" t="s">
        <v>513</v>
      </c>
      <c r="F28" s="114">
        <v>0</v>
      </c>
      <c r="G28" s="114" t="s">
        <v>513</v>
      </c>
      <c r="H28" s="114" t="s">
        <v>513</v>
      </c>
      <c r="I28" s="140" t="s">
        <v>513</v>
      </c>
      <c r="J28" s="115" t="s">
        <v>513</v>
      </c>
      <c r="K28" s="116" t="s">
        <v>513</v>
      </c>
    </row>
    <row r="29" spans="1:11" ht="14.1" customHeight="1" x14ac:dyDescent="0.2">
      <c r="A29" s="306">
        <v>29</v>
      </c>
      <c r="B29" s="307" t="s">
        <v>246</v>
      </c>
      <c r="C29" s="308"/>
      <c r="D29" s="113">
        <v>3.536067892503536</v>
      </c>
      <c r="E29" s="115">
        <v>75</v>
      </c>
      <c r="F29" s="114">
        <v>90</v>
      </c>
      <c r="G29" s="114">
        <v>118</v>
      </c>
      <c r="H29" s="114">
        <v>102</v>
      </c>
      <c r="I29" s="140">
        <v>104</v>
      </c>
      <c r="J29" s="115">
        <v>-29</v>
      </c>
      <c r="K29" s="116">
        <v>-27.884615384615383</v>
      </c>
    </row>
    <row r="30" spans="1:11" ht="14.1" customHeight="1" x14ac:dyDescent="0.2">
      <c r="A30" s="306" t="s">
        <v>247</v>
      </c>
      <c r="B30" s="307" t="s">
        <v>248</v>
      </c>
      <c r="C30" s="308"/>
      <c r="D30" s="113">
        <v>0.70721357850070721</v>
      </c>
      <c r="E30" s="115">
        <v>15</v>
      </c>
      <c r="F30" s="114" t="s">
        <v>513</v>
      </c>
      <c r="G30" s="114" t="s">
        <v>513</v>
      </c>
      <c r="H30" s="114">
        <v>20</v>
      </c>
      <c r="I30" s="140" t="s">
        <v>513</v>
      </c>
      <c r="J30" s="115" t="s">
        <v>513</v>
      </c>
      <c r="K30" s="116" t="s">
        <v>513</v>
      </c>
    </row>
    <row r="31" spans="1:11" ht="14.1" customHeight="1" x14ac:dyDescent="0.2">
      <c r="A31" s="306" t="s">
        <v>249</v>
      </c>
      <c r="B31" s="307" t="s">
        <v>250</v>
      </c>
      <c r="C31" s="308"/>
      <c r="D31" s="113">
        <v>2.8288543140028288</v>
      </c>
      <c r="E31" s="115">
        <v>60</v>
      </c>
      <c r="F31" s="114">
        <v>71</v>
      </c>
      <c r="G31" s="114">
        <v>99</v>
      </c>
      <c r="H31" s="114">
        <v>82</v>
      </c>
      <c r="I31" s="140">
        <v>73</v>
      </c>
      <c r="J31" s="115">
        <v>-13</v>
      </c>
      <c r="K31" s="116">
        <v>-17.80821917808219</v>
      </c>
    </row>
    <row r="32" spans="1:11" ht="14.1" customHeight="1" x14ac:dyDescent="0.2">
      <c r="A32" s="306">
        <v>31</v>
      </c>
      <c r="B32" s="307" t="s">
        <v>251</v>
      </c>
      <c r="C32" s="308"/>
      <c r="D32" s="113">
        <v>3.5832154644035832</v>
      </c>
      <c r="E32" s="115">
        <v>76</v>
      </c>
      <c r="F32" s="114">
        <v>46</v>
      </c>
      <c r="G32" s="114">
        <v>39</v>
      </c>
      <c r="H32" s="114">
        <v>32</v>
      </c>
      <c r="I32" s="140">
        <v>55</v>
      </c>
      <c r="J32" s="115">
        <v>21</v>
      </c>
      <c r="K32" s="116">
        <v>38.18181818181818</v>
      </c>
    </row>
    <row r="33" spans="1:11" ht="14.1" customHeight="1" x14ac:dyDescent="0.2">
      <c r="A33" s="306">
        <v>32</v>
      </c>
      <c r="B33" s="307" t="s">
        <v>252</v>
      </c>
      <c r="C33" s="308"/>
      <c r="D33" s="113">
        <v>5.139085337105139</v>
      </c>
      <c r="E33" s="115">
        <v>109</v>
      </c>
      <c r="F33" s="114">
        <v>47</v>
      </c>
      <c r="G33" s="114">
        <v>69</v>
      </c>
      <c r="H33" s="114">
        <v>99</v>
      </c>
      <c r="I33" s="140">
        <v>96</v>
      </c>
      <c r="J33" s="115">
        <v>13</v>
      </c>
      <c r="K33" s="116">
        <v>13.541666666666666</v>
      </c>
    </row>
    <row r="34" spans="1:11" ht="14.1" customHeight="1" x14ac:dyDescent="0.2">
      <c r="A34" s="306">
        <v>33</v>
      </c>
      <c r="B34" s="307" t="s">
        <v>253</v>
      </c>
      <c r="C34" s="308"/>
      <c r="D34" s="113">
        <v>0.51862329090051862</v>
      </c>
      <c r="E34" s="115">
        <v>11</v>
      </c>
      <c r="F34" s="114">
        <v>11</v>
      </c>
      <c r="G34" s="114">
        <v>21</v>
      </c>
      <c r="H34" s="114">
        <v>21</v>
      </c>
      <c r="I34" s="140">
        <v>24</v>
      </c>
      <c r="J34" s="115">
        <v>-13</v>
      </c>
      <c r="K34" s="116">
        <v>-54.166666666666664</v>
      </c>
    </row>
    <row r="35" spans="1:11" ht="14.1" customHeight="1" x14ac:dyDescent="0.2">
      <c r="A35" s="306">
        <v>34</v>
      </c>
      <c r="B35" s="307" t="s">
        <v>254</v>
      </c>
      <c r="C35" s="308"/>
      <c r="D35" s="113">
        <v>3.9132484677039132</v>
      </c>
      <c r="E35" s="115">
        <v>83</v>
      </c>
      <c r="F35" s="114">
        <v>31</v>
      </c>
      <c r="G35" s="114">
        <v>69</v>
      </c>
      <c r="H35" s="114">
        <v>49</v>
      </c>
      <c r="I35" s="140">
        <v>55</v>
      </c>
      <c r="J35" s="115">
        <v>28</v>
      </c>
      <c r="K35" s="116">
        <v>50.909090909090907</v>
      </c>
    </row>
    <row r="36" spans="1:11" ht="14.1" customHeight="1" x14ac:dyDescent="0.2">
      <c r="A36" s="306">
        <v>41</v>
      </c>
      <c r="B36" s="307" t="s">
        <v>255</v>
      </c>
      <c r="C36" s="308"/>
      <c r="D36" s="113">
        <v>0.8015087223008015</v>
      </c>
      <c r="E36" s="115">
        <v>17</v>
      </c>
      <c r="F36" s="114">
        <v>4</v>
      </c>
      <c r="G36" s="114">
        <v>27</v>
      </c>
      <c r="H36" s="114">
        <v>17</v>
      </c>
      <c r="I36" s="140">
        <v>20</v>
      </c>
      <c r="J36" s="115">
        <v>-3</v>
      </c>
      <c r="K36" s="116">
        <v>-15</v>
      </c>
    </row>
    <row r="37" spans="1:11" ht="14.1" customHeight="1" x14ac:dyDescent="0.2">
      <c r="A37" s="306">
        <v>42</v>
      </c>
      <c r="B37" s="307" t="s">
        <v>256</v>
      </c>
      <c r="C37" s="308"/>
      <c r="D37" s="113">
        <v>0.47147571900047147</v>
      </c>
      <c r="E37" s="115">
        <v>10</v>
      </c>
      <c r="F37" s="114">
        <v>3</v>
      </c>
      <c r="G37" s="114">
        <v>6</v>
      </c>
      <c r="H37" s="114">
        <v>7</v>
      </c>
      <c r="I37" s="140">
        <v>8</v>
      </c>
      <c r="J37" s="115">
        <v>2</v>
      </c>
      <c r="K37" s="116">
        <v>25</v>
      </c>
    </row>
    <row r="38" spans="1:11" ht="14.1" customHeight="1" x14ac:dyDescent="0.2">
      <c r="A38" s="306">
        <v>43</v>
      </c>
      <c r="B38" s="307" t="s">
        <v>257</v>
      </c>
      <c r="C38" s="308"/>
      <c r="D38" s="113">
        <v>0.51862329090051862</v>
      </c>
      <c r="E38" s="115">
        <v>11</v>
      </c>
      <c r="F38" s="114">
        <v>16</v>
      </c>
      <c r="G38" s="114">
        <v>24</v>
      </c>
      <c r="H38" s="114">
        <v>16</v>
      </c>
      <c r="I38" s="140">
        <v>12</v>
      </c>
      <c r="J38" s="115">
        <v>-1</v>
      </c>
      <c r="K38" s="116">
        <v>-8.3333333333333339</v>
      </c>
    </row>
    <row r="39" spans="1:11" ht="14.1" customHeight="1" x14ac:dyDescent="0.2">
      <c r="A39" s="306">
        <v>51</v>
      </c>
      <c r="B39" s="307" t="s">
        <v>258</v>
      </c>
      <c r="C39" s="308"/>
      <c r="D39" s="113">
        <v>2.876001885902876</v>
      </c>
      <c r="E39" s="115">
        <v>61</v>
      </c>
      <c r="F39" s="114">
        <v>88</v>
      </c>
      <c r="G39" s="114">
        <v>88</v>
      </c>
      <c r="H39" s="114">
        <v>85</v>
      </c>
      <c r="I39" s="140">
        <v>83</v>
      </c>
      <c r="J39" s="115">
        <v>-22</v>
      </c>
      <c r="K39" s="116">
        <v>-26.506024096385541</v>
      </c>
    </row>
    <row r="40" spans="1:11" ht="14.1" customHeight="1" x14ac:dyDescent="0.2">
      <c r="A40" s="306" t="s">
        <v>259</v>
      </c>
      <c r="B40" s="307" t="s">
        <v>260</v>
      </c>
      <c r="C40" s="308"/>
      <c r="D40" s="113">
        <v>2.5459688826025459</v>
      </c>
      <c r="E40" s="115">
        <v>54</v>
      </c>
      <c r="F40" s="114">
        <v>85</v>
      </c>
      <c r="G40" s="114">
        <v>79</v>
      </c>
      <c r="H40" s="114">
        <v>78</v>
      </c>
      <c r="I40" s="140">
        <v>78</v>
      </c>
      <c r="J40" s="115">
        <v>-24</v>
      </c>
      <c r="K40" s="116">
        <v>-30.76923076923077</v>
      </c>
    </row>
    <row r="41" spans="1:11" ht="14.1" customHeight="1" x14ac:dyDescent="0.2">
      <c r="A41" s="306"/>
      <c r="B41" s="307" t="s">
        <v>261</v>
      </c>
      <c r="C41" s="308"/>
      <c r="D41" s="113">
        <v>2.4516737388024517</v>
      </c>
      <c r="E41" s="115">
        <v>52</v>
      </c>
      <c r="F41" s="114">
        <v>73</v>
      </c>
      <c r="G41" s="114">
        <v>73</v>
      </c>
      <c r="H41" s="114">
        <v>74</v>
      </c>
      <c r="I41" s="140">
        <v>74</v>
      </c>
      <c r="J41" s="115">
        <v>-22</v>
      </c>
      <c r="K41" s="116">
        <v>-29.72972972972973</v>
      </c>
    </row>
    <row r="42" spans="1:11" ht="14.1" customHeight="1" x14ac:dyDescent="0.2">
      <c r="A42" s="306">
        <v>52</v>
      </c>
      <c r="B42" s="307" t="s">
        <v>262</v>
      </c>
      <c r="C42" s="308"/>
      <c r="D42" s="113">
        <v>1.6973125884016973</v>
      </c>
      <c r="E42" s="115">
        <v>36</v>
      </c>
      <c r="F42" s="114">
        <v>28</v>
      </c>
      <c r="G42" s="114">
        <v>40</v>
      </c>
      <c r="H42" s="114">
        <v>28</v>
      </c>
      <c r="I42" s="140">
        <v>44</v>
      </c>
      <c r="J42" s="115">
        <v>-8</v>
      </c>
      <c r="K42" s="116">
        <v>-18.181818181818183</v>
      </c>
    </row>
    <row r="43" spans="1:11" ht="14.1" customHeight="1" x14ac:dyDescent="0.2">
      <c r="A43" s="306" t="s">
        <v>263</v>
      </c>
      <c r="B43" s="307" t="s">
        <v>264</v>
      </c>
      <c r="C43" s="308"/>
      <c r="D43" s="113">
        <v>1.603017444601603</v>
      </c>
      <c r="E43" s="115">
        <v>34</v>
      </c>
      <c r="F43" s="114">
        <v>26</v>
      </c>
      <c r="G43" s="114">
        <v>37</v>
      </c>
      <c r="H43" s="114">
        <v>24</v>
      </c>
      <c r="I43" s="140">
        <v>42</v>
      </c>
      <c r="J43" s="115">
        <v>-8</v>
      </c>
      <c r="K43" s="116">
        <v>-19.047619047619047</v>
      </c>
    </row>
    <row r="44" spans="1:11" ht="14.1" customHeight="1" x14ac:dyDescent="0.2">
      <c r="A44" s="306">
        <v>53</v>
      </c>
      <c r="B44" s="307" t="s">
        <v>265</v>
      </c>
      <c r="C44" s="308"/>
      <c r="D44" s="113">
        <v>0.18859028760018859</v>
      </c>
      <c r="E44" s="115">
        <v>4</v>
      </c>
      <c r="F44" s="114">
        <v>6</v>
      </c>
      <c r="G44" s="114">
        <v>8</v>
      </c>
      <c r="H44" s="114">
        <v>19</v>
      </c>
      <c r="I44" s="140">
        <v>10</v>
      </c>
      <c r="J44" s="115">
        <v>-6</v>
      </c>
      <c r="K44" s="116">
        <v>-60</v>
      </c>
    </row>
    <row r="45" spans="1:11" ht="14.1" customHeight="1" x14ac:dyDescent="0.2">
      <c r="A45" s="306" t="s">
        <v>266</v>
      </c>
      <c r="B45" s="307" t="s">
        <v>267</v>
      </c>
      <c r="C45" s="308"/>
      <c r="D45" s="113">
        <v>0.14144271570014144</v>
      </c>
      <c r="E45" s="115">
        <v>3</v>
      </c>
      <c r="F45" s="114">
        <v>5</v>
      </c>
      <c r="G45" s="114">
        <v>8</v>
      </c>
      <c r="H45" s="114">
        <v>19</v>
      </c>
      <c r="I45" s="140">
        <v>9</v>
      </c>
      <c r="J45" s="115">
        <v>-6</v>
      </c>
      <c r="K45" s="116">
        <v>-66.666666666666671</v>
      </c>
    </row>
    <row r="46" spans="1:11" ht="14.1" customHeight="1" x14ac:dyDescent="0.2">
      <c r="A46" s="306">
        <v>54</v>
      </c>
      <c r="B46" s="307" t="s">
        <v>268</v>
      </c>
      <c r="C46" s="308"/>
      <c r="D46" s="113">
        <v>5.0919377652050919</v>
      </c>
      <c r="E46" s="115">
        <v>108</v>
      </c>
      <c r="F46" s="114">
        <v>37</v>
      </c>
      <c r="G46" s="114">
        <v>108</v>
      </c>
      <c r="H46" s="114">
        <v>73</v>
      </c>
      <c r="I46" s="140">
        <v>77</v>
      </c>
      <c r="J46" s="115">
        <v>31</v>
      </c>
      <c r="K46" s="116">
        <v>40.259740259740262</v>
      </c>
    </row>
    <row r="47" spans="1:11" ht="14.1" customHeight="1" x14ac:dyDescent="0.2">
      <c r="A47" s="306">
        <v>61</v>
      </c>
      <c r="B47" s="307" t="s">
        <v>269</v>
      </c>
      <c r="C47" s="308"/>
      <c r="D47" s="113">
        <v>1.933050447901933</v>
      </c>
      <c r="E47" s="115">
        <v>41</v>
      </c>
      <c r="F47" s="114">
        <v>14</v>
      </c>
      <c r="G47" s="114">
        <v>34</v>
      </c>
      <c r="H47" s="114">
        <v>24</v>
      </c>
      <c r="I47" s="140">
        <v>26</v>
      </c>
      <c r="J47" s="115">
        <v>15</v>
      </c>
      <c r="K47" s="116">
        <v>57.692307692307693</v>
      </c>
    </row>
    <row r="48" spans="1:11" ht="14.1" customHeight="1" x14ac:dyDescent="0.2">
      <c r="A48" s="306">
        <v>62</v>
      </c>
      <c r="B48" s="307" t="s">
        <v>270</v>
      </c>
      <c r="C48" s="308"/>
      <c r="D48" s="113">
        <v>5.8934464875058934</v>
      </c>
      <c r="E48" s="115">
        <v>125</v>
      </c>
      <c r="F48" s="114">
        <v>120</v>
      </c>
      <c r="G48" s="114">
        <v>195</v>
      </c>
      <c r="H48" s="114">
        <v>158</v>
      </c>
      <c r="I48" s="140">
        <v>133</v>
      </c>
      <c r="J48" s="115">
        <v>-8</v>
      </c>
      <c r="K48" s="116">
        <v>-6.0150375939849621</v>
      </c>
    </row>
    <row r="49" spans="1:11" ht="14.1" customHeight="1" x14ac:dyDescent="0.2">
      <c r="A49" s="306">
        <v>63</v>
      </c>
      <c r="B49" s="307" t="s">
        <v>271</v>
      </c>
      <c r="C49" s="308"/>
      <c r="D49" s="113">
        <v>7.3078736445073078</v>
      </c>
      <c r="E49" s="115">
        <v>155</v>
      </c>
      <c r="F49" s="114">
        <v>126</v>
      </c>
      <c r="G49" s="114">
        <v>185</v>
      </c>
      <c r="H49" s="114">
        <v>174</v>
      </c>
      <c r="I49" s="140">
        <v>151</v>
      </c>
      <c r="J49" s="115">
        <v>4</v>
      </c>
      <c r="K49" s="116">
        <v>2.6490066225165565</v>
      </c>
    </row>
    <row r="50" spans="1:11" ht="14.1" customHeight="1" x14ac:dyDescent="0.2">
      <c r="A50" s="306" t="s">
        <v>272</v>
      </c>
      <c r="B50" s="307" t="s">
        <v>273</v>
      </c>
      <c r="C50" s="308"/>
      <c r="D50" s="113">
        <v>1.933050447901933</v>
      </c>
      <c r="E50" s="115">
        <v>41</v>
      </c>
      <c r="F50" s="114">
        <v>30</v>
      </c>
      <c r="G50" s="114">
        <v>59</v>
      </c>
      <c r="H50" s="114">
        <v>35</v>
      </c>
      <c r="I50" s="140">
        <v>32</v>
      </c>
      <c r="J50" s="115">
        <v>9</v>
      </c>
      <c r="K50" s="116">
        <v>28.125</v>
      </c>
    </row>
    <row r="51" spans="1:11" ht="14.1" customHeight="1" x14ac:dyDescent="0.2">
      <c r="A51" s="306" t="s">
        <v>274</v>
      </c>
      <c r="B51" s="307" t="s">
        <v>275</v>
      </c>
      <c r="C51" s="308"/>
      <c r="D51" s="113">
        <v>4.6676096181046676</v>
      </c>
      <c r="E51" s="115">
        <v>99</v>
      </c>
      <c r="F51" s="114">
        <v>92</v>
      </c>
      <c r="G51" s="114">
        <v>109</v>
      </c>
      <c r="H51" s="114">
        <v>135</v>
      </c>
      <c r="I51" s="140">
        <v>108</v>
      </c>
      <c r="J51" s="115">
        <v>-9</v>
      </c>
      <c r="K51" s="116">
        <v>-8.3333333333333339</v>
      </c>
    </row>
    <row r="52" spans="1:11" ht="14.1" customHeight="1" x14ac:dyDescent="0.2">
      <c r="A52" s="306">
        <v>71</v>
      </c>
      <c r="B52" s="307" t="s">
        <v>276</v>
      </c>
      <c r="C52" s="308"/>
      <c r="D52" s="113">
        <v>10.985384252710986</v>
      </c>
      <c r="E52" s="115">
        <v>233</v>
      </c>
      <c r="F52" s="114">
        <v>126</v>
      </c>
      <c r="G52" s="114">
        <v>224</v>
      </c>
      <c r="H52" s="114">
        <v>156</v>
      </c>
      <c r="I52" s="140">
        <v>180</v>
      </c>
      <c r="J52" s="115">
        <v>53</v>
      </c>
      <c r="K52" s="116">
        <v>29.444444444444443</v>
      </c>
    </row>
    <row r="53" spans="1:11" ht="14.1" customHeight="1" x14ac:dyDescent="0.2">
      <c r="A53" s="306" t="s">
        <v>277</v>
      </c>
      <c r="B53" s="307" t="s">
        <v>278</v>
      </c>
      <c r="C53" s="308"/>
      <c r="D53" s="113">
        <v>3.9132484677039132</v>
      </c>
      <c r="E53" s="115">
        <v>83</v>
      </c>
      <c r="F53" s="114">
        <v>39</v>
      </c>
      <c r="G53" s="114">
        <v>65</v>
      </c>
      <c r="H53" s="114">
        <v>53</v>
      </c>
      <c r="I53" s="140">
        <v>67</v>
      </c>
      <c r="J53" s="115">
        <v>16</v>
      </c>
      <c r="K53" s="116">
        <v>23.880597014925375</v>
      </c>
    </row>
    <row r="54" spans="1:11" ht="14.1" customHeight="1" x14ac:dyDescent="0.2">
      <c r="A54" s="306" t="s">
        <v>279</v>
      </c>
      <c r="B54" s="307" t="s">
        <v>280</v>
      </c>
      <c r="C54" s="308"/>
      <c r="D54" s="113">
        <v>5.0919377652050919</v>
      </c>
      <c r="E54" s="115">
        <v>108</v>
      </c>
      <c r="F54" s="114">
        <v>61</v>
      </c>
      <c r="G54" s="114">
        <v>138</v>
      </c>
      <c r="H54" s="114">
        <v>82</v>
      </c>
      <c r="I54" s="140">
        <v>93</v>
      </c>
      <c r="J54" s="115">
        <v>15</v>
      </c>
      <c r="K54" s="116">
        <v>16.129032258064516</v>
      </c>
    </row>
    <row r="55" spans="1:11" ht="14.1" customHeight="1" x14ac:dyDescent="0.2">
      <c r="A55" s="306">
        <v>72</v>
      </c>
      <c r="B55" s="307" t="s">
        <v>281</v>
      </c>
      <c r="C55" s="308"/>
      <c r="D55" s="113">
        <v>1.6973125884016973</v>
      </c>
      <c r="E55" s="115">
        <v>36</v>
      </c>
      <c r="F55" s="114">
        <v>20</v>
      </c>
      <c r="G55" s="114">
        <v>46</v>
      </c>
      <c r="H55" s="114">
        <v>25</v>
      </c>
      <c r="I55" s="140">
        <v>32</v>
      </c>
      <c r="J55" s="115">
        <v>4</v>
      </c>
      <c r="K55" s="116">
        <v>12.5</v>
      </c>
    </row>
    <row r="56" spans="1:11" ht="14.1" customHeight="1" x14ac:dyDescent="0.2">
      <c r="A56" s="306" t="s">
        <v>282</v>
      </c>
      <c r="B56" s="307" t="s">
        <v>283</v>
      </c>
      <c r="C56" s="308"/>
      <c r="D56" s="113" t="s">
        <v>513</v>
      </c>
      <c r="E56" s="115" t="s">
        <v>513</v>
      </c>
      <c r="F56" s="114">
        <v>7</v>
      </c>
      <c r="G56" s="114">
        <v>12</v>
      </c>
      <c r="H56" s="114">
        <v>8</v>
      </c>
      <c r="I56" s="140" t="s">
        <v>513</v>
      </c>
      <c r="J56" s="115" t="s">
        <v>513</v>
      </c>
      <c r="K56" s="116" t="s">
        <v>513</v>
      </c>
    </row>
    <row r="57" spans="1:11" ht="14.1" customHeight="1" x14ac:dyDescent="0.2">
      <c r="A57" s="306" t="s">
        <v>284</v>
      </c>
      <c r="B57" s="307" t="s">
        <v>285</v>
      </c>
      <c r="C57" s="308"/>
      <c r="D57" s="113">
        <v>1.272984441301273</v>
      </c>
      <c r="E57" s="115">
        <v>27</v>
      </c>
      <c r="F57" s="114">
        <v>9</v>
      </c>
      <c r="G57" s="114">
        <v>21</v>
      </c>
      <c r="H57" s="114">
        <v>13</v>
      </c>
      <c r="I57" s="140">
        <v>17</v>
      </c>
      <c r="J57" s="115">
        <v>10</v>
      </c>
      <c r="K57" s="116">
        <v>58.823529411764703</v>
      </c>
    </row>
    <row r="58" spans="1:11" ht="14.1" customHeight="1" x14ac:dyDescent="0.2">
      <c r="A58" s="306">
        <v>73</v>
      </c>
      <c r="B58" s="307" t="s">
        <v>286</v>
      </c>
      <c r="C58" s="308"/>
      <c r="D58" s="113">
        <v>2.1687883074021688</v>
      </c>
      <c r="E58" s="115">
        <v>46</v>
      </c>
      <c r="F58" s="114">
        <v>25</v>
      </c>
      <c r="G58" s="114">
        <v>37</v>
      </c>
      <c r="H58" s="114">
        <v>31</v>
      </c>
      <c r="I58" s="140">
        <v>24</v>
      </c>
      <c r="J58" s="115">
        <v>22</v>
      </c>
      <c r="K58" s="116">
        <v>91.666666666666671</v>
      </c>
    </row>
    <row r="59" spans="1:11" ht="14.1" customHeight="1" x14ac:dyDescent="0.2">
      <c r="A59" s="306" t="s">
        <v>287</v>
      </c>
      <c r="B59" s="307" t="s">
        <v>288</v>
      </c>
      <c r="C59" s="308"/>
      <c r="D59" s="113">
        <v>1.4615747289014616</v>
      </c>
      <c r="E59" s="115">
        <v>31</v>
      </c>
      <c r="F59" s="114">
        <v>20</v>
      </c>
      <c r="G59" s="114">
        <v>22</v>
      </c>
      <c r="H59" s="114">
        <v>26</v>
      </c>
      <c r="I59" s="140">
        <v>15</v>
      </c>
      <c r="J59" s="115">
        <v>16</v>
      </c>
      <c r="K59" s="116">
        <v>106.66666666666667</v>
      </c>
    </row>
    <row r="60" spans="1:11" ht="14.1" customHeight="1" x14ac:dyDescent="0.2">
      <c r="A60" s="306">
        <v>81</v>
      </c>
      <c r="B60" s="307" t="s">
        <v>289</v>
      </c>
      <c r="C60" s="308"/>
      <c r="D60" s="113">
        <v>5.4691183404054691</v>
      </c>
      <c r="E60" s="115">
        <v>116</v>
      </c>
      <c r="F60" s="114">
        <v>100</v>
      </c>
      <c r="G60" s="114">
        <v>155</v>
      </c>
      <c r="H60" s="114">
        <v>115</v>
      </c>
      <c r="I60" s="140">
        <v>113</v>
      </c>
      <c r="J60" s="115">
        <v>3</v>
      </c>
      <c r="K60" s="116">
        <v>2.6548672566371683</v>
      </c>
    </row>
    <row r="61" spans="1:11" ht="14.1" customHeight="1" x14ac:dyDescent="0.2">
      <c r="A61" s="306" t="s">
        <v>290</v>
      </c>
      <c r="B61" s="307" t="s">
        <v>291</v>
      </c>
      <c r="C61" s="308"/>
      <c r="D61" s="113">
        <v>1.2258368694012258</v>
      </c>
      <c r="E61" s="115">
        <v>26</v>
      </c>
      <c r="F61" s="114">
        <v>18</v>
      </c>
      <c r="G61" s="114">
        <v>35</v>
      </c>
      <c r="H61" s="114">
        <v>27</v>
      </c>
      <c r="I61" s="140">
        <v>25</v>
      </c>
      <c r="J61" s="115">
        <v>1</v>
      </c>
      <c r="K61" s="116">
        <v>4</v>
      </c>
    </row>
    <row r="62" spans="1:11" ht="14.1" customHeight="1" x14ac:dyDescent="0.2">
      <c r="A62" s="306" t="s">
        <v>292</v>
      </c>
      <c r="B62" s="307" t="s">
        <v>293</v>
      </c>
      <c r="C62" s="308"/>
      <c r="D62" s="113">
        <v>1.5558698727015559</v>
      </c>
      <c r="E62" s="115">
        <v>33</v>
      </c>
      <c r="F62" s="114">
        <v>37</v>
      </c>
      <c r="G62" s="114">
        <v>71</v>
      </c>
      <c r="H62" s="114">
        <v>29</v>
      </c>
      <c r="I62" s="140">
        <v>29</v>
      </c>
      <c r="J62" s="115">
        <v>4</v>
      </c>
      <c r="K62" s="116">
        <v>13.793103448275861</v>
      </c>
    </row>
    <row r="63" spans="1:11" ht="14.1" customHeight="1" x14ac:dyDescent="0.2">
      <c r="A63" s="306"/>
      <c r="B63" s="307" t="s">
        <v>294</v>
      </c>
      <c r="C63" s="308"/>
      <c r="D63" s="113">
        <v>1.3672795851013673</v>
      </c>
      <c r="E63" s="115">
        <v>29</v>
      </c>
      <c r="F63" s="114">
        <v>35</v>
      </c>
      <c r="G63" s="114">
        <v>64</v>
      </c>
      <c r="H63" s="114">
        <v>27</v>
      </c>
      <c r="I63" s="140">
        <v>26</v>
      </c>
      <c r="J63" s="115">
        <v>3</v>
      </c>
      <c r="K63" s="116">
        <v>11.538461538461538</v>
      </c>
    </row>
    <row r="64" spans="1:11" ht="14.1" customHeight="1" x14ac:dyDescent="0.2">
      <c r="A64" s="306" t="s">
        <v>295</v>
      </c>
      <c r="B64" s="307" t="s">
        <v>296</v>
      </c>
      <c r="C64" s="308"/>
      <c r="D64" s="113">
        <v>1.5087223008015087</v>
      </c>
      <c r="E64" s="115">
        <v>32</v>
      </c>
      <c r="F64" s="114">
        <v>22</v>
      </c>
      <c r="G64" s="114">
        <v>26</v>
      </c>
      <c r="H64" s="114">
        <v>16</v>
      </c>
      <c r="I64" s="140">
        <v>32</v>
      </c>
      <c r="J64" s="115">
        <v>0</v>
      </c>
      <c r="K64" s="116">
        <v>0</v>
      </c>
    </row>
    <row r="65" spans="1:11" ht="14.1" customHeight="1" x14ac:dyDescent="0.2">
      <c r="A65" s="306" t="s">
        <v>297</v>
      </c>
      <c r="B65" s="307" t="s">
        <v>298</v>
      </c>
      <c r="C65" s="308"/>
      <c r="D65" s="113">
        <v>0.70721357850070721</v>
      </c>
      <c r="E65" s="115">
        <v>15</v>
      </c>
      <c r="F65" s="114">
        <v>13</v>
      </c>
      <c r="G65" s="114">
        <v>15</v>
      </c>
      <c r="H65" s="114">
        <v>9</v>
      </c>
      <c r="I65" s="140">
        <v>11</v>
      </c>
      <c r="J65" s="115">
        <v>4</v>
      </c>
      <c r="K65" s="116">
        <v>36.363636363636367</v>
      </c>
    </row>
    <row r="66" spans="1:11" ht="14.1" customHeight="1" x14ac:dyDescent="0.2">
      <c r="A66" s="306">
        <v>82</v>
      </c>
      <c r="B66" s="307" t="s">
        <v>299</v>
      </c>
      <c r="C66" s="308"/>
      <c r="D66" s="113">
        <v>3.7718057520037718</v>
      </c>
      <c r="E66" s="115">
        <v>80</v>
      </c>
      <c r="F66" s="114">
        <v>65</v>
      </c>
      <c r="G66" s="114">
        <v>144</v>
      </c>
      <c r="H66" s="114">
        <v>64</v>
      </c>
      <c r="I66" s="140">
        <v>73</v>
      </c>
      <c r="J66" s="115">
        <v>7</v>
      </c>
      <c r="K66" s="116">
        <v>9.5890410958904102</v>
      </c>
    </row>
    <row r="67" spans="1:11" ht="14.1" customHeight="1" x14ac:dyDescent="0.2">
      <c r="A67" s="306" t="s">
        <v>300</v>
      </c>
      <c r="B67" s="307" t="s">
        <v>301</v>
      </c>
      <c r="C67" s="308"/>
      <c r="D67" s="113">
        <v>2.3573785950023574</v>
      </c>
      <c r="E67" s="115">
        <v>50</v>
      </c>
      <c r="F67" s="114">
        <v>48</v>
      </c>
      <c r="G67" s="114">
        <v>115</v>
      </c>
      <c r="H67" s="114">
        <v>40</v>
      </c>
      <c r="I67" s="140">
        <v>52</v>
      </c>
      <c r="J67" s="115">
        <v>-2</v>
      </c>
      <c r="K67" s="116">
        <v>-3.8461538461538463</v>
      </c>
    </row>
    <row r="68" spans="1:11" ht="14.1" customHeight="1" x14ac:dyDescent="0.2">
      <c r="A68" s="306" t="s">
        <v>302</v>
      </c>
      <c r="B68" s="307" t="s">
        <v>303</v>
      </c>
      <c r="C68" s="308"/>
      <c r="D68" s="113">
        <v>0.99009900990099009</v>
      </c>
      <c r="E68" s="115">
        <v>21</v>
      </c>
      <c r="F68" s="114">
        <v>14</v>
      </c>
      <c r="G68" s="114">
        <v>21</v>
      </c>
      <c r="H68" s="114">
        <v>12</v>
      </c>
      <c r="I68" s="140">
        <v>15</v>
      </c>
      <c r="J68" s="115">
        <v>6</v>
      </c>
      <c r="K68" s="116">
        <v>40</v>
      </c>
    </row>
    <row r="69" spans="1:11" ht="14.1" customHeight="1" x14ac:dyDescent="0.2">
      <c r="A69" s="306">
        <v>83</v>
      </c>
      <c r="B69" s="307" t="s">
        <v>304</v>
      </c>
      <c r="C69" s="308"/>
      <c r="D69" s="113">
        <v>10.74964639321075</v>
      </c>
      <c r="E69" s="115">
        <v>228</v>
      </c>
      <c r="F69" s="114">
        <v>100</v>
      </c>
      <c r="G69" s="114">
        <v>287</v>
      </c>
      <c r="H69" s="114">
        <v>83</v>
      </c>
      <c r="I69" s="140">
        <v>120</v>
      </c>
      <c r="J69" s="115">
        <v>108</v>
      </c>
      <c r="K69" s="116">
        <v>90</v>
      </c>
    </row>
    <row r="70" spans="1:11" ht="14.1" customHeight="1" x14ac:dyDescent="0.2">
      <c r="A70" s="306" t="s">
        <v>305</v>
      </c>
      <c r="B70" s="307" t="s">
        <v>306</v>
      </c>
      <c r="C70" s="308"/>
      <c r="D70" s="113">
        <v>9.4295143800094294</v>
      </c>
      <c r="E70" s="115">
        <v>200</v>
      </c>
      <c r="F70" s="114">
        <v>88</v>
      </c>
      <c r="G70" s="114">
        <v>257</v>
      </c>
      <c r="H70" s="114">
        <v>62</v>
      </c>
      <c r="I70" s="140">
        <v>102</v>
      </c>
      <c r="J70" s="115">
        <v>98</v>
      </c>
      <c r="K70" s="116">
        <v>96.078431372549019</v>
      </c>
    </row>
    <row r="71" spans="1:11" ht="14.1" customHeight="1" x14ac:dyDescent="0.2">
      <c r="A71" s="306"/>
      <c r="B71" s="307" t="s">
        <v>307</v>
      </c>
      <c r="C71" s="308"/>
      <c r="D71" s="113">
        <v>7.0721357850070721</v>
      </c>
      <c r="E71" s="115">
        <v>150</v>
      </c>
      <c r="F71" s="114">
        <v>32</v>
      </c>
      <c r="G71" s="114">
        <v>191</v>
      </c>
      <c r="H71" s="114">
        <v>32</v>
      </c>
      <c r="I71" s="140">
        <v>57</v>
      </c>
      <c r="J71" s="115">
        <v>93</v>
      </c>
      <c r="K71" s="116">
        <v>163.15789473684211</v>
      </c>
    </row>
    <row r="72" spans="1:11" ht="14.1" customHeight="1" x14ac:dyDescent="0.2">
      <c r="A72" s="306">
        <v>84</v>
      </c>
      <c r="B72" s="307" t="s">
        <v>308</v>
      </c>
      <c r="C72" s="308"/>
      <c r="D72" s="113">
        <v>4.0546911834040547</v>
      </c>
      <c r="E72" s="115">
        <v>86</v>
      </c>
      <c r="F72" s="114">
        <v>85</v>
      </c>
      <c r="G72" s="114">
        <v>105</v>
      </c>
      <c r="H72" s="114">
        <v>84</v>
      </c>
      <c r="I72" s="140">
        <v>86</v>
      </c>
      <c r="J72" s="115">
        <v>0</v>
      </c>
      <c r="K72" s="116">
        <v>0</v>
      </c>
    </row>
    <row r="73" spans="1:11" ht="14.1" customHeight="1" x14ac:dyDescent="0.2">
      <c r="A73" s="306" t="s">
        <v>309</v>
      </c>
      <c r="B73" s="307" t="s">
        <v>310</v>
      </c>
      <c r="C73" s="308"/>
      <c r="D73" s="113">
        <v>1.1786892975011787</v>
      </c>
      <c r="E73" s="115">
        <v>25</v>
      </c>
      <c r="F73" s="114">
        <v>8</v>
      </c>
      <c r="G73" s="114">
        <v>42</v>
      </c>
      <c r="H73" s="114">
        <v>8</v>
      </c>
      <c r="I73" s="140">
        <v>20</v>
      </c>
      <c r="J73" s="115">
        <v>5</v>
      </c>
      <c r="K73" s="116">
        <v>25</v>
      </c>
    </row>
    <row r="74" spans="1:11" ht="14.1" customHeight="1" x14ac:dyDescent="0.2">
      <c r="A74" s="306" t="s">
        <v>311</v>
      </c>
      <c r="B74" s="307" t="s">
        <v>312</v>
      </c>
      <c r="C74" s="308"/>
      <c r="D74" s="113">
        <v>0.23573785950023574</v>
      </c>
      <c r="E74" s="115">
        <v>5</v>
      </c>
      <c r="F74" s="114">
        <v>3</v>
      </c>
      <c r="G74" s="114">
        <v>8</v>
      </c>
      <c r="H74" s="114">
        <v>6</v>
      </c>
      <c r="I74" s="140">
        <v>4</v>
      </c>
      <c r="J74" s="115">
        <v>1</v>
      </c>
      <c r="K74" s="116">
        <v>25</v>
      </c>
    </row>
    <row r="75" spans="1:11" ht="14.1" customHeight="1" x14ac:dyDescent="0.2">
      <c r="A75" s="306" t="s">
        <v>313</v>
      </c>
      <c r="B75" s="307" t="s">
        <v>314</v>
      </c>
      <c r="C75" s="308"/>
      <c r="D75" s="113">
        <v>1.7916077322017916</v>
      </c>
      <c r="E75" s="115">
        <v>38</v>
      </c>
      <c r="F75" s="114">
        <v>64</v>
      </c>
      <c r="G75" s="114">
        <v>47</v>
      </c>
      <c r="H75" s="114">
        <v>64</v>
      </c>
      <c r="I75" s="140">
        <v>49</v>
      </c>
      <c r="J75" s="115">
        <v>-11</v>
      </c>
      <c r="K75" s="116">
        <v>-22.448979591836736</v>
      </c>
    </row>
    <row r="76" spans="1:11" ht="14.1" customHeight="1" x14ac:dyDescent="0.2">
      <c r="A76" s="306">
        <v>91</v>
      </c>
      <c r="B76" s="307" t="s">
        <v>315</v>
      </c>
      <c r="C76" s="308"/>
      <c r="D76" s="113">
        <v>1.1315417256011315</v>
      </c>
      <c r="E76" s="115">
        <v>24</v>
      </c>
      <c r="F76" s="114">
        <v>11</v>
      </c>
      <c r="G76" s="114">
        <v>11</v>
      </c>
      <c r="H76" s="114">
        <v>16</v>
      </c>
      <c r="I76" s="140">
        <v>11</v>
      </c>
      <c r="J76" s="115">
        <v>13</v>
      </c>
      <c r="K76" s="116">
        <v>118.18181818181819</v>
      </c>
    </row>
    <row r="77" spans="1:11" ht="14.1" customHeight="1" x14ac:dyDescent="0.2">
      <c r="A77" s="306">
        <v>92</v>
      </c>
      <c r="B77" s="307" t="s">
        <v>316</v>
      </c>
      <c r="C77" s="308"/>
      <c r="D77" s="113">
        <v>0.99009900990099009</v>
      </c>
      <c r="E77" s="115">
        <v>21</v>
      </c>
      <c r="F77" s="114">
        <v>27</v>
      </c>
      <c r="G77" s="114">
        <v>27</v>
      </c>
      <c r="H77" s="114">
        <v>21</v>
      </c>
      <c r="I77" s="140">
        <v>19</v>
      </c>
      <c r="J77" s="115">
        <v>2</v>
      </c>
      <c r="K77" s="116">
        <v>10.526315789473685</v>
      </c>
    </row>
    <row r="78" spans="1:11" ht="14.1" customHeight="1" x14ac:dyDescent="0.2">
      <c r="A78" s="306">
        <v>93</v>
      </c>
      <c r="B78" s="307" t="s">
        <v>317</v>
      </c>
      <c r="C78" s="308"/>
      <c r="D78" s="113">
        <v>0.14144271570014144</v>
      </c>
      <c r="E78" s="115">
        <v>3</v>
      </c>
      <c r="F78" s="114">
        <v>3</v>
      </c>
      <c r="G78" s="114" t="s">
        <v>513</v>
      </c>
      <c r="H78" s="114" t="s">
        <v>513</v>
      </c>
      <c r="I78" s="140">
        <v>3</v>
      </c>
      <c r="J78" s="115">
        <v>0</v>
      </c>
      <c r="K78" s="116">
        <v>0</v>
      </c>
    </row>
    <row r="79" spans="1:11" ht="14.1" customHeight="1" x14ac:dyDescent="0.2">
      <c r="A79" s="306">
        <v>94</v>
      </c>
      <c r="B79" s="307" t="s">
        <v>318</v>
      </c>
      <c r="C79" s="308"/>
      <c r="D79" s="113">
        <v>0.94295143800094294</v>
      </c>
      <c r="E79" s="115">
        <v>20</v>
      </c>
      <c r="F79" s="114">
        <v>28</v>
      </c>
      <c r="G79" s="114">
        <v>48</v>
      </c>
      <c r="H79" s="114">
        <v>28</v>
      </c>
      <c r="I79" s="140">
        <v>41</v>
      </c>
      <c r="J79" s="115">
        <v>-21</v>
      </c>
      <c r="K79" s="116">
        <v>-51.219512195121951</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t="s">
        <v>513</v>
      </c>
      <c r="E81" s="143" t="s">
        <v>513</v>
      </c>
      <c r="F81" s="144">
        <v>0</v>
      </c>
      <c r="G81" s="144">
        <v>35</v>
      </c>
      <c r="H81" s="144">
        <v>4</v>
      </c>
      <c r="I81" s="145" t="s">
        <v>513</v>
      </c>
      <c r="J81" s="143" t="s">
        <v>513</v>
      </c>
      <c r="K81" s="146" t="s">
        <v>513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2169</v>
      </c>
      <c r="E11" s="114">
        <v>1741</v>
      </c>
      <c r="F11" s="114">
        <v>2169</v>
      </c>
      <c r="G11" s="114">
        <v>1717</v>
      </c>
      <c r="H11" s="140">
        <v>1994</v>
      </c>
      <c r="I11" s="115">
        <v>175</v>
      </c>
      <c r="J11" s="116">
        <v>8.7763289869608823</v>
      </c>
    </row>
    <row r="12" spans="1:15" s="110" customFormat="1" ht="24.95" customHeight="1" x14ac:dyDescent="0.2">
      <c r="A12" s="193" t="s">
        <v>132</v>
      </c>
      <c r="B12" s="194" t="s">
        <v>133</v>
      </c>
      <c r="C12" s="113" t="s">
        <v>513</v>
      </c>
      <c r="D12" s="115" t="s">
        <v>513</v>
      </c>
      <c r="E12" s="114" t="s">
        <v>513</v>
      </c>
      <c r="F12" s="114" t="s">
        <v>513</v>
      </c>
      <c r="G12" s="114" t="s">
        <v>513</v>
      </c>
      <c r="H12" s="140" t="s">
        <v>513</v>
      </c>
      <c r="I12" s="115" t="s">
        <v>513</v>
      </c>
      <c r="J12" s="116" t="s">
        <v>513</v>
      </c>
    </row>
    <row r="13" spans="1:15" s="110" customFormat="1" ht="24.95" customHeight="1" x14ac:dyDescent="0.2">
      <c r="A13" s="193" t="s">
        <v>134</v>
      </c>
      <c r="B13" s="199" t="s">
        <v>214</v>
      </c>
      <c r="C13" s="113" t="s">
        <v>513</v>
      </c>
      <c r="D13" s="115" t="s">
        <v>513</v>
      </c>
      <c r="E13" s="114" t="s">
        <v>513</v>
      </c>
      <c r="F13" s="114" t="s">
        <v>513</v>
      </c>
      <c r="G13" s="114" t="s">
        <v>513</v>
      </c>
      <c r="H13" s="140" t="s">
        <v>513</v>
      </c>
      <c r="I13" s="115" t="s">
        <v>513</v>
      </c>
      <c r="J13" s="116" t="s">
        <v>513</v>
      </c>
    </row>
    <row r="14" spans="1:15" s="287" customFormat="1" ht="24.95" customHeight="1" x14ac:dyDescent="0.2">
      <c r="A14" s="193" t="s">
        <v>215</v>
      </c>
      <c r="B14" s="199" t="s">
        <v>137</v>
      </c>
      <c r="C14" s="113" t="s">
        <v>513</v>
      </c>
      <c r="D14" s="115" t="s">
        <v>513</v>
      </c>
      <c r="E14" s="114" t="s">
        <v>513</v>
      </c>
      <c r="F14" s="114">
        <v>154</v>
      </c>
      <c r="G14" s="114">
        <v>111</v>
      </c>
      <c r="H14" s="140">
        <v>114</v>
      </c>
      <c r="I14" s="115" t="s">
        <v>513</v>
      </c>
      <c r="J14" s="116" t="s">
        <v>513</v>
      </c>
      <c r="K14" s="110"/>
      <c r="L14" s="110"/>
      <c r="M14" s="110"/>
      <c r="N14" s="110"/>
      <c r="O14" s="110"/>
    </row>
    <row r="15" spans="1:15" s="110" customFormat="1" ht="24.95" customHeight="1" x14ac:dyDescent="0.2">
      <c r="A15" s="193" t="s">
        <v>216</v>
      </c>
      <c r="B15" s="199" t="s">
        <v>217</v>
      </c>
      <c r="C15" s="113">
        <v>1.8902720147533425</v>
      </c>
      <c r="D15" s="115">
        <v>41</v>
      </c>
      <c r="E15" s="114">
        <v>49</v>
      </c>
      <c r="F15" s="114">
        <v>84</v>
      </c>
      <c r="G15" s="114">
        <v>54</v>
      </c>
      <c r="H15" s="140">
        <v>63</v>
      </c>
      <c r="I15" s="115">
        <v>-22</v>
      </c>
      <c r="J15" s="116">
        <v>-34.920634920634917</v>
      </c>
    </row>
    <row r="16" spans="1:15" s="287" customFormat="1" ht="24.95" customHeight="1" x14ac:dyDescent="0.2">
      <c r="A16" s="193" t="s">
        <v>218</v>
      </c>
      <c r="B16" s="199" t="s">
        <v>141</v>
      </c>
      <c r="C16" s="113">
        <v>1.5675426463808206</v>
      </c>
      <c r="D16" s="115">
        <v>34</v>
      </c>
      <c r="E16" s="114">
        <v>38</v>
      </c>
      <c r="F16" s="114">
        <v>42</v>
      </c>
      <c r="G16" s="114">
        <v>34</v>
      </c>
      <c r="H16" s="140">
        <v>30</v>
      </c>
      <c r="I16" s="115">
        <v>4</v>
      </c>
      <c r="J16" s="116">
        <v>13.333333333333334</v>
      </c>
      <c r="K16" s="110"/>
      <c r="L16" s="110"/>
      <c r="M16" s="110"/>
      <c r="N16" s="110"/>
      <c r="O16" s="110"/>
    </row>
    <row r="17" spans="1:15" s="110" customFormat="1" ht="24.95" customHeight="1" x14ac:dyDescent="0.2">
      <c r="A17" s="193" t="s">
        <v>142</v>
      </c>
      <c r="B17" s="199" t="s">
        <v>220</v>
      </c>
      <c r="C17" s="113" t="s">
        <v>513</v>
      </c>
      <c r="D17" s="115" t="s">
        <v>513</v>
      </c>
      <c r="E17" s="114" t="s">
        <v>513</v>
      </c>
      <c r="F17" s="114">
        <v>28</v>
      </c>
      <c r="G17" s="114">
        <v>23</v>
      </c>
      <c r="H17" s="140">
        <v>21</v>
      </c>
      <c r="I17" s="115" t="s">
        <v>513</v>
      </c>
      <c r="J17" s="116" t="s">
        <v>513</v>
      </c>
    </row>
    <row r="18" spans="1:15" s="287" customFormat="1" ht="24.95" customHeight="1" x14ac:dyDescent="0.2">
      <c r="A18" s="201" t="s">
        <v>144</v>
      </c>
      <c r="B18" s="202" t="s">
        <v>145</v>
      </c>
      <c r="C18" s="113">
        <v>4.8870447210696177</v>
      </c>
      <c r="D18" s="115">
        <v>106</v>
      </c>
      <c r="E18" s="114">
        <v>135</v>
      </c>
      <c r="F18" s="114">
        <v>108</v>
      </c>
      <c r="G18" s="114" t="s">
        <v>513</v>
      </c>
      <c r="H18" s="140" t="s">
        <v>513</v>
      </c>
      <c r="I18" s="115" t="s">
        <v>513</v>
      </c>
      <c r="J18" s="116" t="s">
        <v>513</v>
      </c>
      <c r="K18" s="110"/>
      <c r="L18" s="110"/>
      <c r="M18" s="110"/>
      <c r="N18" s="110"/>
      <c r="O18" s="110"/>
    </row>
    <row r="19" spans="1:15" s="110" customFormat="1" ht="24.95" customHeight="1" x14ac:dyDescent="0.2">
      <c r="A19" s="193" t="s">
        <v>146</v>
      </c>
      <c r="B19" s="199" t="s">
        <v>147</v>
      </c>
      <c r="C19" s="113">
        <v>10.603964960811433</v>
      </c>
      <c r="D19" s="115">
        <v>230</v>
      </c>
      <c r="E19" s="114">
        <v>167</v>
      </c>
      <c r="F19" s="114">
        <v>222</v>
      </c>
      <c r="G19" s="114">
        <v>261</v>
      </c>
      <c r="H19" s="140">
        <v>233</v>
      </c>
      <c r="I19" s="115">
        <v>-3</v>
      </c>
      <c r="J19" s="116">
        <v>-1.2875536480686696</v>
      </c>
    </row>
    <row r="20" spans="1:15" s="287" customFormat="1" ht="24.95" customHeight="1" x14ac:dyDescent="0.2">
      <c r="A20" s="193" t="s">
        <v>148</v>
      </c>
      <c r="B20" s="199" t="s">
        <v>149</v>
      </c>
      <c r="C20" s="113" t="s">
        <v>513</v>
      </c>
      <c r="D20" s="115" t="s">
        <v>513</v>
      </c>
      <c r="E20" s="114" t="s">
        <v>513</v>
      </c>
      <c r="F20" s="114" t="s">
        <v>513</v>
      </c>
      <c r="G20" s="114">
        <v>32</v>
      </c>
      <c r="H20" s="140">
        <v>42</v>
      </c>
      <c r="I20" s="115" t="s">
        <v>513</v>
      </c>
      <c r="J20" s="116" t="s">
        <v>513</v>
      </c>
      <c r="K20" s="110"/>
      <c r="L20" s="110"/>
      <c r="M20" s="110"/>
      <c r="N20" s="110"/>
      <c r="O20" s="110"/>
    </row>
    <row r="21" spans="1:15" s="110" customFormat="1" ht="24.95" customHeight="1" x14ac:dyDescent="0.2">
      <c r="A21" s="201" t="s">
        <v>150</v>
      </c>
      <c r="B21" s="202" t="s">
        <v>151</v>
      </c>
      <c r="C21" s="113">
        <v>11.756569847856156</v>
      </c>
      <c r="D21" s="115">
        <v>255</v>
      </c>
      <c r="E21" s="114">
        <v>213</v>
      </c>
      <c r="F21" s="114">
        <v>237</v>
      </c>
      <c r="G21" s="114">
        <v>181</v>
      </c>
      <c r="H21" s="140">
        <v>246</v>
      </c>
      <c r="I21" s="115">
        <v>9</v>
      </c>
      <c r="J21" s="116">
        <v>3.6585365853658538</v>
      </c>
    </row>
    <row r="22" spans="1:15" s="110" customFormat="1" ht="24.95" customHeight="1" x14ac:dyDescent="0.2">
      <c r="A22" s="201" t="s">
        <v>152</v>
      </c>
      <c r="B22" s="199" t="s">
        <v>153</v>
      </c>
      <c r="C22" s="113">
        <v>1.7058552328261871</v>
      </c>
      <c r="D22" s="115">
        <v>37</v>
      </c>
      <c r="E22" s="114">
        <v>20</v>
      </c>
      <c r="F22" s="114">
        <v>29</v>
      </c>
      <c r="G22" s="114">
        <v>27</v>
      </c>
      <c r="H22" s="140">
        <v>31</v>
      </c>
      <c r="I22" s="115">
        <v>6</v>
      </c>
      <c r="J22" s="116">
        <v>19.35483870967742</v>
      </c>
    </row>
    <row r="23" spans="1:15" s="110" customFormat="1" ht="24.95" customHeight="1" x14ac:dyDescent="0.2">
      <c r="A23" s="193" t="s">
        <v>154</v>
      </c>
      <c r="B23" s="199" t="s">
        <v>155</v>
      </c>
      <c r="C23" s="113" t="s">
        <v>513</v>
      </c>
      <c r="D23" s="115" t="s">
        <v>513</v>
      </c>
      <c r="E23" s="114" t="s">
        <v>513</v>
      </c>
      <c r="F23" s="114" t="s">
        <v>513</v>
      </c>
      <c r="G23" s="114">
        <v>20</v>
      </c>
      <c r="H23" s="140">
        <v>19</v>
      </c>
      <c r="I23" s="115" t="s">
        <v>513</v>
      </c>
      <c r="J23" s="116" t="s">
        <v>513</v>
      </c>
    </row>
    <row r="24" spans="1:15" s="110" customFormat="1" ht="24.95" customHeight="1" x14ac:dyDescent="0.2">
      <c r="A24" s="193" t="s">
        <v>156</v>
      </c>
      <c r="B24" s="199" t="s">
        <v>221</v>
      </c>
      <c r="C24" s="113">
        <v>18.76440756108806</v>
      </c>
      <c r="D24" s="115">
        <v>407</v>
      </c>
      <c r="E24" s="114">
        <v>141</v>
      </c>
      <c r="F24" s="114">
        <v>184</v>
      </c>
      <c r="G24" s="114">
        <v>131</v>
      </c>
      <c r="H24" s="140">
        <v>218</v>
      </c>
      <c r="I24" s="115">
        <v>189</v>
      </c>
      <c r="J24" s="116">
        <v>86.697247706422019</v>
      </c>
    </row>
    <row r="25" spans="1:15" s="110" customFormat="1" ht="24.95" customHeight="1" x14ac:dyDescent="0.2">
      <c r="A25" s="193" t="s">
        <v>222</v>
      </c>
      <c r="B25" s="204" t="s">
        <v>159</v>
      </c>
      <c r="C25" s="113">
        <v>5.1636698939603507</v>
      </c>
      <c r="D25" s="115">
        <v>112</v>
      </c>
      <c r="E25" s="114">
        <v>100</v>
      </c>
      <c r="F25" s="114">
        <v>151</v>
      </c>
      <c r="G25" s="114">
        <v>71</v>
      </c>
      <c r="H25" s="140">
        <v>106</v>
      </c>
      <c r="I25" s="115">
        <v>6</v>
      </c>
      <c r="J25" s="116">
        <v>5.6603773584905657</v>
      </c>
    </row>
    <row r="26" spans="1:15" s="110" customFormat="1" ht="24.95" customHeight="1" x14ac:dyDescent="0.2">
      <c r="A26" s="201">
        <v>782.78300000000002</v>
      </c>
      <c r="B26" s="203" t="s">
        <v>160</v>
      </c>
      <c r="C26" s="113">
        <v>11.572153065928999</v>
      </c>
      <c r="D26" s="115">
        <v>251</v>
      </c>
      <c r="E26" s="114">
        <v>297</v>
      </c>
      <c r="F26" s="114">
        <v>305</v>
      </c>
      <c r="G26" s="114">
        <v>267</v>
      </c>
      <c r="H26" s="140">
        <v>291</v>
      </c>
      <c r="I26" s="115">
        <v>-40</v>
      </c>
      <c r="J26" s="116">
        <v>-13.745704467353951</v>
      </c>
    </row>
    <row r="27" spans="1:15" s="110" customFormat="1" ht="24.95" customHeight="1" x14ac:dyDescent="0.2">
      <c r="A27" s="193" t="s">
        <v>161</v>
      </c>
      <c r="B27" s="199" t="s">
        <v>162</v>
      </c>
      <c r="C27" s="113">
        <v>1.9363762102351314</v>
      </c>
      <c r="D27" s="115">
        <v>42</v>
      </c>
      <c r="E27" s="114">
        <v>36</v>
      </c>
      <c r="F27" s="114">
        <v>58</v>
      </c>
      <c r="G27" s="114">
        <v>39</v>
      </c>
      <c r="H27" s="140">
        <v>58</v>
      </c>
      <c r="I27" s="115">
        <v>-16</v>
      </c>
      <c r="J27" s="116">
        <v>-27.586206896551722</v>
      </c>
    </row>
    <row r="28" spans="1:15" s="110" customFormat="1" ht="24.95" customHeight="1" x14ac:dyDescent="0.2">
      <c r="A28" s="193" t="s">
        <v>163</v>
      </c>
      <c r="B28" s="199" t="s">
        <v>164</v>
      </c>
      <c r="C28" s="113">
        <v>5.8552328261871827</v>
      </c>
      <c r="D28" s="115">
        <v>127</v>
      </c>
      <c r="E28" s="114">
        <v>130</v>
      </c>
      <c r="F28" s="114">
        <v>163</v>
      </c>
      <c r="G28" s="114">
        <v>122</v>
      </c>
      <c r="H28" s="140">
        <v>111</v>
      </c>
      <c r="I28" s="115">
        <v>16</v>
      </c>
      <c r="J28" s="116">
        <v>14.414414414414415</v>
      </c>
    </row>
    <row r="29" spans="1:15" s="110" customFormat="1" ht="24.95" customHeight="1" x14ac:dyDescent="0.2">
      <c r="A29" s="193">
        <v>86</v>
      </c>
      <c r="B29" s="199" t="s">
        <v>165</v>
      </c>
      <c r="C29" s="113">
        <v>5.6708160442600279</v>
      </c>
      <c r="D29" s="115">
        <v>123</v>
      </c>
      <c r="E29" s="114">
        <v>89</v>
      </c>
      <c r="F29" s="114">
        <v>102</v>
      </c>
      <c r="G29" s="114">
        <v>129</v>
      </c>
      <c r="H29" s="140">
        <v>108</v>
      </c>
      <c r="I29" s="115">
        <v>15</v>
      </c>
      <c r="J29" s="116">
        <v>13.888888888888889</v>
      </c>
    </row>
    <row r="30" spans="1:15" s="110" customFormat="1" ht="24.95" customHeight="1" x14ac:dyDescent="0.2">
      <c r="A30" s="193">
        <v>87.88</v>
      </c>
      <c r="B30" s="204" t="s">
        <v>166</v>
      </c>
      <c r="C30" s="113">
        <v>5.9935454126325496</v>
      </c>
      <c r="D30" s="115">
        <v>130</v>
      </c>
      <c r="E30" s="114">
        <v>118</v>
      </c>
      <c r="F30" s="114">
        <v>215</v>
      </c>
      <c r="G30" s="114">
        <v>127</v>
      </c>
      <c r="H30" s="140">
        <v>142</v>
      </c>
      <c r="I30" s="115">
        <v>-12</v>
      </c>
      <c r="J30" s="116">
        <v>-8.4507042253521121</v>
      </c>
    </row>
    <row r="31" spans="1:15" s="110" customFormat="1" ht="24.95" customHeight="1" x14ac:dyDescent="0.2">
      <c r="A31" s="193" t="s">
        <v>167</v>
      </c>
      <c r="B31" s="199" t="s">
        <v>168</v>
      </c>
      <c r="C31" s="113">
        <v>8.0221300138312586</v>
      </c>
      <c r="D31" s="115">
        <v>174</v>
      </c>
      <c r="E31" s="114">
        <v>134</v>
      </c>
      <c r="F31" s="114">
        <v>177</v>
      </c>
      <c r="G31" s="114">
        <v>119</v>
      </c>
      <c r="H31" s="140">
        <v>160</v>
      </c>
      <c r="I31" s="115">
        <v>14</v>
      </c>
      <c r="J31" s="116">
        <v>8.75</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t="s">
        <v>513</v>
      </c>
      <c r="D34" s="115" t="s">
        <v>513</v>
      </c>
      <c r="E34" s="114" t="s">
        <v>513</v>
      </c>
      <c r="F34" s="114" t="s">
        <v>513</v>
      </c>
      <c r="G34" s="114" t="s">
        <v>513</v>
      </c>
      <c r="H34" s="140" t="s">
        <v>513</v>
      </c>
      <c r="I34" s="115" t="s">
        <v>513</v>
      </c>
      <c r="J34" s="116" t="s">
        <v>513</v>
      </c>
    </row>
    <row r="35" spans="1:10" s="110" customFormat="1" ht="24.95" customHeight="1" x14ac:dyDescent="0.2">
      <c r="A35" s="292" t="s">
        <v>171</v>
      </c>
      <c r="B35" s="293" t="s">
        <v>172</v>
      </c>
      <c r="C35" s="113" t="s">
        <v>513</v>
      </c>
      <c r="D35" s="115" t="s">
        <v>513</v>
      </c>
      <c r="E35" s="114" t="s">
        <v>513</v>
      </c>
      <c r="F35" s="114" t="s">
        <v>513</v>
      </c>
      <c r="G35" s="114" t="s">
        <v>513</v>
      </c>
      <c r="H35" s="140" t="s">
        <v>513</v>
      </c>
      <c r="I35" s="115" t="s">
        <v>513</v>
      </c>
      <c r="J35" s="116" t="s">
        <v>513</v>
      </c>
    </row>
    <row r="36" spans="1:10" s="110" customFormat="1" ht="24.95" customHeight="1" x14ac:dyDescent="0.2">
      <c r="A36" s="294" t="s">
        <v>173</v>
      </c>
      <c r="B36" s="295" t="s">
        <v>174</v>
      </c>
      <c r="C36" s="125">
        <v>90.133702166897194</v>
      </c>
      <c r="D36" s="143">
        <v>1955</v>
      </c>
      <c r="E36" s="144">
        <v>1492</v>
      </c>
      <c r="F36" s="144">
        <v>1897</v>
      </c>
      <c r="G36" s="144">
        <v>1526</v>
      </c>
      <c r="H36" s="145">
        <v>1765</v>
      </c>
      <c r="I36" s="143">
        <v>190</v>
      </c>
      <c r="J36" s="146">
        <v>10.76487252124646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2169</v>
      </c>
      <c r="F11" s="264">
        <v>1741</v>
      </c>
      <c r="G11" s="264">
        <v>2169</v>
      </c>
      <c r="H11" s="264">
        <v>1717</v>
      </c>
      <c r="I11" s="265">
        <v>1994</v>
      </c>
      <c r="J11" s="263">
        <v>175</v>
      </c>
      <c r="K11" s="266">
        <v>8.7763289869608823</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18.441678192715536</v>
      </c>
      <c r="E13" s="115">
        <v>400</v>
      </c>
      <c r="F13" s="114">
        <v>418</v>
      </c>
      <c r="G13" s="114">
        <v>498</v>
      </c>
      <c r="H13" s="114">
        <v>322</v>
      </c>
      <c r="I13" s="140">
        <v>392</v>
      </c>
      <c r="J13" s="115">
        <v>8</v>
      </c>
      <c r="K13" s="116">
        <v>2.0408163265306123</v>
      </c>
    </row>
    <row r="14" spans="1:17" ht="15.95" customHeight="1" x14ac:dyDescent="0.2">
      <c r="A14" s="306" t="s">
        <v>230</v>
      </c>
      <c r="B14" s="307"/>
      <c r="C14" s="308"/>
      <c r="D14" s="113">
        <v>56.247118487782387</v>
      </c>
      <c r="E14" s="115">
        <v>1220</v>
      </c>
      <c r="F14" s="114">
        <v>931</v>
      </c>
      <c r="G14" s="114">
        <v>1217</v>
      </c>
      <c r="H14" s="114">
        <v>975</v>
      </c>
      <c r="I14" s="140">
        <v>1099</v>
      </c>
      <c r="J14" s="115">
        <v>121</v>
      </c>
      <c r="K14" s="116">
        <v>11.010009099181074</v>
      </c>
    </row>
    <row r="15" spans="1:17" ht="15.95" customHeight="1" x14ac:dyDescent="0.2">
      <c r="A15" s="306" t="s">
        <v>231</v>
      </c>
      <c r="B15" s="307"/>
      <c r="C15" s="308"/>
      <c r="D15" s="113">
        <v>9.3130474873213469</v>
      </c>
      <c r="E15" s="115">
        <v>202</v>
      </c>
      <c r="F15" s="114">
        <v>135</v>
      </c>
      <c r="G15" s="114">
        <v>150</v>
      </c>
      <c r="H15" s="114">
        <v>163</v>
      </c>
      <c r="I15" s="140">
        <v>202</v>
      </c>
      <c r="J15" s="115">
        <v>0</v>
      </c>
      <c r="K15" s="116">
        <v>0</v>
      </c>
    </row>
    <row r="16" spans="1:17" ht="15.95" customHeight="1" x14ac:dyDescent="0.2">
      <c r="A16" s="306" t="s">
        <v>232</v>
      </c>
      <c r="B16" s="307"/>
      <c r="C16" s="308"/>
      <c r="D16" s="113">
        <v>15.767634854771785</v>
      </c>
      <c r="E16" s="115">
        <v>342</v>
      </c>
      <c r="F16" s="114">
        <v>256</v>
      </c>
      <c r="G16" s="114">
        <v>285</v>
      </c>
      <c r="H16" s="114">
        <v>253</v>
      </c>
      <c r="I16" s="140">
        <v>295</v>
      </c>
      <c r="J16" s="115">
        <v>47</v>
      </c>
      <c r="K16" s="116">
        <v>15.932203389830509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t="s">
        <v>513</v>
      </c>
      <c r="E18" s="115" t="s">
        <v>513</v>
      </c>
      <c r="F18" s="114">
        <v>5</v>
      </c>
      <c r="G18" s="114">
        <v>4</v>
      </c>
      <c r="H18" s="114" t="s">
        <v>513</v>
      </c>
      <c r="I18" s="140">
        <v>4</v>
      </c>
      <c r="J18" s="115" t="s">
        <v>513</v>
      </c>
      <c r="K18" s="116" t="s">
        <v>513</v>
      </c>
    </row>
    <row r="19" spans="1:11" ht="14.1" customHeight="1" x14ac:dyDescent="0.2">
      <c r="A19" s="306" t="s">
        <v>235</v>
      </c>
      <c r="B19" s="307" t="s">
        <v>236</v>
      </c>
      <c r="C19" s="308"/>
      <c r="D19" s="113">
        <v>0.13831258644536654</v>
      </c>
      <c r="E19" s="115">
        <v>3</v>
      </c>
      <c r="F19" s="114">
        <v>3</v>
      </c>
      <c r="G19" s="114">
        <v>4</v>
      </c>
      <c r="H19" s="114" t="s">
        <v>513</v>
      </c>
      <c r="I19" s="140">
        <v>3</v>
      </c>
      <c r="J19" s="115">
        <v>0</v>
      </c>
      <c r="K19" s="116">
        <v>0</v>
      </c>
    </row>
    <row r="20" spans="1:11" ht="14.1" customHeight="1" x14ac:dyDescent="0.2">
      <c r="A20" s="306">
        <v>12</v>
      </c>
      <c r="B20" s="307" t="s">
        <v>237</v>
      </c>
      <c r="C20" s="308"/>
      <c r="D20" s="113">
        <v>0.59935454126325494</v>
      </c>
      <c r="E20" s="115">
        <v>13</v>
      </c>
      <c r="F20" s="114">
        <v>20</v>
      </c>
      <c r="G20" s="114">
        <v>13</v>
      </c>
      <c r="H20" s="114">
        <v>10</v>
      </c>
      <c r="I20" s="140">
        <v>19</v>
      </c>
      <c r="J20" s="115">
        <v>-6</v>
      </c>
      <c r="K20" s="116">
        <v>-31.578947368421051</v>
      </c>
    </row>
    <row r="21" spans="1:11" ht="14.1" customHeight="1" x14ac:dyDescent="0.2">
      <c r="A21" s="306">
        <v>21</v>
      </c>
      <c r="B21" s="307" t="s">
        <v>238</v>
      </c>
      <c r="C21" s="308"/>
      <c r="D21" s="113" t="s">
        <v>513</v>
      </c>
      <c r="E21" s="115" t="s">
        <v>513</v>
      </c>
      <c r="F21" s="114">
        <v>3</v>
      </c>
      <c r="G21" s="114">
        <v>13</v>
      </c>
      <c r="H21" s="114">
        <v>6</v>
      </c>
      <c r="I21" s="140" t="s">
        <v>513</v>
      </c>
      <c r="J21" s="115" t="s">
        <v>513</v>
      </c>
      <c r="K21" s="116" t="s">
        <v>513</v>
      </c>
    </row>
    <row r="22" spans="1:11" ht="14.1" customHeight="1" x14ac:dyDescent="0.2">
      <c r="A22" s="306">
        <v>22</v>
      </c>
      <c r="B22" s="307" t="s">
        <v>239</v>
      </c>
      <c r="C22" s="308"/>
      <c r="D22" s="113">
        <v>0.9681881051175657</v>
      </c>
      <c r="E22" s="115">
        <v>21</v>
      </c>
      <c r="F22" s="114">
        <v>15</v>
      </c>
      <c r="G22" s="114">
        <v>18</v>
      </c>
      <c r="H22" s="114">
        <v>10</v>
      </c>
      <c r="I22" s="140">
        <v>13</v>
      </c>
      <c r="J22" s="115">
        <v>8</v>
      </c>
      <c r="K22" s="116">
        <v>61.53846153846154</v>
      </c>
    </row>
    <row r="23" spans="1:11" ht="14.1" customHeight="1" x14ac:dyDescent="0.2">
      <c r="A23" s="306">
        <v>23</v>
      </c>
      <c r="B23" s="307" t="s">
        <v>240</v>
      </c>
      <c r="C23" s="308"/>
      <c r="D23" s="113">
        <v>0.69156293222683263</v>
      </c>
      <c r="E23" s="115">
        <v>15</v>
      </c>
      <c r="F23" s="114">
        <v>10</v>
      </c>
      <c r="G23" s="114">
        <v>13</v>
      </c>
      <c r="H23" s="114">
        <v>11</v>
      </c>
      <c r="I23" s="140">
        <v>16</v>
      </c>
      <c r="J23" s="115">
        <v>-1</v>
      </c>
      <c r="K23" s="116">
        <v>-6.25</v>
      </c>
    </row>
    <row r="24" spans="1:11" ht="14.1" customHeight="1" x14ac:dyDescent="0.2">
      <c r="A24" s="306">
        <v>24</v>
      </c>
      <c r="B24" s="307" t="s">
        <v>241</v>
      </c>
      <c r="C24" s="308"/>
      <c r="D24" s="113">
        <v>2.7662517289073305</v>
      </c>
      <c r="E24" s="115">
        <v>60</v>
      </c>
      <c r="F24" s="114">
        <v>55</v>
      </c>
      <c r="G24" s="114">
        <v>71</v>
      </c>
      <c r="H24" s="114">
        <v>52</v>
      </c>
      <c r="I24" s="140">
        <v>66</v>
      </c>
      <c r="J24" s="115">
        <v>-6</v>
      </c>
      <c r="K24" s="116">
        <v>-9.0909090909090917</v>
      </c>
    </row>
    <row r="25" spans="1:11" ht="14.1" customHeight="1" x14ac:dyDescent="0.2">
      <c r="A25" s="306">
        <v>25</v>
      </c>
      <c r="B25" s="307" t="s">
        <v>242</v>
      </c>
      <c r="C25" s="308"/>
      <c r="D25" s="113">
        <v>5.8552328261871827</v>
      </c>
      <c r="E25" s="115">
        <v>127</v>
      </c>
      <c r="F25" s="114">
        <v>115</v>
      </c>
      <c r="G25" s="114">
        <v>148</v>
      </c>
      <c r="H25" s="114">
        <v>103</v>
      </c>
      <c r="I25" s="140">
        <v>132</v>
      </c>
      <c r="J25" s="115">
        <v>-5</v>
      </c>
      <c r="K25" s="116">
        <v>-3.7878787878787881</v>
      </c>
    </row>
    <row r="26" spans="1:11" ht="14.1" customHeight="1" x14ac:dyDescent="0.2">
      <c r="A26" s="306">
        <v>26</v>
      </c>
      <c r="B26" s="307" t="s">
        <v>243</v>
      </c>
      <c r="C26" s="308"/>
      <c r="D26" s="113">
        <v>3.0889810972798526</v>
      </c>
      <c r="E26" s="115">
        <v>67</v>
      </c>
      <c r="F26" s="114">
        <v>47</v>
      </c>
      <c r="G26" s="114">
        <v>39</v>
      </c>
      <c r="H26" s="114">
        <v>40</v>
      </c>
      <c r="I26" s="140">
        <v>51</v>
      </c>
      <c r="J26" s="115">
        <v>16</v>
      </c>
      <c r="K26" s="116">
        <v>31.372549019607842</v>
      </c>
    </row>
    <row r="27" spans="1:11" ht="14.1" customHeight="1" x14ac:dyDescent="0.2">
      <c r="A27" s="306">
        <v>27</v>
      </c>
      <c r="B27" s="307" t="s">
        <v>244</v>
      </c>
      <c r="C27" s="308"/>
      <c r="D27" s="113">
        <v>1.2448132780082988</v>
      </c>
      <c r="E27" s="115">
        <v>27</v>
      </c>
      <c r="F27" s="114">
        <v>28</v>
      </c>
      <c r="G27" s="114">
        <v>36</v>
      </c>
      <c r="H27" s="114">
        <v>30</v>
      </c>
      <c r="I27" s="140">
        <v>34</v>
      </c>
      <c r="J27" s="115">
        <v>-7</v>
      </c>
      <c r="K27" s="116">
        <v>-20.588235294117649</v>
      </c>
    </row>
    <row r="28" spans="1:11" ht="14.1" customHeight="1" x14ac:dyDescent="0.2">
      <c r="A28" s="306">
        <v>28</v>
      </c>
      <c r="B28" s="307" t="s">
        <v>245</v>
      </c>
      <c r="C28" s="308"/>
      <c r="D28" s="113">
        <v>0</v>
      </c>
      <c r="E28" s="115">
        <v>0</v>
      </c>
      <c r="F28" s="114">
        <v>0</v>
      </c>
      <c r="G28" s="114">
        <v>3</v>
      </c>
      <c r="H28" s="114" t="s">
        <v>513</v>
      </c>
      <c r="I28" s="140">
        <v>4</v>
      </c>
      <c r="J28" s="115">
        <v>-4</v>
      </c>
      <c r="K28" s="116">
        <v>-100</v>
      </c>
    </row>
    <row r="29" spans="1:11" ht="14.1" customHeight="1" x14ac:dyDescent="0.2">
      <c r="A29" s="306">
        <v>29</v>
      </c>
      <c r="B29" s="307" t="s">
        <v>246</v>
      </c>
      <c r="C29" s="308"/>
      <c r="D29" s="113">
        <v>4.6104195481788839</v>
      </c>
      <c r="E29" s="115">
        <v>100</v>
      </c>
      <c r="F29" s="114">
        <v>83</v>
      </c>
      <c r="G29" s="114">
        <v>116</v>
      </c>
      <c r="H29" s="114">
        <v>103</v>
      </c>
      <c r="I29" s="140">
        <v>125</v>
      </c>
      <c r="J29" s="115">
        <v>-25</v>
      </c>
      <c r="K29" s="116">
        <v>-20</v>
      </c>
    </row>
    <row r="30" spans="1:11" ht="14.1" customHeight="1" x14ac:dyDescent="0.2">
      <c r="A30" s="306" t="s">
        <v>247</v>
      </c>
      <c r="B30" s="307" t="s">
        <v>248</v>
      </c>
      <c r="C30" s="308"/>
      <c r="D30" s="113" t="s">
        <v>513</v>
      </c>
      <c r="E30" s="115" t="s">
        <v>513</v>
      </c>
      <c r="F30" s="114" t="s">
        <v>513</v>
      </c>
      <c r="G30" s="114">
        <v>26</v>
      </c>
      <c r="H30" s="114">
        <v>37</v>
      </c>
      <c r="I30" s="140" t="s">
        <v>513</v>
      </c>
      <c r="J30" s="115" t="s">
        <v>513</v>
      </c>
      <c r="K30" s="116" t="s">
        <v>513</v>
      </c>
    </row>
    <row r="31" spans="1:11" ht="14.1" customHeight="1" x14ac:dyDescent="0.2">
      <c r="A31" s="306" t="s">
        <v>249</v>
      </c>
      <c r="B31" s="307" t="s">
        <v>250</v>
      </c>
      <c r="C31" s="308"/>
      <c r="D31" s="113">
        <v>3.6422314430613185</v>
      </c>
      <c r="E31" s="115">
        <v>79</v>
      </c>
      <c r="F31" s="114">
        <v>63</v>
      </c>
      <c r="G31" s="114">
        <v>90</v>
      </c>
      <c r="H31" s="114">
        <v>66</v>
      </c>
      <c r="I31" s="140">
        <v>88</v>
      </c>
      <c r="J31" s="115">
        <v>-9</v>
      </c>
      <c r="K31" s="116">
        <v>-10.227272727272727</v>
      </c>
    </row>
    <row r="32" spans="1:11" ht="14.1" customHeight="1" x14ac:dyDescent="0.2">
      <c r="A32" s="306">
        <v>31</v>
      </c>
      <c r="B32" s="307" t="s">
        <v>251</v>
      </c>
      <c r="C32" s="308"/>
      <c r="D32" s="113">
        <v>3.3195020746887969</v>
      </c>
      <c r="E32" s="115">
        <v>72</v>
      </c>
      <c r="F32" s="114">
        <v>34</v>
      </c>
      <c r="G32" s="114">
        <v>33</v>
      </c>
      <c r="H32" s="114">
        <v>29</v>
      </c>
      <c r="I32" s="140">
        <v>52</v>
      </c>
      <c r="J32" s="115">
        <v>20</v>
      </c>
      <c r="K32" s="116">
        <v>38.46153846153846</v>
      </c>
    </row>
    <row r="33" spans="1:11" ht="14.1" customHeight="1" x14ac:dyDescent="0.2">
      <c r="A33" s="306">
        <v>32</v>
      </c>
      <c r="B33" s="307" t="s">
        <v>252</v>
      </c>
      <c r="C33" s="308"/>
      <c r="D33" s="113">
        <v>2.7662517289073305</v>
      </c>
      <c r="E33" s="115">
        <v>60</v>
      </c>
      <c r="F33" s="114">
        <v>120</v>
      </c>
      <c r="G33" s="114">
        <v>73</v>
      </c>
      <c r="H33" s="114">
        <v>45</v>
      </c>
      <c r="I33" s="140">
        <v>91</v>
      </c>
      <c r="J33" s="115">
        <v>-31</v>
      </c>
      <c r="K33" s="116">
        <v>-34.065934065934066</v>
      </c>
    </row>
    <row r="34" spans="1:11" ht="14.1" customHeight="1" x14ac:dyDescent="0.2">
      <c r="A34" s="306">
        <v>33</v>
      </c>
      <c r="B34" s="307" t="s">
        <v>253</v>
      </c>
      <c r="C34" s="308"/>
      <c r="D34" s="113">
        <v>0.59935454126325494</v>
      </c>
      <c r="E34" s="115">
        <v>13</v>
      </c>
      <c r="F34" s="114">
        <v>22</v>
      </c>
      <c r="G34" s="114">
        <v>23</v>
      </c>
      <c r="H34" s="114">
        <v>16</v>
      </c>
      <c r="I34" s="140">
        <v>23</v>
      </c>
      <c r="J34" s="115">
        <v>-10</v>
      </c>
      <c r="K34" s="116">
        <v>-43.478260869565219</v>
      </c>
    </row>
    <row r="35" spans="1:11" ht="14.1" customHeight="1" x14ac:dyDescent="0.2">
      <c r="A35" s="306">
        <v>34</v>
      </c>
      <c r="B35" s="307" t="s">
        <v>254</v>
      </c>
      <c r="C35" s="308"/>
      <c r="D35" s="113">
        <v>3.5961272475795298</v>
      </c>
      <c r="E35" s="115">
        <v>78</v>
      </c>
      <c r="F35" s="114">
        <v>40</v>
      </c>
      <c r="G35" s="114">
        <v>67</v>
      </c>
      <c r="H35" s="114">
        <v>57</v>
      </c>
      <c r="I35" s="140">
        <v>69</v>
      </c>
      <c r="J35" s="115">
        <v>9</v>
      </c>
      <c r="K35" s="116">
        <v>13.043478260869565</v>
      </c>
    </row>
    <row r="36" spans="1:11" ht="14.1" customHeight="1" x14ac:dyDescent="0.2">
      <c r="A36" s="306">
        <v>41</v>
      </c>
      <c r="B36" s="307" t="s">
        <v>255</v>
      </c>
      <c r="C36" s="308"/>
      <c r="D36" s="113">
        <v>0.46104195481788846</v>
      </c>
      <c r="E36" s="115">
        <v>10</v>
      </c>
      <c r="F36" s="114">
        <v>11</v>
      </c>
      <c r="G36" s="114">
        <v>20</v>
      </c>
      <c r="H36" s="114">
        <v>9</v>
      </c>
      <c r="I36" s="140">
        <v>29</v>
      </c>
      <c r="J36" s="115">
        <v>-19</v>
      </c>
      <c r="K36" s="116">
        <v>-65.517241379310349</v>
      </c>
    </row>
    <row r="37" spans="1:11" ht="14.1" customHeight="1" x14ac:dyDescent="0.2">
      <c r="A37" s="306">
        <v>42</v>
      </c>
      <c r="B37" s="307" t="s">
        <v>256</v>
      </c>
      <c r="C37" s="308"/>
      <c r="D37" s="113">
        <v>0.23052097740894423</v>
      </c>
      <c r="E37" s="115">
        <v>5</v>
      </c>
      <c r="F37" s="114">
        <v>4</v>
      </c>
      <c r="G37" s="114">
        <v>4</v>
      </c>
      <c r="H37" s="114">
        <v>7</v>
      </c>
      <c r="I37" s="140">
        <v>8</v>
      </c>
      <c r="J37" s="115">
        <v>-3</v>
      </c>
      <c r="K37" s="116">
        <v>-37.5</v>
      </c>
    </row>
    <row r="38" spans="1:11" ht="14.1" customHeight="1" x14ac:dyDescent="0.2">
      <c r="A38" s="306">
        <v>43</v>
      </c>
      <c r="B38" s="307" t="s">
        <v>257</v>
      </c>
      <c r="C38" s="308"/>
      <c r="D38" s="113">
        <v>0.64545873674504384</v>
      </c>
      <c r="E38" s="115">
        <v>14</v>
      </c>
      <c r="F38" s="114">
        <v>21</v>
      </c>
      <c r="G38" s="114">
        <v>13</v>
      </c>
      <c r="H38" s="114">
        <v>21</v>
      </c>
      <c r="I38" s="140">
        <v>12</v>
      </c>
      <c r="J38" s="115">
        <v>2</v>
      </c>
      <c r="K38" s="116">
        <v>16.666666666666668</v>
      </c>
    </row>
    <row r="39" spans="1:11" ht="14.1" customHeight="1" x14ac:dyDescent="0.2">
      <c r="A39" s="306">
        <v>51</v>
      </c>
      <c r="B39" s="307" t="s">
        <v>258</v>
      </c>
      <c r="C39" s="308"/>
      <c r="D39" s="113">
        <v>3.4578146611341634</v>
      </c>
      <c r="E39" s="115">
        <v>75</v>
      </c>
      <c r="F39" s="114">
        <v>102</v>
      </c>
      <c r="G39" s="114">
        <v>70</v>
      </c>
      <c r="H39" s="114">
        <v>82</v>
      </c>
      <c r="I39" s="140">
        <v>86</v>
      </c>
      <c r="J39" s="115">
        <v>-11</v>
      </c>
      <c r="K39" s="116">
        <v>-12.790697674418604</v>
      </c>
    </row>
    <row r="40" spans="1:11" ht="14.1" customHeight="1" x14ac:dyDescent="0.2">
      <c r="A40" s="306" t="s">
        <v>259</v>
      </c>
      <c r="B40" s="307" t="s">
        <v>260</v>
      </c>
      <c r="C40" s="308"/>
      <c r="D40" s="113">
        <v>3.0428769017980635</v>
      </c>
      <c r="E40" s="115">
        <v>66</v>
      </c>
      <c r="F40" s="114">
        <v>99</v>
      </c>
      <c r="G40" s="114">
        <v>64</v>
      </c>
      <c r="H40" s="114">
        <v>78</v>
      </c>
      <c r="I40" s="140">
        <v>78</v>
      </c>
      <c r="J40" s="115">
        <v>-12</v>
      </c>
      <c r="K40" s="116">
        <v>-15.384615384615385</v>
      </c>
    </row>
    <row r="41" spans="1:11" ht="14.1" customHeight="1" x14ac:dyDescent="0.2">
      <c r="A41" s="306"/>
      <c r="B41" s="307" t="s">
        <v>261</v>
      </c>
      <c r="C41" s="308"/>
      <c r="D41" s="113">
        <v>2.2591055786076533</v>
      </c>
      <c r="E41" s="115">
        <v>49</v>
      </c>
      <c r="F41" s="114">
        <v>83</v>
      </c>
      <c r="G41" s="114">
        <v>62</v>
      </c>
      <c r="H41" s="114">
        <v>71</v>
      </c>
      <c r="I41" s="140">
        <v>65</v>
      </c>
      <c r="J41" s="115">
        <v>-16</v>
      </c>
      <c r="K41" s="116">
        <v>-24.615384615384617</v>
      </c>
    </row>
    <row r="42" spans="1:11" ht="14.1" customHeight="1" x14ac:dyDescent="0.2">
      <c r="A42" s="306">
        <v>52</v>
      </c>
      <c r="B42" s="307" t="s">
        <v>262</v>
      </c>
      <c r="C42" s="308"/>
      <c r="D42" s="113">
        <v>1.7980636237897649</v>
      </c>
      <c r="E42" s="115">
        <v>39</v>
      </c>
      <c r="F42" s="114">
        <v>28</v>
      </c>
      <c r="G42" s="114">
        <v>33</v>
      </c>
      <c r="H42" s="114">
        <v>35</v>
      </c>
      <c r="I42" s="140">
        <v>41</v>
      </c>
      <c r="J42" s="115">
        <v>-2</v>
      </c>
      <c r="K42" s="116">
        <v>-4.8780487804878048</v>
      </c>
    </row>
    <row r="43" spans="1:11" ht="14.1" customHeight="1" x14ac:dyDescent="0.2">
      <c r="A43" s="306" t="s">
        <v>263</v>
      </c>
      <c r="B43" s="307" t="s">
        <v>264</v>
      </c>
      <c r="C43" s="308"/>
      <c r="D43" s="113">
        <v>1.6597510373443984</v>
      </c>
      <c r="E43" s="115">
        <v>36</v>
      </c>
      <c r="F43" s="114">
        <v>23</v>
      </c>
      <c r="G43" s="114">
        <v>32</v>
      </c>
      <c r="H43" s="114">
        <v>28</v>
      </c>
      <c r="I43" s="140">
        <v>35</v>
      </c>
      <c r="J43" s="115">
        <v>1</v>
      </c>
      <c r="K43" s="116">
        <v>2.8571428571428572</v>
      </c>
    </row>
    <row r="44" spans="1:11" ht="14.1" customHeight="1" x14ac:dyDescent="0.2">
      <c r="A44" s="306">
        <v>53</v>
      </c>
      <c r="B44" s="307" t="s">
        <v>265</v>
      </c>
      <c r="C44" s="308"/>
      <c r="D44" s="113">
        <v>0.27662517289073307</v>
      </c>
      <c r="E44" s="115">
        <v>6</v>
      </c>
      <c r="F44" s="114">
        <v>27</v>
      </c>
      <c r="G44" s="114">
        <v>13</v>
      </c>
      <c r="H44" s="114">
        <v>7</v>
      </c>
      <c r="I44" s="140">
        <v>6</v>
      </c>
      <c r="J44" s="115">
        <v>0</v>
      </c>
      <c r="K44" s="116">
        <v>0</v>
      </c>
    </row>
    <row r="45" spans="1:11" ht="14.1" customHeight="1" x14ac:dyDescent="0.2">
      <c r="A45" s="306" t="s">
        <v>266</v>
      </c>
      <c r="B45" s="307" t="s">
        <v>267</v>
      </c>
      <c r="C45" s="308"/>
      <c r="D45" s="113">
        <v>0.23052097740894423</v>
      </c>
      <c r="E45" s="115">
        <v>5</v>
      </c>
      <c r="F45" s="114">
        <v>25</v>
      </c>
      <c r="G45" s="114">
        <v>11</v>
      </c>
      <c r="H45" s="114">
        <v>7</v>
      </c>
      <c r="I45" s="140">
        <v>5</v>
      </c>
      <c r="J45" s="115">
        <v>0</v>
      </c>
      <c r="K45" s="116">
        <v>0</v>
      </c>
    </row>
    <row r="46" spans="1:11" ht="14.1" customHeight="1" x14ac:dyDescent="0.2">
      <c r="A46" s="306">
        <v>54</v>
      </c>
      <c r="B46" s="307" t="s">
        <v>268</v>
      </c>
      <c r="C46" s="308"/>
      <c r="D46" s="113">
        <v>4.057169202397418</v>
      </c>
      <c r="E46" s="115">
        <v>88</v>
      </c>
      <c r="F46" s="114">
        <v>55</v>
      </c>
      <c r="G46" s="114">
        <v>113</v>
      </c>
      <c r="H46" s="114">
        <v>48</v>
      </c>
      <c r="I46" s="140">
        <v>61</v>
      </c>
      <c r="J46" s="115">
        <v>27</v>
      </c>
      <c r="K46" s="116">
        <v>44.26229508196721</v>
      </c>
    </row>
    <row r="47" spans="1:11" ht="14.1" customHeight="1" x14ac:dyDescent="0.2">
      <c r="A47" s="306">
        <v>61</v>
      </c>
      <c r="B47" s="307" t="s">
        <v>269</v>
      </c>
      <c r="C47" s="308"/>
      <c r="D47" s="113">
        <v>1.9824804057169203</v>
      </c>
      <c r="E47" s="115">
        <v>43</v>
      </c>
      <c r="F47" s="114">
        <v>19</v>
      </c>
      <c r="G47" s="114">
        <v>21</v>
      </c>
      <c r="H47" s="114">
        <v>24</v>
      </c>
      <c r="I47" s="140">
        <v>37</v>
      </c>
      <c r="J47" s="115">
        <v>6</v>
      </c>
      <c r="K47" s="116">
        <v>16.216216216216218</v>
      </c>
    </row>
    <row r="48" spans="1:11" ht="14.1" customHeight="1" x14ac:dyDescent="0.2">
      <c r="A48" s="306">
        <v>62</v>
      </c>
      <c r="B48" s="307" t="s">
        <v>270</v>
      </c>
      <c r="C48" s="308"/>
      <c r="D48" s="113">
        <v>7.6994006454587369</v>
      </c>
      <c r="E48" s="115">
        <v>167</v>
      </c>
      <c r="F48" s="114">
        <v>120</v>
      </c>
      <c r="G48" s="114">
        <v>194</v>
      </c>
      <c r="H48" s="114">
        <v>180</v>
      </c>
      <c r="I48" s="140">
        <v>161</v>
      </c>
      <c r="J48" s="115">
        <v>6</v>
      </c>
      <c r="K48" s="116">
        <v>3.7267080745341614</v>
      </c>
    </row>
    <row r="49" spans="1:11" ht="14.1" customHeight="1" x14ac:dyDescent="0.2">
      <c r="A49" s="306">
        <v>63</v>
      </c>
      <c r="B49" s="307" t="s">
        <v>271</v>
      </c>
      <c r="C49" s="308"/>
      <c r="D49" s="113">
        <v>8.1143384047948359</v>
      </c>
      <c r="E49" s="115">
        <v>176</v>
      </c>
      <c r="F49" s="114">
        <v>143</v>
      </c>
      <c r="G49" s="114">
        <v>167</v>
      </c>
      <c r="H49" s="114">
        <v>117</v>
      </c>
      <c r="I49" s="140">
        <v>142</v>
      </c>
      <c r="J49" s="115">
        <v>34</v>
      </c>
      <c r="K49" s="116">
        <v>23.943661971830984</v>
      </c>
    </row>
    <row r="50" spans="1:11" ht="14.1" customHeight="1" x14ac:dyDescent="0.2">
      <c r="A50" s="306" t="s">
        <v>272</v>
      </c>
      <c r="B50" s="307" t="s">
        <v>273</v>
      </c>
      <c r="C50" s="308"/>
      <c r="D50" s="113">
        <v>2.3052097740894419</v>
      </c>
      <c r="E50" s="115">
        <v>50</v>
      </c>
      <c r="F50" s="114">
        <v>29</v>
      </c>
      <c r="G50" s="114">
        <v>40</v>
      </c>
      <c r="H50" s="114">
        <v>20</v>
      </c>
      <c r="I50" s="140">
        <v>45</v>
      </c>
      <c r="J50" s="115">
        <v>5</v>
      </c>
      <c r="K50" s="116">
        <v>11.111111111111111</v>
      </c>
    </row>
    <row r="51" spans="1:11" ht="14.1" customHeight="1" x14ac:dyDescent="0.2">
      <c r="A51" s="306" t="s">
        <v>274</v>
      </c>
      <c r="B51" s="307" t="s">
        <v>275</v>
      </c>
      <c r="C51" s="308"/>
      <c r="D51" s="113">
        <v>4.9331489165514064</v>
      </c>
      <c r="E51" s="115">
        <v>107</v>
      </c>
      <c r="F51" s="114">
        <v>109</v>
      </c>
      <c r="G51" s="114">
        <v>115</v>
      </c>
      <c r="H51" s="114">
        <v>91</v>
      </c>
      <c r="I51" s="140">
        <v>89</v>
      </c>
      <c r="J51" s="115">
        <v>18</v>
      </c>
      <c r="K51" s="116">
        <v>20.224719101123597</v>
      </c>
    </row>
    <row r="52" spans="1:11" ht="14.1" customHeight="1" x14ac:dyDescent="0.2">
      <c r="A52" s="306">
        <v>71</v>
      </c>
      <c r="B52" s="307" t="s">
        <v>276</v>
      </c>
      <c r="C52" s="308"/>
      <c r="D52" s="113">
        <v>9.6357768556938677</v>
      </c>
      <c r="E52" s="115">
        <v>209</v>
      </c>
      <c r="F52" s="114">
        <v>161</v>
      </c>
      <c r="G52" s="114">
        <v>193</v>
      </c>
      <c r="H52" s="114">
        <v>166</v>
      </c>
      <c r="I52" s="140">
        <v>196</v>
      </c>
      <c r="J52" s="115">
        <v>13</v>
      </c>
      <c r="K52" s="116">
        <v>6.6326530612244898</v>
      </c>
    </row>
    <row r="53" spans="1:11" ht="14.1" customHeight="1" x14ac:dyDescent="0.2">
      <c r="A53" s="306" t="s">
        <v>277</v>
      </c>
      <c r="B53" s="307" t="s">
        <v>278</v>
      </c>
      <c r="C53" s="308"/>
      <c r="D53" s="113">
        <v>3.0889810972798526</v>
      </c>
      <c r="E53" s="115">
        <v>67</v>
      </c>
      <c r="F53" s="114">
        <v>45</v>
      </c>
      <c r="G53" s="114">
        <v>53</v>
      </c>
      <c r="H53" s="114">
        <v>58</v>
      </c>
      <c r="I53" s="140">
        <v>78</v>
      </c>
      <c r="J53" s="115">
        <v>-11</v>
      </c>
      <c r="K53" s="116">
        <v>-14.102564102564102</v>
      </c>
    </row>
    <row r="54" spans="1:11" ht="14.1" customHeight="1" x14ac:dyDescent="0.2">
      <c r="A54" s="306" t="s">
        <v>279</v>
      </c>
      <c r="B54" s="307" t="s">
        <v>280</v>
      </c>
      <c r="C54" s="308"/>
      <c r="D54" s="113">
        <v>5.1636698939603507</v>
      </c>
      <c r="E54" s="115">
        <v>112</v>
      </c>
      <c r="F54" s="114">
        <v>89</v>
      </c>
      <c r="G54" s="114">
        <v>118</v>
      </c>
      <c r="H54" s="114">
        <v>87</v>
      </c>
      <c r="I54" s="140">
        <v>100</v>
      </c>
      <c r="J54" s="115">
        <v>12</v>
      </c>
      <c r="K54" s="116">
        <v>12</v>
      </c>
    </row>
    <row r="55" spans="1:11" ht="14.1" customHeight="1" x14ac:dyDescent="0.2">
      <c r="A55" s="306">
        <v>72</v>
      </c>
      <c r="B55" s="307" t="s">
        <v>281</v>
      </c>
      <c r="C55" s="308"/>
      <c r="D55" s="113">
        <v>2.0746887966804981</v>
      </c>
      <c r="E55" s="115">
        <v>45</v>
      </c>
      <c r="F55" s="114">
        <v>27</v>
      </c>
      <c r="G55" s="114">
        <v>39</v>
      </c>
      <c r="H55" s="114">
        <v>29</v>
      </c>
      <c r="I55" s="140">
        <v>30</v>
      </c>
      <c r="J55" s="115">
        <v>15</v>
      </c>
      <c r="K55" s="116">
        <v>50</v>
      </c>
    </row>
    <row r="56" spans="1:11" ht="14.1" customHeight="1" x14ac:dyDescent="0.2">
      <c r="A56" s="306" t="s">
        <v>282</v>
      </c>
      <c r="B56" s="307" t="s">
        <v>283</v>
      </c>
      <c r="C56" s="308"/>
      <c r="D56" s="113">
        <v>0.55325034578146615</v>
      </c>
      <c r="E56" s="115">
        <v>12</v>
      </c>
      <c r="F56" s="114">
        <v>11</v>
      </c>
      <c r="G56" s="114">
        <v>13</v>
      </c>
      <c r="H56" s="114">
        <v>10</v>
      </c>
      <c r="I56" s="140">
        <v>11</v>
      </c>
      <c r="J56" s="115">
        <v>1</v>
      </c>
      <c r="K56" s="116">
        <v>9.0909090909090917</v>
      </c>
    </row>
    <row r="57" spans="1:11" ht="14.1" customHeight="1" x14ac:dyDescent="0.2">
      <c r="A57" s="306" t="s">
        <v>284</v>
      </c>
      <c r="B57" s="307" t="s">
        <v>285</v>
      </c>
      <c r="C57" s="308"/>
      <c r="D57" s="113">
        <v>1.2909174734900877</v>
      </c>
      <c r="E57" s="115">
        <v>28</v>
      </c>
      <c r="F57" s="114">
        <v>12</v>
      </c>
      <c r="G57" s="114">
        <v>14</v>
      </c>
      <c r="H57" s="114">
        <v>12</v>
      </c>
      <c r="I57" s="140">
        <v>16</v>
      </c>
      <c r="J57" s="115">
        <v>12</v>
      </c>
      <c r="K57" s="116">
        <v>75</v>
      </c>
    </row>
    <row r="58" spans="1:11" ht="14.1" customHeight="1" x14ac:dyDescent="0.2">
      <c r="A58" s="306">
        <v>73</v>
      </c>
      <c r="B58" s="307" t="s">
        <v>286</v>
      </c>
      <c r="C58" s="308"/>
      <c r="D58" s="113">
        <v>1.8902720147533425</v>
      </c>
      <c r="E58" s="115">
        <v>41</v>
      </c>
      <c r="F58" s="114">
        <v>26</v>
      </c>
      <c r="G58" s="114">
        <v>35</v>
      </c>
      <c r="H58" s="114">
        <v>42</v>
      </c>
      <c r="I58" s="140">
        <v>47</v>
      </c>
      <c r="J58" s="115">
        <v>-6</v>
      </c>
      <c r="K58" s="116">
        <v>-12.76595744680851</v>
      </c>
    </row>
    <row r="59" spans="1:11" ht="14.1" customHeight="1" x14ac:dyDescent="0.2">
      <c r="A59" s="306" t="s">
        <v>287</v>
      </c>
      <c r="B59" s="307" t="s">
        <v>288</v>
      </c>
      <c r="C59" s="308"/>
      <c r="D59" s="113">
        <v>1.2448132780082988</v>
      </c>
      <c r="E59" s="115">
        <v>27</v>
      </c>
      <c r="F59" s="114">
        <v>19</v>
      </c>
      <c r="G59" s="114">
        <v>21</v>
      </c>
      <c r="H59" s="114">
        <v>29</v>
      </c>
      <c r="I59" s="140">
        <v>32</v>
      </c>
      <c r="J59" s="115">
        <v>-5</v>
      </c>
      <c r="K59" s="116">
        <v>-15.625</v>
      </c>
    </row>
    <row r="60" spans="1:11" ht="14.1" customHeight="1" x14ac:dyDescent="0.2">
      <c r="A60" s="306">
        <v>81</v>
      </c>
      <c r="B60" s="307" t="s">
        <v>289</v>
      </c>
      <c r="C60" s="308"/>
      <c r="D60" s="113">
        <v>5.6247118487782384</v>
      </c>
      <c r="E60" s="115">
        <v>122</v>
      </c>
      <c r="F60" s="114">
        <v>87</v>
      </c>
      <c r="G60" s="114">
        <v>117</v>
      </c>
      <c r="H60" s="114">
        <v>129</v>
      </c>
      <c r="I60" s="140">
        <v>116</v>
      </c>
      <c r="J60" s="115">
        <v>6</v>
      </c>
      <c r="K60" s="116">
        <v>5.1724137931034484</v>
      </c>
    </row>
    <row r="61" spans="1:11" ht="14.1" customHeight="1" x14ac:dyDescent="0.2">
      <c r="A61" s="306" t="s">
        <v>290</v>
      </c>
      <c r="B61" s="307" t="s">
        <v>291</v>
      </c>
      <c r="C61" s="308"/>
      <c r="D61" s="113">
        <v>1.1065006915629323</v>
      </c>
      <c r="E61" s="115">
        <v>24</v>
      </c>
      <c r="F61" s="114">
        <v>26</v>
      </c>
      <c r="G61" s="114">
        <v>29</v>
      </c>
      <c r="H61" s="114">
        <v>34</v>
      </c>
      <c r="I61" s="140">
        <v>24</v>
      </c>
      <c r="J61" s="115">
        <v>0</v>
      </c>
      <c r="K61" s="116">
        <v>0</v>
      </c>
    </row>
    <row r="62" spans="1:11" ht="14.1" customHeight="1" x14ac:dyDescent="0.2">
      <c r="A62" s="306" t="s">
        <v>292</v>
      </c>
      <c r="B62" s="307" t="s">
        <v>293</v>
      </c>
      <c r="C62" s="308"/>
      <c r="D62" s="113">
        <v>1.5214384508990317</v>
      </c>
      <c r="E62" s="115">
        <v>33</v>
      </c>
      <c r="F62" s="114">
        <v>28</v>
      </c>
      <c r="G62" s="114">
        <v>51</v>
      </c>
      <c r="H62" s="114">
        <v>31</v>
      </c>
      <c r="I62" s="140">
        <v>35</v>
      </c>
      <c r="J62" s="115">
        <v>-2</v>
      </c>
      <c r="K62" s="116">
        <v>-5.7142857142857144</v>
      </c>
    </row>
    <row r="63" spans="1:11" ht="14.1" customHeight="1" x14ac:dyDescent="0.2">
      <c r="A63" s="306"/>
      <c r="B63" s="307" t="s">
        <v>294</v>
      </c>
      <c r="C63" s="308"/>
      <c r="D63" s="113">
        <v>1.1987090825265099</v>
      </c>
      <c r="E63" s="115">
        <v>26</v>
      </c>
      <c r="F63" s="114">
        <v>26</v>
      </c>
      <c r="G63" s="114">
        <v>47</v>
      </c>
      <c r="H63" s="114">
        <v>27</v>
      </c>
      <c r="I63" s="140">
        <v>30</v>
      </c>
      <c r="J63" s="115">
        <v>-4</v>
      </c>
      <c r="K63" s="116">
        <v>-13.333333333333334</v>
      </c>
    </row>
    <row r="64" spans="1:11" ht="14.1" customHeight="1" x14ac:dyDescent="0.2">
      <c r="A64" s="306" t="s">
        <v>295</v>
      </c>
      <c r="B64" s="307" t="s">
        <v>296</v>
      </c>
      <c r="C64" s="308"/>
      <c r="D64" s="113">
        <v>1.751959428307976</v>
      </c>
      <c r="E64" s="115">
        <v>38</v>
      </c>
      <c r="F64" s="114">
        <v>20</v>
      </c>
      <c r="G64" s="114">
        <v>18</v>
      </c>
      <c r="H64" s="114">
        <v>19</v>
      </c>
      <c r="I64" s="140">
        <v>23</v>
      </c>
      <c r="J64" s="115">
        <v>15</v>
      </c>
      <c r="K64" s="116">
        <v>65.217391304347828</v>
      </c>
    </row>
    <row r="65" spans="1:11" ht="14.1" customHeight="1" x14ac:dyDescent="0.2">
      <c r="A65" s="306" t="s">
        <v>297</v>
      </c>
      <c r="B65" s="307" t="s">
        <v>298</v>
      </c>
      <c r="C65" s="308"/>
      <c r="D65" s="113">
        <v>0.69156293222683263</v>
      </c>
      <c r="E65" s="115">
        <v>15</v>
      </c>
      <c r="F65" s="114">
        <v>8</v>
      </c>
      <c r="G65" s="114">
        <v>7</v>
      </c>
      <c r="H65" s="114">
        <v>11</v>
      </c>
      <c r="I65" s="140">
        <v>18</v>
      </c>
      <c r="J65" s="115">
        <v>-3</v>
      </c>
      <c r="K65" s="116">
        <v>-16.666666666666668</v>
      </c>
    </row>
    <row r="66" spans="1:11" ht="14.1" customHeight="1" x14ac:dyDescent="0.2">
      <c r="A66" s="306">
        <v>82</v>
      </c>
      <c r="B66" s="307" t="s">
        <v>299</v>
      </c>
      <c r="C66" s="308"/>
      <c r="D66" s="113">
        <v>3.4578146611341634</v>
      </c>
      <c r="E66" s="115">
        <v>75</v>
      </c>
      <c r="F66" s="114">
        <v>71</v>
      </c>
      <c r="G66" s="114">
        <v>103</v>
      </c>
      <c r="H66" s="114">
        <v>89</v>
      </c>
      <c r="I66" s="140">
        <v>68</v>
      </c>
      <c r="J66" s="115">
        <v>7</v>
      </c>
      <c r="K66" s="116">
        <v>10.294117647058824</v>
      </c>
    </row>
    <row r="67" spans="1:11" ht="14.1" customHeight="1" x14ac:dyDescent="0.2">
      <c r="A67" s="306" t="s">
        <v>300</v>
      </c>
      <c r="B67" s="307" t="s">
        <v>301</v>
      </c>
      <c r="C67" s="308"/>
      <c r="D67" s="113">
        <v>1.8441678192715538</v>
      </c>
      <c r="E67" s="115">
        <v>40</v>
      </c>
      <c r="F67" s="114">
        <v>51</v>
      </c>
      <c r="G67" s="114">
        <v>81</v>
      </c>
      <c r="H67" s="114">
        <v>55</v>
      </c>
      <c r="I67" s="140">
        <v>46</v>
      </c>
      <c r="J67" s="115">
        <v>-6</v>
      </c>
      <c r="K67" s="116">
        <v>-13.043478260869565</v>
      </c>
    </row>
    <row r="68" spans="1:11" ht="14.1" customHeight="1" x14ac:dyDescent="0.2">
      <c r="A68" s="306" t="s">
        <v>302</v>
      </c>
      <c r="B68" s="307" t="s">
        <v>303</v>
      </c>
      <c r="C68" s="308"/>
      <c r="D68" s="113">
        <v>1.3370216689718764</v>
      </c>
      <c r="E68" s="115">
        <v>29</v>
      </c>
      <c r="F68" s="114">
        <v>18</v>
      </c>
      <c r="G68" s="114">
        <v>16</v>
      </c>
      <c r="H68" s="114">
        <v>21</v>
      </c>
      <c r="I68" s="140">
        <v>15</v>
      </c>
      <c r="J68" s="115">
        <v>14</v>
      </c>
      <c r="K68" s="116">
        <v>93.333333333333329</v>
      </c>
    </row>
    <row r="69" spans="1:11" ht="14.1" customHeight="1" x14ac:dyDescent="0.2">
      <c r="A69" s="306">
        <v>83</v>
      </c>
      <c r="B69" s="307" t="s">
        <v>304</v>
      </c>
      <c r="C69" s="308"/>
      <c r="D69" s="113">
        <v>10.142923005993545</v>
      </c>
      <c r="E69" s="115">
        <v>220</v>
      </c>
      <c r="F69" s="114">
        <v>77</v>
      </c>
      <c r="G69" s="114">
        <v>167</v>
      </c>
      <c r="H69" s="114">
        <v>80</v>
      </c>
      <c r="I69" s="140">
        <v>110</v>
      </c>
      <c r="J69" s="115">
        <v>110</v>
      </c>
      <c r="K69" s="116">
        <v>100</v>
      </c>
    </row>
    <row r="70" spans="1:11" ht="14.1" customHeight="1" x14ac:dyDescent="0.2">
      <c r="A70" s="306" t="s">
        <v>305</v>
      </c>
      <c r="B70" s="307" t="s">
        <v>306</v>
      </c>
      <c r="C70" s="308"/>
      <c r="D70" s="113">
        <v>9.4974642692485016</v>
      </c>
      <c r="E70" s="115">
        <v>206</v>
      </c>
      <c r="F70" s="114">
        <v>62</v>
      </c>
      <c r="G70" s="114">
        <v>147</v>
      </c>
      <c r="H70" s="114">
        <v>61</v>
      </c>
      <c r="I70" s="140">
        <v>93</v>
      </c>
      <c r="J70" s="115">
        <v>113</v>
      </c>
      <c r="K70" s="116">
        <v>121.50537634408602</v>
      </c>
    </row>
    <row r="71" spans="1:11" ht="14.1" customHeight="1" x14ac:dyDescent="0.2">
      <c r="A71" s="306"/>
      <c r="B71" s="307" t="s">
        <v>307</v>
      </c>
      <c r="C71" s="308"/>
      <c r="D71" s="113">
        <v>6.9156293222683267</v>
      </c>
      <c r="E71" s="115">
        <v>150</v>
      </c>
      <c r="F71" s="114">
        <v>28</v>
      </c>
      <c r="G71" s="114">
        <v>88</v>
      </c>
      <c r="H71" s="114">
        <v>38</v>
      </c>
      <c r="I71" s="140">
        <v>40</v>
      </c>
      <c r="J71" s="115">
        <v>110</v>
      </c>
      <c r="K71" s="116" t="s">
        <v>514</v>
      </c>
    </row>
    <row r="72" spans="1:11" ht="14.1" customHeight="1" x14ac:dyDescent="0.2">
      <c r="A72" s="306">
        <v>84</v>
      </c>
      <c r="B72" s="307" t="s">
        <v>308</v>
      </c>
      <c r="C72" s="308"/>
      <c r="D72" s="113">
        <v>4.1032733978792066</v>
      </c>
      <c r="E72" s="115">
        <v>89</v>
      </c>
      <c r="F72" s="114">
        <v>103</v>
      </c>
      <c r="G72" s="114">
        <v>83</v>
      </c>
      <c r="H72" s="114">
        <v>82</v>
      </c>
      <c r="I72" s="140">
        <v>71</v>
      </c>
      <c r="J72" s="115">
        <v>18</v>
      </c>
      <c r="K72" s="116">
        <v>25.35211267605634</v>
      </c>
    </row>
    <row r="73" spans="1:11" ht="14.1" customHeight="1" x14ac:dyDescent="0.2">
      <c r="A73" s="306" t="s">
        <v>309</v>
      </c>
      <c r="B73" s="307" t="s">
        <v>310</v>
      </c>
      <c r="C73" s="308"/>
      <c r="D73" s="113">
        <v>0.78377132319041032</v>
      </c>
      <c r="E73" s="115">
        <v>17</v>
      </c>
      <c r="F73" s="114">
        <v>18</v>
      </c>
      <c r="G73" s="114">
        <v>33</v>
      </c>
      <c r="H73" s="114">
        <v>10</v>
      </c>
      <c r="I73" s="140">
        <v>13</v>
      </c>
      <c r="J73" s="115">
        <v>4</v>
      </c>
      <c r="K73" s="116">
        <v>30.76923076923077</v>
      </c>
    </row>
    <row r="74" spans="1:11" ht="14.1" customHeight="1" x14ac:dyDescent="0.2">
      <c r="A74" s="306" t="s">
        <v>311</v>
      </c>
      <c r="B74" s="307" t="s">
        <v>312</v>
      </c>
      <c r="C74" s="308"/>
      <c r="D74" s="113">
        <v>0.27662517289073307</v>
      </c>
      <c r="E74" s="115">
        <v>6</v>
      </c>
      <c r="F74" s="114">
        <v>7</v>
      </c>
      <c r="G74" s="114">
        <v>6</v>
      </c>
      <c r="H74" s="114">
        <v>9</v>
      </c>
      <c r="I74" s="140">
        <v>9</v>
      </c>
      <c r="J74" s="115">
        <v>-3</v>
      </c>
      <c r="K74" s="116">
        <v>-33.333333333333336</v>
      </c>
    </row>
    <row r="75" spans="1:11" ht="14.1" customHeight="1" x14ac:dyDescent="0.2">
      <c r="A75" s="306" t="s">
        <v>313</v>
      </c>
      <c r="B75" s="307" t="s">
        <v>314</v>
      </c>
      <c r="C75" s="308"/>
      <c r="D75" s="113">
        <v>2.627939142461964</v>
      </c>
      <c r="E75" s="115">
        <v>57</v>
      </c>
      <c r="F75" s="114">
        <v>72</v>
      </c>
      <c r="G75" s="114">
        <v>36</v>
      </c>
      <c r="H75" s="114">
        <v>54</v>
      </c>
      <c r="I75" s="140">
        <v>40</v>
      </c>
      <c r="J75" s="115">
        <v>17</v>
      </c>
      <c r="K75" s="116">
        <v>42.5</v>
      </c>
    </row>
    <row r="76" spans="1:11" ht="14.1" customHeight="1" x14ac:dyDescent="0.2">
      <c r="A76" s="306">
        <v>91</v>
      </c>
      <c r="B76" s="307" t="s">
        <v>315</v>
      </c>
      <c r="C76" s="308"/>
      <c r="D76" s="113">
        <v>0.87597971415398801</v>
      </c>
      <c r="E76" s="115">
        <v>19</v>
      </c>
      <c r="F76" s="114">
        <v>10</v>
      </c>
      <c r="G76" s="114">
        <v>12</v>
      </c>
      <c r="H76" s="114">
        <v>8</v>
      </c>
      <c r="I76" s="140">
        <v>17</v>
      </c>
      <c r="J76" s="115">
        <v>2</v>
      </c>
      <c r="K76" s="116">
        <v>11.764705882352942</v>
      </c>
    </row>
    <row r="77" spans="1:11" ht="14.1" customHeight="1" x14ac:dyDescent="0.2">
      <c r="A77" s="306">
        <v>92</v>
      </c>
      <c r="B77" s="307" t="s">
        <v>316</v>
      </c>
      <c r="C77" s="308"/>
      <c r="D77" s="113">
        <v>1.2448132780082988</v>
      </c>
      <c r="E77" s="115">
        <v>27</v>
      </c>
      <c r="F77" s="114">
        <v>21</v>
      </c>
      <c r="G77" s="114">
        <v>24</v>
      </c>
      <c r="H77" s="114">
        <v>15</v>
      </c>
      <c r="I77" s="140">
        <v>16</v>
      </c>
      <c r="J77" s="115">
        <v>11</v>
      </c>
      <c r="K77" s="116">
        <v>68.75</v>
      </c>
    </row>
    <row r="78" spans="1:11" ht="14.1" customHeight="1" x14ac:dyDescent="0.2">
      <c r="A78" s="306">
        <v>93</v>
      </c>
      <c r="B78" s="307" t="s">
        <v>317</v>
      </c>
      <c r="C78" s="308"/>
      <c r="D78" s="113">
        <v>0.23052097740894423</v>
      </c>
      <c r="E78" s="115">
        <v>5</v>
      </c>
      <c r="F78" s="114" t="s">
        <v>513</v>
      </c>
      <c r="G78" s="114">
        <v>3</v>
      </c>
      <c r="H78" s="114" t="s">
        <v>513</v>
      </c>
      <c r="I78" s="140" t="s">
        <v>513</v>
      </c>
      <c r="J78" s="115" t="s">
        <v>513</v>
      </c>
      <c r="K78" s="116" t="s">
        <v>513</v>
      </c>
    </row>
    <row r="79" spans="1:11" ht="14.1" customHeight="1" x14ac:dyDescent="0.2">
      <c r="A79" s="306">
        <v>94</v>
      </c>
      <c r="B79" s="307" t="s">
        <v>318</v>
      </c>
      <c r="C79" s="308"/>
      <c r="D79" s="113">
        <v>1.3831258644536653</v>
      </c>
      <c r="E79" s="115">
        <v>30</v>
      </c>
      <c r="F79" s="114">
        <v>28</v>
      </c>
      <c r="G79" s="114">
        <v>56</v>
      </c>
      <c r="H79" s="114">
        <v>25</v>
      </c>
      <c r="I79" s="140">
        <v>31</v>
      </c>
      <c r="J79" s="115">
        <v>-1</v>
      </c>
      <c r="K79" s="116">
        <v>-3.225806451612903</v>
      </c>
    </row>
    <row r="80" spans="1:11" ht="14.1" customHeight="1" x14ac:dyDescent="0.2">
      <c r="A80" s="306" t="s">
        <v>319</v>
      </c>
      <c r="B80" s="307" t="s">
        <v>320</v>
      </c>
      <c r="C80" s="308"/>
      <c r="D80" s="113">
        <v>0</v>
      </c>
      <c r="E80" s="115">
        <v>0</v>
      </c>
      <c r="F80" s="114">
        <v>0</v>
      </c>
      <c r="G80" s="114">
        <v>0</v>
      </c>
      <c r="H80" s="114" t="s">
        <v>513</v>
      </c>
      <c r="I80" s="140" t="s">
        <v>513</v>
      </c>
      <c r="J80" s="115" t="s">
        <v>513</v>
      </c>
      <c r="K80" s="116" t="s">
        <v>513</v>
      </c>
    </row>
    <row r="81" spans="1:11" ht="14.1" customHeight="1" x14ac:dyDescent="0.2">
      <c r="A81" s="310" t="s">
        <v>321</v>
      </c>
      <c r="B81" s="311" t="s">
        <v>333</v>
      </c>
      <c r="C81" s="312"/>
      <c r="D81" s="125">
        <v>0.23052097740894423</v>
      </c>
      <c r="E81" s="143">
        <v>5</v>
      </c>
      <c r="F81" s="144" t="s">
        <v>513</v>
      </c>
      <c r="G81" s="144">
        <v>19</v>
      </c>
      <c r="H81" s="144">
        <v>4</v>
      </c>
      <c r="I81" s="145">
        <v>6</v>
      </c>
      <c r="J81" s="143">
        <v>-1</v>
      </c>
      <c r="K81" s="146">
        <v>-16.666666666666668</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22438</v>
      </c>
      <c r="C10" s="114">
        <v>9521</v>
      </c>
      <c r="D10" s="114">
        <v>12917</v>
      </c>
      <c r="E10" s="114">
        <v>16989</v>
      </c>
      <c r="F10" s="114">
        <v>5328</v>
      </c>
      <c r="G10" s="114">
        <v>2546</v>
      </c>
      <c r="H10" s="114">
        <v>6509</v>
      </c>
      <c r="I10" s="115">
        <v>3770</v>
      </c>
      <c r="J10" s="114">
        <v>3047</v>
      </c>
      <c r="K10" s="114">
        <v>723</v>
      </c>
      <c r="L10" s="423">
        <v>1891</v>
      </c>
      <c r="M10" s="424">
        <v>2218</v>
      </c>
    </row>
    <row r="11" spans="1:13" ht="11.1" customHeight="1" x14ac:dyDescent="0.2">
      <c r="A11" s="422" t="s">
        <v>387</v>
      </c>
      <c r="B11" s="115">
        <v>22763</v>
      </c>
      <c r="C11" s="114">
        <v>9750</v>
      </c>
      <c r="D11" s="114">
        <v>13013</v>
      </c>
      <c r="E11" s="114">
        <v>17225</v>
      </c>
      <c r="F11" s="114">
        <v>5425</v>
      </c>
      <c r="G11" s="114">
        <v>2443</v>
      </c>
      <c r="H11" s="114">
        <v>6661</v>
      </c>
      <c r="I11" s="115">
        <v>3798</v>
      </c>
      <c r="J11" s="114">
        <v>3041</v>
      </c>
      <c r="K11" s="114">
        <v>757</v>
      </c>
      <c r="L11" s="423">
        <v>1905</v>
      </c>
      <c r="M11" s="424">
        <v>1586</v>
      </c>
    </row>
    <row r="12" spans="1:13" ht="11.1" customHeight="1" x14ac:dyDescent="0.2">
      <c r="A12" s="422" t="s">
        <v>388</v>
      </c>
      <c r="B12" s="115">
        <v>23179</v>
      </c>
      <c r="C12" s="114">
        <v>9928</v>
      </c>
      <c r="D12" s="114">
        <v>13251</v>
      </c>
      <c r="E12" s="114">
        <v>17553</v>
      </c>
      <c r="F12" s="114">
        <v>5501</v>
      </c>
      <c r="G12" s="114">
        <v>2729</v>
      </c>
      <c r="H12" s="114">
        <v>6787</v>
      </c>
      <c r="I12" s="115">
        <v>3791</v>
      </c>
      <c r="J12" s="114">
        <v>2997</v>
      </c>
      <c r="K12" s="114">
        <v>794</v>
      </c>
      <c r="L12" s="423">
        <v>2516</v>
      </c>
      <c r="M12" s="424">
        <v>2130</v>
      </c>
    </row>
    <row r="13" spans="1:13" s="110" customFormat="1" ht="11.1" customHeight="1" x14ac:dyDescent="0.2">
      <c r="A13" s="422" t="s">
        <v>389</v>
      </c>
      <c r="B13" s="115">
        <v>22883</v>
      </c>
      <c r="C13" s="114">
        <v>9653</v>
      </c>
      <c r="D13" s="114">
        <v>13230</v>
      </c>
      <c r="E13" s="114">
        <v>17220</v>
      </c>
      <c r="F13" s="114">
        <v>5540</v>
      </c>
      <c r="G13" s="114">
        <v>2578</v>
      </c>
      <c r="H13" s="114">
        <v>6829</v>
      </c>
      <c r="I13" s="115">
        <v>3893</v>
      </c>
      <c r="J13" s="114">
        <v>3081</v>
      </c>
      <c r="K13" s="114">
        <v>812</v>
      </c>
      <c r="L13" s="423">
        <v>1378</v>
      </c>
      <c r="M13" s="424">
        <v>1735</v>
      </c>
    </row>
    <row r="14" spans="1:13" ht="15" customHeight="1" x14ac:dyDescent="0.2">
      <c r="A14" s="422" t="s">
        <v>390</v>
      </c>
      <c r="B14" s="115">
        <v>22807</v>
      </c>
      <c r="C14" s="114">
        <v>9659</v>
      </c>
      <c r="D14" s="114">
        <v>13148</v>
      </c>
      <c r="E14" s="114">
        <v>16761</v>
      </c>
      <c r="F14" s="114">
        <v>5992</v>
      </c>
      <c r="G14" s="114">
        <v>2434</v>
      </c>
      <c r="H14" s="114">
        <v>6891</v>
      </c>
      <c r="I14" s="115">
        <v>3832</v>
      </c>
      <c r="J14" s="114">
        <v>3039</v>
      </c>
      <c r="K14" s="114">
        <v>793</v>
      </c>
      <c r="L14" s="423">
        <v>1848</v>
      </c>
      <c r="M14" s="424">
        <v>1922</v>
      </c>
    </row>
    <row r="15" spans="1:13" ht="11.1" customHeight="1" x14ac:dyDescent="0.2">
      <c r="A15" s="422" t="s">
        <v>387</v>
      </c>
      <c r="B15" s="115">
        <v>23190</v>
      </c>
      <c r="C15" s="114">
        <v>9954</v>
      </c>
      <c r="D15" s="114">
        <v>13236</v>
      </c>
      <c r="E15" s="114">
        <v>16918</v>
      </c>
      <c r="F15" s="114">
        <v>6159</v>
      </c>
      <c r="G15" s="114">
        <v>2373</v>
      </c>
      <c r="H15" s="114">
        <v>7050</v>
      </c>
      <c r="I15" s="115">
        <v>3876</v>
      </c>
      <c r="J15" s="114">
        <v>3029</v>
      </c>
      <c r="K15" s="114">
        <v>847</v>
      </c>
      <c r="L15" s="423">
        <v>1978</v>
      </c>
      <c r="M15" s="424">
        <v>1616</v>
      </c>
    </row>
    <row r="16" spans="1:13" ht="11.1" customHeight="1" x14ac:dyDescent="0.2">
      <c r="A16" s="422" t="s">
        <v>388</v>
      </c>
      <c r="B16" s="115">
        <v>23369</v>
      </c>
      <c r="C16" s="114">
        <v>10059</v>
      </c>
      <c r="D16" s="114">
        <v>13310</v>
      </c>
      <c r="E16" s="114">
        <v>17122</v>
      </c>
      <c r="F16" s="114">
        <v>6224</v>
      </c>
      <c r="G16" s="114">
        <v>2507</v>
      </c>
      <c r="H16" s="114">
        <v>7122</v>
      </c>
      <c r="I16" s="115">
        <v>3791</v>
      </c>
      <c r="J16" s="114">
        <v>2937</v>
      </c>
      <c r="K16" s="114">
        <v>854</v>
      </c>
      <c r="L16" s="423">
        <v>2473</v>
      </c>
      <c r="M16" s="424">
        <v>2223</v>
      </c>
    </row>
    <row r="17" spans="1:13" s="110" customFormat="1" ht="11.1" customHeight="1" x14ac:dyDescent="0.2">
      <c r="A17" s="422" t="s">
        <v>389</v>
      </c>
      <c r="B17" s="115">
        <v>23136</v>
      </c>
      <c r="C17" s="114">
        <v>9858</v>
      </c>
      <c r="D17" s="114">
        <v>13278</v>
      </c>
      <c r="E17" s="114">
        <v>16852</v>
      </c>
      <c r="F17" s="114">
        <v>6273</v>
      </c>
      <c r="G17" s="114">
        <v>2361</v>
      </c>
      <c r="H17" s="114">
        <v>7160</v>
      </c>
      <c r="I17" s="115">
        <v>3915</v>
      </c>
      <c r="J17" s="114">
        <v>3047</v>
      </c>
      <c r="K17" s="114">
        <v>868</v>
      </c>
      <c r="L17" s="423">
        <v>1374</v>
      </c>
      <c r="M17" s="424">
        <v>1607</v>
      </c>
    </row>
    <row r="18" spans="1:13" ht="15" customHeight="1" x14ac:dyDescent="0.2">
      <c r="A18" s="422" t="s">
        <v>391</v>
      </c>
      <c r="B18" s="115">
        <v>23142</v>
      </c>
      <c r="C18" s="114">
        <v>9825</v>
      </c>
      <c r="D18" s="114">
        <v>13317</v>
      </c>
      <c r="E18" s="114">
        <v>16659</v>
      </c>
      <c r="F18" s="114">
        <v>6470</v>
      </c>
      <c r="G18" s="114">
        <v>2266</v>
      </c>
      <c r="H18" s="114">
        <v>7257</v>
      </c>
      <c r="I18" s="115">
        <v>3745</v>
      </c>
      <c r="J18" s="114">
        <v>2905</v>
      </c>
      <c r="K18" s="114">
        <v>840</v>
      </c>
      <c r="L18" s="423">
        <v>1911</v>
      </c>
      <c r="M18" s="424">
        <v>1910</v>
      </c>
    </row>
    <row r="19" spans="1:13" ht="11.1" customHeight="1" x14ac:dyDescent="0.2">
      <c r="A19" s="422" t="s">
        <v>387</v>
      </c>
      <c r="B19" s="115">
        <v>23370</v>
      </c>
      <c r="C19" s="114">
        <v>10038</v>
      </c>
      <c r="D19" s="114">
        <v>13332</v>
      </c>
      <c r="E19" s="114">
        <v>16805</v>
      </c>
      <c r="F19" s="114">
        <v>6552</v>
      </c>
      <c r="G19" s="114">
        <v>2176</v>
      </c>
      <c r="H19" s="114">
        <v>7392</v>
      </c>
      <c r="I19" s="115">
        <v>3859</v>
      </c>
      <c r="J19" s="114">
        <v>2977</v>
      </c>
      <c r="K19" s="114">
        <v>882</v>
      </c>
      <c r="L19" s="423">
        <v>1650</v>
      </c>
      <c r="M19" s="424">
        <v>1435</v>
      </c>
    </row>
    <row r="20" spans="1:13" ht="11.1" customHeight="1" x14ac:dyDescent="0.2">
      <c r="A20" s="422" t="s">
        <v>388</v>
      </c>
      <c r="B20" s="115">
        <v>23617</v>
      </c>
      <c r="C20" s="114">
        <v>10162</v>
      </c>
      <c r="D20" s="114">
        <v>13455</v>
      </c>
      <c r="E20" s="114">
        <v>16925</v>
      </c>
      <c r="F20" s="114">
        <v>6653</v>
      </c>
      <c r="G20" s="114">
        <v>2274</v>
      </c>
      <c r="H20" s="114">
        <v>7492</v>
      </c>
      <c r="I20" s="115">
        <v>3784</v>
      </c>
      <c r="J20" s="114">
        <v>2890</v>
      </c>
      <c r="K20" s="114">
        <v>894</v>
      </c>
      <c r="L20" s="423">
        <v>2195</v>
      </c>
      <c r="M20" s="424">
        <v>2016</v>
      </c>
    </row>
    <row r="21" spans="1:13" s="110" customFormat="1" ht="11.1" customHeight="1" x14ac:dyDescent="0.2">
      <c r="A21" s="422" t="s">
        <v>389</v>
      </c>
      <c r="B21" s="115">
        <v>23398</v>
      </c>
      <c r="C21" s="114">
        <v>9928</v>
      </c>
      <c r="D21" s="114">
        <v>13470</v>
      </c>
      <c r="E21" s="114">
        <v>16672</v>
      </c>
      <c r="F21" s="114">
        <v>6719</v>
      </c>
      <c r="G21" s="114">
        <v>2132</v>
      </c>
      <c r="H21" s="114">
        <v>7565</v>
      </c>
      <c r="I21" s="115">
        <v>3898</v>
      </c>
      <c r="J21" s="114">
        <v>2964</v>
      </c>
      <c r="K21" s="114">
        <v>934</v>
      </c>
      <c r="L21" s="423">
        <v>1466</v>
      </c>
      <c r="M21" s="424">
        <v>1822</v>
      </c>
    </row>
    <row r="22" spans="1:13" ht="15" customHeight="1" x14ac:dyDescent="0.2">
      <c r="A22" s="422" t="s">
        <v>392</v>
      </c>
      <c r="B22" s="115">
        <v>23141</v>
      </c>
      <c r="C22" s="114">
        <v>9768</v>
      </c>
      <c r="D22" s="114">
        <v>13373</v>
      </c>
      <c r="E22" s="114">
        <v>16491</v>
      </c>
      <c r="F22" s="114">
        <v>6616</v>
      </c>
      <c r="G22" s="114">
        <v>1981</v>
      </c>
      <c r="H22" s="114">
        <v>7582</v>
      </c>
      <c r="I22" s="115">
        <v>3864</v>
      </c>
      <c r="J22" s="114">
        <v>2962</v>
      </c>
      <c r="K22" s="114">
        <v>902</v>
      </c>
      <c r="L22" s="423">
        <v>1736</v>
      </c>
      <c r="M22" s="424">
        <v>1965</v>
      </c>
    </row>
    <row r="23" spans="1:13" ht="11.1" customHeight="1" x14ac:dyDescent="0.2">
      <c r="A23" s="422" t="s">
        <v>387</v>
      </c>
      <c r="B23" s="115">
        <v>23321</v>
      </c>
      <c r="C23" s="114">
        <v>9945</v>
      </c>
      <c r="D23" s="114">
        <v>13376</v>
      </c>
      <c r="E23" s="114">
        <v>16610</v>
      </c>
      <c r="F23" s="114">
        <v>6671</v>
      </c>
      <c r="G23" s="114">
        <v>1902</v>
      </c>
      <c r="H23" s="114">
        <v>7759</v>
      </c>
      <c r="I23" s="115">
        <v>3899</v>
      </c>
      <c r="J23" s="114">
        <v>2969</v>
      </c>
      <c r="K23" s="114">
        <v>930</v>
      </c>
      <c r="L23" s="423">
        <v>1786</v>
      </c>
      <c r="M23" s="424">
        <v>1612</v>
      </c>
    </row>
    <row r="24" spans="1:13" ht="11.1" customHeight="1" x14ac:dyDescent="0.2">
      <c r="A24" s="422" t="s">
        <v>388</v>
      </c>
      <c r="B24" s="115">
        <v>23592</v>
      </c>
      <c r="C24" s="114">
        <v>10140</v>
      </c>
      <c r="D24" s="114">
        <v>13452</v>
      </c>
      <c r="E24" s="114">
        <v>16685</v>
      </c>
      <c r="F24" s="114">
        <v>6740</v>
      </c>
      <c r="G24" s="114">
        <v>2026</v>
      </c>
      <c r="H24" s="114">
        <v>7863</v>
      </c>
      <c r="I24" s="115">
        <v>3895</v>
      </c>
      <c r="J24" s="114">
        <v>2914</v>
      </c>
      <c r="K24" s="114">
        <v>981</v>
      </c>
      <c r="L24" s="423">
        <v>2260</v>
      </c>
      <c r="M24" s="424">
        <v>2051</v>
      </c>
    </row>
    <row r="25" spans="1:13" s="110" customFormat="1" ht="11.1" customHeight="1" x14ac:dyDescent="0.2">
      <c r="A25" s="422" t="s">
        <v>389</v>
      </c>
      <c r="B25" s="115">
        <v>23301</v>
      </c>
      <c r="C25" s="114">
        <v>9858</v>
      </c>
      <c r="D25" s="114">
        <v>13443</v>
      </c>
      <c r="E25" s="114">
        <v>16322</v>
      </c>
      <c r="F25" s="114">
        <v>6814</v>
      </c>
      <c r="G25" s="114">
        <v>1895</v>
      </c>
      <c r="H25" s="114">
        <v>7901</v>
      </c>
      <c r="I25" s="115">
        <v>3911</v>
      </c>
      <c r="J25" s="114">
        <v>2946</v>
      </c>
      <c r="K25" s="114">
        <v>965</v>
      </c>
      <c r="L25" s="423">
        <v>1396</v>
      </c>
      <c r="M25" s="424">
        <v>1700</v>
      </c>
    </row>
    <row r="26" spans="1:13" ht="15" customHeight="1" x14ac:dyDescent="0.2">
      <c r="A26" s="422" t="s">
        <v>393</v>
      </c>
      <c r="B26" s="115">
        <v>23202</v>
      </c>
      <c r="C26" s="114">
        <v>9859</v>
      </c>
      <c r="D26" s="114">
        <v>13343</v>
      </c>
      <c r="E26" s="114">
        <v>16195</v>
      </c>
      <c r="F26" s="114">
        <v>6842</v>
      </c>
      <c r="G26" s="114">
        <v>1768</v>
      </c>
      <c r="H26" s="114">
        <v>7924</v>
      </c>
      <c r="I26" s="115">
        <v>3865</v>
      </c>
      <c r="J26" s="114">
        <v>2961</v>
      </c>
      <c r="K26" s="114">
        <v>904</v>
      </c>
      <c r="L26" s="423">
        <v>1779</v>
      </c>
      <c r="M26" s="424">
        <v>1934</v>
      </c>
    </row>
    <row r="27" spans="1:13" ht="11.1" customHeight="1" x14ac:dyDescent="0.2">
      <c r="A27" s="422" t="s">
        <v>387</v>
      </c>
      <c r="B27" s="115">
        <v>23517</v>
      </c>
      <c r="C27" s="114">
        <v>10105</v>
      </c>
      <c r="D27" s="114">
        <v>13412</v>
      </c>
      <c r="E27" s="114">
        <v>16394</v>
      </c>
      <c r="F27" s="114">
        <v>6962</v>
      </c>
      <c r="G27" s="114">
        <v>1701</v>
      </c>
      <c r="H27" s="114">
        <v>8081</v>
      </c>
      <c r="I27" s="115">
        <v>3993</v>
      </c>
      <c r="J27" s="114">
        <v>3043</v>
      </c>
      <c r="K27" s="114">
        <v>950</v>
      </c>
      <c r="L27" s="423">
        <v>1711</v>
      </c>
      <c r="M27" s="424">
        <v>1430</v>
      </c>
    </row>
    <row r="28" spans="1:13" ht="11.1" customHeight="1" x14ac:dyDescent="0.2">
      <c r="A28" s="422" t="s">
        <v>388</v>
      </c>
      <c r="B28" s="115">
        <v>23753</v>
      </c>
      <c r="C28" s="114">
        <v>10254</v>
      </c>
      <c r="D28" s="114">
        <v>13499</v>
      </c>
      <c r="E28" s="114">
        <v>16751</v>
      </c>
      <c r="F28" s="114">
        <v>6979</v>
      </c>
      <c r="G28" s="114">
        <v>1854</v>
      </c>
      <c r="H28" s="114">
        <v>8094</v>
      </c>
      <c r="I28" s="115">
        <v>3931</v>
      </c>
      <c r="J28" s="114">
        <v>2925</v>
      </c>
      <c r="K28" s="114">
        <v>1006</v>
      </c>
      <c r="L28" s="423">
        <v>2267</v>
      </c>
      <c r="M28" s="424">
        <v>2034</v>
      </c>
    </row>
    <row r="29" spans="1:13" s="110" customFormat="1" ht="11.1" customHeight="1" x14ac:dyDescent="0.2">
      <c r="A29" s="422" t="s">
        <v>389</v>
      </c>
      <c r="B29" s="115">
        <v>23481</v>
      </c>
      <c r="C29" s="114">
        <v>10047</v>
      </c>
      <c r="D29" s="114">
        <v>13434</v>
      </c>
      <c r="E29" s="114">
        <v>16432</v>
      </c>
      <c r="F29" s="114">
        <v>7036</v>
      </c>
      <c r="G29" s="114">
        <v>1756</v>
      </c>
      <c r="H29" s="114">
        <v>8115</v>
      </c>
      <c r="I29" s="115">
        <v>4046</v>
      </c>
      <c r="J29" s="114">
        <v>3048</v>
      </c>
      <c r="K29" s="114">
        <v>998</v>
      </c>
      <c r="L29" s="423">
        <v>1518</v>
      </c>
      <c r="M29" s="424">
        <v>1780</v>
      </c>
    </row>
    <row r="30" spans="1:13" ht="15" customHeight="1" x14ac:dyDescent="0.2">
      <c r="A30" s="422" t="s">
        <v>394</v>
      </c>
      <c r="B30" s="115">
        <v>23405</v>
      </c>
      <c r="C30" s="114">
        <v>9993</v>
      </c>
      <c r="D30" s="114">
        <v>13412</v>
      </c>
      <c r="E30" s="114">
        <v>16271</v>
      </c>
      <c r="F30" s="114">
        <v>7126</v>
      </c>
      <c r="G30" s="114">
        <v>1655</v>
      </c>
      <c r="H30" s="114">
        <v>8108</v>
      </c>
      <c r="I30" s="115">
        <v>3904</v>
      </c>
      <c r="J30" s="114">
        <v>2912</v>
      </c>
      <c r="K30" s="114">
        <v>992</v>
      </c>
      <c r="L30" s="423">
        <v>1877</v>
      </c>
      <c r="M30" s="424">
        <v>1937</v>
      </c>
    </row>
    <row r="31" spans="1:13" ht="11.1" customHeight="1" x14ac:dyDescent="0.2">
      <c r="A31" s="422" t="s">
        <v>387</v>
      </c>
      <c r="B31" s="115">
        <v>23643</v>
      </c>
      <c r="C31" s="114">
        <v>10198</v>
      </c>
      <c r="D31" s="114">
        <v>13445</v>
      </c>
      <c r="E31" s="114">
        <v>16330</v>
      </c>
      <c r="F31" s="114">
        <v>7309</v>
      </c>
      <c r="G31" s="114">
        <v>1548</v>
      </c>
      <c r="H31" s="114">
        <v>8285</v>
      </c>
      <c r="I31" s="115">
        <v>3987</v>
      </c>
      <c r="J31" s="114">
        <v>2996</v>
      </c>
      <c r="K31" s="114">
        <v>991</v>
      </c>
      <c r="L31" s="423">
        <v>1849</v>
      </c>
      <c r="M31" s="424">
        <v>1589</v>
      </c>
    </row>
    <row r="32" spans="1:13" ht="11.1" customHeight="1" x14ac:dyDescent="0.2">
      <c r="A32" s="422" t="s">
        <v>388</v>
      </c>
      <c r="B32" s="115">
        <v>23860</v>
      </c>
      <c r="C32" s="114">
        <v>10402</v>
      </c>
      <c r="D32" s="114">
        <v>13458</v>
      </c>
      <c r="E32" s="114">
        <v>16603</v>
      </c>
      <c r="F32" s="114">
        <v>7256</v>
      </c>
      <c r="G32" s="114">
        <v>1718</v>
      </c>
      <c r="H32" s="114">
        <v>8342</v>
      </c>
      <c r="I32" s="115">
        <v>3992</v>
      </c>
      <c r="J32" s="114">
        <v>2964</v>
      </c>
      <c r="K32" s="114">
        <v>1028</v>
      </c>
      <c r="L32" s="423">
        <v>2345</v>
      </c>
      <c r="M32" s="424">
        <v>1994</v>
      </c>
    </row>
    <row r="33" spans="1:13" s="110" customFormat="1" ht="11.1" customHeight="1" x14ac:dyDescent="0.2">
      <c r="A33" s="422" t="s">
        <v>389</v>
      </c>
      <c r="B33" s="115">
        <v>23693</v>
      </c>
      <c r="C33" s="114">
        <v>10237</v>
      </c>
      <c r="D33" s="114">
        <v>13456</v>
      </c>
      <c r="E33" s="114">
        <v>16320</v>
      </c>
      <c r="F33" s="114">
        <v>7373</v>
      </c>
      <c r="G33" s="114">
        <v>1651</v>
      </c>
      <c r="H33" s="114">
        <v>8310</v>
      </c>
      <c r="I33" s="115">
        <v>4022</v>
      </c>
      <c r="J33" s="114">
        <v>3000</v>
      </c>
      <c r="K33" s="114">
        <v>1022</v>
      </c>
      <c r="L33" s="423">
        <v>1539</v>
      </c>
      <c r="M33" s="424">
        <v>1713</v>
      </c>
    </row>
    <row r="34" spans="1:13" ht="15" customHeight="1" x14ac:dyDescent="0.2">
      <c r="A34" s="422" t="s">
        <v>395</v>
      </c>
      <c r="B34" s="115">
        <v>23595</v>
      </c>
      <c r="C34" s="114">
        <v>10193</v>
      </c>
      <c r="D34" s="114">
        <v>13402</v>
      </c>
      <c r="E34" s="114">
        <v>16165</v>
      </c>
      <c r="F34" s="114">
        <v>7430</v>
      </c>
      <c r="G34" s="114">
        <v>1608</v>
      </c>
      <c r="H34" s="114">
        <v>8321</v>
      </c>
      <c r="I34" s="115">
        <v>3896</v>
      </c>
      <c r="J34" s="114">
        <v>2898</v>
      </c>
      <c r="K34" s="114">
        <v>998</v>
      </c>
      <c r="L34" s="423">
        <v>1907</v>
      </c>
      <c r="M34" s="424">
        <v>2002</v>
      </c>
    </row>
    <row r="35" spans="1:13" ht="11.1" customHeight="1" x14ac:dyDescent="0.2">
      <c r="A35" s="422" t="s">
        <v>387</v>
      </c>
      <c r="B35" s="115">
        <v>23750</v>
      </c>
      <c r="C35" s="114">
        <v>10372</v>
      </c>
      <c r="D35" s="114">
        <v>13378</v>
      </c>
      <c r="E35" s="114">
        <v>16212</v>
      </c>
      <c r="F35" s="114">
        <v>7538</v>
      </c>
      <c r="G35" s="114">
        <v>1532</v>
      </c>
      <c r="H35" s="114">
        <v>8439</v>
      </c>
      <c r="I35" s="115">
        <v>3990</v>
      </c>
      <c r="J35" s="114">
        <v>2943</v>
      </c>
      <c r="K35" s="114">
        <v>1047</v>
      </c>
      <c r="L35" s="423">
        <v>1763</v>
      </c>
      <c r="M35" s="424">
        <v>1614</v>
      </c>
    </row>
    <row r="36" spans="1:13" ht="11.1" customHeight="1" x14ac:dyDescent="0.2">
      <c r="A36" s="422" t="s">
        <v>388</v>
      </c>
      <c r="B36" s="115">
        <v>24103</v>
      </c>
      <c r="C36" s="114">
        <v>10571</v>
      </c>
      <c r="D36" s="114">
        <v>13532</v>
      </c>
      <c r="E36" s="114">
        <v>16434</v>
      </c>
      <c r="F36" s="114">
        <v>7669</v>
      </c>
      <c r="G36" s="114">
        <v>1720</v>
      </c>
      <c r="H36" s="114">
        <v>8534</v>
      </c>
      <c r="I36" s="115">
        <v>3872</v>
      </c>
      <c r="J36" s="114">
        <v>2812</v>
      </c>
      <c r="K36" s="114">
        <v>1060</v>
      </c>
      <c r="L36" s="423">
        <v>2276</v>
      </c>
      <c r="M36" s="424">
        <v>2017</v>
      </c>
    </row>
    <row r="37" spans="1:13" s="110" customFormat="1" ht="11.1" customHeight="1" x14ac:dyDescent="0.2">
      <c r="A37" s="422" t="s">
        <v>389</v>
      </c>
      <c r="B37" s="115">
        <v>23784</v>
      </c>
      <c r="C37" s="114">
        <v>10314</v>
      </c>
      <c r="D37" s="114">
        <v>13470</v>
      </c>
      <c r="E37" s="114">
        <v>16095</v>
      </c>
      <c r="F37" s="114">
        <v>7689</v>
      </c>
      <c r="G37" s="114">
        <v>1680</v>
      </c>
      <c r="H37" s="114">
        <v>8489</v>
      </c>
      <c r="I37" s="115">
        <v>3939</v>
      </c>
      <c r="J37" s="114">
        <v>2846</v>
      </c>
      <c r="K37" s="114">
        <v>1093</v>
      </c>
      <c r="L37" s="423">
        <v>1374</v>
      </c>
      <c r="M37" s="424">
        <v>1689</v>
      </c>
    </row>
    <row r="38" spans="1:13" ht="15" customHeight="1" x14ac:dyDescent="0.2">
      <c r="A38" s="425" t="s">
        <v>396</v>
      </c>
      <c r="B38" s="115">
        <v>23608</v>
      </c>
      <c r="C38" s="114">
        <v>10190</v>
      </c>
      <c r="D38" s="114">
        <v>13418</v>
      </c>
      <c r="E38" s="114">
        <v>15929</v>
      </c>
      <c r="F38" s="114">
        <v>7679</v>
      </c>
      <c r="G38" s="114">
        <v>1622</v>
      </c>
      <c r="H38" s="114">
        <v>8422</v>
      </c>
      <c r="I38" s="115">
        <v>3818</v>
      </c>
      <c r="J38" s="114">
        <v>2755</v>
      </c>
      <c r="K38" s="114">
        <v>1063</v>
      </c>
      <c r="L38" s="423">
        <v>1786</v>
      </c>
      <c r="M38" s="424">
        <v>1854</v>
      </c>
    </row>
    <row r="39" spans="1:13" ht="11.1" customHeight="1" x14ac:dyDescent="0.2">
      <c r="A39" s="422" t="s">
        <v>387</v>
      </c>
      <c r="B39" s="115">
        <v>24019</v>
      </c>
      <c r="C39" s="114">
        <v>10422</v>
      </c>
      <c r="D39" s="114">
        <v>13597</v>
      </c>
      <c r="E39" s="114">
        <v>16118</v>
      </c>
      <c r="F39" s="114">
        <v>7901</v>
      </c>
      <c r="G39" s="114">
        <v>1578</v>
      </c>
      <c r="H39" s="114">
        <v>8631</v>
      </c>
      <c r="I39" s="115">
        <v>4020</v>
      </c>
      <c r="J39" s="114">
        <v>2896</v>
      </c>
      <c r="K39" s="114">
        <v>1124</v>
      </c>
      <c r="L39" s="423">
        <v>1885</v>
      </c>
      <c r="M39" s="424">
        <v>1620</v>
      </c>
    </row>
    <row r="40" spans="1:13" ht="11.1" customHeight="1" x14ac:dyDescent="0.2">
      <c r="A40" s="425" t="s">
        <v>388</v>
      </c>
      <c r="B40" s="115">
        <v>24431</v>
      </c>
      <c r="C40" s="114">
        <v>10732</v>
      </c>
      <c r="D40" s="114">
        <v>13699</v>
      </c>
      <c r="E40" s="114">
        <v>16535</v>
      </c>
      <c r="F40" s="114">
        <v>7896</v>
      </c>
      <c r="G40" s="114">
        <v>1799</v>
      </c>
      <c r="H40" s="114">
        <v>8671</v>
      </c>
      <c r="I40" s="115">
        <v>3922</v>
      </c>
      <c r="J40" s="114">
        <v>2811</v>
      </c>
      <c r="K40" s="114">
        <v>1111</v>
      </c>
      <c r="L40" s="423">
        <v>2427</v>
      </c>
      <c r="M40" s="424">
        <v>2051</v>
      </c>
    </row>
    <row r="41" spans="1:13" s="110" customFormat="1" ht="11.1" customHeight="1" x14ac:dyDescent="0.2">
      <c r="A41" s="422" t="s">
        <v>389</v>
      </c>
      <c r="B41" s="115">
        <v>24047</v>
      </c>
      <c r="C41" s="114">
        <v>10443</v>
      </c>
      <c r="D41" s="114">
        <v>13604</v>
      </c>
      <c r="E41" s="114">
        <v>16093</v>
      </c>
      <c r="F41" s="114">
        <v>7954</v>
      </c>
      <c r="G41" s="114">
        <v>1741</v>
      </c>
      <c r="H41" s="114">
        <v>8634</v>
      </c>
      <c r="I41" s="115">
        <v>3987</v>
      </c>
      <c r="J41" s="114">
        <v>2871</v>
      </c>
      <c r="K41" s="114">
        <v>1116</v>
      </c>
      <c r="L41" s="423">
        <v>1614</v>
      </c>
      <c r="M41" s="424">
        <v>1958</v>
      </c>
    </row>
    <row r="42" spans="1:13" ht="15" customHeight="1" x14ac:dyDescent="0.2">
      <c r="A42" s="422" t="s">
        <v>397</v>
      </c>
      <c r="B42" s="115">
        <v>24024</v>
      </c>
      <c r="C42" s="114">
        <v>10412</v>
      </c>
      <c r="D42" s="114">
        <v>13612</v>
      </c>
      <c r="E42" s="114">
        <v>15969</v>
      </c>
      <c r="F42" s="114">
        <v>8055</v>
      </c>
      <c r="G42" s="114">
        <v>1693</v>
      </c>
      <c r="H42" s="114">
        <v>8621</v>
      </c>
      <c r="I42" s="115">
        <v>3825</v>
      </c>
      <c r="J42" s="114">
        <v>2736</v>
      </c>
      <c r="K42" s="114">
        <v>1089</v>
      </c>
      <c r="L42" s="423">
        <v>2158</v>
      </c>
      <c r="M42" s="424">
        <v>2182</v>
      </c>
    </row>
    <row r="43" spans="1:13" ht="11.1" customHeight="1" x14ac:dyDescent="0.2">
      <c r="A43" s="422" t="s">
        <v>387</v>
      </c>
      <c r="B43" s="115">
        <v>24223</v>
      </c>
      <c r="C43" s="114">
        <v>10612</v>
      </c>
      <c r="D43" s="114">
        <v>13611</v>
      </c>
      <c r="E43" s="114">
        <v>16035</v>
      </c>
      <c r="F43" s="114">
        <v>8188</v>
      </c>
      <c r="G43" s="114">
        <v>1635</v>
      </c>
      <c r="H43" s="114">
        <v>8755</v>
      </c>
      <c r="I43" s="115">
        <v>3994</v>
      </c>
      <c r="J43" s="114">
        <v>2844</v>
      </c>
      <c r="K43" s="114">
        <v>1150</v>
      </c>
      <c r="L43" s="423">
        <v>1942</v>
      </c>
      <c r="M43" s="424">
        <v>1772</v>
      </c>
    </row>
    <row r="44" spans="1:13" ht="11.1" customHeight="1" x14ac:dyDescent="0.2">
      <c r="A44" s="422" t="s">
        <v>388</v>
      </c>
      <c r="B44" s="115">
        <v>24501</v>
      </c>
      <c r="C44" s="114">
        <v>10825</v>
      </c>
      <c r="D44" s="114">
        <v>13676</v>
      </c>
      <c r="E44" s="114">
        <v>16230</v>
      </c>
      <c r="F44" s="114">
        <v>8271</v>
      </c>
      <c r="G44" s="114">
        <v>1816</v>
      </c>
      <c r="H44" s="114">
        <v>8823</v>
      </c>
      <c r="I44" s="115">
        <v>3905</v>
      </c>
      <c r="J44" s="114">
        <v>2741</v>
      </c>
      <c r="K44" s="114">
        <v>1164</v>
      </c>
      <c r="L44" s="423">
        <v>2405</v>
      </c>
      <c r="M44" s="424">
        <v>2197</v>
      </c>
    </row>
    <row r="45" spans="1:13" s="110" customFormat="1" ht="11.1" customHeight="1" x14ac:dyDescent="0.2">
      <c r="A45" s="422" t="s">
        <v>389</v>
      </c>
      <c r="B45" s="115">
        <v>24249</v>
      </c>
      <c r="C45" s="114">
        <v>10631</v>
      </c>
      <c r="D45" s="114">
        <v>13618</v>
      </c>
      <c r="E45" s="114">
        <v>15960</v>
      </c>
      <c r="F45" s="114">
        <v>8289</v>
      </c>
      <c r="G45" s="114">
        <v>1774</v>
      </c>
      <c r="H45" s="114">
        <v>8772</v>
      </c>
      <c r="I45" s="115">
        <v>4016</v>
      </c>
      <c r="J45" s="114">
        <v>2831</v>
      </c>
      <c r="K45" s="114">
        <v>1185</v>
      </c>
      <c r="L45" s="423">
        <v>1557</v>
      </c>
      <c r="M45" s="424">
        <v>1812</v>
      </c>
    </row>
    <row r="46" spans="1:13" ht="15" customHeight="1" x14ac:dyDescent="0.2">
      <c r="A46" s="422" t="s">
        <v>398</v>
      </c>
      <c r="B46" s="115">
        <v>24203</v>
      </c>
      <c r="C46" s="114">
        <v>10613</v>
      </c>
      <c r="D46" s="114">
        <v>13590</v>
      </c>
      <c r="E46" s="114">
        <v>15857</v>
      </c>
      <c r="F46" s="114">
        <v>8346</v>
      </c>
      <c r="G46" s="114">
        <v>1751</v>
      </c>
      <c r="H46" s="114">
        <v>8711</v>
      </c>
      <c r="I46" s="115">
        <v>3984</v>
      </c>
      <c r="J46" s="114">
        <v>2773</v>
      </c>
      <c r="K46" s="114">
        <v>1211</v>
      </c>
      <c r="L46" s="423">
        <v>1921</v>
      </c>
      <c r="M46" s="424">
        <v>1994</v>
      </c>
    </row>
    <row r="47" spans="1:13" ht="11.1" customHeight="1" x14ac:dyDescent="0.2">
      <c r="A47" s="422" t="s">
        <v>387</v>
      </c>
      <c r="B47" s="115">
        <v>24383</v>
      </c>
      <c r="C47" s="114">
        <v>10763</v>
      </c>
      <c r="D47" s="114">
        <v>13620</v>
      </c>
      <c r="E47" s="114">
        <v>15893</v>
      </c>
      <c r="F47" s="114">
        <v>8490</v>
      </c>
      <c r="G47" s="114">
        <v>1764</v>
      </c>
      <c r="H47" s="114">
        <v>8829</v>
      </c>
      <c r="I47" s="115">
        <v>4107</v>
      </c>
      <c r="J47" s="114">
        <v>2862</v>
      </c>
      <c r="K47" s="114">
        <v>1245</v>
      </c>
      <c r="L47" s="423">
        <v>1884</v>
      </c>
      <c r="M47" s="424">
        <v>1717</v>
      </c>
    </row>
    <row r="48" spans="1:13" ht="11.1" customHeight="1" x14ac:dyDescent="0.2">
      <c r="A48" s="422" t="s">
        <v>388</v>
      </c>
      <c r="B48" s="115">
        <v>24714</v>
      </c>
      <c r="C48" s="114">
        <v>10889</v>
      </c>
      <c r="D48" s="114">
        <v>13825</v>
      </c>
      <c r="E48" s="114">
        <v>15973</v>
      </c>
      <c r="F48" s="114">
        <v>8741</v>
      </c>
      <c r="G48" s="114">
        <v>2003</v>
      </c>
      <c r="H48" s="114">
        <v>8842</v>
      </c>
      <c r="I48" s="115">
        <v>4015</v>
      </c>
      <c r="J48" s="114">
        <v>2730</v>
      </c>
      <c r="K48" s="114">
        <v>1285</v>
      </c>
      <c r="L48" s="423">
        <v>2568</v>
      </c>
      <c r="M48" s="424">
        <v>2169</v>
      </c>
    </row>
    <row r="49" spans="1:17" s="110" customFormat="1" ht="11.1" customHeight="1" x14ac:dyDescent="0.2">
      <c r="A49" s="422" t="s">
        <v>389</v>
      </c>
      <c r="B49" s="115">
        <v>24458</v>
      </c>
      <c r="C49" s="114">
        <v>10695</v>
      </c>
      <c r="D49" s="114">
        <v>13763</v>
      </c>
      <c r="E49" s="114">
        <v>15685</v>
      </c>
      <c r="F49" s="114">
        <v>8773</v>
      </c>
      <c r="G49" s="114">
        <v>1945</v>
      </c>
      <c r="H49" s="114">
        <v>8786</v>
      </c>
      <c r="I49" s="115">
        <v>4146</v>
      </c>
      <c r="J49" s="114">
        <v>2846</v>
      </c>
      <c r="K49" s="114">
        <v>1300</v>
      </c>
      <c r="L49" s="423">
        <v>1436</v>
      </c>
      <c r="M49" s="424">
        <v>1741</v>
      </c>
    </row>
    <row r="50" spans="1:17" ht="15" customHeight="1" x14ac:dyDescent="0.2">
      <c r="A50" s="422" t="s">
        <v>399</v>
      </c>
      <c r="B50" s="143">
        <v>24438</v>
      </c>
      <c r="C50" s="144">
        <v>10676</v>
      </c>
      <c r="D50" s="144">
        <v>13762</v>
      </c>
      <c r="E50" s="144">
        <v>15623</v>
      </c>
      <c r="F50" s="144">
        <v>8815</v>
      </c>
      <c r="G50" s="144">
        <v>1932</v>
      </c>
      <c r="H50" s="144">
        <v>8786</v>
      </c>
      <c r="I50" s="143">
        <v>3922</v>
      </c>
      <c r="J50" s="144">
        <v>2686</v>
      </c>
      <c r="K50" s="144">
        <v>1236</v>
      </c>
      <c r="L50" s="426">
        <v>2121</v>
      </c>
      <c r="M50" s="427">
        <v>2169</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0.97095401396521097</v>
      </c>
      <c r="C6" s="480">
        <f>'Tabelle 3.3'!J11</f>
        <v>-1.5562248995983936</v>
      </c>
      <c r="D6" s="481">
        <f t="shared" ref="D6:E9" si="0">IF(OR(AND(B6&gt;=-50,B6&lt;=50),ISNUMBER(B6)=FALSE),B6,"")</f>
        <v>0.97095401396521097</v>
      </c>
      <c r="E6" s="481">
        <f t="shared" si="0"/>
        <v>-1.5562248995983936</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-0.4752160751981519</v>
      </c>
      <c r="C7" s="480">
        <f>'Tabelle 3.1'!J23</f>
        <v>-3.3695878434637803</v>
      </c>
      <c r="D7" s="481">
        <f t="shared" si="0"/>
        <v>-0.4752160751981519</v>
      </c>
      <c r="E7" s="481">
        <f>IF(OR(AND(C7&gt;=-50,C7&lt;=50),ISNUMBER(C7)=FALSE),C7,"")</f>
        <v>-3.3695878434637803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0.97095401396521097</v>
      </c>
      <c r="C14" s="480">
        <f>'Tabelle 3.3'!J11</f>
        <v>-1.5562248995983936</v>
      </c>
      <c r="D14" s="481">
        <f>IF(OR(AND(B14&gt;=-50,B14&lt;=50),ISNUMBER(B14)=FALSE),B14,"")</f>
        <v>0.97095401396521097</v>
      </c>
      <c r="E14" s="481">
        <f>IF(OR(AND(C14&gt;=-50,C14&lt;=50),ISNUMBER(C14)=FALSE),C14,"")</f>
        <v>-1.5562248995983936</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t="str">
        <f>'Tabelle 2.3'!J12</f>
        <v>*</v>
      </c>
      <c r="C15" s="480" t="str">
        <f>'Tabelle 3.3'!J12</f>
        <v>*</v>
      </c>
      <c r="D15" s="481" t="str">
        <f t="shared" ref="D15:E45" si="3">IF(OR(AND(B15&gt;=-50,B15&lt;=50),ISNUMBER(B15)=FALSE),B15,"")</f>
        <v>*</v>
      </c>
      <c r="E15" s="481" t="str">
        <f t="shared" si="3"/>
        <v>*</v>
      </c>
      <c r="F15" s="476" t="str">
        <f t="shared" ref="F15:G45" si="4">IF(ISNUMBER(B15)=FALSE,"",IF(B15&lt;-50,"&lt; -50",IF(B15&gt;50,"&gt; 50","")))</f>
        <v/>
      </c>
      <c r="G15" s="476" t="str">
        <f t="shared" si="4"/>
        <v/>
      </c>
      <c r="H15" s="482">
        <f t="shared" ref="H15:I45" si="5">IF(B15&lt;-50,0.75,IF(B15&gt;50,-0.75,""))</f>
        <v>-0.75</v>
      </c>
      <c r="I15" s="482">
        <f t="shared" si="5"/>
        <v>-0.75</v>
      </c>
      <c r="J15" s="476">
        <f t="shared" ref="J15:J45" si="6">IF(OR(B15&lt;-50,B15&gt;50),N15,#N/A)</f>
        <v>15</v>
      </c>
      <c r="K15" s="476">
        <f t="shared" ref="K15:K45" si="7">IF(B15&lt;-50,-45,IF(B15&gt;50,45,#N/A))</f>
        <v>45</v>
      </c>
      <c r="L15" s="476">
        <f t="shared" ref="L15:L45" si="8">IF(OR(C15&lt;-50,C15&gt;50),N15,#N/A)</f>
        <v>15</v>
      </c>
      <c r="M15" s="476">
        <f t="shared" ref="M15:M45" si="9">IF(C15&lt;-50,-45,IF(C15&gt;50,45,#N/A))</f>
        <v>45</v>
      </c>
      <c r="N15" s="476">
        <v>15</v>
      </c>
    </row>
    <row r="16" spans="1:14" s="475" customFormat="1" ht="15" customHeight="1" x14ac:dyDescent="0.2">
      <c r="A16" s="475">
        <v>3</v>
      </c>
      <c r="B16" s="479" t="str">
        <f>'Tabelle 2.3'!J13</f>
        <v>*</v>
      </c>
      <c r="C16" s="480" t="str">
        <f>'Tabelle 3.3'!J13</f>
        <v>*</v>
      </c>
      <c r="D16" s="481" t="str">
        <f t="shared" si="3"/>
        <v>*</v>
      </c>
      <c r="E16" s="481" t="str">
        <f t="shared" si="3"/>
        <v>*</v>
      </c>
      <c r="F16" s="476" t="str">
        <f t="shared" si="4"/>
        <v/>
      </c>
      <c r="G16" s="476" t="str">
        <f t="shared" si="4"/>
        <v/>
      </c>
      <c r="H16" s="482">
        <f t="shared" si="5"/>
        <v>-0.75</v>
      </c>
      <c r="I16" s="482">
        <f t="shared" si="5"/>
        <v>-0.75</v>
      </c>
      <c r="J16" s="476">
        <f t="shared" si="6"/>
        <v>25</v>
      </c>
      <c r="K16" s="476">
        <f t="shared" si="7"/>
        <v>45</v>
      </c>
      <c r="L16" s="476">
        <f t="shared" si="8"/>
        <v>25</v>
      </c>
      <c r="M16" s="476">
        <f t="shared" si="9"/>
        <v>45</v>
      </c>
      <c r="N16" s="476">
        <v>25</v>
      </c>
    </row>
    <row r="17" spans="1:14" s="475" customFormat="1" ht="15" customHeight="1" x14ac:dyDescent="0.2">
      <c r="A17" s="475">
        <v>4</v>
      </c>
      <c r="B17" s="479">
        <f>'Tabelle 2.3'!J14</f>
        <v>-0.91575091575091572</v>
      </c>
      <c r="C17" s="480">
        <f>'Tabelle 3.3'!J14</f>
        <v>-8.9041095890410951</v>
      </c>
      <c r="D17" s="481">
        <f t="shared" si="3"/>
        <v>-0.91575091575091572</v>
      </c>
      <c r="E17" s="481">
        <f t="shared" si="3"/>
        <v>-8.9041095890410951</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0</v>
      </c>
      <c r="C18" s="480">
        <f>'Tabelle 3.3'!J15</f>
        <v>-20</v>
      </c>
      <c r="D18" s="481">
        <f t="shared" si="3"/>
        <v>0</v>
      </c>
      <c r="E18" s="481">
        <f t="shared" si="3"/>
        <v>-20</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-0.71174377224199292</v>
      </c>
      <c r="C19" s="480">
        <f>'Tabelle 3.3'!J16</f>
        <v>-3.7735849056603774</v>
      </c>
      <c r="D19" s="481">
        <f t="shared" si="3"/>
        <v>-0.71174377224199292</v>
      </c>
      <c r="E19" s="481">
        <f t="shared" si="3"/>
        <v>-3.7735849056603774</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-4.666666666666667</v>
      </c>
      <c r="C20" s="480">
        <f>'Tabelle 3.3'!J17</f>
        <v>22.222222222222221</v>
      </c>
      <c r="D20" s="481">
        <f t="shared" si="3"/>
        <v>-4.666666666666667</v>
      </c>
      <c r="E20" s="481">
        <f t="shared" si="3"/>
        <v>22.222222222222221</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t="str">
        <f>'Tabelle 2.3'!J18</f>
        <v>*</v>
      </c>
      <c r="C21" s="480" t="str">
        <f>'Tabelle 3.3'!J18</f>
        <v>*</v>
      </c>
      <c r="D21" s="481" t="str">
        <f t="shared" si="3"/>
        <v>*</v>
      </c>
      <c r="E21" s="481" t="str">
        <f t="shared" si="3"/>
        <v>*</v>
      </c>
      <c r="F21" s="476" t="str">
        <f t="shared" si="4"/>
        <v/>
      </c>
      <c r="G21" s="476" t="str">
        <f t="shared" si="4"/>
        <v/>
      </c>
      <c r="H21" s="482">
        <f t="shared" si="5"/>
        <v>-0.75</v>
      </c>
      <c r="I21" s="482">
        <f t="shared" si="5"/>
        <v>-0.75</v>
      </c>
      <c r="J21" s="476">
        <f t="shared" si="6"/>
        <v>77</v>
      </c>
      <c r="K21" s="476">
        <f t="shared" si="7"/>
        <v>45</v>
      </c>
      <c r="L21" s="476">
        <f t="shared" si="8"/>
        <v>77</v>
      </c>
      <c r="M21" s="476">
        <f t="shared" si="9"/>
        <v>45</v>
      </c>
      <c r="N21" s="476">
        <v>77</v>
      </c>
    </row>
    <row r="22" spans="1:14" s="475" customFormat="1" ht="15" customHeight="1" x14ac:dyDescent="0.2">
      <c r="A22" s="475">
        <v>9</v>
      </c>
      <c r="B22" s="479">
        <f>'Tabelle 2.3'!J19</f>
        <v>-3.6101083032490974E-2</v>
      </c>
      <c r="C22" s="480">
        <f>'Tabelle 3.3'!J19</f>
        <v>1.7571884984025559</v>
      </c>
      <c r="D22" s="481">
        <f t="shared" si="3"/>
        <v>-3.6101083032490974E-2</v>
      </c>
      <c r="E22" s="481">
        <f t="shared" si="3"/>
        <v>1.7571884984025559</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t="str">
        <f>'Tabelle 2.3'!J20</f>
        <v>*</v>
      </c>
      <c r="C23" s="480" t="str">
        <f>'Tabelle 3.3'!J20</f>
        <v>*</v>
      </c>
      <c r="D23" s="481" t="str">
        <f t="shared" si="3"/>
        <v>*</v>
      </c>
      <c r="E23" s="481" t="str">
        <f t="shared" si="3"/>
        <v>*</v>
      </c>
      <c r="F23" s="476" t="str">
        <f t="shared" si="4"/>
        <v/>
      </c>
      <c r="G23" s="476" t="str">
        <f t="shared" si="4"/>
        <v/>
      </c>
      <c r="H23" s="482">
        <f t="shared" si="5"/>
        <v>-0.75</v>
      </c>
      <c r="I23" s="482">
        <f t="shared" si="5"/>
        <v>-0.75</v>
      </c>
      <c r="J23" s="476">
        <f t="shared" si="6"/>
        <v>98</v>
      </c>
      <c r="K23" s="476">
        <f t="shared" si="7"/>
        <v>45</v>
      </c>
      <c r="L23" s="476">
        <f t="shared" si="8"/>
        <v>98</v>
      </c>
      <c r="M23" s="476">
        <f t="shared" si="9"/>
        <v>45</v>
      </c>
      <c r="N23" s="476">
        <v>98</v>
      </c>
    </row>
    <row r="24" spans="1:14" s="475" customFormat="1" ht="15" customHeight="1" x14ac:dyDescent="0.2">
      <c r="A24" s="475">
        <v>11</v>
      </c>
      <c r="B24" s="479">
        <f>'Tabelle 2.3'!J21</f>
        <v>6.0076045627376429</v>
      </c>
      <c r="C24" s="480">
        <f>'Tabelle 3.3'!J21</f>
        <v>-2.9850746268656718</v>
      </c>
      <c r="D24" s="481">
        <f t="shared" si="3"/>
        <v>6.0076045627376429</v>
      </c>
      <c r="E24" s="481">
        <f t="shared" si="3"/>
        <v>-2.9850746268656718</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7.2625698324022343</v>
      </c>
      <c r="C25" s="480">
        <f>'Tabelle 3.3'!J22</f>
        <v>-5.0632911392405067</v>
      </c>
      <c r="D25" s="481">
        <f t="shared" si="3"/>
        <v>7.2625698324022343</v>
      </c>
      <c r="E25" s="481">
        <f t="shared" si="3"/>
        <v>-5.0632911392405067</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t="str">
        <f>'Tabelle 2.3'!J23</f>
        <v>*</v>
      </c>
      <c r="C26" s="480" t="str">
        <f>'Tabelle 3.3'!J23</f>
        <v>*</v>
      </c>
      <c r="D26" s="481" t="str">
        <f t="shared" si="3"/>
        <v>*</v>
      </c>
      <c r="E26" s="481" t="str">
        <f t="shared" si="3"/>
        <v>*</v>
      </c>
      <c r="F26" s="476" t="str">
        <f t="shared" si="4"/>
        <v/>
      </c>
      <c r="G26" s="476" t="str">
        <f t="shared" si="4"/>
        <v/>
      </c>
      <c r="H26" s="482">
        <f t="shared" si="5"/>
        <v>-0.75</v>
      </c>
      <c r="I26" s="482">
        <f t="shared" si="5"/>
        <v>-0.75</v>
      </c>
      <c r="J26" s="476">
        <f t="shared" si="6"/>
        <v>129</v>
      </c>
      <c r="K26" s="476">
        <f t="shared" si="7"/>
        <v>45</v>
      </c>
      <c r="L26" s="476">
        <f t="shared" si="8"/>
        <v>129</v>
      </c>
      <c r="M26" s="476">
        <f t="shared" si="9"/>
        <v>45</v>
      </c>
      <c r="N26" s="476">
        <v>129</v>
      </c>
    </row>
    <row r="27" spans="1:14" s="475" customFormat="1" ht="15" customHeight="1" x14ac:dyDescent="0.2">
      <c r="A27" s="475">
        <v>14</v>
      </c>
      <c r="B27" s="479">
        <f>'Tabelle 2.3'!J24</f>
        <v>4.3351548269581057</v>
      </c>
      <c r="C27" s="480">
        <f>'Tabelle 3.3'!J24</f>
        <v>-0.67873303167420818</v>
      </c>
      <c r="D27" s="481">
        <f t="shared" si="3"/>
        <v>4.3351548269581057</v>
      </c>
      <c r="E27" s="481">
        <f t="shared" si="3"/>
        <v>-0.67873303167420818</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0.10460251046025104</v>
      </c>
      <c r="C28" s="480">
        <f>'Tabelle 3.3'!J25</f>
        <v>-4.8780487804878048</v>
      </c>
      <c r="D28" s="481">
        <f t="shared" si="3"/>
        <v>0.10460251046025104</v>
      </c>
      <c r="E28" s="481">
        <f t="shared" si="3"/>
        <v>-4.8780487804878048</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3.2345013477088949</v>
      </c>
      <c r="C29" s="480" t="str">
        <f>'Tabelle 3.3'!J26</f>
        <v>*</v>
      </c>
      <c r="D29" s="481">
        <f t="shared" si="3"/>
        <v>3.2345013477088949</v>
      </c>
      <c r="E29" s="481" t="str">
        <f t="shared" si="3"/>
        <v>*</v>
      </c>
      <c r="F29" s="476" t="str">
        <f t="shared" si="4"/>
        <v/>
      </c>
      <c r="G29" s="476" t="str">
        <f t="shared" si="4"/>
        <v/>
      </c>
      <c r="H29" s="482" t="str">
        <f t="shared" si="5"/>
        <v/>
      </c>
      <c r="I29" s="482">
        <f t="shared" si="5"/>
        <v>-0.75</v>
      </c>
      <c r="J29" s="476" t="e">
        <f t="shared" si="6"/>
        <v>#N/A</v>
      </c>
      <c r="K29" s="476" t="e">
        <f t="shared" si="7"/>
        <v>#N/A</v>
      </c>
      <c r="L29" s="476">
        <f t="shared" si="8"/>
        <v>160</v>
      </c>
      <c r="M29" s="476">
        <f t="shared" si="9"/>
        <v>45</v>
      </c>
      <c r="N29" s="476">
        <v>160</v>
      </c>
    </row>
    <row r="30" spans="1:14" s="475" customFormat="1" ht="15" customHeight="1" x14ac:dyDescent="0.2">
      <c r="A30" s="475">
        <v>17</v>
      </c>
      <c r="B30" s="479">
        <f>'Tabelle 2.3'!J27</f>
        <v>-7.6388888888888893</v>
      </c>
      <c r="C30" s="480" t="str">
        <f>'Tabelle 3.3'!J27</f>
        <v>*</v>
      </c>
      <c r="D30" s="481">
        <f t="shared" si="3"/>
        <v>-7.6388888888888893</v>
      </c>
      <c r="E30" s="481" t="str">
        <f t="shared" si="3"/>
        <v>*</v>
      </c>
      <c r="F30" s="476" t="str">
        <f t="shared" si="4"/>
        <v/>
      </c>
      <c r="G30" s="476" t="str">
        <f t="shared" si="4"/>
        <v/>
      </c>
      <c r="H30" s="482" t="str">
        <f t="shared" si="5"/>
        <v/>
      </c>
      <c r="I30" s="482">
        <f t="shared" si="5"/>
        <v>-0.75</v>
      </c>
      <c r="J30" s="476" t="e">
        <f t="shared" si="6"/>
        <v>#N/A</v>
      </c>
      <c r="K30" s="476" t="e">
        <f t="shared" si="7"/>
        <v>#N/A</v>
      </c>
      <c r="L30" s="476">
        <f t="shared" si="8"/>
        <v>170</v>
      </c>
      <c r="M30" s="476">
        <f t="shared" si="9"/>
        <v>45</v>
      </c>
      <c r="N30" s="476">
        <v>170</v>
      </c>
    </row>
    <row r="31" spans="1:14" s="475" customFormat="1" ht="15" customHeight="1" x14ac:dyDescent="0.2">
      <c r="A31" s="475">
        <v>18</v>
      </c>
      <c r="B31" s="479">
        <f>'Tabelle 2.3'!J28</f>
        <v>0.43725404459991257</v>
      </c>
      <c r="C31" s="480">
        <f>'Tabelle 3.3'!J28</f>
        <v>-13.068181818181818</v>
      </c>
      <c r="D31" s="481">
        <f t="shared" si="3"/>
        <v>0.43725404459991257</v>
      </c>
      <c r="E31" s="481">
        <f t="shared" si="3"/>
        <v>-13.068181818181818</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1.1136890951276102</v>
      </c>
      <c r="C32" s="480">
        <f>'Tabelle 3.3'!J29</f>
        <v>-0.78740157480314965</v>
      </c>
      <c r="D32" s="481">
        <f t="shared" si="3"/>
        <v>1.1136890951276102</v>
      </c>
      <c r="E32" s="481">
        <f t="shared" si="3"/>
        <v>-0.78740157480314965</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5.7408189109328829</v>
      </c>
      <c r="C33" s="480">
        <f>'Tabelle 3.3'!J30</f>
        <v>2.0202020202020203</v>
      </c>
      <c r="D33" s="481">
        <f t="shared" si="3"/>
        <v>5.7408189109328829</v>
      </c>
      <c r="E33" s="481">
        <f t="shared" si="3"/>
        <v>2.0202020202020203</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1.756007393715342</v>
      </c>
      <c r="C34" s="480">
        <f>'Tabelle 3.3'!J31</f>
        <v>-2.9702970297029703</v>
      </c>
      <c r="D34" s="481">
        <f t="shared" si="3"/>
        <v>1.756007393715342</v>
      </c>
      <c r="E34" s="481">
        <f t="shared" si="3"/>
        <v>-2.9702970297029703</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t="str">
        <f>'Tabelle 2.3'!J34</f>
        <v>*</v>
      </c>
      <c r="C37" s="480" t="str">
        <f>'Tabelle 3.3'!J34</f>
        <v>*</v>
      </c>
      <c r="D37" s="481" t="str">
        <f t="shared" si="3"/>
        <v>*</v>
      </c>
      <c r="E37" s="481" t="str">
        <f t="shared" si="3"/>
        <v>*</v>
      </c>
      <c r="F37" s="476" t="str">
        <f t="shared" si="4"/>
        <v/>
      </c>
      <c r="G37" s="476" t="str">
        <f t="shared" si="4"/>
        <v/>
      </c>
      <c r="H37" s="482">
        <f t="shared" si="5"/>
        <v>-0.75</v>
      </c>
      <c r="I37" s="482">
        <f t="shared" si="5"/>
        <v>-0.75</v>
      </c>
      <c r="J37" s="476">
        <f t="shared" si="6"/>
        <v>242</v>
      </c>
      <c r="K37" s="476">
        <f t="shared" si="7"/>
        <v>45</v>
      </c>
      <c r="L37" s="476">
        <f t="shared" si="8"/>
        <v>242</v>
      </c>
      <c r="M37" s="476">
        <f t="shared" si="9"/>
        <v>45</v>
      </c>
      <c r="N37" s="476">
        <v>242</v>
      </c>
    </row>
    <row r="38" spans="1:14" s="475" customFormat="1" ht="15" customHeight="1" x14ac:dyDescent="0.2">
      <c r="A38" s="475">
        <v>25</v>
      </c>
      <c r="B38" s="479" t="str">
        <f>'Tabelle 2.3'!J35</f>
        <v>*</v>
      </c>
      <c r="C38" s="480" t="str">
        <f>'Tabelle 3.3'!J35</f>
        <v>*</v>
      </c>
      <c r="D38" s="481" t="str">
        <f t="shared" si="3"/>
        <v>*</v>
      </c>
      <c r="E38" s="481" t="str">
        <f t="shared" si="3"/>
        <v>*</v>
      </c>
      <c r="F38" s="476" t="str">
        <f t="shared" si="4"/>
        <v/>
      </c>
      <c r="G38" s="476" t="str">
        <f t="shared" si="4"/>
        <v/>
      </c>
      <c r="H38" s="482">
        <f t="shared" si="5"/>
        <v>-0.75</v>
      </c>
      <c r="I38" s="482">
        <f t="shared" si="5"/>
        <v>-0.75</v>
      </c>
      <c r="J38" s="476">
        <f t="shared" si="6"/>
        <v>253</v>
      </c>
      <c r="K38" s="476">
        <f t="shared" si="7"/>
        <v>45</v>
      </c>
      <c r="L38" s="476">
        <f t="shared" si="8"/>
        <v>253</v>
      </c>
      <c r="M38" s="476">
        <f t="shared" si="9"/>
        <v>45</v>
      </c>
      <c r="N38" s="476">
        <v>253</v>
      </c>
    </row>
    <row r="39" spans="1:14" s="475" customFormat="1" ht="15" customHeight="1" x14ac:dyDescent="0.2">
      <c r="A39" s="475">
        <v>26</v>
      </c>
      <c r="B39" s="479">
        <f>'Tabelle 2.3'!J36</f>
        <v>1.4114669522048087</v>
      </c>
      <c r="C39" s="480">
        <f>'Tabelle 3.3'!J36</f>
        <v>-1.6999460334592553</v>
      </c>
      <c r="D39" s="481">
        <f t="shared" si="3"/>
        <v>1.4114669522048087</v>
      </c>
      <c r="E39" s="481">
        <f t="shared" si="3"/>
        <v>-1.6999460334592553</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1.4114669522048087</v>
      </c>
      <c r="C45" s="480">
        <f>'Tabelle 3.3'!J36</f>
        <v>-1.6999460334592553</v>
      </c>
      <c r="D45" s="481">
        <f t="shared" si="3"/>
        <v>1.4114669522048087</v>
      </c>
      <c r="E45" s="481">
        <f t="shared" si="3"/>
        <v>-1.6999460334592553</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23202</v>
      </c>
      <c r="C51" s="487">
        <v>2961</v>
      </c>
      <c r="D51" s="487">
        <v>904</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23517</v>
      </c>
      <c r="C52" s="487">
        <v>3043</v>
      </c>
      <c r="D52" s="487">
        <v>950</v>
      </c>
      <c r="E52" s="488">
        <f t="shared" ref="E52:G70" si="11">IF($A$51=37802,IF(COUNTBLANK(B$51:B$70)&gt;0,#N/A,B52/B$51*100),IF(COUNTBLANK(B$51:B$75)&gt;0,#N/A,B52/B$51*100))</f>
        <v>101.35764158262219</v>
      </c>
      <c r="F52" s="488">
        <f t="shared" si="11"/>
        <v>102.76933468422831</v>
      </c>
      <c r="G52" s="488">
        <f t="shared" si="11"/>
        <v>105.08849557522124</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23753</v>
      </c>
      <c r="C53" s="487">
        <v>2925</v>
      </c>
      <c r="D53" s="487">
        <v>1006</v>
      </c>
      <c r="E53" s="488">
        <f t="shared" si="11"/>
        <v>102.3747952762693</v>
      </c>
      <c r="F53" s="488">
        <f t="shared" si="11"/>
        <v>98.784194528875375</v>
      </c>
      <c r="G53" s="488">
        <f t="shared" si="11"/>
        <v>111.28318584070796</v>
      </c>
      <c r="H53" s="489">
        <f>IF(ISERROR(L53)=TRUE,IF(MONTH(A53)=MONTH(MAX(A$51:A$75)),A53,""),"")</f>
        <v>41883</v>
      </c>
      <c r="I53" s="488">
        <f t="shared" si="12"/>
        <v>102.3747952762693</v>
      </c>
      <c r="J53" s="488">
        <f t="shared" si="10"/>
        <v>98.784194528875375</v>
      </c>
      <c r="K53" s="488">
        <f t="shared" si="10"/>
        <v>111.28318584070796</v>
      </c>
      <c r="L53" s="488" t="e">
        <f t="shared" si="13"/>
        <v>#N/A</v>
      </c>
    </row>
    <row r="54" spans="1:14" ht="15" customHeight="1" x14ac:dyDescent="0.2">
      <c r="A54" s="490" t="s">
        <v>462</v>
      </c>
      <c r="B54" s="487">
        <v>23481</v>
      </c>
      <c r="C54" s="487">
        <v>3048</v>
      </c>
      <c r="D54" s="487">
        <v>998</v>
      </c>
      <c r="E54" s="488">
        <f t="shared" si="11"/>
        <v>101.20248254460822</v>
      </c>
      <c r="F54" s="488">
        <f t="shared" si="11"/>
        <v>102.93819655521783</v>
      </c>
      <c r="G54" s="488">
        <f t="shared" si="11"/>
        <v>110.39823008849558</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23405</v>
      </c>
      <c r="C55" s="487">
        <v>2912</v>
      </c>
      <c r="D55" s="487">
        <v>992</v>
      </c>
      <c r="E55" s="488">
        <f t="shared" si="11"/>
        <v>100.87492457546763</v>
      </c>
      <c r="F55" s="488">
        <f t="shared" si="11"/>
        <v>98.3451536643026</v>
      </c>
      <c r="G55" s="488">
        <f t="shared" si="11"/>
        <v>109.73451327433628</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23643</v>
      </c>
      <c r="C56" s="487">
        <v>2996</v>
      </c>
      <c r="D56" s="487">
        <v>991</v>
      </c>
      <c r="E56" s="488">
        <f t="shared" si="11"/>
        <v>101.90069821567107</v>
      </c>
      <c r="F56" s="488">
        <f t="shared" si="11"/>
        <v>101.1820330969267</v>
      </c>
      <c r="G56" s="488">
        <f t="shared" si="11"/>
        <v>109.62389380530972</v>
      </c>
      <c r="H56" s="489" t="str">
        <f t="shared" si="14"/>
        <v/>
      </c>
      <c r="I56" s="488" t="str">
        <f t="shared" si="12"/>
        <v/>
      </c>
      <c r="J56" s="488" t="str">
        <f t="shared" si="10"/>
        <v/>
      </c>
      <c r="K56" s="488" t="str">
        <f t="shared" si="10"/>
        <v/>
      </c>
      <c r="L56" s="488" t="e">
        <f t="shared" si="13"/>
        <v>#N/A</v>
      </c>
    </row>
    <row r="57" spans="1:14" ht="15" customHeight="1" x14ac:dyDescent="0.2">
      <c r="A57" s="490">
        <v>42248</v>
      </c>
      <c r="B57" s="487">
        <v>23860</v>
      </c>
      <c r="C57" s="487">
        <v>2964</v>
      </c>
      <c r="D57" s="487">
        <v>1028</v>
      </c>
      <c r="E57" s="488">
        <f t="shared" si="11"/>
        <v>102.83596241703302</v>
      </c>
      <c r="F57" s="488">
        <f t="shared" si="11"/>
        <v>100.10131712259371</v>
      </c>
      <c r="G57" s="488">
        <f t="shared" si="11"/>
        <v>113.71681415929204</v>
      </c>
      <c r="H57" s="489">
        <f t="shared" si="14"/>
        <v>42248</v>
      </c>
      <c r="I57" s="488">
        <f t="shared" si="12"/>
        <v>102.83596241703302</v>
      </c>
      <c r="J57" s="488">
        <f t="shared" si="10"/>
        <v>100.10131712259371</v>
      </c>
      <c r="K57" s="488">
        <f t="shared" si="10"/>
        <v>113.71681415929204</v>
      </c>
      <c r="L57" s="488" t="e">
        <f t="shared" si="13"/>
        <v>#N/A</v>
      </c>
    </row>
    <row r="58" spans="1:14" ht="15" customHeight="1" x14ac:dyDescent="0.2">
      <c r="A58" s="490" t="s">
        <v>465</v>
      </c>
      <c r="B58" s="487">
        <v>23693</v>
      </c>
      <c r="C58" s="487">
        <v>3000</v>
      </c>
      <c r="D58" s="487">
        <v>1022</v>
      </c>
      <c r="E58" s="488">
        <f t="shared" si="11"/>
        <v>102.11619687957936</v>
      </c>
      <c r="F58" s="488">
        <f t="shared" si="11"/>
        <v>101.31712259371835</v>
      </c>
      <c r="G58" s="488">
        <f t="shared" si="11"/>
        <v>113.05309734513274</v>
      </c>
      <c r="H58" s="489" t="str">
        <f t="shared" si="14"/>
        <v/>
      </c>
      <c r="I58" s="488" t="str">
        <f t="shared" si="12"/>
        <v/>
      </c>
      <c r="J58" s="488" t="str">
        <f t="shared" si="10"/>
        <v/>
      </c>
      <c r="K58" s="488" t="str">
        <f t="shared" si="10"/>
        <v/>
      </c>
      <c r="L58" s="488" t="e">
        <f t="shared" si="13"/>
        <v>#N/A</v>
      </c>
    </row>
    <row r="59" spans="1:14" ht="15" customHeight="1" x14ac:dyDescent="0.2">
      <c r="A59" s="490" t="s">
        <v>466</v>
      </c>
      <c r="B59" s="487">
        <v>23595</v>
      </c>
      <c r="C59" s="487">
        <v>2898</v>
      </c>
      <c r="D59" s="487">
        <v>998</v>
      </c>
      <c r="E59" s="488">
        <f t="shared" si="11"/>
        <v>101.6938194983191</v>
      </c>
      <c r="F59" s="488">
        <f t="shared" si="11"/>
        <v>97.872340425531917</v>
      </c>
      <c r="G59" s="488">
        <f t="shared" si="11"/>
        <v>110.39823008849558</v>
      </c>
      <c r="H59" s="489" t="str">
        <f t="shared" si="14"/>
        <v/>
      </c>
      <c r="I59" s="488" t="str">
        <f t="shared" si="12"/>
        <v/>
      </c>
      <c r="J59" s="488" t="str">
        <f t="shared" si="10"/>
        <v/>
      </c>
      <c r="K59" s="488" t="str">
        <f t="shared" si="10"/>
        <v/>
      </c>
      <c r="L59" s="488" t="e">
        <f t="shared" si="13"/>
        <v>#N/A</v>
      </c>
    </row>
    <row r="60" spans="1:14" ht="15" customHeight="1" x14ac:dyDescent="0.2">
      <c r="A60" s="490" t="s">
        <v>467</v>
      </c>
      <c r="B60" s="487">
        <v>23750</v>
      </c>
      <c r="C60" s="487">
        <v>2943</v>
      </c>
      <c r="D60" s="487">
        <v>1047</v>
      </c>
      <c r="E60" s="488">
        <f t="shared" si="11"/>
        <v>102.36186535643479</v>
      </c>
      <c r="F60" s="488">
        <f t="shared" si="11"/>
        <v>99.392097264437695</v>
      </c>
      <c r="G60" s="488">
        <f t="shared" si="11"/>
        <v>115.81858407079646</v>
      </c>
      <c r="H60" s="489" t="str">
        <f t="shared" si="14"/>
        <v/>
      </c>
      <c r="I60" s="488" t="str">
        <f t="shared" si="12"/>
        <v/>
      </c>
      <c r="J60" s="488" t="str">
        <f t="shared" si="10"/>
        <v/>
      </c>
      <c r="K60" s="488" t="str">
        <f t="shared" si="10"/>
        <v/>
      </c>
      <c r="L60" s="488" t="e">
        <f t="shared" si="13"/>
        <v>#N/A</v>
      </c>
    </row>
    <row r="61" spans="1:14" ht="15" customHeight="1" x14ac:dyDescent="0.2">
      <c r="A61" s="490">
        <v>42614</v>
      </c>
      <c r="B61" s="487">
        <v>24103</v>
      </c>
      <c r="C61" s="487">
        <v>2812</v>
      </c>
      <c r="D61" s="487">
        <v>1060</v>
      </c>
      <c r="E61" s="488">
        <f t="shared" si="11"/>
        <v>103.88328592362728</v>
      </c>
      <c r="F61" s="488">
        <f t="shared" si="11"/>
        <v>94.967916244511983</v>
      </c>
      <c r="G61" s="488">
        <f t="shared" si="11"/>
        <v>117.25663716814158</v>
      </c>
      <c r="H61" s="489">
        <f t="shared" si="14"/>
        <v>42614</v>
      </c>
      <c r="I61" s="488">
        <f t="shared" si="12"/>
        <v>103.88328592362728</v>
      </c>
      <c r="J61" s="488">
        <f t="shared" si="10"/>
        <v>94.967916244511983</v>
      </c>
      <c r="K61" s="488">
        <f t="shared" si="10"/>
        <v>117.25663716814158</v>
      </c>
      <c r="L61" s="488" t="e">
        <f t="shared" si="13"/>
        <v>#N/A</v>
      </c>
    </row>
    <row r="62" spans="1:14" ht="15" customHeight="1" x14ac:dyDescent="0.2">
      <c r="A62" s="490" t="s">
        <v>468</v>
      </c>
      <c r="B62" s="487">
        <v>23784</v>
      </c>
      <c r="C62" s="487">
        <v>2846</v>
      </c>
      <c r="D62" s="487">
        <v>1093</v>
      </c>
      <c r="E62" s="488">
        <f t="shared" si="11"/>
        <v>102.50840444789242</v>
      </c>
      <c r="F62" s="488">
        <f t="shared" si="11"/>
        <v>96.11617696724079</v>
      </c>
      <c r="G62" s="488">
        <f t="shared" si="11"/>
        <v>120.90707964601771</v>
      </c>
      <c r="H62" s="489" t="str">
        <f t="shared" si="14"/>
        <v/>
      </c>
      <c r="I62" s="488" t="str">
        <f t="shared" si="12"/>
        <v/>
      </c>
      <c r="J62" s="488" t="str">
        <f t="shared" si="10"/>
        <v/>
      </c>
      <c r="K62" s="488" t="str">
        <f t="shared" si="10"/>
        <v/>
      </c>
      <c r="L62" s="488" t="e">
        <f t="shared" si="13"/>
        <v>#N/A</v>
      </c>
    </row>
    <row r="63" spans="1:14" ht="15" customHeight="1" x14ac:dyDescent="0.2">
      <c r="A63" s="490" t="s">
        <v>469</v>
      </c>
      <c r="B63" s="487">
        <v>23608</v>
      </c>
      <c r="C63" s="487">
        <v>2755</v>
      </c>
      <c r="D63" s="487">
        <v>1063</v>
      </c>
      <c r="E63" s="488">
        <f t="shared" si="11"/>
        <v>101.74984915093526</v>
      </c>
      <c r="F63" s="488">
        <f t="shared" si="11"/>
        <v>93.042890915231339</v>
      </c>
      <c r="G63" s="488">
        <f t="shared" si="11"/>
        <v>117.58849557522124</v>
      </c>
      <c r="H63" s="489" t="str">
        <f t="shared" si="14"/>
        <v/>
      </c>
      <c r="I63" s="488" t="str">
        <f t="shared" si="12"/>
        <v/>
      </c>
      <c r="J63" s="488" t="str">
        <f t="shared" si="10"/>
        <v/>
      </c>
      <c r="K63" s="488" t="str">
        <f t="shared" si="10"/>
        <v/>
      </c>
      <c r="L63" s="488" t="e">
        <f t="shared" si="13"/>
        <v>#N/A</v>
      </c>
    </row>
    <row r="64" spans="1:14" ht="15" customHeight="1" x14ac:dyDescent="0.2">
      <c r="A64" s="490" t="s">
        <v>470</v>
      </c>
      <c r="B64" s="487">
        <v>24019</v>
      </c>
      <c r="C64" s="487">
        <v>2896</v>
      </c>
      <c r="D64" s="487">
        <v>1124</v>
      </c>
      <c r="E64" s="488">
        <f t="shared" si="11"/>
        <v>103.52124816826137</v>
      </c>
      <c r="F64" s="488">
        <f t="shared" si="11"/>
        <v>97.804795677136099</v>
      </c>
      <c r="G64" s="488">
        <f t="shared" si="11"/>
        <v>124.33628318584071</v>
      </c>
      <c r="H64" s="489" t="str">
        <f t="shared" si="14"/>
        <v/>
      </c>
      <c r="I64" s="488" t="str">
        <f t="shared" si="12"/>
        <v/>
      </c>
      <c r="J64" s="488" t="str">
        <f t="shared" si="10"/>
        <v/>
      </c>
      <c r="K64" s="488" t="str">
        <f t="shared" si="10"/>
        <v/>
      </c>
      <c r="L64" s="488" t="e">
        <f t="shared" si="13"/>
        <v>#N/A</v>
      </c>
    </row>
    <row r="65" spans="1:12" ht="15" customHeight="1" x14ac:dyDescent="0.2">
      <c r="A65" s="490">
        <v>42979</v>
      </c>
      <c r="B65" s="487">
        <v>24431</v>
      </c>
      <c r="C65" s="487">
        <v>2811</v>
      </c>
      <c r="D65" s="487">
        <v>1111</v>
      </c>
      <c r="E65" s="488">
        <f t="shared" si="11"/>
        <v>105.29695715886562</v>
      </c>
      <c r="F65" s="488">
        <f t="shared" si="11"/>
        <v>94.934143870314074</v>
      </c>
      <c r="G65" s="488">
        <f t="shared" si="11"/>
        <v>122.89823008849558</v>
      </c>
      <c r="H65" s="489">
        <f t="shared" si="14"/>
        <v>42979</v>
      </c>
      <c r="I65" s="488">
        <f t="shared" si="12"/>
        <v>105.29695715886562</v>
      </c>
      <c r="J65" s="488">
        <f t="shared" si="10"/>
        <v>94.934143870314074</v>
      </c>
      <c r="K65" s="488">
        <f t="shared" si="10"/>
        <v>122.89823008849558</v>
      </c>
      <c r="L65" s="488" t="e">
        <f t="shared" si="13"/>
        <v>#N/A</v>
      </c>
    </row>
    <row r="66" spans="1:12" ht="15" customHeight="1" x14ac:dyDescent="0.2">
      <c r="A66" s="490" t="s">
        <v>471</v>
      </c>
      <c r="B66" s="487">
        <v>24047</v>
      </c>
      <c r="C66" s="487">
        <v>2871</v>
      </c>
      <c r="D66" s="487">
        <v>1116</v>
      </c>
      <c r="E66" s="488">
        <f t="shared" si="11"/>
        <v>103.64192742005001</v>
      </c>
      <c r="F66" s="488">
        <f t="shared" si="11"/>
        <v>96.960486322188459</v>
      </c>
      <c r="G66" s="488">
        <f t="shared" si="11"/>
        <v>123.45132743362832</v>
      </c>
      <c r="H66" s="489" t="str">
        <f t="shared" si="14"/>
        <v/>
      </c>
      <c r="I66" s="488" t="str">
        <f t="shared" si="12"/>
        <v/>
      </c>
      <c r="J66" s="488" t="str">
        <f t="shared" si="10"/>
        <v/>
      </c>
      <c r="K66" s="488" t="str">
        <f t="shared" si="10"/>
        <v/>
      </c>
      <c r="L66" s="488" t="e">
        <f t="shared" si="13"/>
        <v>#N/A</v>
      </c>
    </row>
    <row r="67" spans="1:12" ht="15" customHeight="1" x14ac:dyDescent="0.2">
      <c r="A67" s="490" t="s">
        <v>472</v>
      </c>
      <c r="B67" s="487">
        <v>24024</v>
      </c>
      <c r="C67" s="487">
        <v>2736</v>
      </c>
      <c r="D67" s="487">
        <v>1089</v>
      </c>
      <c r="E67" s="488">
        <f t="shared" si="11"/>
        <v>103.54279803465218</v>
      </c>
      <c r="F67" s="488">
        <f t="shared" si="11"/>
        <v>92.401215805471125</v>
      </c>
      <c r="G67" s="488">
        <f t="shared" si="11"/>
        <v>120.4646017699115</v>
      </c>
      <c r="H67" s="489" t="str">
        <f t="shared" si="14"/>
        <v/>
      </c>
      <c r="I67" s="488" t="str">
        <f t="shared" si="12"/>
        <v/>
      </c>
      <c r="J67" s="488" t="str">
        <f t="shared" si="12"/>
        <v/>
      </c>
      <c r="K67" s="488" t="str">
        <f t="shared" si="12"/>
        <v/>
      </c>
      <c r="L67" s="488" t="e">
        <f t="shared" si="13"/>
        <v>#N/A</v>
      </c>
    </row>
    <row r="68" spans="1:12" ht="15" customHeight="1" x14ac:dyDescent="0.2">
      <c r="A68" s="490" t="s">
        <v>473</v>
      </c>
      <c r="B68" s="487">
        <v>24223</v>
      </c>
      <c r="C68" s="487">
        <v>2844</v>
      </c>
      <c r="D68" s="487">
        <v>1150</v>
      </c>
      <c r="E68" s="488">
        <f t="shared" si="11"/>
        <v>104.40048271700715</v>
      </c>
      <c r="F68" s="488">
        <f t="shared" si="11"/>
        <v>96.048632218844986</v>
      </c>
      <c r="G68" s="488">
        <f t="shared" si="11"/>
        <v>127.21238938053096</v>
      </c>
      <c r="H68" s="489" t="str">
        <f t="shared" si="14"/>
        <v/>
      </c>
      <c r="I68" s="488" t="str">
        <f t="shared" si="12"/>
        <v/>
      </c>
      <c r="J68" s="488" t="str">
        <f t="shared" si="12"/>
        <v/>
      </c>
      <c r="K68" s="488" t="str">
        <f t="shared" si="12"/>
        <v/>
      </c>
      <c r="L68" s="488" t="e">
        <f t="shared" si="13"/>
        <v>#N/A</v>
      </c>
    </row>
    <row r="69" spans="1:12" ht="15" customHeight="1" x14ac:dyDescent="0.2">
      <c r="A69" s="490">
        <v>43344</v>
      </c>
      <c r="B69" s="487">
        <v>24501</v>
      </c>
      <c r="C69" s="487">
        <v>2741</v>
      </c>
      <c r="D69" s="487">
        <v>1164</v>
      </c>
      <c r="E69" s="488">
        <f t="shared" si="11"/>
        <v>105.59865528833721</v>
      </c>
      <c r="F69" s="488">
        <f t="shared" si="11"/>
        <v>92.570077676460656</v>
      </c>
      <c r="G69" s="488">
        <f t="shared" si="11"/>
        <v>128.76106194690266</v>
      </c>
      <c r="H69" s="489">
        <f t="shared" si="14"/>
        <v>43344</v>
      </c>
      <c r="I69" s="488">
        <f t="shared" si="12"/>
        <v>105.59865528833721</v>
      </c>
      <c r="J69" s="488">
        <f t="shared" si="12"/>
        <v>92.570077676460656</v>
      </c>
      <c r="K69" s="488">
        <f t="shared" si="12"/>
        <v>128.76106194690266</v>
      </c>
      <c r="L69" s="488" t="e">
        <f t="shared" si="13"/>
        <v>#N/A</v>
      </c>
    </row>
    <row r="70" spans="1:12" ht="15" customHeight="1" x14ac:dyDescent="0.2">
      <c r="A70" s="490" t="s">
        <v>474</v>
      </c>
      <c r="B70" s="487">
        <v>24249</v>
      </c>
      <c r="C70" s="487">
        <v>2831</v>
      </c>
      <c r="D70" s="487">
        <v>1185</v>
      </c>
      <c r="E70" s="488">
        <f t="shared" si="11"/>
        <v>104.51254202223946</v>
      </c>
      <c r="F70" s="488">
        <f t="shared" si="11"/>
        <v>95.609591354272212</v>
      </c>
      <c r="G70" s="488">
        <f t="shared" si="11"/>
        <v>131.0840707964602</v>
      </c>
      <c r="H70" s="489" t="str">
        <f t="shared" si="14"/>
        <v/>
      </c>
      <c r="I70" s="488" t="str">
        <f t="shared" si="12"/>
        <v/>
      </c>
      <c r="J70" s="488" t="str">
        <f t="shared" si="12"/>
        <v/>
      </c>
      <c r="K70" s="488" t="str">
        <f t="shared" si="12"/>
        <v/>
      </c>
      <c r="L70" s="488" t="e">
        <f t="shared" si="13"/>
        <v>#N/A</v>
      </c>
    </row>
    <row r="71" spans="1:12" ht="15" customHeight="1" x14ac:dyDescent="0.2">
      <c r="A71" s="490" t="s">
        <v>475</v>
      </c>
      <c r="B71" s="487">
        <v>24203</v>
      </c>
      <c r="C71" s="487">
        <v>2773</v>
      </c>
      <c r="D71" s="487">
        <v>1211</v>
      </c>
      <c r="E71" s="491">
        <f t="shared" ref="E71:G75" si="15">IF($A$51=37802,IF(COUNTBLANK(B$51:B$70)&gt;0,#N/A,IF(ISBLANK(B71)=FALSE,B71/B$51*100,#N/A)),IF(COUNTBLANK(B$51:B$75)&gt;0,#N/A,B71/B$51*100))</f>
        <v>104.31428325144385</v>
      </c>
      <c r="F71" s="491">
        <f t="shared" si="15"/>
        <v>93.650793650793645</v>
      </c>
      <c r="G71" s="491">
        <f t="shared" si="15"/>
        <v>133.96017699115043</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24383</v>
      </c>
      <c r="C72" s="487">
        <v>2862</v>
      </c>
      <c r="D72" s="487">
        <v>1245</v>
      </c>
      <c r="E72" s="491">
        <f t="shared" si="15"/>
        <v>105.09007844151365</v>
      </c>
      <c r="F72" s="491">
        <f t="shared" si="15"/>
        <v>96.656534954407292</v>
      </c>
      <c r="G72" s="491">
        <f t="shared" si="15"/>
        <v>137.72123893805309</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24714</v>
      </c>
      <c r="C73" s="487">
        <v>2730</v>
      </c>
      <c r="D73" s="487">
        <v>1285</v>
      </c>
      <c r="E73" s="491">
        <f t="shared" si="15"/>
        <v>106.5166795965865</v>
      </c>
      <c r="F73" s="491">
        <f t="shared" si="15"/>
        <v>92.198581560283685</v>
      </c>
      <c r="G73" s="491">
        <f t="shared" si="15"/>
        <v>142.14601769911502</v>
      </c>
      <c r="H73" s="492">
        <f>IF(A$51=37802,IF(ISERROR(L73)=TRUE,IF(ISBLANK(A73)=FALSE,IF(MONTH(A73)=MONTH(MAX(A$51:A$75)),A73,""),""),""),IF(ISERROR(L73)=TRUE,IF(MONTH(A73)=MONTH(MAX(A$51:A$75)),A73,""),""))</f>
        <v>43709</v>
      </c>
      <c r="I73" s="488">
        <f t="shared" si="12"/>
        <v>106.5166795965865</v>
      </c>
      <c r="J73" s="488">
        <f t="shared" si="12"/>
        <v>92.198581560283685</v>
      </c>
      <c r="K73" s="488">
        <f t="shared" si="12"/>
        <v>142.14601769911502</v>
      </c>
      <c r="L73" s="488" t="e">
        <f t="shared" si="13"/>
        <v>#N/A</v>
      </c>
    </row>
    <row r="74" spans="1:12" ht="15" customHeight="1" x14ac:dyDescent="0.2">
      <c r="A74" s="490" t="s">
        <v>477</v>
      </c>
      <c r="B74" s="487">
        <v>24458</v>
      </c>
      <c r="C74" s="487">
        <v>2846</v>
      </c>
      <c r="D74" s="487">
        <v>1300</v>
      </c>
      <c r="E74" s="491">
        <f t="shared" si="15"/>
        <v>105.41332643737609</v>
      </c>
      <c r="F74" s="491">
        <f t="shared" si="15"/>
        <v>96.11617696724079</v>
      </c>
      <c r="G74" s="491">
        <f t="shared" si="15"/>
        <v>143.80530973451326</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24438</v>
      </c>
      <c r="C75" s="493">
        <v>2686</v>
      </c>
      <c r="D75" s="493">
        <v>1236</v>
      </c>
      <c r="E75" s="491">
        <f t="shared" si="15"/>
        <v>105.32712697181277</v>
      </c>
      <c r="F75" s="491">
        <f t="shared" si="15"/>
        <v>90.712597095575816</v>
      </c>
      <c r="G75" s="491">
        <f t="shared" si="15"/>
        <v>136.72566371681415</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106.5166795965865</v>
      </c>
      <c r="J77" s="488">
        <f>IF(J75&lt;&gt;"",J75,IF(J74&lt;&gt;"",J74,IF(J73&lt;&gt;"",J73,IF(J72&lt;&gt;"",J72,IF(J71&lt;&gt;"",J71,IF(J70&lt;&gt;"",J70,""))))))</f>
        <v>92.198581560283685</v>
      </c>
      <c r="K77" s="488">
        <f>IF(K75&lt;&gt;"",K75,IF(K74&lt;&gt;"",K74,IF(K73&lt;&gt;"",K73,IF(K72&lt;&gt;"",K72,IF(K71&lt;&gt;"",K71,IF(K70&lt;&gt;"",K70,""))))))</f>
        <v>142.14601769911502</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+6,5%</v>
      </c>
      <c r="J79" s="488" t="str">
        <f>"GeB - ausschließlich: "&amp;IF(J77&gt;100,"+","")&amp;TEXT(J77-100,"0,0")&amp;"%"</f>
        <v>GeB - ausschließlich: -7,8%</v>
      </c>
      <c r="K79" s="488" t="str">
        <f>"GeB - im Nebenjob: "&amp;IF(K77&gt;100,"+","")&amp;TEXT(K77-100,"0,0")&amp;"%"</f>
        <v>GeB - im Nebenjob: +42,1%</v>
      </c>
    </row>
    <row r="81" spans="9:9" ht="15" customHeight="1" x14ac:dyDescent="0.2">
      <c r="I81" s="488" t="str">
        <f>IF(ISERROR(HLOOKUP(1,I$78:K$79,2,FALSE)),"",HLOOKUP(1,I$78:K$79,2,FALSE))</f>
        <v>GeB - im Nebenjob: +42,1%</v>
      </c>
    </row>
    <row r="82" spans="9:9" ht="15" customHeight="1" x14ac:dyDescent="0.2">
      <c r="I82" s="488" t="str">
        <f>IF(ISERROR(HLOOKUP(2,I$78:K$79,2,FALSE)),"",HLOOKUP(2,I$78:K$79,2,FALSE))</f>
        <v>SvB: +6,5%</v>
      </c>
    </row>
    <row r="83" spans="9:9" ht="15" customHeight="1" x14ac:dyDescent="0.2">
      <c r="I83" s="488" t="str">
        <f>IF(ISERROR(HLOOKUP(3,I$78:K$79,2,FALSE)),"",HLOOKUP(3,I$78:K$79,2,FALSE))</f>
        <v>GeB - ausschließlich: -7,8%</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24438</v>
      </c>
      <c r="E12" s="114">
        <v>24458</v>
      </c>
      <c r="F12" s="114">
        <v>24714</v>
      </c>
      <c r="G12" s="114">
        <v>24383</v>
      </c>
      <c r="H12" s="114">
        <v>24203</v>
      </c>
      <c r="I12" s="115">
        <v>235</v>
      </c>
      <c r="J12" s="116">
        <v>0.97095401396521097</v>
      </c>
      <c r="N12" s="117"/>
    </row>
    <row r="13" spans="1:15" s="110" customFormat="1" ht="13.5" customHeight="1" x14ac:dyDescent="0.2">
      <c r="A13" s="118" t="s">
        <v>105</v>
      </c>
      <c r="B13" s="119" t="s">
        <v>106</v>
      </c>
      <c r="C13" s="113">
        <v>43.686062689254442</v>
      </c>
      <c r="D13" s="114">
        <v>10676</v>
      </c>
      <c r="E13" s="114">
        <v>10695</v>
      </c>
      <c r="F13" s="114">
        <v>10889</v>
      </c>
      <c r="G13" s="114">
        <v>10763</v>
      </c>
      <c r="H13" s="114">
        <v>10613</v>
      </c>
      <c r="I13" s="115">
        <v>63</v>
      </c>
      <c r="J13" s="116">
        <v>0.59361160840478655</v>
      </c>
    </row>
    <row r="14" spans="1:15" s="110" customFormat="1" ht="13.5" customHeight="1" x14ac:dyDescent="0.2">
      <c r="A14" s="120"/>
      <c r="B14" s="119" t="s">
        <v>107</v>
      </c>
      <c r="C14" s="113">
        <v>56.313937310745558</v>
      </c>
      <c r="D14" s="114">
        <v>13762</v>
      </c>
      <c r="E14" s="114">
        <v>13763</v>
      </c>
      <c r="F14" s="114">
        <v>13825</v>
      </c>
      <c r="G14" s="114">
        <v>13620</v>
      </c>
      <c r="H14" s="114">
        <v>13590</v>
      </c>
      <c r="I14" s="115">
        <v>172</v>
      </c>
      <c r="J14" s="116">
        <v>1.2656364974245768</v>
      </c>
    </row>
    <row r="15" spans="1:15" s="110" customFormat="1" ht="13.5" customHeight="1" x14ac:dyDescent="0.2">
      <c r="A15" s="118" t="s">
        <v>105</v>
      </c>
      <c r="B15" s="121" t="s">
        <v>108</v>
      </c>
      <c r="C15" s="113">
        <v>7.9057205990670267</v>
      </c>
      <c r="D15" s="114">
        <v>1932</v>
      </c>
      <c r="E15" s="114">
        <v>1945</v>
      </c>
      <c r="F15" s="114">
        <v>2003</v>
      </c>
      <c r="G15" s="114">
        <v>1764</v>
      </c>
      <c r="H15" s="114">
        <v>1751</v>
      </c>
      <c r="I15" s="115">
        <v>181</v>
      </c>
      <c r="J15" s="116">
        <v>10.336950314106225</v>
      </c>
    </row>
    <row r="16" spans="1:15" s="110" customFormat="1" ht="13.5" customHeight="1" x14ac:dyDescent="0.2">
      <c r="A16" s="118"/>
      <c r="B16" s="121" t="s">
        <v>109</v>
      </c>
      <c r="C16" s="113">
        <v>68.160242245682952</v>
      </c>
      <c r="D16" s="114">
        <v>16657</v>
      </c>
      <c r="E16" s="114">
        <v>16684</v>
      </c>
      <c r="F16" s="114">
        <v>16881</v>
      </c>
      <c r="G16" s="114">
        <v>16827</v>
      </c>
      <c r="H16" s="114">
        <v>16759</v>
      </c>
      <c r="I16" s="115">
        <v>-102</v>
      </c>
      <c r="J16" s="116">
        <v>-0.60862819977325611</v>
      </c>
    </row>
    <row r="17" spans="1:10" s="110" customFormat="1" ht="13.5" customHeight="1" x14ac:dyDescent="0.2">
      <c r="A17" s="118"/>
      <c r="B17" s="121" t="s">
        <v>110</v>
      </c>
      <c r="C17" s="113">
        <v>22.800556510352731</v>
      </c>
      <c r="D17" s="114">
        <v>5572</v>
      </c>
      <c r="E17" s="114">
        <v>5567</v>
      </c>
      <c r="F17" s="114">
        <v>5571</v>
      </c>
      <c r="G17" s="114">
        <v>5526</v>
      </c>
      <c r="H17" s="114">
        <v>5433</v>
      </c>
      <c r="I17" s="115">
        <v>139</v>
      </c>
      <c r="J17" s="116">
        <v>2.5584391680471192</v>
      </c>
    </row>
    <row r="18" spans="1:10" s="110" customFormat="1" ht="13.5" customHeight="1" x14ac:dyDescent="0.2">
      <c r="A18" s="120"/>
      <c r="B18" s="121" t="s">
        <v>111</v>
      </c>
      <c r="C18" s="113">
        <v>1.1334806448972912</v>
      </c>
      <c r="D18" s="114">
        <v>277</v>
      </c>
      <c r="E18" s="114">
        <v>262</v>
      </c>
      <c r="F18" s="114">
        <v>259</v>
      </c>
      <c r="G18" s="114">
        <v>266</v>
      </c>
      <c r="H18" s="114">
        <v>260</v>
      </c>
      <c r="I18" s="115">
        <v>17</v>
      </c>
      <c r="J18" s="116">
        <v>6.5384615384615383</v>
      </c>
    </row>
    <row r="19" spans="1:10" s="110" customFormat="1" ht="13.5" customHeight="1" x14ac:dyDescent="0.2">
      <c r="A19" s="120"/>
      <c r="B19" s="121" t="s">
        <v>112</v>
      </c>
      <c r="C19" s="113">
        <v>0.39692282510843768</v>
      </c>
      <c r="D19" s="114">
        <v>97</v>
      </c>
      <c r="E19" s="114">
        <v>83</v>
      </c>
      <c r="F19" s="114">
        <v>77</v>
      </c>
      <c r="G19" s="114">
        <v>78</v>
      </c>
      <c r="H19" s="114">
        <v>80</v>
      </c>
      <c r="I19" s="115">
        <v>17</v>
      </c>
      <c r="J19" s="116">
        <v>21.25</v>
      </c>
    </row>
    <row r="20" spans="1:10" s="110" customFormat="1" ht="13.5" customHeight="1" x14ac:dyDescent="0.2">
      <c r="A20" s="118" t="s">
        <v>113</v>
      </c>
      <c r="B20" s="122" t="s">
        <v>114</v>
      </c>
      <c r="C20" s="113">
        <v>63.929126769784759</v>
      </c>
      <c r="D20" s="114">
        <v>15623</v>
      </c>
      <c r="E20" s="114">
        <v>15685</v>
      </c>
      <c r="F20" s="114">
        <v>15973</v>
      </c>
      <c r="G20" s="114">
        <v>15893</v>
      </c>
      <c r="H20" s="114">
        <v>15857</v>
      </c>
      <c r="I20" s="115">
        <v>-234</v>
      </c>
      <c r="J20" s="116">
        <v>-1.4756889701709024</v>
      </c>
    </row>
    <row r="21" spans="1:10" s="110" customFormat="1" ht="13.5" customHeight="1" x14ac:dyDescent="0.2">
      <c r="A21" s="120"/>
      <c r="B21" s="122" t="s">
        <v>115</v>
      </c>
      <c r="C21" s="113">
        <v>36.070873230215241</v>
      </c>
      <c r="D21" s="114">
        <v>8815</v>
      </c>
      <c r="E21" s="114">
        <v>8773</v>
      </c>
      <c r="F21" s="114">
        <v>8741</v>
      </c>
      <c r="G21" s="114">
        <v>8490</v>
      </c>
      <c r="H21" s="114">
        <v>8346</v>
      </c>
      <c r="I21" s="115">
        <v>469</v>
      </c>
      <c r="J21" s="116">
        <v>5.6194584231967406</v>
      </c>
    </row>
    <row r="22" spans="1:10" s="110" customFormat="1" ht="13.5" customHeight="1" x14ac:dyDescent="0.2">
      <c r="A22" s="118" t="s">
        <v>113</v>
      </c>
      <c r="B22" s="122" t="s">
        <v>116</v>
      </c>
      <c r="C22" s="113">
        <v>93.256403961044271</v>
      </c>
      <c r="D22" s="114">
        <v>22790</v>
      </c>
      <c r="E22" s="114">
        <v>22866</v>
      </c>
      <c r="F22" s="114">
        <v>23027</v>
      </c>
      <c r="G22" s="114">
        <v>22747</v>
      </c>
      <c r="H22" s="114">
        <v>22704</v>
      </c>
      <c r="I22" s="115">
        <v>86</v>
      </c>
      <c r="J22" s="116">
        <v>0.37878787878787878</v>
      </c>
    </row>
    <row r="23" spans="1:10" s="110" customFormat="1" ht="13.5" customHeight="1" x14ac:dyDescent="0.2">
      <c r="A23" s="123"/>
      <c r="B23" s="124" t="s">
        <v>117</v>
      </c>
      <c r="C23" s="125">
        <v>6.6985841721908503</v>
      </c>
      <c r="D23" s="114">
        <v>1637</v>
      </c>
      <c r="E23" s="114">
        <v>1584</v>
      </c>
      <c r="F23" s="114">
        <v>1681</v>
      </c>
      <c r="G23" s="114">
        <v>1629</v>
      </c>
      <c r="H23" s="114">
        <v>1493</v>
      </c>
      <c r="I23" s="115">
        <v>144</v>
      </c>
      <c r="J23" s="116">
        <v>9.6450100468854654</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3922</v>
      </c>
      <c r="E26" s="114">
        <v>4146</v>
      </c>
      <c r="F26" s="114">
        <v>4015</v>
      </c>
      <c r="G26" s="114">
        <v>4107</v>
      </c>
      <c r="H26" s="140">
        <v>3984</v>
      </c>
      <c r="I26" s="115">
        <v>-62</v>
      </c>
      <c r="J26" s="116">
        <v>-1.5562248995983936</v>
      </c>
    </row>
    <row r="27" spans="1:10" s="110" customFormat="1" ht="13.5" customHeight="1" x14ac:dyDescent="0.2">
      <c r="A27" s="118" t="s">
        <v>105</v>
      </c>
      <c r="B27" s="119" t="s">
        <v>106</v>
      </c>
      <c r="C27" s="113">
        <v>43.26874043855176</v>
      </c>
      <c r="D27" s="115">
        <v>1697</v>
      </c>
      <c r="E27" s="114">
        <v>1774</v>
      </c>
      <c r="F27" s="114">
        <v>1721</v>
      </c>
      <c r="G27" s="114">
        <v>1712</v>
      </c>
      <c r="H27" s="140">
        <v>1685</v>
      </c>
      <c r="I27" s="115">
        <v>12</v>
      </c>
      <c r="J27" s="116">
        <v>0.71216617210682498</v>
      </c>
    </row>
    <row r="28" spans="1:10" s="110" customFormat="1" ht="13.5" customHeight="1" x14ac:dyDescent="0.2">
      <c r="A28" s="120"/>
      <c r="B28" s="119" t="s">
        <v>107</v>
      </c>
      <c r="C28" s="113">
        <v>56.73125956144824</v>
      </c>
      <c r="D28" s="115">
        <v>2225</v>
      </c>
      <c r="E28" s="114">
        <v>2372</v>
      </c>
      <c r="F28" s="114">
        <v>2294</v>
      </c>
      <c r="G28" s="114">
        <v>2395</v>
      </c>
      <c r="H28" s="140">
        <v>2299</v>
      </c>
      <c r="I28" s="115">
        <v>-74</v>
      </c>
      <c r="J28" s="116">
        <v>-3.218790778599391</v>
      </c>
    </row>
    <row r="29" spans="1:10" s="110" customFormat="1" ht="13.5" customHeight="1" x14ac:dyDescent="0.2">
      <c r="A29" s="118" t="s">
        <v>105</v>
      </c>
      <c r="B29" s="121" t="s">
        <v>108</v>
      </c>
      <c r="C29" s="113">
        <v>20.525242223355431</v>
      </c>
      <c r="D29" s="115">
        <v>805</v>
      </c>
      <c r="E29" s="114">
        <v>871</v>
      </c>
      <c r="F29" s="114">
        <v>810</v>
      </c>
      <c r="G29" s="114">
        <v>878</v>
      </c>
      <c r="H29" s="140">
        <v>750</v>
      </c>
      <c r="I29" s="115">
        <v>55</v>
      </c>
      <c r="J29" s="116">
        <v>7.333333333333333</v>
      </c>
    </row>
    <row r="30" spans="1:10" s="110" customFormat="1" ht="13.5" customHeight="1" x14ac:dyDescent="0.2">
      <c r="A30" s="118"/>
      <c r="B30" s="121" t="s">
        <v>109</v>
      </c>
      <c r="C30" s="113">
        <v>42.733299337072921</v>
      </c>
      <c r="D30" s="115">
        <v>1676</v>
      </c>
      <c r="E30" s="114">
        <v>1809</v>
      </c>
      <c r="F30" s="114">
        <v>1755</v>
      </c>
      <c r="G30" s="114">
        <v>1801</v>
      </c>
      <c r="H30" s="140">
        <v>1825</v>
      </c>
      <c r="I30" s="115">
        <v>-149</v>
      </c>
      <c r="J30" s="116">
        <v>-8.1643835616438363</v>
      </c>
    </row>
    <row r="31" spans="1:10" s="110" customFormat="1" ht="13.5" customHeight="1" x14ac:dyDescent="0.2">
      <c r="A31" s="118"/>
      <c r="B31" s="121" t="s">
        <v>110</v>
      </c>
      <c r="C31" s="113">
        <v>17.6185619581846</v>
      </c>
      <c r="D31" s="115">
        <v>691</v>
      </c>
      <c r="E31" s="114">
        <v>709</v>
      </c>
      <c r="F31" s="114">
        <v>705</v>
      </c>
      <c r="G31" s="114">
        <v>715</v>
      </c>
      <c r="H31" s="140">
        <v>724</v>
      </c>
      <c r="I31" s="115">
        <v>-33</v>
      </c>
      <c r="J31" s="116">
        <v>-4.5580110497237571</v>
      </c>
    </row>
    <row r="32" spans="1:10" s="110" customFormat="1" ht="13.5" customHeight="1" x14ac:dyDescent="0.2">
      <c r="A32" s="120"/>
      <c r="B32" s="121" t="s">
        <v>111</v>
      </c>
      <c r="C32" s="113">
        <v>19.122896481387048</v>
      </c>
      <c r="D32" s="115">
        <v>750</v>
      </c>
      <c r="E32" s="114">
        <v>757</v>
      </c>
      <c r="F32" s="114">
        <v>745</v>
      </c>
      <c r="G32" s="114">
        <v>713</v>
      </c>
      <c r="H32" s="140">
        <v>685</v>
      </c>
      <c r="I32" s="115">
        <v>65</v>
      </c>
      <c r="J32" s="116">
        <v>9.4890510948905114</v>
      </c>
    </row>
    <row r="33" spans="1:10" s="110" customFormat="1" ht="13.5" customHeight="1" x14ac:dyDescent="0.2">
      <c r="A33" s="120"/>
      <c r="B33" s="121" t="s">
        <v>112</v>
      </c>
      <c r="C33" s="113">
        <v>2.039775624681285</v>
      </c>
      <c r="D33" s="115">
        <v>80</v>
      </c>
      <c r="E33" s="114">
        <v>85</v>
      </c>
      <c r="F33" s="114">
        <v>85</v>
      </c>
      <c r="G33" s="114">
        <v>69</v>
      </c>
      <c r="H33" s="140">
        <v>73</v>
      </c>
      <c r="I33" s="115">
        <v>7</v>
      </c>
      <c r="J33" s="116">
        <v>9.5890410958904102</v>
      </c>
    </row>
    <row r="34" spans="1:10" s="110" customFormat="1" ht="13.5" customHeight="1" x14ac:dyDescent="0.2">
      <c r="A34" s="118" t="s">
        <v>113</v>
      </c>
      <c r="B34" s="122" t="s">
        <v>116</v>
      </c>
      <c r="C34" s="113">
        <v>91.840897501274853</v>
      </c>
      <c r="D34" s="115">
        <v>3602</v>
      </c>
      <c r="E34" s="114">
        <v>3766</v>
      </c>
      <c r="F34" s="114">
        <v>3666</v>
      </c>
      <c r="G34" s="114">
        <v>3736</v>
      </c>
      <c r="H34" s="140">
        <v>3665</v>
      </c>
      <c r="I34" s="115">
        <v>-63</v>
      </c>
      <c r="J34" s="116">
        <v>-1.7189631650750341</v>
      </c>
    </row>
    <row r="35" spans="1:10" s="110" customFormat="1" ht="13.5" customHeight="1" x14ac:dyDescent="0.2">
      <c r="A35" s="118"/>
      <c r="B35" s="119" t="s">
        <v>117</v>
      </c>
      <c r="C35" s="113">
        <v>8.0571137174910756</v>
      </c>
      <c r="D35" s="115">
        <v>316</v>
      </c>
      <c r="E35" s="114">
        <v>376</v>
      </c>
      <c r="F35" s="114">
        <v>345</v>
      </c>
      <c r="G35" s="114">
        <v>368</v>
      </c>
      <c r="H35" s="140">
        <v>315</v>
      </c>
      <c r="I35" s="115">
        <v>1</v>
      </c>
      <c r="J35" s="116">
        <v>0.31746031746031744</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2686</v>
      </c>
      <c r="E37" s="114">
        <v>2846</v>
      </c>
      <c r="F37" s="114">
        <v>2730</v>
      </c>
      <c r="G37" s="114">
        <v>2862</v>
      </c>
      <c r="H37" s="140">
        <v>2773</v>
      </c>
      <c r="I37" s="115">
        <v>-87</v>
      </c>
      <c r="J37" s="116">
        <v>-3.1373963216732781</v>
      </c>
    </row>
    <row r="38" spans="1:10" s="110" customFormat="1" ht="13.5" customHeight="1" x14ac:dyDescent="0.2">
      <c r="A38" s="118" t="s">
        <v>105</v>
      </c>
      <c r="B38" s="119" t="s">
        <v>106</v>
      </c>
      <c r="C38" s="113">
        <v>44.043186895011168</v>
      </c>
      <c r="D38" s="115">
        <v>1183</v>
      </c>
      <c r="E38" s="114">
        <v>1235</v>
      </c>
      <c r="F38" s="114">
        <v>1188</v>
      </c>
      <c r="G38" s="114">
        <v>1209</v>
      </c>
      <c r="H38" s="140">
        <v>1195</v>
      </c>
      <c r="I38" s="115">
        <v>-12</v>
      </c>
      <c r="J38" s="116">
        <v>-1.00418410041841</v>
      </c>
    </row>
    <row r="39" spans="1:10" s="110" customFormat="1" ht="13.5" customHeight="1" x14ac:dyDescent="0.2">
      <c r="A39" s="120"/>
      <c r="B39" s="119" t="s">
        <v>107</v>
      </c>
      <c r="C39" s="113">
        <v>55.956813104988832</v>
      </c>
      <c r="D39" s="115">
        <v>1503</v>
      </c>
      <c r="E39" s="114">
        <v>1611</v>
      </c>
      <c r="F39" s="114">
        <v>1542</v>
      </c>
      <c r="G39" s="114">
        <v>1653</v>
      </c>
      <c r="H39" s="140">
        <v>1578</v>
      </c>
      <c r="I39" s="115">
        <v>-75</v>
      </c>
      <c r="J39" s="116">
        <v>-4.752851711026616</v>
      </c>
    </row>
    <row r="40" spans="1:10" s="110" customFormat="1" ht="13.5" customHeight="1" x14ac:dyDescent="0.2">
      <c r="A40" s="118" t="s">
        <v>105</v>
      </c>
      <c r="B40" s="121" t="s">
        <v>108</v>
      </c>
      <c r="C40" s="113">
        <v>25.502606105733431</v>
      </c>
      <c r="D40" s="115">
        <v>685</v>
      </c>
      <c r="E40" s="114">
        <v>740</v>
      </c>
      <c r="F40" s="114">
        <v>685</v>
      </c>
      <c r="G40" s="114">
        <v>762</v>
      </c>
      <c r="H40" s="140">
        <v>640</v>
      </c>
      <c r="I40" s="115">
        <v>45</v>
      </c>
      <c r="J40" s="116">
        <v>7.03125</v>
      </c>
    </row>
    <row r="41" spans="1:10" s="110" customFormat="1" ht="13.5" customHeight="1" x14ac:dyDescent="0.2">
      <c r="A41" s="118"/>
      <c r="B41" s="121" t="s">
        <v>109</v>
      </c>
      <c r="C41" s="113">
        <v>29.523454951600893</v>
      </c>
      <c r="D41" s="115">
        <v>793</v>
      </c>
      <c r="E41" s="114">
        <v>877</v>
      </c>
      <c r="F41" s="114">
        <v>825</v>
      </c>
      <c r="G41" s="114">
        <v>899</v>
      </c>
      <c r="H41" s="140">
        <v>934</v>
      </c>
      <c r="I41" s="115">
        <v>-141</v>
      </c>
      <c r="J41" s="116">
        <v>-15.096359743040685</v>
      </c>
    </row>
    <row r="42" spans="1:10" s="110" customFormat="1" ht="13.5" customHeight="1" x14ac:dyDescent="0.2">
      <c r="A42" s="118"/>
      <c r="B42" s="121" t="s">
        <v>110</v>
      </c>
      <c r="C42" s="113">
        <v>17.46090841399851</v>
      </c>
      <c r="D42" s="115">
        <v>469</v>
      </c>
      <c r="E42" s="114">
        <v>487</v>
      </c>
      <c r="F42" s="114">
        <v>489</v>
      </c>
      <c r="G42" s="114">
        <v>501</v>
      </c>
      <c r="H42" s="140">
        <v>528</v>
      </c>
      <c r="I42" s="115">
        <v>-59</v>
      </c>
      <c r="J42" s="116">
        <v>-11.174242424242424</v>
      </c>
    </row>
    <row r="43" spans="1:10" s="110" customFormat="1" ht="13.5" customHeight="1" x14ac:dyDescent="0.2">
      <c r="A43" s="120"/>
      <c r="B43" s="121" t="s">
        <v>111</v>
      </c>
      <c r="C43" s="113">
        <v>27.513030528667162</v>
      </c>
      <c r="D43" s="115">
        <v>739</v>
      </c>
      <c r="E43" s="114">
        <v>742</v>
      </c>
      <c r="F43" s="114">
        <v>731</v>
      </c>
      <c r="G43" s="114">
        <v>700</v>
      </c>
      <c r="H43" s="140">
        <v>671</v>
      </c>
      <c r="I43" s="115">
        <v>68</v>
      </c>
      <c r="J43" s="116">
        <v>10.134128166915053</v>
      </c>
    </row>
    <row r="44" spans="1:10" s="110" customFormat="1" ht="13.5" customHeight="1" x14ac:dyDescent="0.2">
      <c r="A44" s="120"/>
      <c r="B44" s="121" t="s">
        <v>112</v>
      </c>
      <c r="C44" s="113" t="s">
        <v>513</v>
      </c>
      <c r="D44" s="115" t="s">
        <v>513</v>
      </c>
      <c r="E44" s="114">
        <v>81</v>
      </c>
      <c r="F44" s="114" t="s">
        <v>513</v>
      </c>
      <c r="G44" s="114" t="s">
        <v>513</v>
      </c>
      <c r="H44" s="140" t="s">
        <v>513</v>
      </c>
      <c r="I44" s="115" t="s">
        <v>513</v>
      </c>
      <c r="J44" s="116" t="s">
        <v>513</v>
      </c>
    </row>
    <row r="45" spans="1:10" s="110" customFormat="1" ht="13.5" customHeight="1" x14ac:dyDescent="0.2">
      <c r="A45" s="118" t="s">
        <v>113</v>
      </c>
      <c r="B45" s="122" t="s">
        <v>116</v>
      </c>
      <c r="C45" s="113">
        <v>91.250930752047651</v>
      </c>
      <c r="D45" s="115">
        <v>2451</v>
      </c>
      <c r="E45" s="114">
        <v>2567</v>
      </c>
      <c r="F45" s="114">
        <v>2481</v>
      </c>
      <c r="G45" s="114">
        <v>2589</v>
      </c>
      <c r="H45" s="140">
        <v>2530</v>
      </c>
      <c r="I45" s="115">
        <v>-79</v>
      </c>
      <c r="J45" s="116">
        <v>-3.1225296442687749</v>
      </c>
    </row>
    <row r="46" spans="1:10" s="110" customFormat="1" ht="13.5" customHeight="1" x14ac:dyDescent="0.2">
      <c r="A46" s="118"/>
      <c r="B46" s="119" t="s">
        <v>117</v>
      </c>
      <c r="C46" s="113">
        <v>8.6001489203276247</v>
      </c>
      <c r="D46" s="115">
        <v>231</v>
      </c>
      <c r="E46" s="114">
        <v>275</v>
      </c>
      <c r="F46" s="114">
        <v>246</v>
      </c>
      <c r="G46" s="114">
        <v>270</v>
      </c>
      <c r="H46" s="140">
        <v>239</v>
      </c>
      <c r="I46" s="115">
        <v>-8</v>
      </c>
      <c r="J46" s="116">
        <v>-3.3472803347280333</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1236</v>
      </c>
      <c r="E48" s="114">
        <v>1300</v>
      </c>
      <c r="F48" s="114">
        <v>1285</v>
      </c>
      <c r="G48" s="114">
        <v>1245</v>
      </c>
      <c r="H48" s="140">
        <v>1211</v>
      </c>
      <c r="I48" s="115">
        <v>25</v>
      </c>
      <c r="J48" s="116">
        <v>2.0644095788604457</v>
      </c>
    </row>
    <row r="49" spans="1:12" s="110" customFormat="1" ht="13.5" customHeight="1" x14ac:dyDescent="0.2">
      <c r="A49" s="118" t="s">
        <v>105</v>
      </c>
      <c r="B49" s="119" t="s">
        <v>106</v>
      </c>
      <c r="C49" s="113">
        <v>41.585760517799351</v>
      </c>
      <c r="D49" s="115">
        <v>514</v>
      </c>
      <c r="E49" s="114">
        <v>539</v>
      </c>
      <c r="F49" s="114">
        <v>533</v>
      </c>
      <c r="G49" s="114">
        <v>503</v>
      </c>
      <c r="H49" s="140">
        <v>490</v>
      </c>
      <c r="I49" s="115">
        <v>24</v>
      </c>
      <c r="J49" s="116">
        <v>4.8979591836734695</v>
      </c>
    </row>
    <row r="50" spans="1:12" s="110" customFormat="1" ht="13.5" customHeight="1" x14ac:dyDescent="0.2">
      <c r="A50" s="120"/>
      <c r="B50" s="119" t="s">
        <v>107</v>
      </c>
      <c r="C50" s="113">
        <v>58.414239482200649</v>
      </c>
      <c r="D50" s="115">
        <v>722</v>
      </c>
      <c r="E50" s="114">
        <v>761</v>
      </c>
      <c r="F50" s="114">
        <v>752</v>
      </c>
      <c r="G50" s="114">
        <v>742</v>
      </c>
      <c r="H50" s="140">
        <v>721</v>
      </c>
      <c r="I50" s="115">
        <v>1</v>
      </c>
      <c r="J50" s="116">
        <v>0.13869625520110956</v>
      </c>
    </row>
    <row r="51" spans="1:12" s="110" customFormat="1" ht="13.5" customHeight="1" x14ac:dyDescent="0.2">
      <c r="A51" s="118" t="s">
        <v>105</v>
      </c>
      <c r="B51" s="121" t="s">
        <v>108</v>
      </c>
      <c r="C51" s="113">
        <v>9.7087378640776691</v>
      </c>
      <c r="D51" s="115">
        <v>120</v>
      </c>
      <c r="E51" s="114">
        <v>131</v>
      </c>
      <c r="F51" s="114">
        <v>125</v>
      </c>
      <c r="G51" s="114">
        <v>116</v>
      </c>
      <c r="H51" s="140">
        <v>110</v>
      </c>
      <c r="I51" s="115">
        <v>10</v>
      </c>
      <c r="J51" s="116">
        <v>9.0909090909090917</v>
      </c>
    </row>
    <row r="52" spans="1:12" s="110" customFormat="1" ht="13.5" customHeight="1" x14ac:dyDescent="0.2">
      <c r="A52" s="118"/>
      <c r="B52" s="121" t="s">
        <v>109</v>
      </c>
      <c r="C52" s="113">
        <v>71.440129449838182</v>
      </c>
      <c r="D52" s="115">
        <v>883</v>
      </c>
      <c r="E52" s="114">
        <v>932</v>
      </c>
      <c r="F52" s="114">
        <v>930</v>
      </c>
      <c r="G52" s="114">
        <v>902</v>
      </c>
      <c r="H52" s="140">
        <v>891</v>
      </c>
      <c r="I52" s="115">
        <v>-8</v>
      </c>
      <c r="J52" s="116">
        <v>-0.89786756453423122</v>
      </c>
    </row>
    <row r="53" spans="1:12" s="110" customFormat="1" ht="13.5" customHeight="1" x14ac:dyDescent="0.2">
      <c r="A53" s="118"/>
      <c r="B53" s="121" t="s">
        <v>110</v>
      </c>
      <c r="C53" s="113">
        <v>17.961165048543688</v>
      </c>
      <c r="D53" s="115">
        <v>222</v>
      </c>
      <c r="E53" s="114">
        <v>222</v>
      </c>
      <c r="F53" s="114">
        <v>216</v>
      </c>
      <c r="G53" s="114">
        <v>214</v>
      </c>
      <c r="H53" s="140">
        <v>196</v>
      </c>
      <c r="I53" s="115">
        <v>26</v>
      </c>
      <c r="J53" s="116">
        <v>13.26530612244898</v>
      </c>
    </row>
    <row r="54" spans="1:12" s="110" customFormat="1" ht="13.5" customHeight="1" x14ac:dyDescent="0.2">
      <c r="A54" s="120"/>
      <c r="B54" s="121" t="s">
        <v>111</v>
      </c>
      <c r="C54" s="113">
        <v>0.88996763754045305</v>
      </c>
      <c r="D54" s="115">
        <v>11</v>
      </c>
      <c r="E54" s="114">
        <v>15</v>
      </c>
      <c r="F54" s="114">
        <v>14</v>
      </c>
      <c r="G54" s="114">
        <v>13</v>
      </c>
      <c r="H54" s="140">
        <v>14</v>
      </c>
      <c r="I54" s="115">
        <v>-3</v>
      </c>
      <c r="J54" s="116">
        <v>-21.428571428571427</v>
      </c>
    </row>
    <row r="55" spans="1:12" s="110" customFormat="1" ht="13.5" customHeight="1" x14ac:dyDescent="0.2">
      <c r="A55" s="120"/>
      <c r="B55" s="121" t="s">
        <v>112</v>
      </c>
      <c r="C55" s="113" t="s">
        <v>513</v>
      </c>
      <c r="D55" s="115" t="s">
        <v>513</v>
      </c>
      <c r="E55" s="114">
        <v>4</v>
      </c>
      <c r="F55" s="114" t="s">
        <v>513</v>
      </c>
      <c r="G55" s="114" t="s">
        <v>513</v>
      </c>
      <c r="H55" s="140" t="s">
        <v>513</v>
      </c>
      <c r="I55" s="115" t="s">
        <v>513</v>
      </c>
      <c r="J55" s="116" t="s">
        <v>513</v>
      </c>
    </row>
    <row r="56" spans="1:12" s="110" customFormat="1" ht="13.5" customHeight="1" x14ac:dyDescent="0.2">
      <c r="A56" s="118" t="s">
        <v>113</v>
      </c>
      <c r="B56" s="122" t="s">
        <v>116</v>
      </c>
      <c r="C56" s="113">
        <v>93.122977346278319</v>
      </c>
      <c r="D56" s="115">
        <v>1151</v>
      </c>
      <c r="E56" s="114">
        <v>1199</v>
      </c>
      <c r="F56" s="114">
        <v>1185</v>
      </c>
      <c r="G56" s="114">
        <v>1147</v>
      </c>
      <c r="H56" s="140">
        <v>1135</v>
      </c>
      <c r="I56" s="115">
        <v>16</v>
      </c>
      <c r="J56" s="116">
        <v>1.4096916299559472</v>
      </c>
    </row>
    <row r="57" spans="1:12" s="110" customFormat="1" ht="13.5" customHeight="1" x14ac:dyDescent="0.2">
      <c r="A57" s="142"/>
      <c r="B57" s="124" t="s">
        <v>117</v>
      </c>
      <c r="C57" s="125">
        <v>6.8770226537216832</v>
      </c>
      <c r="D57" s="143">
        <v>85</v>
      </c>
      <c r="E57" s="144">
        <v>101</v>
      </c>
      <c r="F57" s="144">
        <v>99</v>
      </c>
      <c r="G57" s="144">
        <v>98</v>
      </c>
      <c r="H57" s="145">
        <v>76</v>
      </c>
      <c r="I57" s="143">
        <v>9</v>
      </c>
      <c r="J57" s="146">
        <v>11.842105263157896</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24438</v>
      </c>
      <c r="E12" s="236">
        <v>24458</v>
      </c>
      <c r="F12" s="114">
        <v>24714</v>
      </c>
      <c r="G12" s="114">
        <v>24383</v>
      </c>
      <c r="H12" s="140">
        <v>24203</v>
      </c>
      <c r="I12" s="115">
        <v>235</v>
      </c>
      <c r="J12" s="116">
        <v>0.97095401396521097</v>
      </c>
    </row>
    <row r="13" spans="1:15" s="110" customFormat="1" ht="12" customHeight="1" x14ac:dyDescent="0.2">
      <c r="A13" s="118" t="s">
        <v>105</v>
      </c>
      <c r="B13" s="119" t="s">
        <v>106</v>
      </c>
      <c r="C13" s="113">
        <v>43.686062689254442</v>
      </c>
      <c r="D13" s="115">
        <v>10676</v>
      </c>
      <c r="E13" s="114">
        <v>10695</v>
      </c>
      <c r="F13" s="114">
        <v>10889</v>
      </c>
      <c r="G13" s="114">
        <v>10763</v>
      </c>
      <c r="H13" s="140">
        <v>10613</v>
      </c>
      <c r="I13" s="115">
        <v>63</v>
      </c>
      <c r="J13" s="116">
        <v>0.59361160840478655</v>
      </c>
    </row>
    <row r="14" spans="1:15" s="110" customFormat="1" ht="12" customHeight="1" x14ac:dyDescent="0.2">
      <c r="A14" s="118"/>
      <c r="B14" s="119" t="s">
        <v>107</v>
      </c>
      <c r="C14" s="113">
        <v>56.313937310745558</v>
      </c>
      <c r="D14" s="115">
        <v>13762</v>
      </c>
      <c r="E14" s="114">
        <v>13763</v>
      </c>
      <c r="F14" s="114">
        <v>13825</v>
      </c>
      <c r="G14" s="114">
        <v>13620</v>
      </c>
      <c r="H14" s="140">
        <v>13590</v>
      </c>
      <c r="I14" s="115">
        <v>172</v>
      </c>
      <c r="J14" s="116">
        <v>1.2656364974245768</v>
      </c>
    </row>
    <row r="15" spans="1:15" s="110" customFormat="1" ht="12" customHeight="1" x14ac:dyDescent="0.2">
      <c r="A15" s="118" t="s">
        <v>105</v>
      </c>
      <c r="B15" s="121" t="s">
        <v>108</v>
      </c>
      <c r="C15" s="113">
        <v>7.9057205990670267</v>
      </c>
      <c r="D15" s="115">
        <v>1932</v>
      </c>
      <c r="E15" s="114">
        <v>1945</v>
      </c>
      <c r="F15" s="114">
        <v>2003</v>
      </c>
      <c r="G15" s="114">
        <v>1764</v>
      </c>
      <c r="H15" s="140">
        <v>1751</v>
      </c>
      <c r="I15" s="115">
        <v>181</v>
      </c>
      <c r="J15" s="116">
        <v>10.336950314106225</v>
      </c>
    </row>
    <row r="16" spans="1:15" s="110" customFormat="1" ht="12" customHeight="1" x14ac:dyDescent="0.2">
      <c r="A16" s="118"/>
      <c r="B16" s="121" t="s">
        <v>109</v>
      </c>
      <c r="C16" s="113">
        <v>68.160242245682952</v>
      </c>
      <c r="D16" s="115">
        <v>16657</v>
      </c>
      <c r="E16" s="114">
        <v>16684</v>
      </c>
      <c r="F16" s="114">
        <v>16881</v>
      </c>
      <c r="G16" s="114">
        <v>16827</v>
      </c>
      <c r="H16" s="140">
        <v>16759</v>
      </c>
      <c r="I16" s="115">
        <v>-102</v>
      </c>
      <c r="J16" s="116">
        <v>-0.60862819977325611</v>
      </c>
    </row>
    <row r="17" spans="1:10" s="110" customFormat="1" ht="12" customHeight="1" x14ac:dyDescent="0.2">
      <c r="A17" s="118"/>
      <c r="B17" s="121" t="s">
        <v>110</v>
      </c>
      <c r="C17" s="113">
        <v>22.800556510352731</v>
      </c>
      <c r="D17" s="115">
        <v>5572</v>
      </c>
      <c r="E17" s="114">
        <v>5567</v>
      </c>
      <c r="F17" s="114">
        <v>5571</v>
      </c>
      <c r="G17" s="114">
        <v>5526</v>
      </c>
      <c r="H17" s="140">
        <v>5433</v>
      </c>
      <c r="I17" s="115">
        <v>139</v>
      </c>
      <c r="J17" s="116">
        <v>2.5584391680471192</v>
      </c>
    </row>
    <row r="18" spans="1:10" s="110" customFormat="1" ht="12" customHeight="1" x14ac:dyDescent="0.2">
      <c r="A18" s="120"/>
      <c r="B18" s="121" t="s">
        <v>111</v>
      </c>
      <c r="C18" s="113">
        <v>1.1334806448972912</v>
      </c>
      <c r="D18" s="115">
        <v>277</v>
      </c>
      <c r="E18" s="114">
        <v>262</v>
      </c>
      <c r="F18" s="114">
        <v>259</v>
      </c>
      <c r="G18" s="114">
        <v>266</v>
      </c>
      <c r="H18" s="140">
        <v>260</v>
      </c>
      <c r="I18" s="115">
        <v>17</v>
      </c>
      <c r="J18" s="116">
        <v>6.5384615384615383</v>
      </c>
    </row>
    <row r="19" spans="1:10" s="110" customFormat="1" ht="12" customHeight="1" x14ac:dyDescent="0.2">
      <c r="A19" s="120"/>
      <c r="B19" s="121" t="s">
        <v>112</v>
      </c>
      <c r="C19" s="113">
        <v>0.39692282510843768</v>
      </c>
      <c r="D19" s="115">
        <v>97</v>
      </c>
      <c r="E19" s="114">
        <v>83</v>
      </c>
      <c r="F19" s="114">
        <v>77</v>
      </c>
      <c r="G19" s="114">
        <v>78</v>
      </c>
      <c r="H19" s="140">
        <v>80</v>
      </c>
      <c r="I19" s="115">
        <v>17</v>
      </c>
      <c r="J19" s="116">
        <v>21.25</v>
      </c>
    </row>
    <row r="20" spans="1:10" s="110" customFormat="1" ht="12" customHeight="1" x14ac:dyDescent="0.2">
      <c r="A20" s="118" t="s">
        <v>113</v>
      </c>
      <c r="B20" s="119" t="s">
        <v>181</v>
      </c>
      <c r="C20" s="113">
        <v>63.929126769784759</v>
      </c>
      <c r="D20" s="115">
        <v>15623</v>
      </c>
      <c r="E20" s="114">
        <v>15685</v>
      </c>
      <c r="F20" s="114">
        <v>15973</v>
      </c>
      <c r="G20" s="114">
        <v>15893</v>
      </c>
      <c r="H20" s="140">
        <v>15857</v>
      </c>
      <c r="I20" s="115">
        <v>-234</v>
      </c>
      <c r="J20" s="116">
        <v>-1.4756889701709024</v>
      </c>
    </row>
    <row r="21" spans="1:10" s="110" customFormat="1" ht="12" customHeight="1" x14ac:dyDescent="0.2">
      <c r="A21" s="118"/>
      <c r="B21" s="119" t="s">
        <v>182</v>
      </c>
      <c r="C21" s="113">
        <v>36.070873230215241</v>
      </c>
      <c r="D21" s="115">
        <v>8815</v>
      </c>
      <c r="E21" s="114">
        <v>8773</v>
      </c>
      <c r="F21" s="114">
        <v>8741</v>
      </c>
      <c r="G21" s="114">
        <v>8490</v>
      </c>
      <c r="H21" s="140">
        <v>8346</v>
      </c>
      <c r="I21" s="115">
        <v>469</v>
      </c>
      <c r="J21" s="116">
        <v>5.6194584231967406</v>
      </c>
    </row>
    <row r="22" spans="1:10" s="110" customFormat="1" ht="12" customHeight="1" x14ac:dyDescent="0.2">
      <c r="A22" s="118" t="s">
        <v>113</v>
      </c>
      <c r="B22" s="119" t="s">
        <v>116</v>
      </c>
      <c r="C22" s="113">
        <v>93.256403961044271</v>
      </c>
      <c r="D22" s="115">
        <v>22790</v>
      </c>
      <c r="E22" s="114">
        <v>22866</v>
      </c>
      <c r="F22" s="114">
        <v>23027</v>
      </c>
      <c r="G22" s="114">
        <v>22747</v>
      </c>
      <c r="H22" s="140">
        <v>22704</v>
      </c>
      <c r="I22" s="115">
        <v>86</v>
      </c>
      <c r="J22" s="116">
        <v>0.37878787878787878</v>
      </c>
    </row>
    <row r="23" spans="1:10" s="110" customFormat="1" ht="12" customHeight="1" x14ac:dyDescent="0.2">
      <c r="A23" s="118"/>
      <c r="B23" s="119" t="s">
        <v>117</v>
      </c>
      <c r="C23" s="113">
        <v>6.6985841721908503</v>
      </c>
      <c r="D23" s="115">
        <v>1637</v>
      </c>
      <c r="E23" s="114">
        <v>1584</v>
      </c>
      <c r="F23" s="114">
        <v>1681</v>
      </c>
      <c r="G23" s="114">
        <v>1629</v>
      </c>
      <c r="H23" s="140">
        <v>1493</v>
      </c>
      <c r="I23" s="115">
        <v>144</v>
      </c>
      <c r="J23" s="116">
        <v>9.6450100468854654</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799606</v>
      </c>
      <c r="E25" s="236">
        <v>804186</v>
      </c>
      <c r="F25" s="236">
        <v>813199</v>
      </c>
      <c r="G25" s="236">
        <v>804770</v>
      </c>
      <c r="H25" s="241">
        <v>803424</v>
      </c>
      <c r="I25" s="235">
        <v>-3818</v>
      </c>
      <c r="J25" s="116">
        <v>-0.4752160751981519</v>
      </c>
    </row>
    <row r="26" spans="1:10" s="110" customFormat="1" ht="12" customHeight="1" x14ac:dyDescent="0.2">
      <c r="A26" s="118" t="s">
        <v>105</v>
      </c>
      <c r="B26" s="119" t="s">
        <v>106</v>
      </c>
      <c r="C26" s="113">
        <v>51.70709074219053</v>
      </c>
      <c r="D26" s="115">
        <v>413453</v>
      </c>
      <c r="E26" s="114">
        <v>415120</v>
      </c>
      <c r="F26" s="114">
        <v>421909</v>
      </c>
      <c r="G26" s="114">
        <v>416836</v>
      </c>
      <c r="H26" s="140">
        <v>414841</v>
      </c>
      <c r="I26" s="115">
        <v>-1388</v>
      </c>
      <c r="J26" s="116">
        <v>-0.33458602211449689</v>
      </c>
    </row>
    <row r="27" spans="1:10" s="110" customFormat="1" ht="12" customHeight="1" x14ac:dyDescent="0.2">
      <c r="A27" s="118"/>
      <c r="B27" s="119" t="s">
        <v>107</v>
      </c>
      <c r="C27" s="113">
        <v>48.29290925780947</v>
      </c>
      <c r="D27" s="115">
        <v>386153</v>
      </c>
      <c r="E27" s="114">
        <v>389066</v>
      </c>
      <c r="F27" s="114">
        <v>391290</v>
      </c>
      <c r="G27" s="114">
        <v>387934</v>
      </c>
      <c r="H27" s="140">
        <v>388583</v>
      </c>
      <c r="I27" s="115">
        <v>-2430</v>
      </c>
      <c r="J27" s="116">
        <v>-0.62534902453272534</v>
      </c>
    </row>
    <row r="28" spans="1:10" s="110" customFormat="1" ht="12" customHeight="1" x14ac:dyDescent="0.2">
      <c r="A28" s="118" t="s">
        <v>105</v>
      </c>
      <c r="B28" s="121" t="s">
        <v>108</v>
      </c>
      <c r="C28" s="113">
        <v>8.3681212997401229</v>
      </c>
      <c r="D28" s="115">
        <v>66912</v>
      </c>
      <c r="E28" s="114">
        <v>68470</v>
      </c>
      <c r="F28" s="114">
        <v>70212</v>
      </c>
      <c r="G28" s="114">
        <v>62374</v>
      </c>
      <c r="H28" s="140">
        <v>63598</v>
      </c>
      <c r="I28" s="115">
        <v>3314</v>
      </c>
      <c r="J28" s="116">
        <v>5.2108556872857639</v>
      </c>
    </row>
    <row r="29" spans="1:10" s="110" customFormat="1" ht="12" customHeight="1" x14ac:dyDescent="0.2">
      <c r="A29" s="118"/>
      <c r="B29" s="121" t="s">
        <v>109</v>
      </c>
      <c r="C29" s="113">
        <v>66.830914225255938</v>
      </c>
      <c r="D29" s="115">
        <v>534384</v>
      </c>
      <c r="E29" s="114">
        <v>536850</v>
      </c>
      <c r="F29" s="114">
        <v>543971</v>
      </c>
      <c r="G29" s="114">
        <v>545125</v>
      </c>
      <c r="H29" s="140">
        <v>545530</v>
      </c>
      <c r="I29" s="115">
        <v>-11146</v>
      </c>
      <c r="J29" s="116">
        <v>-2.0431506974868476</v>
      </c>
    </row>
    <row r="30" spans="1:10" s="110" customFormat="1" ht="12" customHeight="1" x14ac:dyDescent="0.2">
      <c r="A30" s="118"/>
      <c r="B30" s="121" t="s">
        <v>110</v>
      </c>
      <c r="C30" s="113">
        <v>23.861501789631394</v>
      </c>
      <c r="D30" s="115">
        <v>190798</v>
      </c>
      <c r="E30" s="114">
        <v>191182</v>
      </c>
      <c r="F30" s="114">
        <v>191625</v>
      </c>
      <c r="G30" s="114">
        <v>190070</v>
      </c>
      <c r="H30" s="140">
        <v>187471</v>
      </c>
      <c r="I30" s="115">
        <v>3327</v>
      </c>
      <c r="J30" s="116">
        <v>1.7746744829867021</v>
      </c>
    </row>
    <row r="31" spans="1:10" s="110" customFormat="1" ht="12" customHeight="1" x14ac:dyDescent="0.2">
      <c r="A31" s="120"/>
      <c r="B31" s="121" t="s">
        <v>111</v>
      </c>
      <c r="C31" s="113">
        <v>0.93946268537254596</v>
      </c>
      <c r="D31" s="115">
        <v>7512</v>
      </c>
      <c r="E31" s="114">
        <v>7684</v>
      </c>
      <c r="F31" s="114">
        <v>7391</v>
      </c>
      <c r="G31" s="114">
        <v>7201</v>
      </c>
      <c r="H31" s="140">
        <v>6825</v>
      </c>
      <c r="I31" s="115">
        <v>687</v>
      </c>
      <c r="J31" s="116">
        <v>10.065934065934066</v>
      </c>
    </row>
    <row r="32" spans="1:10" s="110" customFormat="1" ht="12" customHeight="1" x14ac:dyDescent="0.2">
      <c r="A32" s="120"/>
      <c r="B32" s="121" t="s">
        <v>112</v>
      </c>
      <c r="C32" s="113">
        <v>0.28163870706322863</v>
      </c>
      <c r="D32" s="115">
        <v>2252</v>
      </c>
      <c r="E32" s="114">
        <v>2283</v>
      </c>
      <c r="F32" s="114">
        <v>2241</v>
      </c>
      <c r="G32" s="114">
        <v>2035</v>
      </c>
      <c r="H32" s="140">
        <v>1876</v>
      </c>
      <c r="I32" s="115">
        <v>376</v>
      </c>
      <c r="J32" s="116">
        <v>20.042643923240938</v>
      </c>
    </row>
    <row r="33" spans="1:10" s="110" customFormat="1" ht="12" customHeight="1" x14ac:dyDescent="0.2">
      <c r="A33" s="118" t="s">
        <v>113</v>
      </c>
      <c r="B33" s="119" t="s">
        <v>181</v>
      </c>
      <c r="C33" s="113">
        <v>71.693434016253008</v>
      </c>
      <c r="D33" s="115">
        <v>573265</v>
      </c>
      <c r="E33" s="114">
        <v>577321</v>
      </c>
      <c r="F33" s="114">
        <v>586617</v>
      </c>
      <c r="G33" s="114">
        <v>581137</v>
      </c>
      <c r="H33" s="140">
        <v>582266</v>
      </c>
      <c r="I33" s="115">
        <v>-9001</v>
      </c>
      <c r="J33" s="116">
        <v>-1.5458570481532496</v>
      </c>
    </row>
    <row r="34" spans="1:10" s="110" customFormat="1" ht="12" customHeight="1" x14ac:dyDescent="0.2">
      <c r="A34" s="118"/>
      <c r="B34" s="119" t="s">
        <v>182</v>
      </c>
      <c r="C34" s="113">
        <v>28.306565983746996</v>
      </c>
      <c r="D34" s="115">
        <v>226341</v>
      </c>
      <c r="E34" s="114">
        <v>226865</v>
      </c>
      <c r="F34" s="114">
        <v>226582</v>
      </c>
      <c r="G34" s="114">
        <v>223633</v>
      </c>
      <c r="H34" s="140">
        <v>221158</v>
      </c>
      <c r="I34" s="115">
        <v>5183</v>
      </c>
      <c r="J34" s="116">
        <v>2.3435733728827355</v>
      </c>
    </row>
    <row r="35" spans="1:10" s="110" customFormat="1" ht="12" customHeight="1" x14ac:dyDescent="0.2">
      <c r="A35" s="118" t="s">
        <v>113</v>
      </c>
      <c r="B35" s="119" t="s">
        <v>116</v>
      </c>
      <c r="C35" s="113">
        <v>94.184010625232929</v>
      </c>
      <c r="D35" s="115">
        <v>753101</v>
      </c>
      <c r="E35" s="114">
        <v>758513</v>
      </c>
      <c r="F35" s="114">
        <v>766260</v>
      </c>
      <c r="G35" s="114">
        <v>760324</v>
      </c>
      <c r="H35" s="140">
        <v>760644</v>
      </c>
      <c r="I35" s="115">
        <v>-7543</v>
      </c>
      <c r="J35" s="116">
        <v>-0.99165969888673278</v>
      </c>
    </row>
    <row r="36" spans="1:10" s="110" customFormat="1" ht="12" customHeight="1" x14ac:dyDescent="0.2">
      <c r="A36" s="118"/>
      <c r="B36" s="119" t="s">
        <v>117</v>
      </c>
      <c r="C36" s="113">
        <v>5.8013571684054392</v>
      </c>
      <c r="D36" s="115">
        <v>46388</v>
      </c>
      <c r="E36" s="114">
        <v>45539</v>
      </c>
      <c r="F36" s="114">
        <v>46807</v>
      </c>
      <c r="G36" s="114">
        <v>44313</v>
      </c>
      <c r="H36" s="140">
        <v>42653</v>
      </c>
      <c r="I36" s="115">
        <v>3735</v>
      </c>
      <c r="J36" s="116">
        <v>8.75671113403512</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23972</v>
      </c>
      <c r="E64" s="236">
        <v>24065</v>
      </c>
      <c r="F64" s="236">
        <v>24206</v>
      </c>
      <c r="G64" s="236">
        <v>23825</v>
      </c>
      <c r="H64" s="140">
        <v>23644</v>
      </c>
      <c r="I64" s="115">
        <v>328</v>
      </c>
      <c r="J64" s="116">
        <v>1.3872441211300965</v>
      </c>
    </row>
    <row r="65" spans="1:12" s="110" customFormat="1" ht="12" customHeight="1" x14ac:dyDescent="0.2">
      <c r="A65" s="118" t="s">
        <v>105</v>
      </c>
      <c r="B65" s="119" t="s">
        <v>106</v>
      </c>
      <c r="C65" s="113">
        <v>50.750876022025693</v>
      </c>
      <c r="D65" s="235">
        <v>12166</v>
      </c>
      <c r="E65" s="236">
        <v>12207</v>
      </c>
      <c r="F65" s="236">
        <v>12329</v>
      </c>
      <c r="G65" s="236">
        <v>12096</v>
      </c>
      <c r="H65" s="140">
        <v>11947</v>
      </c>
      <c r="I65" s="115">
        <v>219</v>
      </c>
      <c r="J65" s="116">
        <v>1.8330961747719092</v>
      </c>
    </row>
    <row r="66" spans="1:12" s="110" customFormat="1" ht="12" customHeight="1" x14ac:dyDescent="0.2">
      <c r="A66" s="118"/>
      <c r="B66" s="119" t="s">
        <v>107</v>
      </c>
      <c r="C66" s="113">
        <v>49.249123977974307</v>
      </c>
      <c r="D66" s="235">
        <v>11806</v>
      </c>
      <c r="E66" s="236">
        <v>11858</v>
      </c>
      <c r="F66" s="236">
        <v>11877</v>
      </c>
      <c r="G66" s="236">
        <v>11729</v>
      </c>
      <c r="H66" s="140">
        <v>11697</v>
      </c>
      <c r="I66" s="115">
        <v>109</v>
      </c>
      <c r="J66" s="116">
        <v>0.93186287082157815</v>
      </c>
    </row>
    <row r="67" spans="1:12" s="110" customFormat="1" ht="12" customHeight="1" x14ac:dyDescent="0.2">
      <c r="A67" s="118" t="s">
        <v>105</v>
      </c>
      <c r="B67" s="121" t="s">
        <v>108</v>
      </c>
      <c r="C67" s="113">
        <v>8.2471216419155677</v>
      </c>
      <c r="D67" s="235">
        <v>1977</v>
      </c>
      <c r="E67" s="236">
        <v>2040</v>
      </c>
      <c r="F67" s="236">
        <v>2051</v>
      </c>
      <c r="G67" s="236">
        <v>1773</v>
      </c>
      <c r="H67" s="140">
        <v>1807</v>
      </c>
      <c r="I67" s="115">
        <v>170</v>
      </c>
      <c r="J67" s="116">
        <v>9.4078583287216375</v>
      </c>
    </row>
    <row r="68" spans="1:12" s="110" customFormat="1" ht="12" customHeight="1" x14ac:dyDescent="0.2">
      <c r="A68" s="118"/>
      <c r="B68" s="121" t="s">
        <v>109</v>
      </c>
      <c r="C68" s="113">
        <v>70.044218254630408</v>
      </c>
      <c r="D68" s="235">
        <v>16791</v>
      </c>
      <c r="E68" s="236">
        <v>16853</v>
      </c>
      <c r="F68" s="236">
        <v>17025</v>
      </c>
      <c r="G68" s="236">
        <v>16966</v>
      </c>
      <c r="H68" s="140">
        <v>16824</v>
      </c>
      <c r="I68" s="115">
        <v>-33</v>
      </c>
      <c r="J68" s="116">
        <v>-0.19614835948644793</v>
      </c>
    </row>
    <row r="69" spans="1:12" s="110" customFormat="1" ht="12" customHeight="1" x14ac:dyDescent="0.2">
      <c r="A69" s="118"/>
      <c r="B69" s="121" t="s">
        <v>110</v>
      </c>
      <c r="C69" s="113">
        <v>20.436342399466042</v>
      </c>
      <c r="D69" s="235">
        <v>4899</v>
      </c>
      <c r="E69" s="236">
        <v>4873</v>
      </c>
      <c r="F69" s="236">
        <v>4848</v>
      </c>
      <c r="G69" s="236">
        <v>4808</v>
      </c>
      <c r="H69" s="140">
        <v>4749</v>
      </c>
      <c r="I69" s="115">
        <v>150</v>
      </c>
      <c r="J69" s="116">
        <v>3.1585596967782692</v>
      </c>
    </row>
    <row r="70" spans="1:12" s="110" customFormat="1" ht="12" customHeight="1" x14ac:dyDescent="0.2">
      <c r="A70" s="120"/>
      <c r="B70" s="121" t="s">
        <v>111</v>
      </c>
      <c r="C70" s="113">
        <v>1.272317703987986</v>
      </c>
      <c r="D70" s="235">
        <v>305</v>
      </c>
      <c r="E70" s="236">
        <v>299</v>
      </c>
      <c r="F70" s="236">
        <v>282</v>
      </c>
      <c r="G70" s="236">
        <v>278</v>
      </c>
      <c r="H70" s="140">
        <v>264</v>
      </c>
      <c r="I70" s="115">
        <v>41</v>
      </c>
      <c r="J70" s="116">
        <v>15.530303030303031</v>
      </c>
    </row>
    <row r="71" spans="1:12" s="110" customFormat="1" ht="12" customHeight="1" x14ac:dyDescent="0.2">
      <c r="A71" s="120"/>
      <c r="B71" s="121" t="s">
        <v>112</v>
      </c>
      <c r="C71" s="113">
        <v>0.42132487902552979</v>
      </c>
      <c r="D71" s="235">
        <v>101</v>
      </c>
      <c r="E71" s="236">
        <v>105</v>
      </c>
      <c r="F71" s="236">
        <v>95</v>
      </c>
      <c r="G71" s="236">
        <v>91</v>
      </c>
      <c r="H71" s="140">
        <v>81</v>
      </c>
      <c r="I71" s="115">
        <v>20</v>
      </c>
      <c r="J71" s="116">
        <v>24.691358024691358</v>
      </c>
    </row>
    <row r="72" spans="1:12" s="110" customFormat="1" ht="12" customHeight="1" x14ac:dyDescent="0.2">
      <c r="A72" s="118" t="s">
        <v>113</v>
      </c>
      <c r="B72" s="119" t="s">
        <v>181</v>
      </c>
      <c r="C72" s="113">
        <v>66.627732354413482</v>
      </c>
      <c r="D72" s="235">
        <v>15972</v>
      </c>
      <c r="E72" s="236">
        <v>16074</v>
      </c>
      <c r="F72" s="236">
        <v>16264</v>
      </c>
      <c r="G72" s="236">
        <v>16103</v>
      </c>
      <c r="H72" s="140">
        <v>16097</v>
      </c>
      <c r="I72" s="115">
        <v>-125</v>
      </c>
      <c r="J72" s="116">
        <v>-0.77654221283468972</v>
      </c>
    </row>
    <row r="73" spans="1:12" s="110" customFormat="1" ht="12" customHeight="1" x14ac:dyDescent="0.2">
      <c r="A73" s="118"/>
      <c r="B73" s="119" t="s">
        <v>182</v>
      </c>
      <c r="C73" s="113">
        <v>33.372267645586518</v>
      </c>
      <c r="D73" s="115">
        <v>8000</v>
      </c>
      <c r="E73" s="114">
        <v>7991</v>
      </c>
      <c r="F73" s="114">
        <v>7942</v>
      </c>
      <c r="G73" s="114">
        <v>7722</v>
      </c>
      <c r="H73" s="140">
        <v>7547</v>
      </c>
      <c r="I73" s="115">
        <v>453</v>
      </c>
      <c r="J73" s="116">
        <v>6.0023850536637076</v>
      </c>
    </row>
    <row r="74" spans="1:12" s="110" customFormat="1" ht="12" customHeight="1" x14ac:dyDescent="0.2">
      <c r="A74" s="118" t="s">
        <v>113</v>
      </c>
      <c r="B74" s="119" t="s">
        <v>116</v>
      </c>
      <c r="C74" s="113">
        <v>92.149174036375769</v>
      </c>
      <c r="D74" s="115">
        <v>22090</v>
      </c>
      <c r="E74" s="114">
        <v>22211</v>
      </c>
      <c r="F74" s="114">
        <v>22320</v>
      </c>
      <c r="G74" s="114">
        <v>22057</v>
      </c>
      <c r="H74" s="140">
        <v>21993</v>
      </c>
      <c r="I74" s="115">
        <v>97</v>
      </c>
      <c r="J74" s="116">
        <v>0.44104942481698722</v>
      </c>
    </row>
    <row r="75" spans="1:12" s="110" customFormat="1" ht="12" customHeight="1" x14ac:dyDescent="0.2">
      <c r="A75" s="142"/>
      <c r="B75" s="124" t="s">
        <v>117</v>
      </c>
      <c r="C75" s="125">
        <v>7.7965960287001499</v>
      </c>
      <c r="D75" s="143">
        <v>1869</v>
      </c>
      <c r="E75" s="144">
        <v>1842</v>
      </c>
      <c r="F75" s="144">
        <v>1874</v>
      </c>
      <c r="G75" s="144">
        <v>1754</v>
      </c>
      <c r="H75" s="145">
        <v>1635</v>
      </c>
      <c r="I75" s="143">
        <v>234</v>
      </c>
      <c r="J75" s="146">
        <v>14.311926605504587</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24438</v>
      </c>
      <c r="G11" s="114">
        <v>24458</v>
      </c>
      <c r="H11" s="114">
        <v>24714</v>
      </c>
      <c r="I11" s="114">
        <v>24383</v>
      </c>
      <c r="J11" s="140">
        <v>24203</v>
      </c>
      <c r="K11" s="114">
        <v>235</v>
      </c>
      <c r="L11" s="116">
        <v>0.97095401396521097</v>
      </c>
    </row>
    <row r="12" spans="1:17" s="110" customFormat="1" ht="24.95" customHeight="1" x14ac:dyDescent="0.2">
      <c r="A12" s="604" t="s">
        <v>185</v>
      </c>
      <c r="B12" s="605"/>
      <c r="C12" s="605"/>
      <c r="D12" s="606"/>
      <c r="E12" s="113">
        <v>43.686062689254442</v>
      </c>
      <c r="F12" s="115">
        <v>10676</v>
      </c>
      <c r="G12" s="114">
        <v>10695</v>
      </c>
      <c r="H12" s="114">
        <v>10889</v>
      </c>
      <c r="I12" s="114">
        <v>10763</v>
      </c>
      <c r="J12" s="140">
        <v>10613</v>
      </c>
      <c r="K12" s="114">
        <v>63</v>
      </c>
      <c r="L12" s="116">
        <v>0.59361160840478655</v>
      </c>
    </row>
    <row r="13" spans="1:17" s="110" customFormat="1" ht="15" customHeight="1" x14ac:dyDescent="0.2">
      <c r="A13" s="120"/>
      <c r="B13" s="612" t="s">
        <v>107</v>
      </c>
      <c r="C13" s="612"/>
      <c r="E13" s="113">
        <v>56.313937310745558</v>
      </c>
      <c r="F13" s="115">
        <v>13762</v>
      </c>
      <c r="G13" s="114">
        <v>13763</v>
      </c>
      <c r="H13" s="114">
        <v>13825</v>
      </c>
      <c r="I13" s="114">
        <v>13620</v>
      </c>
      <c r="J13" s="140">
        <v>13590</v>
      </c>
      <c r="K13" s="114">
        <v>172</v>
      </c>
      <c r="L13" s="116">
        <v>1.2656364974245768</v>
      </c>
    </row>
    <row r="14" spans="1:17" s="110" customFormat="1" ht="24.95" customHeight="1" x14ac:dyDescent="0.2">
      <c r="A14" s="604" t="s">
        <v>186</v>
      </c>
      <c r="B14" s="605"/>
      <c r="C14" s="605"/>
      <c r="D14" s="606"/>
      <c r="E14" s="113">
        <v>7.9057205990670267</v>
      </c>
      <c r="F14" s="115">
        <v>1932</v>
      </c>
      <c r="G14" s="114">
        <v>1945</v>
      </c>
      <c r="H14" s="114">
        <v>2003</v>
      </c>
      <c r="I14" s="114">
        <v>1764</v>
      </c>
      <c r="J14" s="140">
        <v>1751</v>
      </c>
      <c r="K14" s="114">
        <v>181</v>
      </c>
      <c r="L14" s="116">
        <v>10.336950314106225</v>
      </c>
    </row>
    <row r="15" spans="1:17" s="110" customFormat="1" ht="15" customHeight="1" x14ac:dyDescent="0.2">
      <c r="A15" s="120"/>
      <c r="B15" s="119"/>
      <c r="C15" s="258" t="s">
        <v>106</v>
      </c>
      <c r="E15" s="113">
        <v>49.741200828157353</v>
      </c>
      <c r="F15" s="115">
        <v>961</v>
      </c>
      <c r="G15" s="114">
        <v>961</v>
      </c>
      <c r="H15" s="114">
        <v>1020</v>
      </c>
      <c r="I15" s="114">
        <v>898</v>
      </c>
      <c r="J15" s="140">
        <v>866</v>
      </c>
      <c r="K15" s="114">
        <v>95</v>
      </c>
      <c r="L15" s="116">
        <v>10.969976905311778</v>
      </c>
    </row>
    <row r="16" spans="1:17" s="110" customFormat="1" ht="15" customHeight="1" x14ac:dyDescent="0.2">
      <c r="A16" s="120"/>
      <c r="B16" s="119"/>
      <c r="C16" s="258" t="s">
        <v>107</v>
      </c>
      <c r="E16" s="113">
        <v>50.258799171842647</v>
      </c>
      <c r="F16" s="115">
        <v>971</v>
      </c>
      <c r="G16" s="114">
        <v>984</v>
      </c>
      <c r="H16" s="114">
        <v>983</v>
      </c>
      <c r="I16" s="114">
        <v>866</v>
      </c>
      <c r="J16" s="140">
        <v>885</v>
      </c>
      <c r="K16" s="114">
        <v>86</v>
      </c>
      <c r="L16" s="116">
        <v>9.7175141242937855</v>
      </c>
    </row>
    <row r="17" spans="1:12" s="110" customFormat="1" ht="15" customHeight="1" x14ac:dyDescent="0.2">
      <c r="A17" s="120"/>
      <c r="B17" s="121" t="s">
        <v>109</v>
      </c>
      <c r="C17" s="258"/>
      <c r="E17" s="113">
        <v>68.160242245682952</v>
      </c>
      <c r="F17" s="115">
        <v>16657</v>
      </c>
      <c r="G17" s="114">
        <v>16684</v>
      </c>
      <c r="H17" s="114">
        <v>16881</v>
      </c>
      <c r="I17" s="114">
        <v>16827</v>
      </c>
      <c r="J17" s="140">
        <v>16759</v>
      </c>
      <c r="K17" s="114">
        <v>-102</v>
      </c>
      <c r="L17" s="116">
        <v>-0.60862819977325611</v>
      </c>
    </row>
    <row r="18" spans="1:12" s="110" customFormat="1" ht="15" customHeight="1" x14ac:dyDescent="0.2">
      <c r="A18" s="120"/>
      <c r="B18" s="119"/>
      <c r="C18" s="258" t="s">
        <v>106</v>
      </c>
      <c r="E18" s="113">
        <v>43.687338656420721</v>
      </c>
      <c r="F18" s="115">
        <v>7277</v>
      </c>
      <c r="G18" s="114">
        <v>7287</v>
      </c>
      <c r="H18" s="114">
        <v>7394</v>
      </c>
      <c r="I18" s="114">
        <v>7410</v>
      </c>
      <c r="J18" s="140">
        <v>7321</v>
      </c>
      <c r="K18" s="114">
        <v>-44</v>
      </c>
      <c r="L18" s="116">
        <v>-0.60101079087556342</v>
      </c>
    </row>
    <row r="19" spans="1:12" s="110" customFormat="1" ht="15" customHeight="1" x14ac:dyDescent="0.2">
      <c r="A19" s="120"/>
      <c r="B19" s="119"/>
      <c r="C19" s="258" t="s">
        <v>107</v>
      </c>
      <c r="E19" s="113">
        <v>56.312661343579279</v>
      </c>
      <c r="F19" s="115">
        <v>9380</v>
      </c>
      <c r="G19" s="114">
        <v>9397</v>
      </c>
      <c r="H19" s="114">
        <v>9487</v>
      </c>
      <c r="I19" s="114">
        <v>9417</v>
      </c>
      <c r="J19" s="140">
        <v>9438</v>
      </c>
      <c r="K19" s="114">
        <v>-58</v>
      </c>
      <c r="L19" s="116">
        <v>-0.61453697817334185</v>
      </c>
    </row>
    <row r="20" spans="1:12" s="110" customFormat="1" ht="15" customHeight="1" x14ac:dyDescent="0.2">
      <c r="A20" s="120"/>
      <c r="B20" s="121" t="s">
        <v>110</v>
      </c>
      <c r="C20" s="258"/>
      <c r="E20" s="113">
        <v>22.800556510352731</v>
      </c>
      <c r="F20" s="115">
        <v>5572</v>
      </c>
      <c r="G20" s="114">
        <v>5567</v>
      </c>
      <c r="H20" s="114">
        <v>5571</v>
      </c>
      <c r="I20" s="114">
        <v>5526</v>
      </c>
      <c r="J20" s="140">
        <v>5433</v>
      </c>
      <c r="K20" s="114">
        <v>139</v>
      </c>
      <c r="L20" s="116">
        <v>2.5584391680471192</v>
      </c>
    </row>
    <row r="21" spans="1:12" s="110" customFormat="1" ht="15" customHeight="1" x14ac:dyDescent="0.2">
      <c r="A21" s="120"/>
      <c r="B21" s="119"/>
      <c r="C21" s="258" t="s">
        <v>106</v>
      </c>
      <c r="E21" s="113">
        <v>40.739411342426415</v>
      </c>
      <c r="F21" s="115">
        <v>2270</v>
      </c>
      <c r="G21" s="114">
        <v>2281</v>
      </c>
      <c r="H21" s="114">
        <v>2308</v>
      </c>
      <c r="I21" s="114">
        <v>2286</v>
      </c>
      <c r="J21" s="140">
        <v>2262</v>
      </c>
      <c r="K21" s="114">
        <v>8</v>
      </c>
      <c r="L21" s="116">
        <v>0.35366931918656058</v>
      </c>
    </row>
    <row r="22" spans="1:12" s="110" customFormat="1" ht="15" customHeight="1" x14ac:dyDescent="0.2">
      <c r="A22" s="120"/>
      <c r="B22" s="119"/>
      <c r="C22" s="258" t="s">
        <v>107</v>
      </c>
      <c r="E22" s="113">
        <v>59.260588657573585</v>
      </c>
      <c r="F22" s="115">
        <v>3302</v>
      </c>
      <c r="G22" s="114">
        <v>3286</v>
      </c>
      <c r="H22" s="114">
        <v>3263</v>
      </c>
      <c r="I22" s="114">
        <v>3240</v>
      </c>
      <c r="J22" s="140">
        <v>3171</v>
      </c>
      <c r="K22" s="114">
        <v>131</v>
      </c>
      <c r="L22" s="116">
        <v>4.1311888994008203</v>
      </c>
    </row>
    <row r="23" spans="1:12" s="110" customFormat="1" ht="15" customHeight="1" x14ac:dyDescent="0.2">
      <c r="A23" s="120"/>
      <c r="B23" s="121" t="s">
        <v>111</v>
      </c>
      <c r="C23" s="258"/>
      <c r="E23" s="113">
        <v>1.1334806448972912</v>
      </c>
      <c r="F23" s="115">
        <v>277</v>
      </c>
      <c r="G23" s="114">
        <v>262</v>
      </c>
      <c r="H23" s="114">
        <v>259</v>
      </c>
      <c r="I23" s="114">
        <v>266</v>
      </c>
      <c r="J23" s="140">
        <v>260</v>
      </c>
      <c r="K23" s="114">
        <v>17</v>
      </c>
      <c r="L23" s="116">
        <v>6.5384615384615383</v>
      </c>
    </row>
    <row r="24" spans="1:12" s="110" customFormat="1" ht="15" customHeight="1" x14ac:dyDescent="0.2">
      <c r="A24" s="120"/>
      <c r="B24" s="119"/>
      <c r="C24" s="258" t="s">
        <v>106</v>
      </c>
      <c r="E24" s="113">
        <v>60.64981949458484</v>
      </c>
      <c r="F24" s="115">
        <v>168</v>
      </c>
      <c r="G24" s="114">
        <v>166</v>
      </c>
      <c r="H24" s="114">
        <v>167</v>
      </c>
      <c r="I24" s="114">
        <v>169</v>
      </c>
      <c r="J24" s="140">
        <v>164</v>
      </c>
      <c r="K24" s="114">
        <v>4</v>
      </c>
      <c r="L24" s="116">
        <v>2.4390243902439024</v>
      </c>
    </row>
    <row r="25" spans="1:12" s="110" customFormat="1" ht="15" customHeight="1" x14ac:dyDescent="0.2">
      <c r="A25" s="120"/>
      <c r="B25" s="119"/>
      <c r="C25" s="258" t="s">
        <v>107</v>
      </c>
      <c r="E25" s="113">
        <v>39.35018050541516</v>
      </c>
      <c r="F25" s="115">
        <v>109</v>
      </c>
      <c r="G25" s="114">
        <v>96</v>
      </c>
      <c r="H25" s="114">
        <v>92</v>
      </c>
      <c r="I25" s="114">
        <v>97</v>
      </c>
      <c r="J25" s="140">
        <v>96</v>
      </c>
      <c r="K25" s="114">
        <v>13</v>
      </c>
      <c r="L25" s="116">
        <v>13.541666666666666</v>
      </c>
    </row>
    <row r="26" spans="1:12" s="110" customFormat="1" ht="15" customHeight="1" x14ac:dyDescent="0.2">
      <c r="A26" s="120"/>
      <c r="C26" s="121" t="s">
        <v>187</v>
      </c>
      <c r="D26" s="110" t="s">
        <v>188</v>
      </c>
      <c r="E26" s="113">
        <v>0.39692282510843768</v>
      </c>
      <c r="F26" s="115">
        <v>97</v>
      </c>
      <c r="G26" s="114">
        <v>83</v>
      </c>
      <c r="H26" s="114">
        <v>77</v>
      </c>
      <c r="I26" s="114">
        <v>78</v>
      </c>
      <c r="J26" s="140">
        <v>80</v>
      </c>
      <c r="K26" s="114">
        <v>17</v>
      </c>
      <c r="L26" s="116">
        <v>21.25</v>
      </c>
    </row>
    <row r="27" spans="1:12" s="110" customFormat="1" ht="15" customHeight="1" x14ac:dyDescent="0.2">
      <c r="A27" s="120"/>
      <c r="B27" s="119"/>
      <c r="D27" s="259" t="s">
        <v>106</v>
      </c>
      <c r="E27" s="113">
        <v>50.515463917525771</v>
      </c>
      <c r="F27" s="115">
        <v>49</v>
      </c>
      <c r="G27" s="114">
        <v>46</v>
      </c>
      <c r="H27" s="114">
        <v>43</v>
      </c>
      <c r="I27" s="114">
        <v>45</v>
      </c>
      <c r="J27" s="140">
        <v>48</v>
      </c>
      <c r="K27" s="114">
        <v>1</v>
      </c>
      <c r="L27" s="116">
        <v>2.0833333333333335</v>
      </c>
    </row>
    <row r="28" spans="1:12" s="110" customFormat="1" ht="15" customHeight="1" x14ac:dyDescent="0.2">
      <c r="A28" s="120"/>
      <c r="B28" s="119"/>
      <c r="D28" s="259" t="s">
        <v>107</v>
      </c>
      <c r="E28" s="113">
        <v>49.484536082474229</v>
      </c>
      <c r="F28" s="115">
        <v>48</v>
      </c>
      <c r="G28" s="114">
        <v>37</v>
      </c>
      <c r="H28" s="114">
        <v>34</v>
      </c>
      <c r="I28" s="114">
        <v>33</v>
      </c>
      <c r="J28" s="140">
        <v>32</v>
      </c>
      <c r="K28" s="114">
        <v>16</v>
      </c>
      <c r="L28" s="116">
        <v>50</v>
      </c>
    </row>
    <row r="29" spans="1:12" s="110" customFormat="1" ht="24.95" customHeight="1" x14ac:dyDescent="0.2">
      <c r="A29" s="604" t="s">
        <v>189</v>
      </c>
      <c r="B29" s="605"/>
      <c r="C29" s="605"/>
      <c r="D29" s="606"/>
      <c r="E29" s="113">
        <v>93.256403961044271</v>
      </c>
      <c r="F29" s="115">
        <v>22790</v>
      </c>
      <c r="G29" s="114">
        <v>22866</v>
      </c>
      <c r="H29" s="114">
        <v>23027</v>
      </c>
      <c r="I29" s="114">
        <v>22747</v>
      </c>
      <c r="J29" s="140">
        <v>22704</v>
      </c>
      <c r="K29" s="114">
        <v>86</v>
      </c>
      <c r="L29" s="116">
        <v>0.37878787878787878</v>
      </c>
    </row>
    <row r="30" spans="1:12" s="110" customFormat="1" ht="15" customHeight="1" x14ac:dyDescent="0.2">
      <c r="A30" s="120"/>
      <c r="B30" s="119"/>
      <c r="C30" s="258" t="s">
        <v>106</v>
      </c>
      <c r="E30" s="113">
        <v>42.014041246160595</v>
      </c>
      <c r="F30" s="115">
        <v>9575</v>
      </c>
      <c r="G30" s="114">
        <v>9627</v>
      </c>
      <c r="H30" s="114">
        <v>9742</v>
      </c>
      <c r="I30" s="114">
        <v>9628</v>
      </c>
      <c r="J30" s="140">
        <v>9587</v>
      </c>
      <c r="K30" s="114">
        <v>-12</v>
      </c>
      <c r="L30" s="116">
        <v>-0.12516950036507771</v>
      </c>
    </row>
    <row r="31" spans="1:12" s="110" customFormat="1" ht="15" customHeight="1" x14ac:dyDescent="0.2">
      <c r="A31" s="120"/>
      <c r="B31" s="119"/>
      <c r="C31" s="258" t="s">
        <v>107</v>
      </c>
      <c r="E31" s="113">
        <v>57.985958753839405</v>
      </c>
      <c r="F31" s="115">
        <v>13215</v>
      </c>
      <c r="G31" s="114">
        <v>13239</v>
      </c>
      <c r="H31" s="114">
        <v>13285</v>
      </c>
      <c r="I31" s="114">
        <v>13119</v>
      </c>
      <c r="J31" s="140">
        <v>13117</v>
      </c>
      <c r="K31" s="114">
        <v>98</v>
      </c>
      <c r="L31" s="116">
        <v>0.74712205534802167</v>
      </c>
    </row>
    <row r="32" spans="1:12" s="110" customFormat="1" ht="15" customHeight="1" x14ac:dyDescent="0.2">
      <c r="A32" s="120"/>
      <c r="B32" s="119" t="s">
        <v>117</v>
      </c>
      <c r="C32" s="258"/>
      <c r="E32" s="113">
        <v>6.6985841721908503</v>
      </c>
      <c r="F32" s="115">
        <v>1637</v>
      </c>
      <c r="G32" s="114">
        <v>1584</v>
      </c>
      <c r="H32" s="114">
        <v>1681</v>
      </c>
      <c r="I32" s="114">
        <v>1629</v>
      </c>
      <c r="J32" s="140">
        <v>1493</v>
      </c>
      <c r="K32" s="114">
        <v>144</v>
      </c>
      <c r="L32" s="116">
        <v>9.6450100468854654</v>
      </c>
    </row>
    <row r="33" spans="1:12" s="110" customFormat="1" ht="15" customHeight="1" x14ac:dyDescent="0.2">
      <c r="A33" s="120"/>
      <c r="B33" s="119"/>
      <c r="C33" s="258" t="s">
        <v>106</v>
      </c>
      <c r="E33" s="113">
        <v>66.768478924862549</v>
      </c>
      <c r="F33" s="115">
        <v>1093</v>
      </c>
      <c r="G33" s="114">
        <v>1064</v>
      </c>
      <c r="H33" s="114">
        <v>1143</v>
      </c>
      <c r="I33" s="114">
        <v>1130</v>
      </c>
      <c r="J33" s="140">
        <v>1022</v>
      </c>
      <c r="K33" s="114">
        <v>71</v>
      </c>
      <c r="L33" s="116">
        <v>6.9471624266144811</v>
      </c>
    </row>
    <row r="34" spans="1:12" s="110" customFormat="1" ht="15" customHeight="1" x14ac:dyDescent="0.2">
      <c r="A34" s="120"/>
      <c r="B34" s="119"/>
      <c r="C34" s="258" t="s">
        <v>107</v>
      </c>
      <c r="E34" s="113">
        <v>33.231521075137444</v>
      </c>
      <c r="F34" s="115">
        <v>544</v>
      </c>
      <c r="G34" s="114">
        <v>520</v>
      </c>
      <c r="H34" s="114">
        <v>538</v>
      </c>
      <c r="I34" s="114">
        <v>499</v>
      </c>
      <c r="J34" s="140">
        <v>471</v>
      </c>
      <c r="K34" s="114">
        <v>73</v>
      </c>
      <c r="L34" s="116">
        <v>15.498938428874734</v>
      </c>
    </row>
    <row r="35" spans="1:12" s="110" customFormat="1" ht="24.95" customHeight="1" x14ac:dyDescent="0.2">
      <c r="A35" s="604" t="s">
        <v>190</v>
      </c>
      <c r="B35" s="605"/>
      <c r="C35" s="605"/>
      <c r="D35" s="606"/>
      <c r="E35" s="113">
        <v>63.929126769784759</v>
      </c>
      <c r="F35" s="115">
        <v>15623</v>
      </c>
      <c r="G35" s="114">
        <v>15685</v>
      </c>
      <c r="H35" s="114">
        <v>15973</v>
      </c>
      <c r="I35" s="114">
        <v>15893</v>
      </c>
      <c r="J35" s="140">
        <v>15857</v>
      </c>
      <c r="K35" s="114">
        <v>-234</v>
      </c>
      <c r="L35" s="116">
        <v>-1.4756889701709024</v>
      </c>
    </row>
    <row r="36" spans="1:12" s="110" customFormat="1" ht="15" customHeight="1" x14ac:dyDescent="0.2">
      <c r="A36" s="120"/>
      <c r="B36" s="119"/>
      <c r="C36" s="258" t="s">
        <v>106</v>
      </c>
      <c r="E36" s="113">
        <v>55.783140241950967</v>
      </c>
      <c r="F36" s="115">
        <v>8715</v>
      </c>
      <c r="G36" s="114">
        <v>8734</v>
      </c>
      <c r="H36" s="114">
        <v>8946</v>
      </c>
      <c r="I36" s="114">
        <v>8850</v>
      </c>
      <c r="J36" s="140">
        <v>8765</v>
      </c>
      <c r="K36" s="114">
        <v>-50</v>
      </c>
      <c r="L36" s="116">
        <v>-0.5704506560182544</v>
      </c>
    </row>
    <row r="37" spans="1:12" s="110" customFormat="1" ht="15" customHeight="1" x14ac:dyDescent="0.2">
      <c r="A37" s="120"/>
      <c r="B37" s="119"/>
      <c r="C37" s="258" t="s">
        <v>107</v>
      </c>
      <c r="E37" s="113">
        <v>44.216859758049033</v>
      </c>
      <c r="F37" s="115">
        <v>6908</v>
      </c>
      <c r="G37" s="114">
        <v>6951</v>
      </c>
      <c r="H37" s="114">
        <v>7027</v>
      </c>
      <c r="I37" s="114">
        <v>7043</v>
      </c>
      <c r="J37" s="140">
        <v>7092</v>
      </c>
      <c r="K37" s="114">
        <v>-184</v>
      </c>
      <c r="L37" s="116">
        <v>-2.5944726452340667</v>
      </c>
    </row>
    <row r="38" spans="1:12" s="110" customFormat="1" ht="15" customHeight="1" x14ac:dyDescent="0.2">
      <c r="A38" s="120"/>
      <c r="B38" s="119" t="s">
        <v>182</v>
      </c>
      <c r="C38" s="258"/>
      <c r="E38" s="113">
        <v>36.070873230215241</v>
      </c>
      <c r="F38" s="115">
        <v>8815</v>
      </c>
      <c r="G38" s="114">
        <v>8773</v>
      </c>
      <c r="H38" s="114">
        <v>8741</v>
      </c>
      <c r="I38" s="114">
        <v>8490</v>
      </c>
      <c r="J38" s="140">
        <v>8346</v>
      </c>
      <c r="K38" s="114">
        <v>469</v>
      </c>
      <c r="L38" s="116">
        <v>5.6194584231967406</v>
      </c>
    </row>
    <row r="39" spans="1:12" s="110" customFormat="1" ht="15" customHeight="1" x14ac:dyDescent="0.2">
      <c r="A39" s="120"/>
      <c r="B39" s="119"/>
      <c r="C39" s="258" t="s">
        <v>106</v>
      </c>
      <c r="E39" s="113">
        <v>22.246171298922292</v>
      </c>
      <c r="F39" s="115">
        <v>1961</v>
      </c>
      <c r="G39" s="114">
        <v>1961</v>
      </c>
      <c r="H39" s="114">
        <v>1943</v>
      </c>
      <c r="I39" s="114">
        <v>1913</v>
      </c>
      <c r="J39" s="140">
        <v>1848</v>
      </c>
      <c r="K39" s="114">
        <v>113</v>
      </c>
      <c r="L39" s="116">
        <v>6.1147186147186146</v>
      </c>
    </row>
    <row r="40" spans="1:12" s="110" customFormat="1" ht="15" customHeight="1" x14ac:dyDescent="0.2">
      <c r="A40" s="120"/>
      <c r="B40" s="119"/>
      <c r="C40" s="258" t="s">
        <v>107</v>
      </c>
      <c r="E40" s="113">
        <v>77.753828701077708</v>
      </c>
      <c r="F40" s="115">
        <v>6854</v>
      </c>
      <c r="G40" s="114">
        <v>6812</v>
      </c>
      <c r="H40" s="114">
        <v>6798</v>
      </c>
      <c r="I40" s="114">
        <v>6577</v>
      </c>
      <c r="J40" s="140">
        <v>6498</v>
      </c>
      <c r="K40" s="114">
        <v>356</v>
      </c>
      <c r="L40" s="116">
        <v>5.4786088027085258</v>
      </c>
    </row>
    <row r="41" spans="1:12" s="110" customFormat="1" ht="24.75" customHeight="1" x14ac:dyDescent="0.2">
      <c r="A41" s="604" t="s">
        <v>518</v>
      </c>
      <c r="B41" s="605"/>
      <c r="C41" s="605"/>
      <c r="D41" s="606"/>
      <c r="E41" s="113">
        <v>3.7114330141582781</v>
      </c>
      <c r="F41" s="115">
        <v>907</v>
      </c>
      <c r="G41" s="114">
        <v>985</v>
      </c>
      <c r="H41" s="114">
        <v>990</v>
      </c>
      <c r="I41" s="114">
        <v>808</v>
      </c>
      <c r="J41" s="140">
        <v>900</v>
      </c>
      <c r="K41" s="114">
        <v>7</v>
      </c>
      <c r="L41" s="116">
        <v>0.77777777777777779</v>
      </c>
    </row>
    <row r="42" spans="1:12" s="110" customFormat="1" ht="15" customHeight="1" x14ac:dyDescent="0.2">
      <c r="A42" s="120"/>
      <c r="B42" s="119"/>
      <c r="C42" s="258" t="s">
        <v>106</v>
      </c>
      <c r="E42" s="113">
        <v>53.252480705622929</v>
      </c>
      <c r="F42" s="115">
        <v>483</v>
      </c>
      <c r="G42" s="114">
        <v>537</v>
      </c>
      <c r="H42" s="114">
        <v>544</v>
      </c>
      <c r="I42" s="114">
        <v>430</v>
      </c>
      <c r="J42" s="140">
        <v>473</v>
      </c>
      <c r="K42" s="114">
        <v>10</v>
      </c>
      <c r="L42" s="116">
        <v>2.1141649048625792</v>
      </c>
    </row>
    <row r="43" spans="1:12" s="110" customFormat="1" ht="15" customHeight="1" x14ac:dyDescent="0.2">
      <c r="A43" s="123"/>
      <c r="B43" s="124"/>
      <c r="C43" s="260" t="s">
        <v>107</v>
      </c>
      <c r="D43" s="261"/>
      <c r="E43" s="125">
        <v>46.747519294377071</v>
      </c>
      <c r="F43" s="143">
        <v>424</v>
      </c>
      <c r="G43" s="144">
        <v>448</v>
      </c>
      <c r="H43" s="144">
        <v>446</v>
      </c>
      <c r="I43" s="144">
        <v>378</v>
      </c>
      <c r="J43" s="145">
        <v>427</v>
      </c>
      <c r="K43" s="144">
        <v>-3</v>
      </c>
      <c r="L43" s="146">
        <v>-0.70257611241217799</v>
      </c>
    </row>
    <row r="44" spans="1:12" s="110" customFormat="1" ht="45.75" customHeight="1" x14ac:dyDescent="0.2">
      <c r="A44" s="604" t="s">
        <v>191</v>
      </c>
      <c r="B44" s="605"/>
      <c r="C44" s="605"/>
      <c r="D44" s="606"/>
      <c r="E44" s="113">
        <v>0.6506260741468205</v>
      </c>
      <c r="F44" s="115">
        <v>159</v>
      </c>
      <c r="G44" s="114">
        <v>161</v>
      </c>
      <c r="H44" s="114">
        <v>163</v>
      </c>
      <c r="I44" s="114">
        <v>142</v>
      </c>
      <c r="J44" s="140">
        <v>142</v>
      </c>
      <c r="K44" s="114">
        <v>17</v>
      </c>
      <c r="L44" s="116">
        <v>11.971830985915492</v>
      </c>
    </row>
    <row r="45" spans="1:12" s="110" customFormat="1" ht="15" customHeight="1" x14ac:dyDescent="0.2">
      <c r="A45" s="120"/>
      <c r="B45" s="119"/>
      <c r="C45" s="258" t="s">
        <v>106</v>
      </c>
      <c r="E45" s="113">
        <v>58.490566037735846</v>
      </c>
      <c r="F45" s="115">
        <v>93</v>
      </c>
      <c r="G45" s="114">
        <v>94</v>
      </c>
      <c r="H45" s="114">
        <v>95</v>
      </c>
      <c r="I45" s="114">
        <v>84</v>
      </c>
      <c r="J45" s="140">
        <v>84</v>
      </c>
      <c r="K45" s="114">
        <v>9</v>
      </c>
      <c r="L45" s="116">
        <v>10.714285714285714</v>
      </c>
    </row>
    <row r="46" spans="1:12" s="110" customFormat="1" ht="15" customHeight="1" x14ac:dyDescent="0.2">
      <c r="A46" s="123"/>
      <c r="B46" s="124"/>
      <c r="C46" s="260" t="s">
        <v>107</v>
      </c>
      <c r="D46" s="261"/>
      <c r="E46" s="125">
        <v>41.509433962264154</v>
      </c>
      <c r="F46" s="143">
        <v>66</v>
      </c>
      <c r="G46" s="144">
        <v>67</v>
      </c>
      <c r="H46" s="144">
        <v>68</v>
      </c>
      <c r="I46" s="144">
        <v>58</v>
      </c>
      <c r="J46" s="145">
        <v>58</v>
      </c>
      <c r="K46" s="144">
        <v>8</v>
      </c>
      <c r="L46" s="146">
        <v>13.793103448275861</v>
      </c>
    </row>
    <row r="47" spans="1:12" s="110" customFormat="1" ht="39" customHeight="1" x14ac:dyDescent="0.2">
      <c r="A47" s="604" t="s">
        <v>519</v>
      </c>
      <c r="B47" s="607"/>
      <c r="C47" s="607"/>
      <c r="D47" s="608"/>
      <c r="E47" s="113">
        <v>0.47876258286275475</v>
      </c>
      <c r="F47" s="115">
        <v>117</v>
      </c>
      <c r="G47" s="114">
        <v>132</v>
      </c>
      <c r="H47" s="114">
        <v>124</v>
      </c>
      <c r="I47" s="114">
        <v>120</v>
      </c>
      <c r="J47" s="140">
        <v>126</v>
      </c>
      <c r="K47" s="114">
        <v>-9</v>
      </c>
      <c r="L47" s="116">
        <v>-7.1428571428571432</v>
      </c>
    </row>
    <row r="48" spans="1:12" s="110" customFormat="1" ht="15" customHeight="1" x14ac:dyDescent="0.2">
      <c r="A48" s="120"/>
      <c r="B48" s="119"/>
      <c r="C48" s="258" t="s">
        <v>106</v>
      </c>
      <c r="E48" s="113">
        <v>32.478632478632477</v>
      </c>
      <c r="F48" s="115">
        <v>38</v>
      </c>
      <c r="G48" s="114">
        <v>48</v>
      </c>
      <c r="H48" s="114">
        <v>49</v>
      </c>
      <c r="I48" s="114">
        <v>53</v>
      </c>
      <c r="J48" s="140">
        <v>59</v>
      </c>
      <c r="K48" s="114">
        <v>-21</v>
      </c>
      <c r="L48" s="116">
        <v>-35.593220338983052</v>
      </c>
    </row>
    <row r="49" spans="1:12" s="110" customFormat="1" ht="15" customHeight="1" x14ac:dyDescent="0.2">
      <c r="A49" s="123"/>
      <c r="B49" s="124"/>
      <c r="C49" s="260" t="s">
        <v>107</v>
      </c>
      <c r="D49" s="261"/>
      <c r="E49" s="125">
        <v>67.521367521367523</v>
      </c>
      <c r="F49" s="143">
        <v>79</v>
      </c>
      <c r="G49" s="144">
        <v>84</v>
      </c>
      <c r="H49" s="144">
        <v>75</v>
      </c>
      <c r="I49" s="144">
        <v>67</v>
      </c>
      <c r="J49" s="145">
        <v>67</v>
      </c>
      <c r="K49" s="144">
        <v>12</v>
      </c>
      <c r="L49" s="146">
        <v>17.910447761194028</v>
      </c>
    </row>
    <row r="50" spans="1:12" s="110" customFormat="1" ht="24.95" customHeight="1" x14ac:dyDescent="0.2">
      <c r="A50" s="609" t="s">
        <v>192</v>
      </c>
      <c r="B50" s="610"/>
      <c r="C50" s="610"/>
      <c r="D50" s="611"/>
      <c r="E50" s="262">
        <v>6.8172518209346098</v>
      </c>
      <c r="F50" s="263">
        <v>1666</v>
      </c>
      <c r="G50" s="264">
        <v>1752</v>
      </c>
      <c r="H50" s="264">
        <v>1771</v>
      </c>
      <c r="I50" s="264">
        <v>1534</v>
      </c>
      <c r="J50" s="265">
        <v>1524</v>
      </c>
      <c r="K50" s="263">
        <v>142</v>
      </c>
      <c r="L50" s="266">
        <v>9.317585301837271</v>
      </c>
    </row>
    <row r="51" spans="1:12" s="110" customFormat="1" ht="15" customHeight="1" x14ac:dyDescent="0.2">
      <c r="A51" s="120"/>
      <c r="B51" s="119"/>
      <c r="C51" s="258" t="s">
        <v>106</v>
      </c>
      <c r="E51" s="113">
        <v>55.762304921968784</v>
      </c>
      <c r="F51" s="115">
        <v>929</v>
      </c>
      <c r="G51" s="114">
        <v>962</v>
      </c>
      <c r="H51" s="114">
        <v>976</v>
      </c>
      <c r="I51" s="114">
        <v>846</v>
      </c>
      <c r="J51" s="140">
        <v>813</v>
      </c>
      <c r="K51" s="114">
        <v>116</v>
      </c>
      <c r="L51" s="116">
        <v>14.268142681426815</v>
      </c>
    </row>
    <row r="52" spans="1:12" s="110" customFormat="1" ht="15" customHeight="1" x14ac:dyDescent="0.2">
      <c r="A52" s="120"/>
      <c r="B52" s="119"/>
      <c r="C52" s="258" t="s">
        <v>107</v>
      </c>
      <c r="E52" s="113">
        <v>44.237695078031216</v>
      </c>
      <c r="F52" s="115">
        <v>737</v>
      </c>
      <c r="G52" s="114">
        <v>790</v>
      </c>
      <c r="H52" s="114">
        <v>795</v>
      </c>
      <c r="I52" s="114">
        <v>688</v>
      </c>
      <c r="J52" s="140">
        <v>711</v>
      </c>
      <c r="K52" s="114">
        <v>26</v>
      </c>
      <c r="L52" s="116">
        <v>3.6568213783403656</v>
      </c>
    </row>
    <row r="53" spans="1:12" s="110" customFormat="1" ht="15" customHeight="1" x14ac:dyDescent="0.2">
      <c r="A53" s="120"/>
      <c r="B53" s="119"/>
      <c r="C53" s="258" t="s">
        <v>187</v>
      </c>
      <c r="D53" s="110" t="s">
        <v>193</v>
      </c>
      <c r="E53" s="113">
        <v>39.075630252100844</v>
      </c>
      <c r="F53" s="115">
        <v>651</v>
      </c>
      <c r="G53" s="114">
        <v>758</v>
      </c>
      <c r="H53" s="114">
        <v>773</v>
      </c>
      <c r="I53" s="114">
        <v>568</v>
      </c>
      <c r="J53" s="140">
        <v>622</v>
      </c>
      <c r="K53" s="114">
        <v>29</v>
      </c>
      <c r="L53" s="116">
        <v>4.662379421221865</v>
      </c>
    </row>
    <row r="54" spans="1:12" s="110" customFormat="1" ht="15" customHeight="1" x14ac:dyDescent="0.2">
      <c r="A54" s="120"/>
      <c r="B54" s="119"/>
      <c r="D54" s="267" t="s">
        <v>194</v>
      </c>
      <c r="E54" s="113">
        <v>55.913978494623656</v>
      </c>
      <c r="F54" s="115">
        <v>364</v>
      </c>
      <c r="G54" s="114">
        <v>419</v>
      </c>
      <c r="H54" s="114">
        <v>430</v>
      </c>
      <c r="I54" s="114">
        <v>322</v>
      </c>
      <c r="J54" s="140">
        <v>342</v>
      </c>
      <c r="K54" s="114">
        <v>22</v>
      </c>
      <c r="L54" s="116">
        <v>6.4327485380116958</v>
      </c>
    </row>
    <row r="55" spans="1:12" s="110" customFormat="1" ht="15" customHeight="1" x14ac:dyDescent="0.2">
      <c r="A55" s="120"/>
      <c r="B55" s="119"/>
      <c r="D55" s="267" t="s">
        <v>195</v>
      </c>
      <c r="E55" s="113">
        <v>44.086021505376344</v>
      </c>
      <c r="F55" s="115">
        <v>287</v>
      </c>
      <c r="G55" s="114">
        <v>339</v>
      </c>
      <c r="H55" s="114">
        <v>343</v>
      </c>
      <c r="I55" s="114">
        <v>246</v>
      </c>
      <c r="J55" s="140">
        <v>280</v>
      </c>
      <c r="K55" s="114">
        <v>7</v>
      </c>
      <c r="L55" s="116">
        <v>2.5</v>
      </c>
    </row>
    <row r="56" spans="1:12" s="110" customFormat="1" ht="15" customHeight="1" x14ac:dyDescent="0.2">
      <c r="A56" s="120"/>
      <c r="B56" s="119" t="s">
        <v>196</v>
      </c>
      <c r="C56" s="258"/>
      <c r="E56" s="113">
        <v>63.192568949995909</v>
      </c>
      <c r="F56" s="115">
        <v>15443</v>
      </c>
      <c r="G56" s="114">
        <v>15430</v>
      </c>
      <c r="H56" s="114">
        <v>15612</v>
      </c>
      <c r="I56" s="114">
        <v>15501</v>
      </c>
      <c r="J56" s="140">
        <v>15416</v>
      </c>
      <c r="K56" s="114">
        <v>27</v>
      </c>
      <c r="L56" s="116">
        <v>0.17514270887389724</v>
      </c>
    </row>
    <row r="57" spans="1:12" s="110" customFormat="1" ht="15" customHeight="1" x14ac:dyDescent="0.2">
      <c r="A57" s="120"/>
      <c r="B57" s="119"/>
      <c r="C57" s="258" t="s">
        <v>106</v>
      </c>
      <c r="E57" s="113">
        <v>41.416823156122518</v>
      </c>
      <c r="F57" s="115">
        <v>6396</v>
      </c>
      <c r="G57" s="114">
        <v>6413</v>
      </c>
      <c r="H57" s="114">
        <v>6529</v>
      </c>
      <c r="I57" s="114">
        <v>6514</v>
      </c>
      <c r="J57" s="140">
        <v>6468</v>
      </c>
      <c r="K57" s="114">
        <v>-72</v>
      </c>
      <c r="L57" s="116">
        <v>-1.1131725417439704</v>
      </c>
    </row>
    <row r="58" spans="1:12" s="110" customFormat="1" ht="15" customHeight="1" x14ac:dyDescent="0.2">
      <c r="A58" s="120"/>
      <c r="B58" s="119"/>
      <c r="C58" s="258" t="s">
        <v>107</v>
      </c>
      <c r="E58" s="113">
        <v>58.583176843877482</v>
      </c>
      <c r="F58" s="115">
        <v>9047</v>
      </c>
      <c r="G58" s="114">
        <v>9017</v>
      </c>
      <c r="H58" s="114">
        <v>9083</v>
      </c>
      <c r="I58" s="114">
        <v>8987</v>
      </c>
      <c r="J58" s="140">
        <v>8948</v>
      </c>
      <c r="K58" s="114">
        <v>99</v>
      </c>
      <c r="L58" s="116">
        <v>1.1063924899418864</v>
      </c>
    </row>
    <row r="59" spans="1:12" s="110" customFormat="1" ht="15" customHeight="1" x14ac:dyDescent="0.2">
      <c r="A59" s="120"/>
      <c r="B59" s="119"/>
      <c r="C59" s="258" t="s">
        <v>105</v>
      </c>
      <c r="D59" s="110" t="s">
        <v>197</v>
      </c>
      <c r="E59" s="113">
        <v>88.803988862267701</v>
      </c>
      <c r="F59" s="115">
        <v>13714</v>
      </c>
      <c r="G59" s="114">
        <v>13687</v>
      </c>
      <c r="H59" s="114">
        <v>13865</v>
      </c>
      <c r="I59" s="114">
        <v>13863</v>
      </c>
      <c r="J59" s="140">
        <v>13775</v>
      </c>
      <c r="K59" s="114">
        <v>-61</v>
      </c>
      <c r="L59" s="116">
        <v>-0.44283121597096187</v>
      </c>
    </row>
    <row r="60" spans="1:12" s="110" customFormat="1" ht="15" customHeight="1" x14ac:dyDescent="0.2">
      <c r="A60" s="120"/>
      <c r="B60" s="119"/>
      <c r="C60" s="258"/>
      <c r="D60" s="267" t="s">
        <v>198</v>
      </c>
      <c r="E60" s="113">
        <v>41.206066793058191</v>
      </c>
      <c r="F60" s="115">
        <v>5651</v>
      </c>
      <c r="G60" s="114">
        <v>5653</v>
      </c>
      <c r="H60" s="114">
        <v>5771</v>
      </c>
      <c r="I60" s="114">
        <v>5765</v>
      </c>
      <c r="J60" s="140">
        <v>5725</v>
      </c>
      <c r="K60" s="114">
        <v>-74</v>
      </c>
      <c r="L60" s="116">
        <v>-1.2925764192139737</v>
      </c>
    </row>
    <row r="61" spans="1:12" s="110" customFormat="1" ht="15" customHeight="1" x14ac:dyDescent="0.2">
      <c r="A61" s="120"/>
      <c r="B61" s="119"/>
      <c r="C61" s="258"/>
      <c r="D61" s="267" t="s">
        <v>199</v>
      </c>
      <c r="E61" s="113">
        <v>58.793933206941809</v>
      </c>
      <c r="F61" s="115">
        <v>8063</v>
      </c>
      <c r="G61" s="114">
        <v>8034</v>
      </c>
      <c r="H61" s="114">
        <v>8094</v>
      </c>
      <c r="I61" s="114">
        <v>8098</v>
      </c>
      <c r="J61" s="140">
        <v>8050</v>
      </c>
      <c r="K61" s="114">
        <v>13</v>
      </c>
      <c r="L61" s="116">
        <v>0.16149068322981366</v>
      </c>
    </row>
    <row r="62" spans="1:12" s="110" customFormat="1" ht="15" customHeight="1" x14ac:dyDescent="0.2">
      <c r="A62" s="120"/>
      <c r="B62" s="119"/>
      <c r="C62" s="258"/>
      <c r="D62" s="258" t="s">
        <v>200</v>
      </c>
      <c r="E62" s="113">
        <v>11.196011137732306</v>
      </c>
      <c r="F62" s="115">
        <v>1729</v>
      </c>
      <c r="G62" s="114">
        <v>1743</v>
      </c>
      <c r="H62" s="114">
        <v>1747</v>
      </c>
      <c r="I62" s="114">
        <v>1638</v>
      </c>
      <c r="J62" s="140">
        <v>1641</v>
      </c>
      <c r="K62" s="114">
        <v>88</v>
      </c>
      <c r="L62" s="116">
        <v>5.3625837903717244</v>
      </c>
    </row>
    <row r="63" spans="1:12" s="110" customFormat="1" ht="15" customHeight="1" x14ac:dyDescent="0.2">
      <c r="A63" s="120"/>
      <c r="B63" s="119"/>
      <c r="C63" s="258"/>
      <c r="D63" s="267" t="s">
        <v>198</v>
      </c>
      <c r="E63" s="113">
        <v>43.088490456911508</v>
      </c>
      <c r="F63" s="115">
        <v>745</v>
      </c>
      <c r="G63" s="114">
        <v>760</v>
      </c>
      <c r="H63" s="114">
        <v>758</v>
      </c>
      <c r="I63" s="114">
        <v>749</v>
      </c>
      <c r="J63" s="140">
        <v>743</v>
      </c>
      <c r="K63" s="114">
        <v>2</v>
      </c>
      <c r="L63" s="116">
        <v>0.26917900403768508</v>
      </c>
    </row>
    <row r="64" spans="1:12" s="110" customFormat="1" ht="15" customHeight="1" x14ac:dyDescent="0.2">
      <c r="A64" s="120"/>
      <c r="B64" s="119"/>
      <c r="C64" s="258"/>
      <c r="D64" s="267" t="s">
        <v>199</v>
      </c>
      <c r="E64" s="113">
        <v>56.911509543088492</v>
      </c>
      <c r="F64" s="115">
        <v>984</v>
      </c>
      <c r="G64" s="114">
        <v>983</v>
      </c>
      <c r="H64" s="114">
        <v>989</v>
      </c>
      <c r="I64" s="114">
        <v>889</v>
      </c>
      <c r="J64" s="140">
        <v>898</v>
      </c>
      <c r="K64" s="114">
        <v>86</v>
      </c>
      <c r="L64" s="116">
        <v>9.5768374164810695</v>
      </c>
    </row>
    <row r="65" spans="1:12" s="110" customFormat="1" ht="15" customHeight="1" x14ac:dyDescent="0.2">
      <c r="A65" s="120"/>
      <c r="B65" s="119" t="s">
        <v>201</v>
      </c>
      <c r="C65" s="258"/>
      <c r="E65" s="113">
        <v>25.030689909157868</v>
      </c>
      <c r="F65" s="115">
        <v>6117</v>
      </c>
      <c r="G65" s="114">
        <v>6071</v>
      </c>
      <c r="H65" s="114">
        <v>6060</v>
      </c>
      <c r="I65" s="114">
        <v>6067</v>
      </c>
      <c r="J65" s="140">
        <v>6018</v>
      </c>
      <c r="K65" s="114">
        <v>99</v>
      </c>
      <c r="L65" s="116">
        <v>1.6450648055832502</v>
      </c>
    </row>
    <row r="66" spans="1:12" s="110" customFormat="1" ht="15" customHeight="1" x14ac:dyDescent="0.2">
      <c r="A66" s="120"/>
      <c r="B66" s="119"/>
      <c r="C66" s="258" t="s">
        <v>106</v>
      </c>
      <c r="E66" s="113">
        <v>44.368154324015038</v>
      </c>
      <c r="F66" s="115">
        <v>2714</v>
      </c>
      <c r="G66" s="114">
        <v>2693</v>
      </c>
      <c r="H66" s="114">
        <v>2699</v>
      </c>
      <c r="I66" s="114">
        <v>2702</v>
      </c>
      <c r="J66" s="140">
        <v>2674</v>
      </c>
      <c r="K66" s="114">
        <v>40</v>
      </c>
      <c r="L66" s="116">
        <v>1.4958863126402393</v>
      </c>
    </row>
    <row r="67" spans="1:12" s="110" customFormat="1" ht="15" customHeight="1" x14ac:dyDescent="0.2">
      <c r="A67" s="120"/>
      <c r="B67" s="119"/>
      <c r="C67" s="258" t="s">
        <v>107</v>
      </c>
      <c r="E67" s="113">
        <v>55.631845675984962</v>
      </c>
      <c r="F67" s="115">
        <v>3403</v>
      </c>
      <c r="G67" s="114">
        <v>3378</v>
      </c>
      <c r="H67" s="114">
        <v>3361</v>
      </c>
      <c r="I67" s="114">
        <v>3365</v>
      </c>
      <c r="J67" s="140">
        <v>3344</v>
      </c>
      <c r="K67" s="114">
        <v>59</v>
      </c>
      <c r="L67" s="116">
        <v>1.7643540669856459</v>
      </c>
    </row>
    <row r="68" spans="1:12" s="110" customFormat="1" ht="15" customHeight="1" x14ac:dyDescent="0.2">
      <c r="A68" s="120"/>
      <c r="B68" s="119"/>
      <c r="C68" s="258" t="s">
        <v>105</v>
      </c>
      <c r="D68" s="110" t="s">
        <v>202</v>
      </c>
      <c r="E68" s="113">
        <v>12.80039234919078</v>
      </c>
      <c r="F68" s="115">
        <v>783</v>
      </c>
      <c r="G68" s="114">
        <v>771</v>
      </c>
      <c r="H68" s="114">
        <v>754</v>
      </c>
      <c r="I68" s="114">
        <v>742</v>
      </c>
      <c r="J68" s="140">
        <v>702</v>
      </c>
      <c r="K68" s="114">
        <v>81</v>
      </c>
      <c r="L68" s="116">
        <v>11.538461538461538</v>
      </c>
    </row>
    <row r="69" spans="1:12" s="110" customFormat="1" ht="15" customHeight="1" x14ac:dyDescent="0.2">
      <c r="A69" s="120"/>
      <c r="B69" s="119"/>
      <c r="C69" s="258"/>
      <c r="D69" s="267" t="s">
        <v>198</v>
      </c>
      <c r="E69" s="113">
        <v>42.273307790549168</v>
      </c>
      <c r="F69" s="115">
        <v>331</v>
      </c>
      <c r="G69" s="114">
        <v>332</v>
      </c>
      <c r="H69" s="114">
        <v>329</v>
      </c>
      <c r="I69" s="114">
        <v>331</v>
      </c>
      <c r="J69" s="140">
        <v>311</v>
      </c>
      <c r="K69" s="114">
        <v>20</v>
      </c>
      <c r="L69" s="116">
        <v>6.430868167202572</v>
      </c>
    </row>
    <row r="70" spans="1:12" s="110" customFormat="1" ht="15" customHeight="1" x14ac:dyDescent="0.2">
      <c r="A70" s="120"/>
      <c r="B70" s="119"/>
      <c r="C70" s="258"/>
      <c r="D70" s="267" t="s">
        <v>199</v>
      </c>
      <c r="E70" s="113">
        <v>57.726692209450832</v>
      </c>
      <c r="F70" s="115">
        <v>452</v>
      </c>
      <c r="G70" s="114">
        <v>439</v>
      </c>
      <c r="H70" s="114">
        <v>425</v>
      </c>
      <c r="I70" s="114">
        <v>411</v>
      </c>
      <c r="J70" s="140">
        <v>391</v>
      </c>
      <c r="K70" s="114">
        <v>61</v>
      </c>
      <c r="L70" s="116">
        <v>15.601023017902813</v>
      </c>
    </row>
    <row r="71" spans="1:12" s="110" customFormat="1" ht="15" customHeight="1" x14ac:dyDescent="0.2">
      <c r="A71" s="120"/>
      <c r="B71" s="119"/>
      <c r="C71" s="258"/>
      <c r="D71" s="110" t="s">
        <v>203</v>
      </c>
      <c r="E71" s="113">
        <v>78.829491580840283</v>
      </c>
      <c r="F71" s="115">
        <v>4822</v>
      </c>
      <c r="G71" s="114">
        <v>4784</v>
      </c>
      <c r="H71" s="114">
        <v>4786</v>
      </c>
      <c r="I71" s="114">
        <v>4814</v>
      </c>
      <c r="J71" s="140">
        <v>4802</v>
      </c>
      <c r="K71" s="114">
        <v>20</v>
      </c>
      <c r="L71" s="116">
        <v>0.41649312786339027</v>
      </c>
    </row>
    <row r="72" spans="1:12" s="110" customFormat="1" ht="15" customHeight="1" x14ac:dyDescent="0.2">
      <c r="A72" s="120"/>
      <c r="B72" s="119"/>
      <c r="C72" s="258"/>
      <c r="D72" s="267" t="s">
        <v>198</v>
      </c>
      <c r="E72" s="113">
        <v>43.591870593114891</v>
      </c>
      <c r="F72" s="115">
        <v>2102</v>
      </c>
      <c r="G72" s="114">
        <v>2074</v>
      </c>
      <c r="H72" s="114">
        <v>2084</v>
      </c>
      <c r="I72" s="114">
        <v>2084</v>
      </c>
      <c r="J72" s="140">
        <v>2070</v>
      </c>
      <c r="K72" s="114">
        <v>32</v>
      </c>
      <c r="L72" s="116">
        <v>1.5458937198067633</v>
      </c>
    </row>
    <row r="73" spans="1:12" s="110" customFormat="1" ht="15" customHeight="1" x14ac:dyDescent="0.2">
      <c r="A73" s="120"/>
      <c r="B73" s="119"/>
      <c r="C73" s="258"/>
      <c r="D73" s="267" t="s">
        <v>199</v>
      </c>
      <c r="E73" s="113">
        <v>56.408129406885109</v>
      </c>
      <c r="F73" s="115">
        <v>2720</v>
      </c>
      <c r="G73" s="114">
        <v>2710</v>
      </c>
      <c r="H73" s="114">
        <v>2702</v>
      </c>
      <c r="I73" s="114">
        <v>2730</v>
      </c>
      <c r="J73" s="140">
        <v>2732</v>
      </c>
      <c r="K73" s="114">
        <v>-12</v>
      </c>
      <c r="L73" s="116">
        <v>-0.43923865300146414</v>
      </c>
    </row>
    <row r="74" spans="1:12" s="110" customFormat="1" ht="15" customHeight="1" x14ac:dyDescent="0.2">
      <c r="A74" s="120"/>
      <c r="B74" s="119"/>
      <c r="C74" s="258"/>
      <c r="D74" s="110" t="s">
        <v>204</v>
      </c>
      <c r="E74" s="113">
        <v>8.3701160699689385</v>
      </c>
      <c r="F74" s="115">
        <v>512</v>
      </c>
      <c r="G74" s="114">
        <v>516</v>
      </c>
      <c r="H74" s="114">
        <v>520</v>
      </c>
      <c r="I74" s="114">
        <v>511</v>
      </c>
      <c r="J74" s="140">
        <v>514</v>
      </c>
      <c r="K74" s="114">
        <v>-2</v>
      </c>
      <c r="L74" s="116">
        <v>-0.38910505836575876</v>
      </c>
    </row>
    <row r="75" spans="1:12" s="110" customFormat="1" ht="15" customHeight="1" x14ac:dyDescent="0.2">
      <c r="A75" s="120"/>
      <c r="B75" s="119"/>
      <c r="C75" s="258"/>
      <c r="D75" s="267" t="s">
        <v>198</v>
      </c>
      <c r="E75" s="113">
        <v>54.8828125</v>
      </c>
      <c r="F75" s="115">
        <v>281</v>
      </c>
      <c r="G75" s="114">
        <v>287</v>
      </c>
      <c r="H75" s="114">
        <v>286</v>
      </c>
      <c r="I75" s="114">
        <v>287</v>
      </c>
      <c r="J75" s="140">
        <v>293</v>
      </c>
      <c r="K75" s="114">
        <v>-12</v>
      </c>
      <c r="L75" s="116">
        <v>-4.0955631399317403</v>
      </c>
    </row>
    <row r="76" spans="1:12" s="110" customFormat="1" ht="15" customHeight="1" x14ac:dyDescent="0.2">
      <c r="A76" s="120"/>
      <c r="B76" s="119"/>
      <c r="C76" s="258"/>
      <c r="D76" s="267" t="s">
        <v>199</v>
      </c>
      <c r="E76" s="113">
        <v>45.1171875</v>
      </c>
      <c r="F76" s="115">
        <v>231</v>
      </c>
      <c r="G76" s="114">
        <v>229</v>
      </c>
      <c r="H76" s="114">
        <v>234</v>
      </c>
      <c r="I76" s="114">
        <v>224</v>
      </c>
      <c r="J76" s="140">
        <v>221</v>
      </c>
      <c r="K76" s="114">
        <v>10</v>
      </c>
      <c r="L76" s="116">
        <v>4.5248868778280542</v>
      </c>
    </row>
    <row r="77" spans="1:12" s="110" customFormat="1" ht="15" customHeight="1" x14ac:dyDescent="0.2">
      <c r="A77" s="534"/>
      <c r="B77" s="119" t="s">
        <v>205</v>
      </c>
      <c r="C77" s="268"/>
      <c r="D77" s="182"/>
      <c r="E77" s="113">
        <v>4.9594893199116132</v>
      </c>
      <c r="F77" s="115">
        <v>1212</v>
      </c>
      <c r="G77" s="114">
        <v>1205</v>
      </c>
      <c r="H77" s="114">
        <v>1271</v>
      </c>
      <c r="I77" s="114">
        <v>1281</v>
      </c>
      <c r="J77" s="140">
        <v>1245</v>
      </c>
      <c r="K77" s="114">
        <v>-33</v>
      </c>
      <c r="L77" s="116">
        <v>-2.6506024096385543</v>
      </c>
    </row>
    <row r="78" spans="1:12" s="110" customFormat="1" ht="15" customHeight="1" x14ac:dyDescent="0.2">
      <c r="A78" s="120"/>
      <c r="B78" s="119"/>
      <c r="C78" s="268" t="s">
        <v>106</v>
      </c>
      <c r="D78" s="182"/>
      <c r="E78" s="113">
        <v>52.557755775577554</v>
      </c>
      <c r="F78" s="115">
        <v>637</v>
      </c>
      <c r="G78" s="114">
        <v>627</v>
      </c>
      <c r="H78" s="114">
        <v>685</v>
      </c>
      <c r="I78" s="114">
        <v>701</v>
      </c>
      <c r="J78" s="140">
        <v>658</v>
      </c>
      <c r="K78" s="114">
        <v>-21</v>
      </c>
      <c r="L78" s="116">
        <v>-3.1914893617021276</v>
      </c>
    </row>
    <row r="79" spans="1:12" s="110" customFormat="1" ht="15" customHeight="1" x14ac:dyDescent="0.2">
      <c r="A79" s="123"/>
      <c r="B79" s="124"/>
      <c r="C79" s="260" t="s">
        <v>107</v>
      </c>
      <c r="D79" s="261"/>
      <c r="E79" s="125">
        <v>47.442244224422446</v>
      </c>
      <c r="F79" s="143">
        <v>575</v>
      </c>
      <c r="G79" s="144">
        <v>578</v>
      </c>
      <c r="H79" s="144">
        <v>586</v>
      </c>
      <c r="I79" s="144">
        <v>580</v>
      </c>
      <c r="J79" s="145">
        <v>587</v>
      </c>
      <c r="K79" s="144">
        <v>-12</v>
      </c>
      <c r="L79" s="146">
        <v>-2.0442930153321974</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24438</v>
      </c>
      <c r="E11" s="114">
        <v>24458</v>
      </c>
      <c r="F11" s="114">
        <v>24714</v>
      </c>
      <c r="G11" s="114">
        <v>24383</v>
      </c>
      <c r="H11" s="140">
        <v>24203</v>
      </c>
      <c r="I11" s="115">
        <v>235</v>
      </c>
      <c r="J11" s="116">
        <v>0.97095401396521097</v>
      </c>
    </row>
    <row r="12" spans="1:15" s="110" customFormat="1" ht="24.95" customHeight="1" x14ac:dyDescent="0.2">
      <c r="A12" s="193" t="s">
        <v>132</v>
      </c>
      <c r="B12" s="194" t="s">
        <v>133</v>
      </c>
      <c r="C12" s="113" t="s">
        <v>513</v>
      </c>
      <c r="D12" s="115" t="s">
        <v>513</v>
      </c>
      <c r="E12" s="114" t="s">
        <v>513</v>
      </c>
      <c r="F12" s="114" t="s">
        <v>513</v>
      </c>
      <c r="G12" s="114" t="s">
        <v>513</v>
      </c>
      <c r="H12" s="140" t="s">
        <v>513</v>
      </c>
      <c r="I12" s="115" t="s">
        <v>513</v>
      </c>
      <c r="J12" s="116" t="s">
        <v>513</v>
      </c>
    </row>
    <row r="13" spans="1:15" s="110" customFormat="1" ht="24.95" customHeight="1" x14ac:dyDescent="0.2">
      <c r="A13" s="193" t="s">
        <v>134</v>
      </c>
      <c r="B13" s="199" t="s">
        <v>214</v>
      </c>
      <c r="C13" s="113" t="s">
        <v>513</v>
      </c>
      <c r="D13" s="115" t="s">
        <v>513</v>
      </c>
      <c r="E13" s="114" t="s">
        <v>513</v>
      </c>
      <c r="F13" s="114" t="s">
        <v>513</v>
      </c>
      <c r="G13" s="114" t="s">
        <v>513</v>
      </c>
      <c r="H13" s="140" t="s">
        <v>513</v>
      </c>
      <c r="I13" s="115" t="s">
        <v>513</v>
      </c>
      <c r="J13" s="116" t="s">
        <v>513</v>
      </c>
    </row>
    <row r="14" spans="1:15" s="287" customFormat="1" ht="24" customHeight="1" x14ac:dyDescent="0.2">
      <c r="A14" s="193" t="s">
        <v>215</v>
      </c>
      <c r="B14" s="199" t="s">
        <v>137</v>
      </c>
      <c r="C14" s="113">
        <v>8.8550617890171051</v>
      </c>
      <c r="D14" s="115">
        <v>2164</v>
      </c>
      <c r="E14" s="114">
        <v>2166</v>
      </c>
      <c r="F14" s="114">
        <v>2192</v>
      </c>
      <c r="G14" s="114">
        <v>2190</v>
      </c>
      <c r="H14" s="140">
        <v>2184</v>
      </c>
      <c r="I14" s="115">
        <v>-20</v>
      </c>
      <c r="J14" s="116">
        <v>-0.91575091575091572</v>
      </c>
      <c r="K14" s="110"/>
      <c r="L14" s="110"/>
      <c r="M14" s="110"/>
      <c r="N14" s="110"/>
      <c r="O14" s="110"/>
    </row>
    <row r="15" spans="1:15" s="110" customFormat="1" ht="24.75" customHeight="1" x14ac:dyDescent="0.2">
      <c r="A15" s="193" t="s">
        <v>216</v>
      </c>
      <c r="B15" s="199" t="s">
        <v>217</v>
      </c>
      <c r="C15" s="113">
        <v>4.259759391112202</v>
      </c>
      <c r="D15" s="115">
        <v>1041</v>
      </c>
      <c r="E15" s="114">
        <v>1033</v>
      </c>
      <c r="F15" s="114">
        <v>1037</v>
      </c>
      <c r="G15" s="114">
        <v>1050</v>
      </c>
      <c r="H15" s="140">
        <v>1041</v>
      </c>
      <c r="I15" s="115">
        <v>0</v>
      </c>
      <c r="J15" s="116">
        <v>0</v>
      </c>
    </row>
    <row r="16" spans="1:15" s="287" customFormat="1" ht="24.95" customHeight="1" x14ac:dyDescent="0.2">
      <c r="A16" s="193" t="s">
        <v>218</v>
      </c>
      <c r="B16" s="199" t="s">
        <v>141</v>
      </c>
      <c r="C16" s="113">
        <v>3.4249938620181686</v>
      </c>
      <c r="D16" s="115">
        <v>837</v>
      </c>
      <c r="E16" s="114">
        <v>839</v>
      </c>
      <c r="F16" s="114">
        <v>850</v>
      </c>
      <c r="G16" s="114">
        <v>839</v>
      </c>
      <c r="H16" s="140">
        <v>843</v>
      </c>
      <c r="I16" s="115">
        <v>-6</v>
      </c>
      <c r="J16" s="116">
        <v>-0.71174377224199292</v>
      </c>
      <c r="K16" s="110"/>
      <c r="L16" s="110"/>
      <c r="M16" s="110"/>
      <c r="N16" s="110"/>
      <c r="O16" s="110"/>
    </row>
    <row r="17" spans="1:15" s="110" customFormat="1" ht="24.95" customHeight="1" x14ac:dyDescent="0.2">
      <c r="A17" s="193" t="s">
        <v>219</v>
      </c>
      <c r="B17" s="199" t="s">
        <v>220</v>
      </c>
      <c r="C17" s="113">
        <v>1.1703085358867338</v>
      </c>
      <c r="D17" s="115">
        <v>286</v>
      </c>
      <c r="E17" s="114">
        <v>294</v>
      </c>
      <c r="F17" s="114">
        <v>305</v>
      </c>
      <c r="G17" s="114">
        <v>301</v>
      </c>
      <c r="H17" s="140">
        <v>300</v>
      </c>
      <c r="I17" s="115">
        <v>-14</v>
      </c>
      <c r="J17" s="116">
        <v>-4.666666666666667</v>
      </c>
    </row>
    <row r="18" spans="1:15" s="287" customFormat="1" ht="24.95" customHeight="1" x14ac:dyDescent="0.2">
      <c r="A18" s="201" t="s">
        <v>144</v>
      </c>
      <c r="B18" s="202" t="s">
        <v>145</v>
      </c>
      <c r="C18" s="113">
        <v>4.1329077665930107</v>
      </c>
      <c r="D18" s="115">
        <v>1010</v>
      </c>
      <c r="E18" s="114">
        <v>1016</v>
      </c>
      <c r="F18" s="114">
        <v>1090</v>
      </c>
      <c r="G18" s="114" t="s">
        <v>513</v>
      </c>
      <c r="H18" s="140" t="s">
        <v>513</v>
      </c>
      <c r="I18" s="115" t="s">
        <v>513</v>
      </c>
      <c r="J18" s="116" t="s">
        <v>513</v>
      </c>
      <c r="K18" s="110"/>
      <c r="L18" s="110"/>
      <c r="M18" s="110"/>
      <c r="N18" s="110"/>
      <c r="O18" s="110"/>
    </row>
    <row r="19" spans="1:15" s="110" customFormat="1" ht="24.95" customHeight="1" x14ac:dyDescent="0.2">
      <c r="A19" s="193" t="s">
        <v>146</v>
      </c>
      <c r="B19" s="199" t="s">
        <v>147</v>
      </c>
      <c r="C19" s="113">
        <v>11.330714461085195</v>
      </c>
      <c r="D19" s="115">
        <v>2769</v>
      </c>
      <c r="E19" s="114">
        <v>2826</v>
      </c>
      <c r="F19" s="114">
        <v>2833</v>
      </c>
      <c r="G19" s="114">
        <v>2762</v>
      </c>
      <c r="H19" s="140">
        <v>2770</v>
      </c>
      <c r="I19" s="115">
        <v>-1</v>
      </c>
      <c r="J19" s="116">
        <v>-3.6101083032490974E-2</v>
      </c>
    </row>
    <row r="20" spans="1:15" s="287" customFormat="1" ht="24.95" customHeight="1" x14ac:dyDescent="0.2">
      <c r="A20" s="193" t="s">
        <v>148</v>
      </c>
      <c r="B20" s="199" t="s">
        <v>149</v>
      </c>
      <c r="C20" s="113" t="s">
        <v>513</v>
      </c>
      <c r="D20" s="115" t="s">
        <v>513</v>
      </c>
      <c r="E20" s="114" t="s">
        <v>513</v>
      </c>
      <c r="F20" s="114" t="s">
        <v>513</v>
      </c>
      <c r="G20" s="114">
        <v>502</v>
      </c>
      <c r="H20" s="140">
        <v>497</v>
      </c>
      <c r="I20" s="115" t="s">
        <v>513</v>
      </c>
      <c r="J20" s="116" t="s">
        <v>513</v>
      </c>
      <c r="K20" s="110"/>
      <c r="L20" s="110"/>
      <c r="M20" s="110"/>
      <c r="N20" s="110"/>
      <c r="O20" s="110"/>
    </row>
    <row r="21" spans="1:15" s="110" customFormat="1" ht="24.95" customHeight="1" x14ac:dyDescent="0.2">
      <c r="A21" s="201" t="s">
        <v>150</v>
      </c>
      <c r="B21" s="202" t="s">
        <v>151</v>
      </c>
      <c r="C21" s="113">
        <v>5.7042311154758982</v>
      </c>
      <c r="D21" s="115">
        <v>1394</v>
      </c>
      <c r="E21" s="114">
        <v>1434</v>
      </c>
      <c r="F21" s="114">
        <v>1443</v>
      </c>
      <c r="G21" s="114">
        <v>1378</v>
      </c>
      <c r="H21" s="140">
        <v>1315</v>
      </c>
      <c r="I21" s="115">
        <v>79</v>
      </c>
      <c r="J21" s="116">
        <v>6.0076045627376429</v>
      </c>
    </row>
    <row r="22" spans="1:15" s="110" customFormat="1" ht="24.95" customHeight="1" x14ac:dyDescent="0.2">
      <c r="A22" s="201" t="s">
        <v>152</v>
      </c>
      <c r="B22" s="199" t="s">
        <v>153</v>
      </c>
      <c r="C22" s="113">
        <v>2.3569850233243308</v>
      </c>
      <c r="D22" s="115">
        <v>576</v>
      </c>
      <c r="E22" s="114">
        <v>573</v>
      </c>
      <c r="F22" s="114">
        <v>554</v>
      </c>
      <c r="G22" s="114">
        <v>544</v>
      </c>
      <c r="H22" s="140">
        <v>537</v>
      </c>
      <c r="I22" s="115">
        <v>39</v>
      </c>
      <c r="J22" s="116">
        <v>7.2625698324022343</v>
      </c>
    </row>
    <row r="23" spans="1:15" s="110" customFormat="1" ht="24.95" customHeight="1" x14ac:dyDescent="0.2">
      <c r="A23" s="193" t="s">
        <v>154</v>
      </c>
      <c r="B23" s="199" t="s">
        <v>155</v>
      </c>
      <c r="C23" s="113" t="s">
        <v>513</v>
      </c>
      <c r="D23" s="115" t="s">
        <v>513</v>
      </c>
      <c r="E23" s="114" t="s">
        <v>513</v>
      </c>
      <c r="F23" s="114" t="s">
        <v>513</v>
      </c>
      <c r="G23" s="114">
        <v>423</v>
      </c>
      <c r="H23" s="140">
        <v>425</v>
      </c>
      <c r="I23" s="115" t="s">
        <v>513</v>
      </c>
      <c r="J23" s="116" t="s">
        <v>513</v>
      </c>
    </row>
    <row r="24" spans="1:15" s="110" customFormat="1" ht="24.95" customHeight="1" x14ac:dyDescent="0.2">
      <c r="A24" s="193" t="s">
        <v>156</v>
      </c>
      <c r="B24" s="199" t="s">
        <v>221</v>
      </c>
      <c r="C24" s="113">
        <v>11.719453310418201</v>
      </c>
      <c r="D24" s="115">
        <v>2864</v>
      </c>
      <c r="E24" s="114">
        <v>2934</v>
      </c>
      <c r="F24" s="114">
        <v>2935</v>
      </c>
      <c r="G24" s="114">
        <v>2786</v>
      </c>
      <c r="H24" s="140">
        <v>2745</v>
      </c>
      <c r="I24" s="115">
        <v>119</v>
      </c>
      <c r="J24" s="116">
        <v>4.3351548269581057</v>
      </c>
    </row>
    <row r="25" spans="1:15" s="110" customFormat="1" ht="24.95" customHeight="1" x14ac:dyDescent="0.2">
      <c r="A25" s="193" t="s">
        <v>222</v>
      </c>
      <c r="B25" s="204" t="s">
        <v>159</v>
      </c>
      <c r="C25" s="113">
        <v>3.9160324085440705</v>
      </c>
      <c r="D25" s="115">
        <v>957</v>
      </c>
      <c r="E25" s="114">
        <v>941</v>
      </c>
      <c r="F25" s="114">
        <v>978</v>
      </c>
      <c r="G25" s="114">
        <v>988</v>
      </c>
      <c r="H25" s="140">
        <v>956</v>
      </c>
      <c r="I25" s="115">
        <v>1</v>
      </c>
      <c r="J25" s="116">
        <v>0.10460251046025104</v>
      </c>
    </row>
    <row r="26" spans="1:15" s="110" customFormat="1" ht="24.95" customHeight="1" x14ac:dyDescent="0.2">
      <c r="A26" s="201">
        <v>782.78300000000002</v>
      </c>
      <c r="B26" s="203" t="s">
        <v>160</v>
      </c>
      <c r="C26" s="113">
        <v>3.1344627219903427</v>
      </c>
      <c r="D26" s="115">
        <v>766</v>
      </c>
      <c r="E26" s="114">
        <v>651</v>
      </c>
      <c r="F26" s="114">
        <v>756</v>
      </c>
      <c r="G26" s="114">
        <v>768</v>
      </c>
      <c r="H26" s="140">
        <v>742</v>
      </c>
      <c r="I26" s="115">
        <v>24</v>
      </c>
      <c r="J26" s="116">
        <v>3.2345013477088949</v>
      </c>
    </row>
    <row r="27" spans="1:15" s="110" customFormat="1" ht="24.95" customHeight="1" x14ac:dyDescent="0.2">
      <c r="A27" s="193" t="s">
        <v>161</v>
      </c>
      <c r="B27" s="199" t="s">
        <v>223</v>
      </c>
      <c r="C27" s="113">
        <v>5.9865782797282918</v>
      </c>
      <c r="D27" s="115">
        <v>1463</v>
      </c>
      <c r="E27" s="114">
        <v>1483</v>
      </c>
      <c r="F27" s="114">
        <v>1481</v>
      </c>
      <c r="G27" s="114">
        <v>1568</v>
      </c>
      <c r="H27" s="140">
        <v>1584</v>
      </c>
      <c r="I27" s="115">
        <v>-121</v>
      </c>
      <c r="J27" s="116">
        <v>-7.6388888888888893</v>
      </c>
    </row>
    <row r="28" spans="1:15" s="110" customFormat="1" ht="24.95" customHeight="1" x14ac:dyDescent="0.2">
      <c r="A28" s="193" t="s">
        <v>163</v>
      </c>
      <c r="B28" s="199" t="s">
        <v>164</v>
      </c>
      <c r="C28" s="113">
        <v>9.3992961780833131</v>
      </c>
      <c r="D28" s="115">
        <v>2297</v>
      </c>
      <c r="E28" s="114">
        <v>2285</v>
      </c>
      <c r="F28" s="114">
        <v>2307</v>
      </c>
      <c r="G28" s="114">
        <v>2262</v>
      </c>
      <c r="H28" s="140">
        <v>2287</v>
      </c>
      <c r="I28" s="115">
        <v>10</v>
      </c>
      <c r="J28" s="116">
        <v>0.43725404459991257</v>
      </c>
    </row>
    <row r="29" spans="1:15" s="110" customFormat="1" ht="24.95" customHeight="1" x14ac:dyDescent="0.2">
      <c r="A29" s="193">
        <v>86</v>
      </c>
      <c r="B29" s="199" t="s">
        <v>165</v>
      </c>
      <c r="C29" s="113">
        <v>8.9164416073328425</v>
      </c>
      <c r="D29" s="115">
        <v>2179</v>
      </c>
      <c r="E29" s="114">
        <v>2173</v>
      </c>
      <c r="F29" s="114">
        <v>2168</v>
      </c>
      <c r="G29" s="114">
        <v>2124</v>
      </c>
      <c r="H29" s="140">
        <v>2155</v>
      </c>
      <c r="I29" s="115">
        <v>24</v>
      </c>
      <c r="J29" s="116">
        <v>1.1136890951276102</v>
      </c>
    </row>
    <row r="30" spans="1:15" s="110" customFormat="1" ht="24.95" customHeight="1" x14ac:dyDescent="0.2">
      <c r="A30" s="193">
        <v>87.88</v>
      </c>
      <c r="B30" s="204" t="s">
        <v>166</v>
      </c>
      <c r="C30" s="113">
        <v>10.25042965872821</v>
      </c>
      <c r="D30" s="115">
        <v>2505</v>
      </c>
      <c r="E30" s="114">
        <v>2482</v>
      </c>
      <c r="F30" s="114">
        <v>2459</v>
      </c>
      <c r="G30" s="114">
        <v>2383</v>
      </c>
      <c r="H30" s="140">
        <v>2369</v>
      </c>
      <c r="I30" s="115">
        <v>136</v>
      </c>
      <c r="J30" s="116">
        <v>5.7408189109328829</v>
      </c>
    </row>
    <row r="31" spans="1:15" s="110" customFormat="1" ht="24.95" customHeight="1" x14ac:dyDescent="0.2">
      <c r="A31" s="193" t="s">
        <v>167</v>
      </c>
      <c r="B31" s="199" t="s">
        <v>168</v>
      </c>
      <c r="C31" s="113">
        <v>9.0105573287503073</v>
      </c>
      <c r="D31" s="115">
        <v>2202</v>
      </c>
      <c r="E31" s="114">
        <v>2185</v>
      </c>
      <c r="F31" s="114">
        <v>2204</v>
      </c>
      <c r="G31" s="114">
        <v>2192</v>
      </c>
      <c r="H31" s="140">
        <v>2164</v>
      </c>
      <c r="I31" s="115">
        <v>38</v>
      </c>
      <c r="J31" s="116">
        <v>1.756007393715342</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t="s">
        <v>513</v>
      </c>
      <c r="D34" s="115" t="s">
        <v>513</v>
      </c>
      <c r="E34" s="114" t="s">
        <v>513</v>
      </c>
      <c r="F34" s="114" t="s">
        <v>513</v>
      </c>
      <c r="G34" s="114" t="s">
        <v>513</v>
      </c>
      <c r="H34" s="140" t="s">
        <v>513</v>
      </c>
      <c r="I34" s="115" t="s">
        <v>513</v>
      </c>
      <c r="J34" s="116" t="s">
        <v>513</v>
      </c>
    </row>
    <row r="35" spans="1:10" s="110" customFormat="1" ht="24.95" customHeight="1" x14ac:dyDescent="0.2">
      <c r="A35" s="292" t="s">
        <v>171</v>
      </c>
      <c r="B35" s="293" t="s">
        <v>172</v>
      </c>
      <c r="C35" s="113" t="s">
        <v>513</v>
      </c>
      <c r="D35" s="115" t="s">
        <v>513</v>
      </c>
      <c r="E35" s="114" t="s">
        <v>513</v>
      </c>
      <c r="F35" s="114" t="s">
        <v>513</v>
      </c>
      <c r="G35" s="114" t="s">
        <v>513</v>
      </c>
      <c r="H35" s="140" t="s">
        <v>513</v>
      </c>
      <c r="I35" s="115" t="s">
        <v>513</v>
      </c>
      <c r="J35" s="116" t="s">
        <v>513</v>
      </c>
    </row>
    <row r="36" spans="1:10" s="110" customFormat="1" ht="24.95" customHeight="1" x14ac:dyDescent="0.2">
      <c r="A36" s="294" t="s">
        <v>173</v>
      </c>
      <c r="B36" s="295" t="s">
        <v>174</v>
      </c>
      <c r="C36" s="125">
        <v>85.260659628447499</v>
      </c>
      <c r="D36" s="143">
        <v>20836</v>
      </c>
      <c r="E36" s="144">
        <v>20851</v>
      </c>
      <c r="F36" s="144">
        <v>21004</v>
      </c>
      <c r="G36" s="144">
        <v>20680</v>
      </c>
      <c r="H36" s="145">
        <v>20546</v>
      </c>
      <c r="I36" s="143">
        <v>290</v>
      </c>
      <c r="J36" s="146">
        <v>1.4114669522048087</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2020-09-25T13:33:29Z</dcterms:created>
  <dcterms:modified xsi:type="dcterms:W3CDTF">2020-09-28T08:13:52Z</dcterms:modified>
</cp:coreProperties>
</file>