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I75" i="24"/>
  <c r="G75" i="24"/>
  <c r="F75" i="24"/>
  <c r="E75" i="24"/>
  <c r="L74" i="24"/>
  <c r="H74" i="24" s="1"/>
  <c r="G74" i="24"/>
  <c r="F74" i="24"/>
  <c r="E74" i="24"/>
  <c r="L73" i="24"/>
  <c r="H73" i="24" s="1"/>
  <c r="I73" i="24" s="1"/>
  <c r="G73" i="24"/>
  <c r="F73" i="24"/>
  <c r="E73" i="24"/>
  <c r="L72" i="24"/>
  <c r="H72" i="24" s="1"/>
  <c r="I72" i="24" s="1"/>
  <c r="G72" i="24"/>
  <c r="F72" i="24"/>
  <c r="E72" i="24"/>
  <c r="L71" i="24"/>
  <c r="H71" i="24" s="1"/>
  <c r="I71" i="24"/>
  <c r="G71" i="24"/>
  <c r="F71" i="24"/>
  <c r="E71" i="24"/>
  <c r="L70" i="24"/>
  <c r="H70" i="24" s="1"/>
  <c r="I70" i="24" s="1"/>
  <c r="G70" i="24"/>
  <c r="F70" i="24"/>
  <c r="E70" i="24"/>
  <c r="L69" i="24"/>
  <c r="H69" i="24" s="1"/>
  <c r="I69" i="24"/>
  <c r="G69" i="24"/>
  <c r="F69" i="24"/>
  <c r="E69" i="24"/>
  <c r="L68" i="24"/>
  <c r="H68" i="24" s="1"/>
  <c r="I68" i="24" s="1"/>
  <c r="G68" i="24"/>
  <c r="F68" i="24"/>
  <c r="E68" i="24"/>
  <c r="L67" i="24"/>
  <c r="H67" i="24" s="1"/>
  <c r="I67" i="24"/>
  <c r="G67" i="24"/>
  <c r="F67" i="24"/>
  <c r="E67" i="24"/>
  <c r="L66" i="24"/>
  <c r="H66" i="24" s="1"/>
  <c r="G66" i="24"/>
  <c r="F66" i="24"/>
  <c r="E66" i="24"/>
  <c r="L65" i="24"/>
  <c r="H65" i="24" s="1"/>
  <c r="I65" i="24"/>
  <c r="G65" i="24"/>
  <c r="F65" i="24"/>
  <c r="E65" i="24"/>
  <c r="L64" i="24"/>
  <c r="H64" i="24" s="1"/>
  <c r="I64" i="24" s="1"/>
  <c r="G64" i="24"/>
  <c r="F64" i="24"/>
  <c r="E64" i="24"/>
  <c r="L63" i="24"/>
  <c r="H63" i="24" s="1"/>
  <c r="I63" i="24"/>
  <c r="G63" i="24"/>
  <c r="F63" i="24"/>
  <c r="E63" i="24"/>
  <c r="L62" i="24"/>
  <c r="H62" i="24" s="1"/>
  <c r="I62" i="24" s="1"/>
  <c r="G62" i="24"/>
  <c r="F62" i="24"/>
  <c r="E62" i="24"/>
  <c r="L61" i="24"/>
  <c r="H61" i="24" s="1"/>
  <c r="I61" i="24"/>
  <c r="G61" i="24"/>
  <c r="F61" i="24"/>
  <c r="E61" i="24"/>
  <c r="L60" i="24"/>
  <c r="H60" i="24" s="1"/>
  <c r="I60" i="24" s="1"/>
  <c r="G60" i="24"/>
  <c r="F60" i="24"/>
  <c r="E60" i="24"/>
  <c r="L59" i="24"/>
  <c r="H59" i="24" s="1"/>
  <c r="I59" i="24"/>
  <c r="G59" i="24"/>
  <c r="F59" i="24"/>
  <c r="E59" i="24"/>
  <c r="L58" i="24"/>
  <c r="H58" i="24" s="1"/>
  <c r="G58" i="24"/>
  <c r="F58" i="24"/>
  <c r="E58" i="24"/>
  <c r="L57" i="24"/>
  <c r="H57" i="24" s="1"/>
  <c r="I57" i="24"/>
  <c r="G57" i="24"/>
  <c r="F57" i="24"/>
  <c r="E57" i="24"/>
  <c r="L56" i="24"/>
  <c r="H56" i="24" s="1"/>
  <c r="I56" i="24" s="1"/>
  <c r="G56" i="24"/>
  <c r="F56" i="24"/>
  <c r="E56" i="24"/>
  <c r="L55" i="24"/>
  <c r="H55" i="24" s="1"/>
  <c r="I55" i="24"/>
  <c r="G55" i="24"/>
  <c r="F55" i="24"/>
  <c r="E55" i="24"/>
  <c r="L54" i="24"/>
  <c r="H54" i="24" s="1"/>
  <c r="I54" i="24" s="1"/>
  <c r="G54" i="24"/>
  <c r="F54" i="24"/>
  <c r="E54" i="24"/>
  <c r="L53" i="24"/>
  <c r="H53" i="24" s="1"/>
  <c r="I53" i="24"/>
  <c r="G53" i="24"/>
  <c r="F53" i="24"/>
  <c r="E53" i="24"/>
  <c r="L52" i="24"/>
  <c r="H52" i="24" s="1"/>
  <c r="I52" i="24" s="1"/>
  <c r="G52" i="24"/>
  <c r="F52" i="24"/>
  <c r="E52" i="24"/>
  <c r="L51" i="24"/>
  <c r="H51" i="24" s="1"/>
  <c r="I51" i="24"/>
  <c r="G51" i="24"/>
  <c r="F51" i="24"/>
  <c r="E51" i="24"/>
  <c r="I44" i="24"/>
  <c r="F44" i="24"/>
  <c r="C44" i="24"/>
  <c r="M44" i="24" s="1"/>
  <c r="B44" i="24"/>
  <c r="D44" i="24" s="1"/>
  <c r="M43" i="24"/>
  <c r="G43" i="24"/>
  <c r="E43" i="24"/>
  <c r="C43" i="24"/>
  <c r="I43" i="24" s="1"/>
  <c r="B43" i="24"/>
  <c r="J43" i="24" s="1"/>
  <c r="I42" i="24"/>
  <c r="F42" i="24"/>
  <c r="C42" i="24"/>
  <c r="M42" i="24" s="1"/>
  <c r="B42" i="24"/>
  <c r="D42" i="24" s="1"/>
  <c r="M41" i="24"/>
  <c r="J41" i="24"/>
  <c r="G41" i="24"/>
  <c r="E41" i="24"/>
  <c r="C41" i="24"/>
  <c r="I41" i="24" s="1"/>
  <c r="B41" i="24"/>
  <c r="I40" i="24"/>
  <c r="F40" i="24"/>
  <c r="C40" i="24"/>
  <c r="M40" i="24" s="1"/>
  <c r="B40" i="24"/>
  <c r="D40" i="24" s="1"/>
  <c r="M36" i="24"/>
  <c r="L36" i="24"/>
  <c r="K36" i="24"/>
  <c r="J36" i="24"/>
  <c r="I36" i="24"/>
  <c r="H36" i="24"/>
  <c r="G36" i="24"/>
  <c r="F36" i="24"/>
  <c r="E36" i="24"/>
  <c r="D36" i="24"/>
  <c r="L57" i="15"/>
  <c r="K57" i="15"/>
  <c r="C38" i="24"/>
  <c r="C37" i="24"/>
  <c r="C35" i="24"/>
  <c r="C34" i="24"/>
  <c r="C33" i="24"/>
  <c r="C32" i="24"/>
  <c r="G32" i="24" s="1"/>
  <c r="C31" i="24"/>
  <c r="C30" i="24"/>
  <c r="C29" i="24"/>
  <c r="C28" i="24"/>
  <c r="C27" i="24"/>
  <c r="L27" i="24" s="1"/>
  <c r="C26" i="24"/>
  <c r="C25" i="24"/>
  <c r="C24" i="24"/>
  <c r="L24" i="24" s="1"/>
  <c r="C23" i="24"/>
  <c r="C22" i="24"/>
  <c r="C21" i="24"/>
  <c r="C20" i="24"/>
  <c r="L20" i="24" s="1"/>
  <c r="C19" i="24"/>
  <c r="C18" i="24"/>
  <c r="C17" i="24"/>
  <c r="C16" i="24"/>
  <c r="G16" i="24" s="1"/>
  <c r="C15" i="24"/>
  <c r="C9" i="24"/>
  <c r="C8" i="24"/>
  <c r="C7" i="24"/>
  <c r="B38" i="24"/>
  <c r="B37" i="24"/>
  <c r="B35" i="24"/>
  <c r="K35" i="24" s="1"/>
  <c r="B34" i="24"/>
  <c r="B33" i="24"/>
  <c r="B32" i="24"/>
  <c r="B31" i="24"/>
  <c r="H31" i="24" s="1"/>
  <c r="B30" i="24"/>
  <c r="B29" i="24"/>
  <c r="B28" i="24"/>
  <c r="B27" i="24"/>
  <c r="B26" i="24"/>
  <c r="B25" i="24"/>
  <c r="B24" i="24"/>
  <c r="B23" i="24"/>
  <c r="B22" i="24"/>
  <c r="H22" i="24" s="1"/>
  <c r="B21" i="24"/>
  <c r="B20" i="24"/>
  <c r="B19" i="24"/>
  <c r="B18" i="24"/>
  <c r="B17" i="24"/>
  <c r="B16" i="24"/>
  <c r="B15" i="24"/>
  <c r="H15" i="24" s="1"/>
  <c r="B9" i="24"/>
  <c r="K9" i="24" s="1"/>
  <c r="B8" i="24"/>
  <c r="B7" i="24"/>
  <c r="G24" i="24" l="1"/>
  <c r="G19" i="24"/>
  <c r="M19" i="24"/>
  <c r="E19" i="24"/>
  <c r="I19" i="24"/>
  <c r="L19" i="24"/>
  <c r="F7" i="24"/>
  <c r="J7" i="24"/>
  <c r="H7" i="24"/>
  <c r="D7" i="24"/>
  <c r="K7" i="24"/>
  <c r="F19" i="24"/>
  <c r="J19" i="24"/>
  <c r="K19" i="24"/>
  <c r="H19" i="24"/>
  <c r="D19" i="24"/>
  <c r="G17" i="24"/>
  <c r="M17" i="24"/>
  <c r="E17" i="24"/>
  <c r="I17" i="24"/>
  <c r="L17" i="24"/>
  <c r="I34" i="24"/>
  <c r="M34" i="24"/>
  <c r="E34" i="24"/>
  <c r="L34" i="24"/>
  <c r="G34" i="24"/>
  <c r="K26" i="24"/>
  <c r="J26" i="24"/>
  <c r="F26" i="24"/>
  <c r="H26" i="24"/>
  <c r="F29" i="24"/>
  <c r="J29" i="24"/>
  <c r="D29" i="24"/>
  <c r="H29" i="24"/>
  <c r="I28" i="24"/>
  <c r="M28" i="24"/>
  <c r="E28" i="24"/>
  <c r="L28" i="24"/>
  <c r="G28" i="24"/>
  <c r="G31" i="24"/>
  <c r="M31" i="24"/>
  <c r="E31" i="24"/>
  <c r="I31" i="24"/>
  <c r="L31" i="24"/>
  <c r="C45" i="24"/>
  <c r="C39" i="24"/>
  <c r="K29" i="24"/>
  <c r="K32" i="24"/>
  <c r="J32" i="24"/>
  <c r="F32" i="24"/>
  <c r="H32" i="24"/>
  <c r="D32" i="24"/>
  <c r="C14" i="24"/>
  <c r="C6" i="24"/>
  <c r="G21" i="24"/>
  <c r="M21" i="24"/>
  <c r="E21" i="24"/>
  <c r="I21" i="24"/>
  <c r="L21" i="24"/>
  <c r="F17" i="24"/>
  <c r="J17" i="24"/>
  <c r="K17" i="24"/>
  <c r="H17" i="24"/>
  <c r="F23" i="24"/>
  <c r="J23" i="24"/>
  <c r="K23" i="24"/>
  <c r="H23" i="24"/>
  <c r="D23" i="24"/>
  <c r="F33" i="24"/>
  <c r="J33" i="24"/>
  <c r="K33" i="24"/>
  <c r="H33" i="24"/>
  <c r="G7" i="24"/>
  <c r="M7" i="24"/>
  <c r="E7" i="24"/>
  <c r="I7" i="24"/>
  <c r="I18" i="24"/>
  <c r="M18" i="24"/>
  <c r="E18" i="24"/>
  <c r="G18" i="24"/>
  <c r="L18" i="24"/>
  <c r="G35" i="24"/>
  <c r="M35" i="24"/>
  <c r="E35" i="24"/>
  <c r="L35" i="24"/>
  <c r="I35" i="24"/>
  <c r="D17" i="24"/>
  <c r="K74" i="24"/>
  <c r="J74" i="24"/>
  <c r="I74" i="24"/>
  <c r="I77" i="24" s="1"/>
  <c r="K20" i="24"/>
  <c r="J20" i="24"/>
  <c r="F20" i="24"/>
  <c r="D20" i="24"/>
  <c r="H20" i="24"/>
  <c r="H37" i="24"/>
  <c r="F37" i="24"/>
  <c r="D37" i="24"/>
  <c r="K37" i="24"/>
  <c r="J37" i="24"/>
  <c r="G15" i="24"/>
  <c r="M15" i="24"/>
  <c r="E15" i="24"/>
  <c r="I15" i="24"/>
  <c r="L15" i="24"/>
  <c r="I22" i="24"/>
  <c r="M22" i="24"/>
  <c r="E22" i="24"/>
  <c r="L22" i="24"/>
  <c r="G22" i="24"/>
  <c r="G25" i="24"/>
  <c r="M25" i="24"/>
  <c r="E25" i="24"/>
  <c r="I25" i="24"/>
  <c r="L25" i="24"/>
  <c r="G29" i="24"/>
  <c r="M29" i="24"/>
  <c r="E29" i="24"/>
  <c r="I29" i="24"/>
  <c r="L29" i="24"/>
  <c r="D33" i="24"/>
  <c r="K58" i="24"/>
  <c r="J58" i="24"/>
  <c r="I58" i="24"/>
  <c r="B14" i="24"/>
  <c r="B6" i="24"/>
  <c r="F27" i="24"/>
  <c r="J27" i="24"/>
  <c r="H27" i="24"/>
  <c r="D27" i="24"/>
  <c r="K27" i="24"/>
  <c r="K30" i="24"/>
  <c r="J30" i="24"/>
  <c r="F30" i="24"/>
  <c r="H30" i="24"/>
  <c r="D30" i="24"/>
  <c r="I37" i="24"/>
  <c r="G37" i="24"/>
  <c r="L37" i="24"/>
  <c r="M37" i="24"/>
  <c r="E37" i="24"/>
  <c r="K16" i="24"/>
  <c r="J16" i="24"/>
  <c r="F16" i="24"/>
  <c r="H16" i="24"/>
  <c r="D16" i="24"/>
  <c r="F35" i="24"/>
  <c r="D35" i="24"/>
  <c r="J35" i="24"/>
  <c r="H35" i="24"/>
  <c r="K24" i="24"/>
  <c r="J24" i="24"/>
  <c r="F24" i="24"/>
  <c r="H24" i="24"/>
  <c r="D24" i="24"/>
  <c r="K18" i="24"/>
  <c r="J18" i="24"/>
  <c r="F18" i="24"/>
  <c r="H18" i="24"/>
  <c r="D18" i="24"/>
  <c r="F21" i="24"/>
  <c r="J21" i="24"/>
  <c r="K21" i="24"/>
  <c r="H21" i="24"/>
  <c r="D21" i="24"/>
  <c r="K34" i="24"/>
  <c r="J34" i="24"/>
  <c r="H34" i="24"/>
  <c r="F34" i="24"/>
  <c r="D34" i="24"/>
  <c r="D38" i="24"/>
  <c r="K38" i="24"/>
  <c r="J38" i="24"/>
  <c r="H38" i="24"/>
  <c r="F38" i="24"/>
  <c r="I26" i="24"/>
  <c r="M26" i="24"/>
  <c r="E26" i="24"/>
  <c r="L26" i="24"/>
  <c r="G26" i="24"/>
  <c r="K22" i="24"/>
  <c r="J22" i="24"/>
  <c r="F22" i="24"/>
  <c r="D22" i="24"/>
  <c r="K8" i="24"/>
  <c r="J8" i="24"/>
  <c r="F8" i="24"/>
  <c r="H8" i="24"/>
  <c r="D8" i="24"/>
  <c r="F15" i="24"/>
  <c r="J15" i="24"/>
  <c r="K15" i="24"/>
  <c r="D15" i="24"/>
  <c r="F25" i="24"/>
  <c r="J25" i="24"/>
  <c r="K25" i="24"/>
  <c r="H25" i="24"/>
  <c r="D25" i="24"/>
  <c r="F31" i="24"/>
  <c r="J31" i="24"/>
  <c r="K31" i="24"/>
  <c r="D31" i="24"/>
  <c r="G9" i="24"/>
  <c r="M9" i="24"/>
  <c r="E9" i="24"/>
  <c r="I9" i="24"/>
  <c r="L9" i="24"/>
  <c r="I20" i="24"/>
  <c r="M20" i="24"/>
  <c r="E20" i="24"/>
  <c r="G20" i="24"/>
  <c r="G23" i="24"/>
  <c r="M23" i="24"/>
  <c r="E23" i="24"/>
  <c r="I23" i="24"/>
  <c r="L23" i="24"/>
  <c r="I30" i="24"/>
  <c r="M30" i="24"/>
  <c r="E30" i="24"/>
  <c r="L30" i="24"/>
  <c r="G30" i="24"/>
  <c r="G33" i="24"/>
  <c r="M33" i="24"/>
  <c r="E33" i="24"/>
  <c r="L33" i="24"/>
  <c r="I33" i="24"/>
  <c r="M38" i="24"/>
  <c r="E38" i="24"/>
  <c r="L38" i="24"/>
  <c r="G38" i="24"/>
  <c r="B45" i="24"/>
  <c r="B39" i="24"/>
  <c r="I8" i="24"/>
  <c r="M8" i="24"/>
  <c r="E8" i="24"/>
  <c r="L8" i="24"/>
  <c r="G8" i="24"/>
  <c r="F9" i="24"/>
  <c r="J9" i="24"/>
  <c r="D9" i="24"/>
  <c r="H9" i="24"/>
  <c r="K28" i="24"/>
  <c r="J28" i="24"/>
  <c r="F28" i="24"/>
  <c r="H28" i="24"/>
  <c r="D28" i="24"/>
  <c r="G27" i="24"/>
  <c r="M27" i="24"/>
  <c r="E27" i="24"/>
  <c r="I27" i="24"/>
  <c r="L7" i="24"/>
  <c r="D26" i="24"/>
  <c r="I38" i="24"/>
  <c r="K66" i="24"/>
  <c r="J66" i="24"/>
  <c r="I66" i="24"/>
  <c r="K53" i="24"/>
  <c r="J53" i="24"/>
  <c r="K61" i="24"/>
  <c r="J61" i="24"/>
  <c r="K69" i="24"/>
  <c r="J69" i="24"/>
  <c r="H41" i="24"/>
  <c r="F41" i="24"/>
  <c r="D41" i="24"/>
  <c r="K41" i="24"/>
  <c r="K55" i="24"/>
  <c r="J55" i="24"/>
  <c r="K63" i="24"/>
  <c r="J63" i="24"/>
  <c r="K71" i="24"/>
  <c r="J71" i="24"/>
  <c r="K52" i="24"/>
  <c r="J52" i="24"/>
  <c r="K60" i="24"/>
  <c r="J60" i="24"/>
  <c r="K68" i="24"/>
  <c r="J68" i="24"/>
  <c r="H43" i="24"/>
  <c r="F43" i="24"/>
  <c r="D43" i="24"/>
  <c r="K43" i="24"/>
  <c r="K57" i="24"/>
  <c r="J57" i="24"/>
  <c r="K65" i="24"/>
  <c r="J65" i="24"/>
  <c r="K73" i="24"/>
  <c r="J73" i="24"/>
  <c r="K54" i="24"/>
  <c r="J54" i="24"/>
  <c r="K62" i="24"/>
  <c r="J62" i="24"/>
  <c r="K70" i="24"/>
  <c r="J70" i="24"/>
  <c r="K51" i="24"/>
  <c r="J51" i="24"/>
  <c r="K59" i="24"/>
  <c r="J59" i="24"/>
  <c r="K67" i="24"/>
  <c r="J67" i="24"/>
  <c r="K75" i="24"/>
  <c r="J75" i="24"/>
  <c r="I16" i="24"/>
  <c r="M16" i="24"/>
  <c r="E16" i="24"/>
  <c r="I24" i="24"/>
  <c r="M24" i="24"/>
  <c r="E24" i="24"/>
  <c r="I32" i="24"/>
  <c r="M32" i="24"/>
  <c r="E32" i="24"/>
  <c r="L16" i="24"/>
  <c r="L32" i="24"/>
  <c r="K56" i="24"/>
  <c r="J56" i="24"/>
  <c r="K64" i="24"/>
  <c r="J64" i="24"/>
  <c r="K72" i="24"/>
  <c r="J72" i="24"/>
  <c r="G40" i="24"/>
  <c r="G42" i="24"/>
  <c r="G44" i="24"/>
  <c r="H40" i="24"/>
  <c r="L41" i="24"/>
  <c r="H42" i="24"/>
  <c r="L43" i="24"/>
  <c r="H44" i="24"/>
  <c r="J40" i="24"/>
  <c r="J42" i="24"/>
  <c r="J44" i="24"/>
  <c r="K40" i="24"/>
  <c r="K42" i="24"/>
  <c r="K44" i="24"/>
  <c r="L40" i="24"/>
  <c r="L42" i="24"/>
  <c r="L44" i="24"/>
  <c r="E40" i="24"/>
  <c r="E42" i="24"/>
  <c r="E44" i="24"/>
  <c r="I79" i="24" l="1"/>
  <c r="J77" i="24"/>
  <c r="H45" i="24"/>
  <c r="F45" i="24"/>
  <c r="D45" i="24"/>
  <c r="K45" i="24"/>
  <c r="J45" i="24"/>
  <c r="K77" i="24"/>
  <c r="K6" i="24"/>
  <c r="J6" i="24"/>
  <c r="F6" i="24"/>
  <c r="H6" i="24"/>
  <c r="D6" i="24"/>
  <c r="I6" i="24"/>
  <c r="M6" i="24"/>
  <c r="E6" i="24"/>
  <c r="L6" i="24"/>
  <c r="G6" i="24"/>
  <c r="I39" i="24"/>
  <c r="G39" i="24"/>
  <c r="L39" i="24"/>
  <c r="M39" i="24"/>
  <c r="E39" i="24"/>
  <c r="K14" i="24"/>
  <c r="J14" i="24"/>
  <c r="F14" i="24"/>
  <c r="H14" i="24"/>
  <c r="D14" i="24"/>
  <c r="I14" i="24"/>
  <c r="M14" i="24"/>
  <c r="E14" i="24"/>
  <c r="L14" i="24"/>
  <c r="G14" i="24"/>
  <c r="I45" i="24"/>
  <c r="G45" i="24"/>
  <c r="L45" i="24"/>
  <c r="E45" i="24"/>
  <c r="M45" i="24"/>
  <c r="H39" i="24"/>
  <c r="F39" i="24"/>
  <c r="D39" i="24"/>
  <c r="K39" i="24"/>
  <c r="J39" i="24"/>
  <c r="J79" i="24" l="1"/>
  <c r="J78" i="24"/>
  <c r="K79" i="24"/>
  <c r="K78" i="24"/>
  <c r="I78" i="24"/>
  <c r="I83" i="24" l="1"/>
  <c r="I82" i="24"/>
  <c r="I81" i="24"/>
</calcChain>
</file>

<file path=xl/sharedStrings.xml><?xml version="1.0" encoding="utf-8"?>
<sst xmlns="http://schemas.openxmlformats.org/spreadsheetml/2006/main" count="1859" uniqueCount="521">
  <si>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</si>
  <si>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</si>
  <si>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</si>
  <si>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</si>
  <si>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</si>
  <si>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</si>
  <si>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</si>
  <si>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</si>
  <si>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</si>
  <si>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</si>
  <si>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</si>
  <si>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</si>
  <si>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</si>
  <si>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Eisenach, Stadt (16056)</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</si>
  <si>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</si>
  <si>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</si>
  <si>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</si>
  <si>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</si>
  <si>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</si>
  <si>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</si>
  <si>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</si>
  <si>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</si>
  <si>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</si>
  <si>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</si>
  <si>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</si>
  <si>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</si>
  <si>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</si>
  <si>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</si>
  <si>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Ost</t>
  </si>
  <si>
    <t>Storkower Straße 120</t>
  </si>
  <si>
    <t>10407 Berlin</t>
  </si>
  <si>
    <t>E-Mail:</t>
  </si>
  <si>
    <t>Statistik-Service-Ost@arbeitsagentur.de</t>
  </si>
  <si>
    <t>Hotline:</t>
  </si>
  <si>
    <t>030/555599-7373</t>
  </si>
  <si>
    <t>Fax:</t>
  </si>
  <si>
    <t>030/555599-7375</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</si>
  <si>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</si>
  <si>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</si>
  <si>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</si>
  <si>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</si>
  <si>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</si>
  <si>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</si>
  <si>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</si>
  <si>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</si>
  <si>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</si>
  <si>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</si>
  <si>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</si>
  <si>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</si>
  <si>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</si>
  <si>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</si>
  <si>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</si>
  <si>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</si>
  <si>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</si>
  <si>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</si>
  <si>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</si>
  <si>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</si>
  <si>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</si>
  <si>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</si>
  <si>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</si>
  <si>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</si>
  <si>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</si>
  <si>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</si>
  <si>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</si>
  <si>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</si>
  <si>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</si>
  <si>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</si>
  <si>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</si>
  <si>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</si>
  <si>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</si>
  <si>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</si>
  <si>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</si>
  <si>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</si>
  <si>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</si>
  <si>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</si>
  <si>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</si>
  <si>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</si>
  <si>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</si>
  <si>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</si>
  <si>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</si>
  <si>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</si>
  <si>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</si>
  <si>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</si>
  <si>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</si>
  <si>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</si>
  <si>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</si>
  <si>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</si>
  <si>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</si>
  <si>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</si>
  <si>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</si>
  <si>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</si>
  <si>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</si>
  <si>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Eisenach, Stadt (16056);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</si>
  <si>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</si>
  <si>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</si>
  <si>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</si>
  <si>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</si>
  <si>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</si>
  <si>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</si>
  <si>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</si>
  <si>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</si>
  <si>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</si>
  <si>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</si>
  <si>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</si>
  <si>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</si>
  <si>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</si>
  <si>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</si>
  <si>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</si>
  <si>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</si>
  <si>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</si>
  <si>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</si>
  <si>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</si>
  <si>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</si>
  <si>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</si>
  <si>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</si>
  <si>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</si>
  <si>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</si>
  <si>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</si>
  <si>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</si>
  <si>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</si>
  <si>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</si>
  <si>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</si>
  <si>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</si>
  <si>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</si>
  <si>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</si>
  <si>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</si>
  <si>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</si>
  <si>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</si>
  <si>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</si>
  <si>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Bundesland Thüringen</t>
  </si>
  <si>
    <t>Ostdeutschland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</si>
  <si>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</si>
  <si>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</si>
  <si>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</si>
  <si>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</si>
  <si>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</si>
  <si>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</si>
  <si>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</si>
  <si>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</si>
  <si>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</si>
  <si>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</si>
  <si>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</si>
  <si>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</si>
  <si>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</si>
  <si>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</si>
  <si>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</si>
  <si>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</si>
  <si>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</si>
  <si>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</si>
  <si>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</si>
  <si>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</si>
  <si>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</si>
  <si>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</si>
  <si>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</si>
  <si>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</si>
  <si>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</si>
  <si>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</si>
  <si>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</si>
  <si>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</si>
  <si>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</si>
  <si>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</si>
  <si>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</si>
  <si>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</si>
  <si>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</si>
  <si>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</si>
  <si>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</si>
  <si>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</si>
  <si>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</si>
  <si>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</si>
  <si>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</si>
  <si>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</si>
  <si>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</si>
  <si>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</si>
  <si>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</si>
  <si>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</si>
  <si>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</si>
  <si>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</si>
  <si>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</si>
  <si>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</si>
  <si>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</si>
  <si>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</si>
  <si>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</si>
  <si>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</si>
  <si>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Eisenach, Stadt (16056)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</si>
  <si>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</si>
  <si>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</si>
  <si>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</si>
  <si>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</si>
  <si>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</si>
  <si>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</si>
  <si>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</si>
  <si>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</si>
  <si>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</si>
  <si>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</si>
  <si>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</si>
  <si>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</si>
  <si>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</si>
  <si>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</si>
  <si>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</si>
  <si>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</si>
  <si>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</si>
  <si>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</si>
  <si>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</si>
  <si>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</si>
  <si>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</si>
  <si>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</si>
  <si>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</si>
  <si>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</si>
  <si>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</si>
  <si>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</si>
  <si>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</si>
  <si>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</si>
  <si>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</si>
  <si>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</si>
  <si>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</si>
  <si>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</si>
  <si>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</si>
  <si>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</si>
  <si>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</si>
  <si>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</si>
  <si>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</si>
  <si>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</si>
  <si>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</si>
  <si>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</si>
  <si>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</si>
  <si>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</si>
  <si>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</si>
  <si>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</si>
  <si>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</si>
  <si>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</si>
  <si>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</si>
  <si>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</si>
  <si>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</si>
  <si>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</si>
  <si>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</si>
  <si>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</si>
  <si>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</si>
  <si>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</si>
  <si>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</si>
  <si>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</si>
  <si>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</si>
  <si>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</si>
  <si>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</si>
  <si>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</si>
  <si>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</si>
  <si>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</si>
  <si>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</si>
  <si>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</si>
  <si>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</si>
  <si>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</si>
  <si>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</si>
  <si>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</si>
  <si>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</si>
  <si>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</si>
  <si>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</si>
  <si>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</si>
  <si>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</si>
  <si>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</si>
  <si>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</si>
  <si>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</si>
  <si>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</si>
  <si>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</si>
  <si>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</si>
  <si>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</si>
  <si>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</si>
  <si>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</si>
  <si>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</si>
  <si>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</si>
  <si>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</si>
  <si>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</si>
  <si>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</si>
  <si>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</si>
  <si>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</si>
  <si>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</si>
  <si>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</si>
  <si>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</si>
  <si>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</si>
  <si>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</si>
  <si>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</si>
  <si>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</si>
  <si>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</si>
  <si>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</si>
  <si>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</si>
  <si>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</si>
  <si>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</si>
  <si>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</si>
  <si>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</si>
  <si>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</si>
  <si>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</si>
  <si>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</si>
  <si>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</si>
  <si>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</si>
  <si>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</si>
  <si>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</si>
  <si>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</si>
  <si>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</si>
  <si>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</si>
  <si>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</si>
  <si>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</si>
  <si>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</si>
  <si>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</si>
  <si>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</si>
  <si>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</si>
  <si>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</si>
  <si>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</si>
  <si>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</si>
  <si>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</si>
  <si>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</si>
  <si>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</si>
  <si>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</si>
  <si>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</si>
  <si>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</si>
  <si>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</si>
  <si>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</si>
  <si>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</si>
  <si>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</si>
  <si>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</si>
  <si>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</si>
  <si>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</si>
  <si>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</si>
  <si>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</si>
  <si>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</si>
  <si>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</si>
  <si>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</si>
  <si>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</si>
  <si>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</si>
  <si>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</si>
  <si>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</si>
  <si>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</si>
  <si>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</si>
  <si>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</si>
  <si>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</si>
  <si>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</si>
  <si>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</si>
  <si>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</si>
  <si>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</si>
  <si>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</si>
  <si>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</si>
  <si>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</si>
  <si>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</si>
  <si>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</si>
  <si>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</si>
  <si>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</si>
  <si>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</si>
  <si>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</si>
  <si>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</si>
  <si>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</si>
  <si>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</si>
  <si>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</si>
  <si>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</si>
  <si>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</si>
  <si>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</si>
  <si>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</si>
  <si>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</si>
  <si>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</si>
  <si>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</si>
  <si>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</si>
  <si>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</si>
  <si>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</si>
  <si>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</si>
  <si>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</si>
  <si>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</si>
  <si>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</si>
  <si>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</si>
  <si>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</si>
  <si>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</si>
  <si>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</si>
  <si>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</si>
  <si>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</si>
  <si>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</si>
  <si>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</si>
  <si>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</si>
  <si>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</si>
  <si>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Eisenach, Stadt (16056);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</si>
  <si>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</si>
  <si>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</si>
  <si>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</si>
  <si>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</si>
  <si>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</si>
  <si>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</si>
  <si>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</si>
  <si>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</si>
  <si>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</si>
  <si>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</si>
  <si>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</si>
  <si>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</si>
  <si>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</si>
  <si>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</si>
  <si>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</si>
  <si>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</si>
  <si>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</si>
  <si>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</si>
  <si>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</si>
  <si>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</si>
  <si>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</si>
  <si>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</si>
  <si>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</si>
  <si>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</si>
  <si>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</si>
  <si>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</si>
  <si>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</si>
  <si>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</si>
  <si>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</si>
  <si>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</si>
  <si>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</si>
  <si>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</si>
  <si>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</si>
  <si>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</si>
  <si>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</si>
  <si>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</si>
  <si>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</si>
  <si>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</si>
  <si>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</si>
  <si>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</si>
  <si>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</si>
  <si>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</si>
  <si>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</si>
  <si>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</si>
  <si>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</si>
  <si>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</si>
  <si>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</si>
  <si>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</si>
  <si>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</si>
  <si>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</si>
  <si>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</si>
  <si>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</si>
  <si>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</si>
  <si>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</si>
  <si>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</si>
  <si>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</si>
  <si>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</si>
  <si>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</si>
  <si>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</si>
  <si>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</si>
  <si>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</si>
  <si>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</si>
  <si>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</si>
  <si>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</si>
  <si>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</si>
  <si>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</si>
  <si>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</si>
  <si>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</si>
  <si>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</si>
  <si>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</si>
  <si>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</si>
  <si>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</si>
  <si>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</si>
  <si>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</si>
  <si>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</si>
  <si>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</si>
  <si>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</si>
  <si>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</si>
  <si>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</si>
  <si>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</si>
  <si>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</si>
  <si>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</si>
  <si>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</si>
  <si>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</si>
  <si>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</si>
  <si>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</si>
  <si>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</si>
  <si>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</si>
  <si>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</si>
  <si>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</si>
  <si>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</si>
  <si>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</si>
  <si>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</si>
  <si>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</si>
  <si>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</si>
  <si>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</si>
  <si>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</si>
  <si>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</si>
  <si>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</si>
  <si>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</si>
  <si>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</si>
  <si>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</si>
  <si>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</si>
  <si>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</si>
  <si>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</si>
  <si>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</si>
  <si>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</si>
  <si>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</si>
  <si>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</si>
  <si>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</si>
  <si>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</si>
  <si>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</si>
  <si>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</si>
  <si>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</si>
  <si>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</si>
  <si>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</si>
  <si>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</si>
  <si>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</si>
  <si>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</si>
  <si>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</si>
  <si>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</si>
  <si>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</si>
  <si>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</si>
  <si>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</si>
  <si>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</si>
  <si>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</si>
  <si>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</si>
  <si>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</si>
  <si>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</si>
  <si>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</si>
  <si>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</si>
  <si>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</si>
  <si>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</si>
  <si>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</si>
  <si>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</si>
  <si>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</si>
  <si>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</si>
  <si>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</si>
  <si>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</si>
  <si>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</si>
  <si>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t>.X</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</si>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</sst>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1">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164" fontId="16" fillId="0" borderId="0" xfId="12" applyNumberFormat="1" applyFont="1" applyFill="1" applyBorder="1" applyAlignment="1">
      <alignment horizontal="left"/>
    </xf>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9" fillId="0" borderId="0" xfId="4" applyFont="1" applyFill="1" applyBorder="1" applyAlignment="1">
      <alignment horizontal="left" wrapText="1"/>
    </xf>
    <xf numFmtId="0" fontId="3" fillId="0" borderId="0" xfId="3"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3" applyFont="1" applyFill="1" applyBorder="1" applyAlignment="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5" fillId="0" borderId="0" xfId="5" applyFont="1" applyFill="1" applyBorder="1" applyAlignment="1">
      <alignment horizontal="left"/>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3" fillId="0" borderId="0" xfId="4" applyFont="1" applyBorder="1" applyAlignment="1">
      <alignment horizontal="left"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64" fontId="16" fillId="0" borderId="6" xfId="4" applyNumberFormat="1" applyFont="1" applyBorder="1" applyAlignment="1">
      <alignment horizontal="center" vertical="top"/>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49" fontId="16" fillId="0" borderId="0" xfId="9" applyNumberFormat="1" applyFont="1" applyFill="1" applyBorder="1" applyAlignment="1"/>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7" fillId="0" borderId="0" xfId="4" applyFont="1" applyAlignment="1">
      <alignment wrapText="1"/>
    </xf>
    <xf numFmtId="0" fontId="34" fillId="0" borderId="0" xfId="6" applyFont="1" applyAlignment="1" applyProtection="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9" xfId="4" applyFont="1" applyBorder="1" applyAlignment="1">
      <alignment horizontal="center" vertical="center"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0" fontId="3" fillId="0" borderId="0" xfId="4" applyNumberFormat="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15" fillId="0" borderId="0" xfId="21" applyFill="1" applyAlignment="1" applyProtection="1"/>
    <xf numFmtId="0" fontId="15" fillId="0" borderId="0" xfId="21" applyFill="1" applyAlignment="1" applyProtection="1">
      <alignment horizontal="left"/>
    </xf>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xf numFmtId="0" fontId="15" fillId="0" borderId="0" xfId="21" applyAlignment="1" applyProtection="1">
      <alignment horizontal="left" wrapText="1" indent="2"/>
    </xf>
    <xf numFmtId="0" fontId="3" fillId="0" borderId="0" xfId="4" applyFont="1" applyAlignment="1">
      <alignment horizontal="left" wrapText="1"/>
    </xf>
    <xf numFmtId="0" fontId="3" fillId="0" borderId="0" xfId="4"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-3.1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{1730381D-C7C3-4FFB-ABDD-55E04DEB825A}</c15:txfldGUID>
                      <c15:f>Daten_Diagramme!$D$6</c15:f>
                      <c15:dlblFieldTableCache>
                        <c:ptCount val="1"/>
                        <c:pt idx="0">
                          <c:v>-3.1</c:v>
                        </c:pt>
                      </c15:dlblFieldTableCache>
                    </c15:dlblFTEntry>
                  </c15:dlblFieldTable>
                  <c15:showDataLabelsRange val="0"/>
                </c:ext>
                <c:ext xmlns:c16="http://schemas.microsoft.com/office/drawing/2014/chart" uri="{C3380CC4-5D6E-409C-BE32-E72D297353CC}">
                  <c16:uniqueId val="{00000000-6B2C-4792-B37D-BDA1B3AFBCF9}"/>
                </c:ext>
              </c:extLst>
            </c:dLbl>
            <c:dLbl>
              <c:idx val="1"/>
              <c:tx>
                <c:strRef>
                  <c:f>Daten_Diagramme!$D$7</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{1FE0AAE8-3B27-453D-A6E5-53BAC9DF3FF7}</c15:txfldGUID>
                      <c15:f>Daten_Diagramme!$D$7</c15:f>
                      <c15:dlblFieldTableCache>
                        <c:ptCount val="1"/>
                        <c:pt idx="0">
                          <c:v>-0.5</c:v>
                        </c:pt>
                      </c15:dlblFieldTableCache>
                    </c15:dlblFTEntry>
                  </c15:dlblFieldTable>
                  <c15:showDataLabelsRange val="0"/>
                </c:ext>
                <c:ext xmlns:c16="http://schemas.microsoft.com/office/drawing/2014/chart" uri="{C3380CC4-5D6E-409C-BE32-E72D297353CC}">
                  <c16:uniqueId val="{00000001-6B2C-4792-B37D-BDA1B3AFBCF9}"/>
                </c:ext>
              </c:extLst>
            </c:dLbl>
            <c:dLbl>
              <c:idx val="2"/>
              <c:tx>
                <c:strRef>
                  <c:f>Daten_Diagramme!$D$8</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{773E852B-9B95-4588-B5DA-0500E067C555}</c15:txfldGUID>
                      <c15:f>Daten_Diagramme!$D$8</c15:f>
                      <c15:dlblFieldTableCache>
                        <c:ptCount val="1"/>
                        <c:pt idx="0">
                          <c:v>1.0</c:v>
                        </c:pt>
                      </c15:dlblFieldTableCache>
                    </c15:dlblFTEntry>
                  </c15:dlblFieldTable>
                  <c15:showDataLabelsRange val="0"/>
                </c:ext>
                <c:ext xmlns:c16="http://schemas.microsoft.com/office/drawing/2014/chart" uri="{C3380CC4-5D6E-409C-BE32-E72D297353CC}">
                  <c16:uniqueId val="{00000002-6B2C-4792-B37D-BDA1B3AFBCF9}"/>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{5C3A2E2E-8548-443E-A418-C55905E7F4B3}</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6B2C-4792-B37D-BDA1B3AFBCF9}"/>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-3.0678594806895045</c:v>
                </c:pt>
                <c:pt idx="1">
                  <c:v>-0.4752160751981519</c:v>
                </c:pt>
                <c:pt idx="2">
                  <c:v>0.95490282911153723</c:v>
                </c:pt>
                <c:pt idx="3">
                  <c:v>1.0875687030768</c:v>
                </c:pt>
              </c:numCache>
            </c:numRef>
          </c:val>
          <c:extLst>
            <c:ext xmlns:c16="http://schemas.microsoft.com/office/drawing/2014/chart" uri="{C3380CC4-5D6E-409C-BE32-E72D297353CC}">
              <c16:uniqueId val="{00000004-6B2C-4792-B37D-BDA1B3AFBCF9}"/>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{D814AE18-1DDC-4A69-B8AF-1A47B98CF9E4}</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6B2C-4792-B37D-BDA1B3AFBCF9}"/>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{6E14B34A-2415-4784-A72D-99F25864CE9D}</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6B2C-4792-B37D-BDA1B3AFBCF9}"/>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{C70F654F-727C-4F94-AF1C-BF2EF6B218E5}</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6B2C-4792-B37D-BDA1B3AFBCF9}"/>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{F22C37BA-A63A-46A7-BC97-625ADE15A30E}</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6B2C-4792-B37D-BDA1B3AFBCF9}"/>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6B2C-4792-B37D-BDA1B3AFBCF9}"/>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6B2C-4792-B37D-BDA1B3AFBCF9}"/>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{8C5F2816-B453-482D-9943-ED40E05CE999}</c15:txfldGUID>
                      <c15:f>Daten_Diagramme!$E$6</c15:f>
                      <c15:dlblFieldTableCache>
                        <c:ptCount val="1"/>
                        <c:pt idx="0">
                          <c:v>-0.4</c:v>
                        </c:pt>
                      </c15:dlblFieldTableCache>
                    </c15:dlblFTEntry>
                  </c15:dlblFieldTable>
                  <c15:showDataLabelsRange val="0"/>
                </c:ext>
                <c:ext xmlns:c16="http://schemas.microsoft.com/office/drawing/2014/chart" uri="{C3380CC4-5D6E-409C-BE32-E72D297353CC}">
                  <c16:uniqueId val="{00000000-63AB-40AB-A301-103C5F01DC28}"/>
                </c:ext>
              </c:extLst>
            </c:dLbl>
            <c:dLbl>
              <c:idx val="1"/>
              <c:tx>
                <c:strRef>
                  <c:f>Daten_Diagramme!$E$7</c:f>
                  <c:strCache>
                    <c:ptCount val="1"/>
                    <c:pt idx="0">
                      <c:v>-3.4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{EB5E28B2-D9AC-4F9F-A28A-E98E8E0021E0}</c15:txfldGUID>
                      <c15:f>Daten_Diagramme!$E$7</c15:f>
                      <c15:dlblFieldTableCache>
                        <c:ptCount val="1"/>
                        <c:pt idx="0">
                          <c:v>-3.4</c:v>
                        </c:pt>
                      </c15:dlblFieldTableCache>
                    </c15:dlblFTEntry>
                  </c15:dlblFieldTable>
                  <c15:showDataLabelsRange val="0"/>
                </c:ext>
                <c:ext xmlns:c16="http://schemas.microsoft.com/office/drawing/2014/chart" uri="{C3380CC4-5D6E-409C-BE32-E72D297353CC}">
                  <c16:uniqueId val="{00000001-63AB-40AB-A301-103C5F01DC28}"/>
                </c:ext>
              </c:extLst>
            </c:dLbl>
            <c:dLbl>
              <c:idx val="2"/>
              <c:tx>
                <c:strRef>
                  <c:f>Daten_Diagramme!$E$8</c:f>
                  <c:strCache>
                    <c:ptCount val="1"/>
                    <c:pt idx="0">
                      <c:v>-3.6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{1AD5A0BB-9C9B-4A00-95C8-372B8AF21D6F}</c15:txfldGUID>
                      <c15:f>Daten_Diagramme!$E$8</c15:f>
                      <c15:dlblFieldTableCache>
                        <c:ptCount val="1"/>
                        <c:pt idx="0">
                          <c:v>-3.6</c:v>
                        </c:pt>
                      </c15:dlblFieldTableCache>
                    </c15:dlblFTEntry>
                  </c15:dlblFieldTable>
                  <c15:showDataLabelsRange val="0"/>
                </c:ext>
                <c:ext xmlns:c16="http://schemas.microsoft.com/office/drawing/2014/chart" uri="{C3380CC4-5D6E-409C-BE32-E72D297353CC}">
                  <c16:uniqueId val="{00000002-63AB-40AB-A301-103C5F01DC28}"/>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{2C0512F8-2C8F-4A43-B5B7-FF71F54B18F2}</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63AB-40AB-A301-103C5F01DC28}"/>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-0.39768618944323936</c:v>
                </c:pt>
                <c:pt idx="1">
                  <c:v>-3.3695878434637803</c:v>
                </c:pt>
                <c:pt idx="2">
                  <c:v>-3.6279896103654186</c:v>
                </c:pt>
                <c:pt idx="3">
                  <c:v>-2.8655893304673015</c:v>
                </c:pt>
              </c:numCache>
            </c:numRef>
          </c:val>
          <c:extLst>
            <c:ext xmlns:c16="http://schemas.microsoft.com/office/drawing/2014/chart" uri="{C3380CC4-5D6E-409C-BE32-E72D297353CC}">
              <c16:uniqueId val="{00000004-63AB-40AB-A301-103C5F01DC28}"/>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{D8E97AA3-A10C-4189-BFF9-3D66E3313238}</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63AB-40AB-A301-103C5F01DC28}"/>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{97F9505F-8417-439D-BE5A-4B6573EA695A}</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63AB-40AB-A301-103C5F01DC28}"/>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{91278B90-DEA4-43B3-B9F9-1E14BF4AADDF}</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63AB-40AB-A301-103C5F01DC28}"/>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{179DB9C4-7C53-4BE7-A285-2CEFC533AC30}</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63AB-40AB-A301-103C5F01DC28}"/>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63AB-40AB-A301-103C5F01DC28}"/>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63AB-40AB-A301-103C5F01DC28}"/>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-3.1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{9977F389-0B8B-4672-B8A1-3A65F1CE2870}</c15:txfldGUID>
                      <c15:f>Daten_Diagramme!$D$14</c15:f>
                      <c15:dlblFieldTableCache>
                        <c:ptCount val="1"/>
                        <c:pt idx="0">
                          <c:v>-3.1</c:v>
                        </c:pt>
                      </c15:dlblFieldTableCache>
                    </c15:dlblFTEntry>
                  </c15:dlblFieldTable>
                  <c15:showDataLabelsRange val="0"/>
                </c:ext>
                <c:ext xmlns:c16="http://schemas.microsoft.com/office/drawing/2014/chart" uri="{C3380CC4-5D6E-409C-BE32-E72D297353CC}">
                  <c16:uniqueId val="{00000000-CF75-4539-B81F-FDB396E6CAF0}"/>
                </c:ext>
              </c:extLst>
            </c:dLbl>
            <c:dLbl>
              <c:idx val="1"/>
              <c:tx>
                <c:strRef>
                  <c:f>Daten_Diagramme!$D$15</c:f>
                  <c:strCache>
                    <c:ptCount val="1"/>
                    <c:pt idx="0">
                      <c:v>3.5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{F4ED6182-8D69-4F79-90E0-ED8E5A2675A1}</c15:txfldGUID>
                      <c15:f>Daten_Diagramme!$D$15</c15:f>
                      <c15:dlblFieldTableCache>
                        <c:ptCount val="1"/>
                        <c:pt idx="0">
                          <c:v>3.5</c:v>
                        </c:pt>
                      </c15:dlblFieldTableCache>
                    </c15:dlblFTEntry>
                  </c15:dlblFieldTable>
                  <c15:showDataLabelsRange val="0"/>
                </c:ext>
                <c:ext xmlns:c16="http://schemas.microsoft.com/office/drawing/2014/chart" uri="{C3380CC4-5D6E-409C-BE32-E72D297353CC}">
                  <c16:uniqueId val="{00000001-CF75-4539-B81F-FDB396E6CAF0}"/>
                </c:ext>
              </c:extLst>
            </c:dLbl>
            <c:dLbl>
              <c:idx val="2"/>
              <c:tx>
                <c:strRef>
                  <c:f>Daten_Diagramme!$D$16</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{10A4A171-99FA-409E-9752-BE909E894107}</c15:txfldGUID>
                      <c15:f>Daten_Diagramme!$D$16</c15:f>
                      <c15:dlblFieldTableCache>
                        <c:ptCount val="1"/>
                        <c:pt idx="0">
                          <c:v>-1.1</c:v>
                        </c:pt>
                      </c15:dlblFieldTableCache>
                    </c15:dlblFTEntry>
                  </c15:dlblFieldTable>
                  <c15:showDataLabelsRange val="0"/>
                </c:ext>
                <c:ext xmlns:c16="http://schemas.microsoft.com/office/drawing/2014/chart" uri="{C3380CC4-5D6E-409C-BE32-E72D297353CC}">
                  <c16:uniqueId val="{00000002-CF75-4539-B81F-FDB396E6CAF0}"/>
                </c:ext>
              </c:extLst>
            </c:dLbl>
            <c:dLbl>
              <c:idx val="3"/>
              <c:tx>
                <c:strRef>
                  <c:f>Daten_Diagramme!$D$17</c:f>
                  <c:strCache>
                    <c:ptCount val="1"/>
                    <c:pt idx="0">
                      <c:v>-10.8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{D79E6177-6B8C-4F3E-8904-98F30A1CC53A}</c15:txfldGUID>
                      <c15:f>Daten_Diagramme!$D$17</c15:f>
                      <c15:dlblFieldTableCache>
                        <c:ptCount val="1"/>
                        <c:pt idx="0">
                          <c:v>-10.8</c:v>
                        </c:pt>
                      </c15:dlblFieldTableCache>
                    </c15:dlblFTEntry>
                  </c15:dlblFieldTable>
                  <c15:showDataLabelsRange val="0"/>
                </c:ext>
                <c:ext xmlns:c16="http://schemas.microsoft.com/office/drawing/2014/chart" uri="{C3380CC4-5D6E-409C-BE32-E72D297353CC}">
                  <c16:uniqueId val="{00000003-CF75-4539-B81F-FDB396E6CAF0}"/>
                </c:ext>
              </c:extLst>
            </c:dLbl>
            <c:dLbl>
              <c:idx val="4"/>
              <c:tx>
                <c:strRef>
                  <c:f>Daten_Diagramme!$D$18</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{7F88526A-E159-4311-B62B-0296A02CDD97}</c15:txfldGUID>
                      <c15:f>Daten_Diagramme!$D$18</c15:f>
                      <c15:dlblFieldTableCache>
                        <c:ptCount val="1"/>
                        <c:pt idx="0">
                          <c:v>*</c:v>
                        </c:pt>
                      </c15:dlblFieldTableCache>
                    </c15:dlblFTEntry>
                  </c15:dlblFieldTable>
                  <c15:showDataLabelsRange val="0"/>
                </c:ext>
                <c:ext xmlns:c16="http://schemas.microsoft.com/office/drawing/2014/chart" uri="{C3380CC4-5D6E-409C-BE32-E72D297353CC}">
                  <c16:uniqueId val="{00000004-CF75-4539-B81F-FDB396E6CAF0}"/>
                </c:ext>
              </c:extLst>
            </c:dLbl>
            <c:dLbl>
              <c:idx val="5"/>
              <c:tx>
                <c:strRef>
                  <c:f>Daten_Diagramme!$D$19</c:f>
                  <c:strCache>
                    <c:ptCount val="1"/>
                    <c:pt idx="0">
                      <c:v>-10.9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{06DD1966-AE90-499E-BC5A-AA124D096B9F}</c15:txfldGUID>
                      <c15:f>Daten_Diagramme!$D$19</c15:f>
                      <c15:dlblFieldTableCache>
                        <c:ptCount val="1"/>
                        <c:pt idx="0">
                          <c:v>-10.9</c:v>
                        </c:pt>
                      </c15:dlblFieldTableCache>
                    </c15:dlblFTEntry>
                  </c15:dlblFieldTable>
                  <c15:showDataLabelsRange val="0"/>
                </c:ext>
                <c:ext xmlns:c16="http://schemas.microsoft.com/office/drawing/2014/chart" uri="{C3380CC4-5D6E-409C-BE32-E72D297353CC}">
                  <c16:uniqueId val="{00000005-CF75-4539-B81F-FDB396E6CAF0}"/>
                </c:ext>
              </c:extLst>
            </c:dLbl>
            <c:dLbl>
              <c:idx val="6"/>
              <c:tx>
                <c:strRef>
                  <c:f>Daten_Diagramme!$D$20</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{609C5FDE-BE98-4D9A-8FF3-A6A23B06AEA0}</c15:txfldGUID>
                      <c15:f>Daten_Diagramme!$D$20</c15:f>
                      <c15:dlblFieldTableCache>
                        <c:ptCount val="1"/>
                        <c:pt idx="0">
                          <c:v>*</c:v>
                        </c:pt>
                      </c15:dlblFieldTableCache>
                    </c15:dlblFTEntry>
                  </c15:dlblFieldTable>
                  <c15:showDataLabelsRange val="0"/>
                </c:ext>
                <c:ext xmlns:c16="http://schemas.microsoft.com/office/drawing/2014/chart" uri="{C3380CC4-5D6E-409C-BE32-E72D297353CC}">
                  <c16:uniqueId val="{00000006-CF75-4539-B81F-FDB396E6CAF0}"/>
                </c:ext>
              </c:extLst>
            </c:dLbl>
            <c:dLbl>
              <c:idx val="7"/>
              <c:tx>
                <c:strRef>
                  <c:f>Daten_Diagramme!$D$21</c:f>
                  <c:strCache>
                    <c:ptCount val="1"/>
                    <c:pt idx="0">
                      <c:v>5.1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{7E698D43-EB88-49D1-A6F7-7AE7D3FF6808}</c15:txfldGUID>
                      <c15:f>Daten_Diagramme!$D$21</c15:f>
                      <c15:dlblFieldTableCache>
                        <c:ptCount val="1"/>
                        <c:pt idx="0">
                          <c:v>5.1</c:v>
                        </c:pt>
                      </c15:dlblFieldTableCache>
                    </c15:dlblFTEntry>
                  </c15:dlblFieldTable>
                  <c15:showDataLabelsRange val="0"/>
                </c:ext>
                <c:ext xmlns:c16="http://schemas.microsoft.com/office/drawing/2014/chart" uri="{C3380CC4-5D6E-409C-BE32-E72D297353CC}">
                  <c16:uniqueId val="{00000007-CF75-4539-B81F-FDB396E6CAF0}"/>
                </c:ext>
              </c:extLst>
            </c:dLbl>
            <c:dLbl>
              <c:idx val="8"/>
              <c:tx>
                <c:strRef>
                  <c:f>Daten_Diagramme!$D$22</c:f>
                  <c:strCache>
                    <c:ptCount val="1"/>
                    <c:pt idx="0">
                      <c:v>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{5B5EF241-5EF1-490A-9A5D-A4A5259E7026}</c15:txfldGUID>
                      <c15:f>Daten_Diagramme!$D$22</c15:f>
                      <c15:dlblFieldTableCache>
                        <c:ptCount val="1"/>
                        <c:pt idx="0">
                          <c:v>0.1</c:v>
                        </c:pt>
                      </c15:dlblFieldTableCache>
                    </c15:dlblFTEntry>
                  </c15:dlblFieldTable>
                  <c15:showDataLabelsRange val="0"/>
                </c:ext>
                <c:ext xmlns:c16="http://schemas.microsoft.com/office/drawing/2014/chart" uri="{C3380CC4-5D6E-409C-BE32-E72D297353CC}">
                  <c16:uniqueId val="{00000008-CF75-4539-B81F-FDB396E6CAF0}"/>
                </c:ext>
              </c:extLst>
            </c:dLbl>
            <c:dLbl>
              <c:idx val="9"/>
              <c:tx>
                <c:strRef>
                  <c:f>Daten_Diagramme!$D$23</c:f>
                  <c:strCache>
                    <c:ptCount val="1"/>
                    <c:pt idx="0">
                      <c:v>-6.9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{08EF4616-CAE9-4709-9FD0-A933C0918E5D}</c15:txfldGUID>
                      <c15:f>Daten_Diagramme!$D$23</c15:f>
                      <c15:dlblFieldTableCache>
                        <c:ptCount val="1"/>
                        <c:pt idx="0">
                          <c:v>-6.9</c:v>
                        </c:pt>
                      </c15:dlblFieldTableCache>
                    </c15:dlblFTEntry>
                  </c15:dlblFieldTable>
                  <c15:showDataLabelsRange val="0"/>
                </c:ext>
                <c:ext xmlns:c16="http://schemas.microsoft.com/office/drawing/2014/chart" uri="{C3380CC4-5D6E-409C-BE32-E72D297353CC}">
                  <c16:uniqueId val="{00000009-CF75-4539-B81F-FDB396E6CAF0}"/>
                </c:ext>
              </c:extLst>
            </c:dLbl>
            <c:dLbl>
              <c:idx val="10"/>
              <c:tx>
                <c:strRef>
                  <c:f>Daten_Diagramme!$D$24</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{90429EFC-C22B-4099-A8C5-EBEDFF2908E3}</c15:txfldGUID>
                      <c15:f>Daten_Diagramme!$D$24</c15:f>
                      <c15:dlblFieldTableCache>
                        <c:ptCount val="1"/>
                        <c:pt idx="0">
                          <c:v>-1.9</c:v>
                        </c:pt>
                      </c15:dlblFieldTableCache>
                    </c15:dlblFTEntry>
                  </c15:dlblFieldTable>
                  <c15:showDataLabelsRange val="0"/>
                </c:ext>
                <c:ext xmlns:c16="http://schemas.microsoft.com/office/drawing/2014/chart" uri="{C3380CC4-5D6E-409C-BE32-E72D297353CC}">
                  <c16:uniqueId val="{0000000A-CF75-4539-B81F-FDB396E6CAF0}"/>
                </c:ext>
              </c:extLst>
            </c:dLbl>
            <c:dLbl>
              <c:idx val="11"/>
              <c:tx>
                <c:strRef>
                  <c:f>Daten_Diagramme!$D$25</c:f>
                  <c:strCache>
                    <c:ptCount val="1"/>
                    <c:pt idx="0">
                      <c:v>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{91760C5D-17BD-4D1B-B9B0-16318ED90E48}</c15:txfldGUID>
                      <c15:f>Daten_Diagramme!$D$25</c15:f>
                      <c15:dlblFieldTableCache>
                        <c:ptCount val="1"/>
                        <c:pt idx="0">
                          <c:v>0.6</c:v>
                        </c:pt>
                      </c15:dlblFieldTableCache>
                    </c15:dlblFTEntry>
                  </c15:dlblFieldTable>
                  <c15:showDataLabelsRange val="0"/>
                </c:ext>
                <c:ext xmlns:c16="http://schemas.microsoft.com/office/drawing/2014/chart" uri="{C3380CC4-5D6E-409C-BE32-E72D297353CC}">
                  <c16:uniqueId val="{0000000B-CF75-4539-B81F-FDB396E6CAF0}"/>
                </c:ext>
              </c:extLst>
            </c:dLbl>
            <c:dLbl>
              <c:idx val="12"/>
              <c:tx>
                <c:strRef>
                  <c:f>Daten_Diagramme!$D$26</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{5C52B3B6-F8BC-4CF3-B2AE-755FFB2FC92A}</c15:txfldGUID>
                      <c15:f>Daten_Diagramme!$D$26</c15:f>
                      <c15:dlblFieldTableCache>
                        <c:ptCount val="1"/>
                        <c:pt idx="0">
                          <c:v>-1.1</c:v>
                        </c:pt>
                      </c15:dlblFieldTableCache>
                    </c15:dlblFTEntry>
                  </c15:dlblFieldTable>
                  <c15:showDataLabelsRange val="0"/>
                </c:ext>
                <c:ext xmlns:c16="http://schemas.microsoft.com/office/drawing/2014/chart" uri="{C3380CC4-5D6E-409C-BE32-E72D297353CC}">
                  <c16:uniqueId val="{0000000C-CF75-4539-B81F-FDB396E6CAF0}"/>
                </c:ext>
              </c:extLst>
            </c:dLbl>
            <c:dLbl>
              <c:idx val="13"/>
              <c:tx>
                <c:strRef>
                  <c:f>Daten_Diagramme!$D$27</c:f>
                  <c:strCache>
                    <c:ptCount val="1"/>
                    <c:pt idx="0">
                      <c:v>2.3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{BB5810AB-FA3C-4310-B337-2BF6ECBE32E0}</c15:txfldGUID>
                      <c15:f>Daten_Diagramme!$D$27</c15:f>
                      <c15:dlblFieldTableCache>
                        <c:ptCount val="1"/>
                        <c:pt idx="0">
                          <c:v>2.3</c:v>
                        </c:pt>
                      </c15:dlblFieldTableCache>
                    </c15:dlblFTEntry>
                  </c15:dlblFieldTable>
                  <c15:showDataLabelsRange val="0"/>
                </c:ext>
                <c:ext xmlns:c16="http://schemas.microsoft.com/office/drawing/2014/chart" uri="{C3380CC4-5D6E-409C-BE32-E72D297353CC}">
                  <c16:uniqueId val="{0000000D-CF75-4539-B81F-FDB396E6CAF0}"/>
                </c:ext>
              </c:extLst>
            </c:dLbl>
            <c:dLbl>
              <c:idx val="14"/>
              <c:tx>
                <c:strRef>
                  <c:f>Daten_Diagramme!$D$28</c:f>
                  <c:strCache>
                    <c:ptCount val="1"/>
                    <c:pt idx="0">
                      <c:v>-3.2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{F5A62408-43FA-42E0-AD44-3B8B6DC2FDF0}</c15:txfldGUID>
                      <c15:f>Daten_Diagramme!$D$28</c15:f>
                      <c15:dlblFieldTableCache>
                        <c:ptCount val="1"/>
                        <c:pt idx="0">
                          <c:v>-3.2</c:v>
                        </c:pt>
                      </c15:dlblFieldTableCache>
                    </c15:dlblFTEntry>
                  </c15:dlblFieldTable>
                  <c15:showDataLabelsRange val="0"/>
                </c:ext>
                <c:ext xmlns:c16="http://schemas.microsoft.com/office/drawing/2014/chart" uri="{C3380CC4-5D6E-409C-BE32-E72D297353CC}">
                  <c16:uniqueId val="{0000000E-CF75-4539-B81F-FDB396E6CAF0}"/>
                </c:ext>
              </c:extLst>
            </c:dLbl>
            <c:dLbl>
              <c:idx val="15"/>
              <c:tx>
                <c:strRef>
                  <c:f>Daten_Diagramme!$D$29</c:f>
                  <c:strCache>
                    <c:ptCount val="1"/>
                    <c:pt idx="0">
                      <c:v>-5.9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{0F8D5AC6-6169-4927-B484-9D527A83D8A4}</c15:txfldGUID>
                      <c15:f>Daten_Diagramme!$D$29</c15:f>
                      <c15:dlblFieldTableCache>
                        <c:ptCount val="1"/>
                        <c:pt idx="0">
                          <c:v>-5.9</c:v>
                        </c:pt>
                      </c15:dlblFieldTableCache>
                    </c15:dlblFTEntry>
                  </c15:dlblFieldTable>
                  <c15:showDataLabelsRange val="0"/>
                </c:ext>
                <c:ext xmlns:c16="http://schemas.microsoft.com/office/drawing/2014/chart" uri="{C3380CC4-5D6E-409C-BE32-E72D297353CC}">
                  <c16:uniqueId val="{0000000F-CF75-4539-B81F-FDB396E6CAF0}"/>
                </c:ext>
              </c:extLst>
            </c:dLbl>
            <c:dLbl>
              <c:idx val="16"/>
              <c:tx>
                <c:strRef>
                  <c:f>Daten_Diagramme!$D$30</c:f>
                  <c:strCache>
                    <c:ptCount val="1"/>
                    <c:pt idx="0">
                      <c:v>-0.3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{8D6938B6-C0DA-4CE9-A707-4E237F885837}</c15:txfldGUID>
                      <c15:f>Daten_Diagramme!$D$30</c15:f>
                      <c15:dlblFieldTableCache>
                        <c:ptCount val="1"/>
                        <c:pt idx="0">
                          <c:v>-0.3</c:v>
                        </c:pt>
                      </c15:dlblFieldTableCache>
                    </c15:dlblFTEntry>
                  </c15:dlblFieldTable>
                  <c15:showDataLabelsRange val="0"/>
                </c:ext>
                <c:ext xmlns:c16="http://schemas.microsoft.com/office/drawing/2014/chart" uri="{C3380CC4-5D6E-409C-BE32-E72D297353CC}">
                  <c16:uniqueId val="{00000010-CF75-4539-B81F-FDB396E6CAF0}"/>
                </c:ext>
              </c:extLst>
            </c:dLbl>
            <c:dLbl>
              <c:idx val="17"/>
              <c:tx>
                <c:strRef>
                  <c:f>Daten_Diagramme!$D$31</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{B52EA015-E6FC-435D-9280-EC31B37AF21D}</c15:txfldGUID>
                      <c15:f>Daten_Diagramme!$D$31</c15:f>
                      <c15:dlblFieldTableCache>
                        <c:ptCount val="1"/>
                        <c:pt idx="0">
                          <c:v>1.3</c:v>
                        </c:pt>
                      </c15:dlblFieldTableCache>
                    </c15:dlblFTEntry>
                  </c15:dlblFieldTable>
                  <c15:showDataLabelsRange val="0"/>
                </c:ext>
                <c:ext xmlns:c16="http://schemas.microsoft.com/office/drawing/2014/chart" uri="{C3380CC4-5D6E-409C-BE32-E72D297353CC}">
                  <c16:uniqueId val="{00000011-CF75-4539-B81F-FDB396E6CAF0}"/>
                </c:ext>
              </c:extLst>
            </c:dLbl>
            <c:dLbl>
              <c:idx val="18"/>
              <c:tx>
                <c:strRef>
                  <c:f>Daten_Diagramme!$D$32</c:f>
                  <c:strCache>
                    <c:ptCount val="1"/>
                    <c:pt idx="0">
                      <c:v>4.0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{0B33B1CB-47D6-418C-B1A7-82F5C96B0443}</c15:txfldGUID>
                      <c15:f>Daten_Diagramme!$D$32</c15:f>
                      <c15:dlblFieldTableCache>
                        <c:ptCount val="1"/>
                        <c:pt idx="0">
                          <c:v>4.0</c:v>
                        </c:pt>
                      </c15:dlblFieldTableCache>
                    </c15:dlblFTEntry>
                  </c15:dlblFieldTable>
                  <c15:showDataLabelsRange val="0"/>
                </c:ext>
                <c:ext xmlns:c16="http://schemas.microsoft.com/office/drawing/2014/chart" uri="{C3380CC4-5D6E-409C-BE32-E72D297353CC}">
                  <c16:uniqueId val="{00000012-CF75-4539-B81F-FDB396E6CAF0}"/>
                </c:ext>
              </c:extLst>
            </c:dLbl>
            <c:dLbl>
              <c:idx val="19"/>
              <c:tx>
                <c:strRef>
                  <c:f>Daten_Diagramme!$D$33</c:f>
                  <c:strCache>
                    <c:ptCount val="1"/>
                    <c:pt idx="0">
                      <c:v>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{A9C2D0E3-3E37-42A1-BD47-40EC30E14AF2}</c15:txfldGUID>
                      <c15:f>Daten_Diagramme!$D$33</c15:f>
                      <c15:dlblFieldTableCache>
                        <c:ptCount val="1"/>
                        <c:pt idx="0">
                          <c:v>2.0</c:v>
                        </c:pt>
                      </c15:dlblFieldTableCache>
                    </c15:dlblFTEntry>
                  </c15:dlblFieldTable>
                  <c15:showDataLabelsRange val="0"/>
                </c:ext>
                <c:ext xmlns:c16="http://schemas.microsoft.com/office/drawing/2014/chart" uri="{C3380CC4-5D6E-409C-BE32-E72D297353CC}">
                  <c16:uniqueId val="{00000013-CF75-4539-B81F-FDB396E6CAF0}"/>
                </c:ext>
              </c:extLst>
            </c:dLbl>
            <c:dLbl>
              <c:idx val="20"/>
              <c:tx>
                <c:strRef>
                  <c:f>Daten_Diagramme!$D$34</c:f>
                  <c:strCache>
                    <c:ptCount val="1"/>
                    <c:pt idx="0">
                      <c:v>3.8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{CD3A2E81-5CB7-4C08-A39F-F16D5AE28D33}</c15:txfldGUID>
                      <c15:f>Daten_Diagramme!$D$34</c15:f>
                      <c15:dlblFieldTableCache>
                        <c:ptCount val="1"/>
                        <c:pt idx="0">
                          <c:v>3.8</c:v>
                        </c:pt>
                      </c15:dlblFieldTableCache>
                    </c15:dlblFTEntry>
                  </c15:dlblFieldTable>
                  <c15:showDataLabelsRange val="0"/>
                </c:ext>
                <c:ext xmlns:c16="http://schemas.microsoft.com/office/drawing/2014/chart" uri="{C3380CC4-5D6E-409C-BE32-E72D297353CC}">
                  <c16:uniqueId val="{00000014-CF75-4539-B81F-FDB396E6CAF0}"/>
                </c:ext>
              </c:extLst>
            </c:dLbl>
            <c:dLbl>
              <c:idx val="21"/>
              <c:tx>
                <c:strRef>
                  <c:f>Daten_Diagramme!$D$35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{D912EDF3-F477-460A-8698-FFABED1B5B50}</c15:txfldGUID>
                      <c15:f>Daten_Diagramme!$D$35</c15:f>
                      <c15:dlblFieldTableCache>
                        <c:ptCount val="1"/>
                        <c:pt idx="0">
                          <c:v>0.0</c:v>
                        </c:pt>
                      </c15:dlblFieldTableCache>
                    </c15:dlblFTEntry>
                  </c15:dlblFieldTable>
                  <c15:showDataLabelsRange val="0"/>
                </c:ext>
                <c:ext xmlns:c16="http://schemas.microsoft.com/office/drawing/2014/chart" uri="{C3380CC4-5D6E-409C-BE32-E72D297353CC}">
                  <c16:uniqueId val="{00000015-CF75-4539-B81F-FDB396E6CAF0}"/>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{487E6B12-761F-4D64-9576-128B030E2560}</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CF75-4539-B81F-FDB396E6CAF0}"/>
                </c:ext>
              </c:extLst>
            </c:dLbl>
            <c:dLbl>
              <c:idx val="23"/>
              <c:tx>
                <c:strRef>
                  <c:f>Daten_Diagramme!$D$37</c:f>
                  <c:strCache>
                    <c:ptCount val="1"/>
                    <c:pt idx="0">
                      <c:v>3.5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{9072D4B5-355B-4137-A619-FA06CE9B0CB8}</c15:txfldGUID>
                      <c15:f>Daten_Diagramme!$D$37</c15:f>
                      <c15:dlblFieldTableCache>
                        <c:ptCount val="1"/>
                        <c:pt idx="0">
                          <c:v>3.5</c:v>
                        </c:pt>
                      </c15:dlblFieldTableCache>
                    </c15:dlblFTEntry>
                  </c15:dlblFieldTable>
                  <c15:showDataLabelsRange val="0"/>
                </c:ext>
                <c:ext xmlns:c16="http://schemas.microsoft.com/office/drawing/2014/chart" uri="{C3380CC4-5D6E-409C-BE32-E72D297353CC}">
                  <c16:uniqueId val="{00000017-CF75-4539-B81F-FDB396E6CAF0}"/>
                </c:ext>
              </c:extLst>
            </c:dLbl>
            <c:dLbl>
              <c:idx val="24"/>
              <c:layout>
                <c:manualLayout>
                  <c:x val="4.7769028871392123E-3"/>
                  <c:y val="-4.6876052205785108E-5"/>
                </c:manualLayout>
              </c:layout>
              <c:tx>
                <c:strRef>
                  <c:f>Daten_Diagramme!$D$38</c:f>
                  <c:strCache>
                    <c:ptCount val="1"/>
                    <c:pt idx="0">
                      <c:v>-9.2</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{8904FB76-1956-40F1-BD5E-1AC60ECE6204}</c15:txfldGUID>
                      <c15:f>Daten_Diagramme!$D$38</c15:f>
                      <c15:dlblFieldTableCache>
                        <c:ptCount val="1"/>
                        <c:pt idx="0">
                          <c:v>-9.2</c:v>
                        </c:pt>
                      </c15:dlblFieldTableCache>
                    </c15:dlblFTEntry>
                  </c15:dlblFieldTable>
                  <c15:showDataLabelsRange val="0"/>
                </c:ext>
                <c:ext xmlns:c16="http://schemas.microsoft.com/office/drawing/2014/chart" uri="{C3380CC4-5D6E-409C-BE32-E72D297353CC}">
                  <c16:uniqueId val="{00000018-CF75-4539-B81F-FDB396E6CAF0}"/>
                </c:ext>
              </c:extLst>
            </c:dLbl>
            <c:dLbl>
              <c:idx val="25"/>
              <c:tx>
                <c:strRef>
                  <c:f>Daten_Diagramme!$D$39</c:f>
                  <c:strCache>
                    <c:ptCount val="1"/>
                    <c:pt idx="0">
                      <c:v>-0.3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{B3A2B128-49E8-42E8-99F5-1387C61D7FE5}</c15:txfldGUID>
                      <c15:f>Daten_Diagramme!$D$39</c15:f>
                      <c15:dlblFieldTableCache>
                        <c:ptCount val="1"/>
                        <c:pt idx="0">
                          <c:v>-0.3</c:v>
                        </c:pt>
                      </c15:dlblFieldTableCache>
                    </c15:dlblFTEntry>
                  </c15:dlblFieldTable>
                  <c15:showDataLabelsRange val="0"/>
                </c:ext>
                <c:ext xmlns:c16="http://schemas.microsoft.com/office/drawing/2014/chart" uri="{C3380CC4-5D6E-409C-BE32-E72D297353CC}">
                  <c16:uniqueId val="{00000019-CF75-4539-B81F-FDB396E6CAF0}"/>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{B431469F-F708-4133-94AC-04B82286BC4A}</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CF75-4539-B81F-FDB396E6CAF0}"/>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{6FB875B9-8382-42E3-9ED0-0DCC32EE2032}</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CF75-4539-B81F-FDB396E6CAF0}"/>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{BB5FE4B5-EE9D-4744-BA05-4BCC94837215}</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CF75-4539-B81F-FDB396E6CAF0}"/>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{DE23A316-BD59-4C73-BA3D-739FA557C786}</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CF75-4539-B81F-FDB396E6CAF0}"/>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{04349606-1E46-4AD8-A7D5-5A6DAF7E4672}</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CF75-4539-B81F-FDB396E6CAF0}"/>
                </c:ext>
              </c:extLst>
            </c:dLbl>
            <c:dLbl>
              <c:idx val="31"/>
              <c:tx>
                <c:strRef>
                  <c:f>Daten_Diagramme!$D$45</c:f>
                  <c:strCache>
                    <c:ptCount val="1"/>
                    <c:pt idx="0">
                      <c:v>-0.3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{3B70E8F6-DC18-4CB7-8048-D00E0049EA93}</c15:txfldGUID>
                      <c15:f>Daten_Diagramme!$D$45</c15:f>
                      <c15:dlblFieldTableCache>
                        <c:ptCount val="1"/>
                        <c:pt idx="0">
                          <c:v>-0.3</c:v>
                        </c:pt>
                      </c15:dlblFieldTableCache>
                    </c15:dlblFTEntry>
                  </c15:dlblFieldTable>
                  <c15:showDataLabelsRange val="0"/>
                </c:ext>
                <c:ext xmlns:c16="http://schemas.microsoft.com/office/drawing/2014/chart" uri="{C3380CC4-5D6E-409C-BE32-E72D297353CC}">
                  <c16:uniqueId val="{0000001F-CF75-4539-B81F-FDB396E6CAF0}"/>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-3.0678594806895045</c:v>
                </c:pt>
                <c:pt idx="1">
                  <c:v>3.4883720930232558</c:v>
                </c:pt>
                <c:pt idx="2">
                  <c:v>-1.1406844106463878</c:v>
                </c:pt>
                <c:pt idx="3">
                  <c:v>-10.818394388152766</c:v>
                </c:pt>
                <c:pt idx="4">
                  <c:v>0</c:v>
                </c:pt>
                <c:pt idx="5">
                  <c:v>-10.930576070901035</c:v>
                </c:pt>
                <c:pt idx="6">
                  <c:v>0</c:v>
                </c:pt>
                <c:pt idx="7">
                  <c:v>5.0933786078098473</c:v>
                </c:pt>
                <c:pt idx="8">
                  <c:v>0.11074197120708748</c:v>
                </c:pt>
                <c:pt idx="9">
                  <c:v>-6.8652849740932647</c:v>
                </c:pt>
                <c:pt idx="10">
                  <c:v>-1.9495412844036697</c:v>
                </c:pt>
                <c:pt idx="11">
                  <c:v>0.64102564102564108</c:v>
                </c:pt>
                <c:pt idx="12">
                  <c:v>-1.1261261261261262</c:v>
                </c:pt>
                <c:pt idx="13">
                  <c:v>2.2727272727272729</c:v>
                </c:pt>
                <c:pt idx="14">
                  <c:v>-3.2036613272311212</c:v>
                </c:pt>
                <c:pt idx="15">
                  <c:v>-5.8531746031746028</c:v>
                </c:pt>
                <c:pt idx="16">
                  <c:v>-0.32967032967032966</c:v>
                </c:pt>
                <c:pt idx="17">
                  <c:v>1.2956419316843346</c:v>
                </c:pt>
                <c:pt idx="18">
                  <c:v>4.0327662255828605</c:v>
                </c:pt>
                <c:pt idx="19">
                  <c:v>1.9976028765481422</c:v>
                </c:pt>
                <c:pt idx="20">
                  <c:v>3.8461538461538463</c:v>
                </c:pt>
                <c:pt idx="21">
                  <c:v>0</c:v>
                </c:pt>
                <c:pt idx="23">
                  <c:v>3.4883720930232558</c:v>
                </c:pt>
                <c:pt idx="24">
                  <c:v>-9.1784780514655289</c:v>
                </c:pt>
                <c:pt idx="25">
                  <c:v>-0.25061046138028531</c:v>
                </c:pt>
              </c:numCache>
            </c:numRef>
          </c:val>
          <c:extLst>
            <c:ext xmlns:c16="http://schemas.microsoft.com/office/drawing/2014/chart" uri="{C3380CC4-5D6E-409C-BE32-E72D297353CC}">
              <c16:uniqueId val="{00000020-CF75-4539-B81F-FDB396E6CAF0}"/>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{FF46597E-E2A3-4F3F-AB57-86B3459DF24C}</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CF75-4539-B81F-FDB396E6CAF0}"/>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{655077E9-3B18-46B5-B148-268431B75180}</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CF75-4539-B81F-FDB396E6CAF0}"/>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{F647444F-8A7E-4CF9-B37D-EF056A8D97AD}</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CF75-4539-B81F-FDB396E6CAF0}"/>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{828A4F12-1B54-426A-AA51-26E6F88E543A}</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CF75-4539-B81F-FDB396E6CAF0}"/>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{6FE94365-4911-4ECE-B7F0-6FCFA7F68A83}</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CF75-4539-B81F-FDB396E6CAF0}"/>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{2B40DB06-240E-4D4D-9CD2-EF90D6048873}</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CF75-4539-B81F-FDB396E6CAF0}"/>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{2B0C2DBB-5C53-4541-BA25-9D79566FAEB3}</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CF75-4539-B81F-FDB396E6CAF0}"/>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{9ACFB67F-C2FE-43CB-BBFA-BB09F9908B3C}</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CF75-4539-B81F-FDB396E6CAF0}"/>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{E0FC8756-DFB1-459E-A558-AF2E79BCA9B6}</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CF75-4539-B81F-FDB396E6CAF0}"/>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{779C8648-FAB5-417D-8B13-F65C621FD270}</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CF75-4539-B81F-FDB396E6CAF0}"/>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{726F1976-9408-4F83-99EA-76BD19EDC5CC}</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CF75-4539-B81F-FDB396E6CAF0}"/>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{3F22C729-0550-4259-85F4-D6AA2D4EA407}</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CF75-4539-B81F-FDB396E6CAF0}"/>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{C040DE6D-B721-444E-BB7B-84BC75F0608A}</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CF75-4539-B81F-FDB396E6CAF0}"/>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{EFABBB57-1AC5-4D1C-9A11-91E29DAA1927}</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CF75-4539-B81F-FDB396E6CAF0}"/>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{668EC88E-A26D-45D8-BBF9-FCDC87648B16}</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CF75-4539-B81F-FDB396E6CAF0}"/>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{8425DD41-3DC6-4D86-AEEC-7CE3BF9B799F}</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CF75-4539-B81F-FDB396E6CAF0}"/>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{ABD9DE47-FDFE-47F3-9CF7-50E25BA9AA82}</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CF75-4539-B81F-FDB396E6CAF0}"/>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{E5CC6851-88C5-4458-B8FC-BB24545E4D57}</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CF75-4539-B81F-FDB396E6CAF0}"/>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{B2C28E97-3FA3-4A0B-A7F1-8D1E8C0E9A8F}</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CF75-4539-B81F-FDB396E6CAF0}"/>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{F3C3D024-3B61-4366-9131-3F5426F2520B}</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CF75-4539-B81F-FDB396E6CAF0}"/>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{7447C68D-2149-479D-938B-ABB4792EC067}</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CF75-4539-B81F-FDB396E6CAF0}"/>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{6B61BAF9-B7C7-4D89-9364-8571E549B79F}</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CF75-4539-B81F-FDB396E6CAF0}"/>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{B363E741-ED4A-4C92-A1BF-133964A362A7}</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CF75-4539-B81F-FDB396E6CAF0}"/>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{8D275955-E2E7-454C-8696-B7663B9955E7}</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CF75-4539-B81F-FDB396E6CAF0}"/>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{5AD86991-3E64-4613-A7F7-AA40C1166119}</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CF75-4539-B81F-FDB396E6CAF0}"/>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{50ABA64D-CF7E-4AAF-827F-38DBF40CA8F2}</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CF75-4539-B81F-FDB396E6CAF0}"/>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{E64F2BAF-31EE-4864-B482-6972EA9188DF}</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CF75-4539-B81F-FDB396E6CAF0}"/>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{697D1A4E-9147-48E3-A227-9AEFFAB77FBF}</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CF75-4539-B81F-FDB396E6CAF0}"/>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{317BCFBC-0733-4349-827B-175701BCB300}</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CF75-4539-B81F-FDB396E6CAF0}"/>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{BA94B4BE-A8A4-4AF4-8DC6-21DB96C3B1FC}</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CF75-4539-B81F-FDB396E6CAF0}"/>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{EBEFC931-476A-4466-B37B-0C2C3C85E151}</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CF75-4539-B81F-FDB396E6CAF0}"/>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{CAEB1077-9899-4E65-8342-D830172E3870}</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CF75-4539-B81F-FDB396E6CAF0}"/>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-0.75</c:v>
                </c:pt>
                <c:pt idx="5">
                  <c:v>0</c:v>
                </c:pt>
                <c:pt idx="6">
                  <c:v>-0.75</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CF75-4539-B81F-FDB396E6CAF0}"/>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45</c:v>
                </c:pt>
                <c:pt idx="5">
                  <c:v>#N/A</c:v>
                </c:pt>
                <c:pt idx="6">
                  <c:v>45</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46</c:v>
                </c:pt>
                <c:pt idx="5">
                  <c:v>#N/A</c:v>
                </c:pt>
                <c:pt idx="6">
                  <c:v>67</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CF75-4539-B81F-FDB396E6CAF0}"/>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{E6F72174-C104-4CEF-9F7B-3EA6245D5293}</c15:txfldGUID>
                      <c15:f>Daten_Diagramme!$E$14</c15:f>
                      <c15:dlblFieldTableCache>
                        <c:ptCount val="1"/>
                        <c:pt idx="0">
                          <c:v>-0.4</c:v>
                        </c:pt>
                      </c15:dlblFieldTableCache>
                    </c15:dlblFTEntry>
                  </c15:dlblFieldTable>
                  <c15:showDataLabelsRange val="0"/>
                </c:ext>
                <c:ext xmlns:c16="http://schemas.microsoft.com/office/drawing/2014/chart" uri="{C3380CC4-5D6E-409C-BE32-E72D297353CC}">
                  <c16:uniqueId val="{00000000-290C-492D-9F36-28143CC2C679}"/>
                </c:ext>
              </c:extLst>
            </c:dLbl>
            <c:dLbl>
              <c:idx val="1"/>
              <c:tx>
                <c:strRef>
                  <c:f>Daten_Diagramme!$E$15</c:f>
                  <c:strCache>
                    <c:ptCount val="1"/>
                    <c:pt idx="0">
                      <c:v>-11.1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{667CDD37-9108-49B4-91D1-B02560628485}</c15:txfldGUID>
                      <c15:f>Daten_Diagramme!$E$15</c15:f>
                      <c15:dlblFieldTableCache>
                        <c:ptCount val="1"/>
                        <c:pt idx="0">
                          <c:v>-11.1</c:v>
                        </c:pt>
                      </c15:dlblFieldTableCache>
                    </c15:dlblFTEntry>
                  </c15:dlblFieldTable>
                  <c15:showDataLabelsRange val="0"/>
                </c:ext>
                <c:ext xmlns:c16="http://schemas.microsoft.com/office/drawing/2014/chart" uri="{C3380CC4-5D6E-409C-BE32-E72D297353CC}">
                  <c16:uniqueId val="{00000001-290C-492D-9F36-28143CC2C679}"/>
                </c:ext>
              </c:extLst>
            </c:dLbl>
            <c:dLbl>
              <c:idx val="2"/>
              <c:tx>
                <c:strRef>
                  <c:f>Daten_Diagramme!$E$16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{643CB4D5-1BDF-4D78-A498-CFD1F15FB922}</c15:txfldGUID>
                      <c15:f>Daten_Diagramme!$E$16</c15:f>
                      <c15:dlblFieldTableCache>
                        <c:ptCount val="1"/>
                      </c15:dlblFieldTableCache>
                    </c15:dlblFTEntry>
                  </c15:dlblFieldTable>
                  <c15:showDataLabelsRange val="0"/>
                </c:ext>
                <c:ext xmlns:c16="http://schemas.microsoft.com/office/drawing/2014/chart" uri="{C3380CC4-5D6E-409C-BE32-E72D297353CC}">
                  <c16:uniqueId val="{00000002-290C-492D-9F36-28143CC2C679}"/>
                </c:ext>
              </c:extLst>
            </c:dLbl>
            <c:dLbl>
              <c:idx val="3"/>
              <c:tx>
                <c:strRef>
                  <c:f>Daten_Diagramme!$E$17</c:f>
                  <c:strCache>
                    <c:ptCount val="1"/>
                    <c:pt idx="0">
                      <c:v>-2.5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{FCADA8B1-B074-4200-B472-E73FECD1C5E9}</c15:txfldGUID>
                      <c15:f>Daten_Diagramme!$E$17</c15:f>
                      <c15:dlblFieldTableCache>
                        <c:ptCount val="1"/>
                        <c:pt idx="0">
                          <c:v>-2.5</c:v>
                        </c:pt>
                      </c15:dlblFieldTableCache>
                    </c15:dlblFTEntry>
                  </c15:dlblFieldTable>
                  <c15:showDataLabelsRange val="0"/>
                </c:ext>
                <c:ext xmlns:c16="http://schemas.microsoft.com/office/drawing/2014/chart" uri="{C3380CC4-5D6E-409C-BE32-E72D297353CC}">
                  <c16:uniqueId val="{00000003-290C-492D-9F36-28143CC2C679}"/>
                </c:ext>
              </c:extLst>
            </c:dLbl>
            <c:dLbl>
              <c:idx val="4"/>
              <c:tx>
                <c:strRef>
                  <c:f>Daten_Diagramme!$E$18</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{A44C553C-9CFA-4D06-B785-B96A8EFD27BE}</c15:txfldGUID>
                      <c15:f>Daten_Diagramme!$E$18</c15:f>
                      <c15:dlblFieldTableCache>
                        <c:ptCount val="1"/>
                        <c:pt idx="0">
                          <c:v>*</c:v>
                        </c:pt>
                      </c15:dlblFieldTableCache>
                    </c15:dlblFTEntry>
                  </c15:dlblFieldTable>
                  <c15:showDataLabelsRange val="0"/>
                </c:ext>
                <c:ext xmlns:c16="http://schemas.microsoft.com/office/drawing/2014/chart" uri="{C3380CC4-5D6E-409C-BE32-E72D297353CC}">
                  <c16:uniqueId val="{00000004-290C-492D-9F36-28143CC2C679}"/>
                </c:ext>
              </c:extLst>
            </c:dLbl>
            <c:dLbl>
              <c:idx val="5"/>
              <c:tx>
                <c:strRef>
                  <c:f>Daten_Diagramme!$E$19</c:f>
                  <c:strCache>
                    <c:ptCount val="1"/>
                    <c:pt idx="0">
                      <c:v>-4.1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{C2D8F12C-F974-416B-A5FC-A0A527CE7B14}</c15:txfldGUID>
                      <c15:f>Daten_Diagramme!$E$19</c15:f>
                      <c15:dlblFieldTableCache>
                        <c:ptCount val="1"/>
                        <c:pt idx="0">
                          <c:v>-4.1</c:v>
                        </c:pt>
                      </c15:dlblFieldTableCache>
                    </c15:dlblFTEntry>
                  </c15:dlblFieldTable>
                  <c15:showDataLabelsRange val="0"/>
                </c:ext>
                <c:ext xmlns:c16="http://schemas.microsoft.com/office/drawing/2014/chart" uri="{C3380CC4-5D6E-409C-BE32-E72D297353CC}">
                  <c16:uniqueId val="{00000005-290C-492D-9F36-28143CC2C679}"/>
                </c:ext>
              </c:extLst>
            </c:dLbl>
            <c:dLbl>
              <c:idx val="6"/>
              <c:tx>
                <c:strRef>
                  <c:f>Daten_Diagramme!$E$20</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{C1DFFEB1-EBFD-4784-B7D5-966CB3189FD7}</c15:txfldGUID>
                      <c15:f>Daten_Diagramme!$E$20</c15:f>
                      <c15:dlblFieldTableCache>
                        <c:ptCount val="1"/>
                        <c:pt idx="0">
                          <c:v>*</c:v>
                        </c:pt>
                      </c15:dlblFieldTableCache>
                    </c15:dlblFTEntry>
                  </c15:dlblFieldTable>
                  <c15:showDataLabelsRange val="0"/>
                </c:ext>
                <c:ext xmlns:c16="http://schemas.microsoft.com/office/drawing/2014/chart" uri="{C3380CC4-5D6E-409C-BE32-E72D297353CC}">
                  <c16:uniqueId val="{00000006-290C-492D-9F36-28143CC2C679}"/>
                </c:ext>
              </c:extLst>
            </c:dLbl>
            <c:dLbl>
              <c:idx val="7"/>
              <c:tx>
                <c:strRef>
                  <c:f>Daten_Diagramme!$E$21</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{7473D496-A440-480A-8B84-DEE03D901225}</c15:txfldGUID>
                      <c15:f>Daten_Diagramme!$E$21</c15:f>
                      <c15:dlblFieldTableCache>
                        <c:ptCount val="1"/>
                        <c:pt idx="0">
                          <c:v>-1.2</c:v>
                        </c:pt>
                      </c15:dlblFieldTableCache>
                    </c15:dlblFTEntry>
                  </c15:dlblFieldTable>
                  <c15:showDataLabelsRange val="0"/>
                </c:ext>
                <c:ext xmlns:c16="http://schemas.microsoft.com/office/drawing/2014/chart" uri="{C3380CC4-5D6E-409C-BE32-E72D297353CC}">
                  <c16:uniqueId val="{00000007-290C-492D-9F36-28143CC2C679}"/>
                </c:ext>
              </c:extLst>
            </c:dLbl>
            <c:dLbl>
              <c:idx val="8"/>
              <c:tx>
                <c:strRef>
                  <c:f>Daten_Diagramme!$E$22</c:f>
                  <c:strCache>
                    <c:ptCount val="1"/>
                    <c:pt idx="0">
                      <c:v>-1.8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{3EA5D2EE-0204-4527-A0CC-516AAC6B3300}</c15:txfldGUID>
                      <c15:f>Daten_Diagramme!$E$22</c15:f>
                      <c15:dlblFieldTableCache>
                        <c:ptCount val="1"/>
                        <c:pt idx="0">
                          <c:v>-1.8</c:v>
                        </c:pt>
                      </c15:dlblFieldTableCache>
                    </c15:dlblFTEntry>
                  </c15:dlblFieldTable>
                  <c15:showDataLabelsRange val="0"/>
                </c:ext>
                <c:ext xmlns:c16="http://schemas.microsoft.com/office/drawing/2014/chart" uri="{C3380CC4-5D6E-409C-BE32-E72D297353CC}">
                  <c16:uniqueId val="{00000008-290C-492D-9F36-28143CC2C679}"/>
                </c:ext>
              </c:extLst>
            </c:dLbl>
            <c:dLbl>
              <c:idx val="9"/>
              <c:tx>
                <c:strRef>
                  <c:f>Daten_Diagramme!$E$23</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{38A8759F-FE47-4B28-B920-524DC359C6E4}</c15:txfldGUID>
                      <c15:f>Daten_Diagramme!$E$23</c15:f>
                      <c15:dlblFieldTableCache>
                        <c:ptCount val="1"/>
                        <c:pt idx="0">
                          <c:v>0.7</c:v>
                        </c:pt>
                      </c15:dlblFieldTableCache>
                    </c15:dlblFTEntry>
                  </c15:dlblFieldTable>
                  <c15:showDataLabelsRange val="0"/>
                </c:ext>
                <c:ext xmlns:c16="http://schemas.microsoft.com/office/drawing/2014/chart" uri="{C3380CC4-5D6E-409C-BE32-E72D297353CC}">
                  <c16:uniqueId val="{00000009-290C-492D-9F36-28143CC2C679}"/>
                </c:ext>
              </c:extLst>
            </c:dLbl>
            <c:dLbl>
              <c:idx val="10"/>
              <c:tx>
                <c:strRef>
                  <c:f>Daten_Diagramme!$E$24</c:f>
                  <c:strCache>
                    <c:ptCount val="1"/>
                    <c:pt idx="0">
                      <c:v>-7.7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{524817FF-A2DF-4D43-80D6-78858C43882D}</c15:txfldGUID>
                      <c15:f>Daten_Diagramme!$E$24</c15:f>
                      <c15:dlblFieldTableCache>
                        <c:ptCount val="1"/>
                        <c:pt idx="0">
                          <c:v>-7.7</c:v>
                        </c:pt>
                      </c15:dlblFieldTableCache>
                    </c15:dlblFTEntry>
                  </c15:dlblFieldTable>
                  <c15:showDataLabelsRange val="0"/>
                </c:ext>
                <c:ext xmlns:c16="http://schemas.microsoft.com/office/drawing/2014/chart" uri="{C3380CC4-5D6E-409C-BE32-E72D297353CC}">
                  <c16:uniqueId val="{0000000A-290C-492D-9F36-28143CC2C679}"/>
                </c:ext>
              </c:extLst>
            </c:dLbl>
            <c:dLbl>
              <c:idx val="11"/>
              <c:tx>
                <c:strRef>
                  <c:f>Daten_Diagramme!$E$25</c:f>
                  <c:strCache>
                    <c:ptCount val="1"/>
                    <c:pt idx="0">
                      <c:v>-15.2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{9056A560-F039-44E6-9844-4B13A96141BF}</c15:txfldGUID>
                      <c15:f>Daten_Diagramme!$E$25</c15:f>
                      <c15:dlblFieldTableCache>
                        <c:ptCount val="1"/>
                        <c:pt idx="0">
                          <c:v>-15.2</c:v>
                        </c:pt>
                      </c15:dlblFieldTableCache>
                    </c15:dlblFTEntry>
                  </c15:dlblFieldTable>
                  <c15:showDataLabelsRange val="0"/>
                </c:ext>
                <c:ext xmlns:c16="http://schemas.microsoft.com/office/drawing/2014/chart" uri="{C3380CC4-5D6E-409C-BE32-E72D297353CC}">
                  <c16:uniqueId val="{0000000B-290C-492D-9F36-28143CC2C679}"/>
                </c:ext>
              </c:extLst>
            </c:dLbl>
            <c:dLbl>
              <c:idx val="12"/>
              <c:tx>
                <c:strRef>
                  <c:f>Daten_Diagramme!$E$26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{5AE90E3A-22D0-47A4-B682-03784DC807BD}</c15:txfldGUID>
                      <c15:f>Daten_Diagramme!$E$26</c15:f>
                      <c15:dlblFieldTableCache>
                        <c:ptCount val="1"/>
                        <c:pt idx="0">
                          <c:v>0.0</c:v>
                        </c:pt>
                      </c15:dlblFieldTableCache>
                    </c15:dlblFTEntry>
                  </c15:dlblFieldTable>
                  <c15:showDataLabelsRange val="0"/>
                </c:ext>
                <c:ext xmlns:c16="http://schemas.microsoft.com/office/drawing/2014/chart" uri="{C3380CC4-5D6E-409C-BE32-E72D297353CC}">
                  <c16:uniqueId val="{0000000C-290C-492D-9F36-28143CC2C679}"/>
                </c:ext>
              </c:extLst>
            </c:dLbl>
            <c:dLbl>
              <c:idx val="13"/>
              <c:tx>
                <c:strRef>
                  <c:f>Daten_Diagramme!$E$27</c:f>
                  <c:strCache>
                    <c:ptCount val="1"/>
                    <c:pt idx="0">
                      <c:v>5.7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{C58F4B31-ACF2-4987-A672-C447A31330F9}</c15:txfldGUID>
                      <c15:f>Daten_Diagramme!$E$27</c15:f>
                      <c15:dlblFieldTableCache>
                        <c:ptCount val="1"/>
                        <c:pt idx="0">
                          <c:v>5.7</c:v>
                        </c:pt>
                      </c15:dlblFieldTableCache>
                    </c15:dlblFTEntry>
                  </c15:dlblFieldTable>
                  <c15:showDataLabelsRange val="0"/>
                </c:ext>
                <c:ext xmlns:c16="http://schemas.microsoft.com/office/drawing/2014/chart" uri="{C3380CC4-5D6E-409C-BE32-E72D297353CC}">
                  <c16:uniqueId val="{0000000D-290C-492D-9F36-28143CC2C679}"/>
                </c:ext>
              </c:extLst>
            </c:dLbl>
            <c:dLbl>
              <c:idx val="14"/>
              <c:tx>
                <c:strRef>
                  <c:f>Daten_Diagramme!$E$28</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{01281BA4-203C-4317-81EE-2B144CC55A9F}</c15:txfldGUID>
                      <c15:f>Daten_Diagramme!$E$28</c15:f>
                      <c15:dlblFieldTableCache>
                        <c:ptCount val="1"/>
                        <c:pt idx="0">
                          <c:v>1.2</c:v>
                        </c:pt>
                      </c15:dlblFieldTableCache>
                    </c15:dlblFTEntry>
                  </c15:dlblFieldTable>
                  <c15:showDataLabelsRange val="0"/>
                </c:ext>
                <c:ext xmlns:c16="http://schemas.microsoft.com/office/drawing/2014/chart" uri="{C3380CC4-5D6E-409C-BE32-E72D297353CC}">
                  <c16:uniqueId val="{0000000E-290C-492D-9F36-28143CC2C679}"/>
                </c:ext>
              </c:extLst>
            </c:dLbl>
            <c:dLbl>
              <c:idx val="15"/>
              <c:tx>
                <c:strRef>
                  <c:f>Daten_Diagramme!$E$29</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{6FEBC40D-1DF8-4D05-BD3F-E43B738F4CA3}</c15:txfldGUID>
                      <c15:f>Daten_Diagramme!$E$29</c15:f>
                      <c15:dlblFieldTableCache>
                        <c:ptCount val="1"/>
                        <c:pt idx="0">
                          <c:v>0.0</c:v>
                        </c:pt>
                      </c15:dlblFieldTableCache>
                    </c15:dlblFTEntry>
                  </c15:dlblFieldTable>
                  <c15:showDataLabelsRange val="0"/>
                </c:ext>
                <c:ext xmlns:c16="http://schemas.microsoft.com/office/drawing/2014/chart" uri="{C3380CC4-5D6E-409C-BE32-E72D297353CC}">
                  <c16:uniqueId val="{0000000F-290C-492D-9F36-28143CC2C679}"/>
                </c:ext>
              </c:extLst>
            </c:dLbl>
            <c:dLbl>
              <c:idx val="16"/>
              <c:tx>
                <c:strRef>
                  <c:f>Daten_Diagramme!$E$30</c:f>
                  <c:strCache>
                    <c:ptCount val="1"/>
                    <c:pt idx="0">
                      <c:v>-50.0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{BD613665-4392-4E46-9647-A366034CB425}</c15:txfldGUID>
                      <c15:f>Daten_Diagramme!$E$30</c15:f>
                      <c15:dlblFieldTableCache>
                        <c:ptCount val="1"/>
                        <c:pt idx="0">
                          <c:v>-50.0</c:v>
                        </c:pt>
                      </c15:dlblFieldTableCache>
                    </c15:dlblFTEntry>
                  </c15:dlblFieldTable>
                  <c15:showDataLabelsRange val="0"/>
                </c:ext>
                <c:ext xmlns:c16="http://schemas.microsoft.com/office/drawing/2014/chart" uri="{C3380CC4-5D6E-409C-BE32-E72D297353CC}">
                  <c16:uniqueId val="{00000010-290C-492D-9F36-28143CC2C679}"/>
                </c:ext>
              </c:extLst>
            </c:dLbl>
            <c:dLbl>
              <c:idx val="17"/>
              <c:tx>
                <c:strRef>
                  <c:f>Daten_Diagramme!$E$31</c:f>
                  <c:strCache>
                    <c:ptCount val="1"/>
                    <c:pt idx="0">
                      <c:v>3.4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{1F37A17A-8AE6-479C-B05C-965503C4835B}</c15:txfldGUID>
                      <c15:f>Daten_Diagramme!$E$31</c15:f>
                      <c15:dlblFieldTableCache>
                        <c:ptCount val="1"/>
                        <c:pt idx="0">
                          <c:v>3.4</c:v>
                        </c:pt>
                      </c15:dlblFieldTableCache>
                    </c15:dlblFTEntry>
                  </c15:dlblFieldTable>
                  <c15:showDataLabelsRange val="0"/>
                </c:ext>
                <c:ext xmlns:c16="http://schemas.microsoft.com/office/drawing/2014/chart" uri="{C3380CC4-5D6E-409C-BE32-E72D297353CC}">
                  <c16:uniqueId val="{00000011-290C-492D-9F36-28143CC2C679}"/>
                </c:ext>
              </c:extLst>
            </c:dLbl>
            <c:dLbl>
              <c:idx val="18"/>
              <c:tx>
                <c:strRef>
                  <c:f>Daten_Diagramme!$E$32</c:f>
                  <c:strCache>
                    <c:ptCount val="1"/>
                    <c:pt idx="0">
                      <c:v>6.9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{796624B1-6C1B-45CC-809B-20FE4D29FBBA}</c15:txfldGUID>
                      <c15:f>Daten_Diagramme!$E$32</c15:f>
                      <c15:dlblFieldTableCache>
                        <c:ptCount val="1"/>
                        <c:pt idx="0">
                          <c:v>6.9</c:v>
                        </c:pt>
                      </c15:dlblFieldTableCache>
                    </c15:dlblFTEntry>
                  </c15:dlblFieldTable>
                  <c15:showDataLabelsRange val="0"/>
                </c:ext>
                <c:ext xmlns:c16="http://schemas.microsoft.com/office/drawing/2014/chart" uri="{C3380CC4-5D6E-409C-BE32-E72D297353CC}">
                  <c16:uniqueId val="{00000012-290C-492D-9F36-28143CC2C679}"/>
                </c:ext>
              </c:extLst>
            </c:dLbl>
            <c:dLbl>
              <c:idx val="19"/>
              <c:tx>
                <c:strRef>
                  <c:f>Daten_Diagramme!$E$33</c:f>
                  <c:strCache>
                    <c:ptCount val="1"/>
                    <c:pt idx="0">
                      <c:v>13.0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{CA126065-003F-4C79-870B-F468B1B088E6}</c15:txfldGUID>
                      <c15:f>Daten_Diagramme!$E$33</c15:f>
                      <c15:dlblFieldTableCache>
                        <c:ptCount val="1"/>
                        <c:pt idx="0">
                          <c:v>13.0</c:v>
                        </c:pt>
                      </c15:dlblFieldTableCache>
                    </c15:dlblFTEntry>
                  </c15:dlblFieldTable>
                  <c15:showDataLabelsRange val="0"/>
                </c:ext>
                <c:ext xmlns:c16="http://schemas.microsoft.com/office/drawing/2014/chart" uri="{C3380CC4-5D6E-409C-BE32-E72D297353CC}">
                  <c16:uniqueId val="{00000013-290C-492D-9F36-28143CC2C679}"/>
                </c:ext>
              </c:extLst>
            </c:dLbl>
            <c:dLbl>
              <c:idx val="20"/>
              <c:tx>
                <c:strRef>
                  <c:f>Daten_Diagramme!$E$34</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{FFC3B21D-5986-45D1-88CA-13351AE6DBC3}</c15:txfldGUID>
                      <c15:f>Daten_Diagramme!$E$34</c15:f>
                      <c15:dlblFieldTableCache>
                        <c:ptCount val="1"/>
                        <c:pt idx="0">
                          <c:v>2.4</c:v>
                        </c:pt>
                      </c15:dlblFieldTableCache>
                    </c15:dlblFTEntry>
                  </c15:dlblFieldTable>
                  <c15:showDataLabelsRange val="0"/>
                </c:ext>
                <c:ext xmlns:c16="http://schemas.microsoft.com/office/drawing/2014/chart" uri="{C3380CC4-5D6E-409C-BE32-E72D297353CC}">
                  <c16:uniqueId val="{00000014-290C-492D-9F36-28143CC2C679}"/>
                </c:ext>
              </c:extLst>
            </c:dLbl>
            <c:dLbl>
              <c:idx val="21"/>
              <c:tx>
                <c:strRef>
                  <c:f>Daten_Diagramme!$E$35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{584DE754-81C2-4B73-A139-1B0FAC918C48}</c15:txfldGUID>
                      <c15:f>Daten_Diagramme!$E$35</c15:f>
                      <c15:dlblFieldTableCache>
                        <c:ptCount val="1"/>
                        <c:pt idx="0">
                          <c:v>0.0</c:v>
                        </c:pt>
                      </c15:dlblFieldTableCache>
                    </c15:dlblFTEntry>
                  </c15:dlblFieldTable>
                  <c15:showDataLabelsRange val="0"/>
                </c:ext>
                <c:ext xmlns:c16="http://schemas.microsoft.com/office/drawing/2014/chart" uri="{C3380CC4-5D6E-409C-BE32-E72D297353CC}">
                  <c16:uniqueId val="{00000015-290C-492D-9F36-28143CC2C679}"/>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{8B11E78D-120B-4326-AC72-6D74B3612C89}</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290C-492D-9F36-28143CC2C679}"/>
                </c:ext>
              </c:extLst>
            </c:dLbl>
            <c:dLbl>
              <c:idx val="23"/>
              <c:tx>
                <c:strRef>
                  <c:f>Daten_Diagramme!$E$37</c:f>
                  <c:strCache>
                    <c:ptCount val="1"/>
                    <c:pt idx="0">
                      <c:v>-11.1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{DA5D9ED5-53F6-4833-8A70-1AFCE96BC9BF}</c15:txfldGUID>
                      <c15:f>Daten_Diagramme!$E$37</c15:f>
                      <c15:dlblFieldTableCache>
                        <c:ptCount val="1"/>
                        <c:pt idx="0">
                          <c:v>-11.1</c:v>
                        </c:pt>
                      </c15:dlblFieldTableCache>
                    </c15:dlblFTEntry>
                  </c15:dlblFieldTable>
                  <c15:showDataLabelsRange val="0"/>
                </c:ext>
                <c:ext xmlns:c16="http://schemas.microsoft.com/office/drawing/2014/chart" uri="{C3380CC4-5D6E-409C-BE32-E72D297353CC}">
                  <c16:uniqueId val="{00000017-290C-492D-9F36-28143CC2C679}"/>
                </c:ext>
              </c:extLst>
            </c:dLbl>
            <c:dLbl>
              <c:idx val="24"/>
              <c:tx>
                <c:strRef>
                  <c:f>Daten_Diagramme!$E$38</c:f>
                  <c:strCache>
                    <c:ptCount val="1"/>
                    <c:pt idx="0">
                      <c:v>-3.6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{E1CC7FC6-422D-4987-97CE-C093B55BE85D}</c15:txfldGUID>
                      <c15:f>Daten_Diagramme!$E$38</c15:f>
                      <c15:dlblFieldTableCache>
                        <c:ptCount val="1"/>
                        <c:pt idx="0">
                          <c:v>-3.6</c:v>
                        </c:pt>
                      </c15:dlblFieldTableCache>
                    </c15:dlblFTEntry>
                  </c15:dlblFieldTable>
                  <c15:showDataLabelsRange val="0"/>
                </c:ext>
                <c:ext xmlns:c16="http://schemas.microsoft.com/office/drawing/2014/chart" uri="{C3380CC4-5D6E-409C-BE32-E72D297353CC}">
                  <c16:uniqueId val="{00000018-290C-492D-9F36-28143CC2C679}"/>
                </c:ext>
              </c:extLst>
            </c:dLbl>
            <c:dLbl>
              <c:idx val="25"/>
              <c:tx>
                <c:strRef>
                  <c:f>Daten_Diagramme!$E$39</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{6105EDF7-159A-449D-BE3B-0669514EF756}</c15:txfldGUID>
                      <c15:f>Daten_Diagramme!$E$39</c15:f>
                      <c15:dlblFieldTableCache>
                        <c:ptCount val="1"/>
                        <c:pt idx="0">
                          <c:v>0.0</c:v>
                        </c:pt>
                      </c15:dlblFieldTableCache>
                    </c15:dlblFTEntry>
                  </c15:dlblFieldTable>
                  <c15:showDataLabelsRange val="0"/>
                </c:ext>
                <c:ext xmlns:c16="http://schemas.microsoft.com/office/drawing/2014/chart" uri="{C3380CC4-5D6E-409C-BE32-E72D297353CC}">
                  <c16:uniqueId val="{00000019-290C-492D-9F36-28143CC2C679}"/>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{8018DA58-DEE5-4599-9EFF-A60D2DC1B1FF}</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290C-492D-9F36-28143CC2C679}"/>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{8ED4116F-F2FE-46B0-ACD0-952436892780}</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290C-492D-9F36-28143CC2C679}"/>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{1E04A8CD-A586-4D56-B7E9-E3D23CDE1148}</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290C-492D-9F36-28143CC2C679}"/>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{D9C426B8-A94B-4C2D-9175-14DF6EAAD258}</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290C-492D-9F36-28143CC2C679}"/>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{A4D7ED9F-4F94-4748-AC70-3E65FAED6692}</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290C-492D-9F36-28143CC2C679}"/>
                </c:ext>
              </c:extLst>
            </c:dLbl>
            <c:dLbl>
              <c:idx val="31"/>
              <c:tx>
                <c:strRef>
                  <c:f>Daten_Diagramme!$E$45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{B4F43DA7-C7FB-4C3D-A025-475743A086CB}</c15:txfldGUID>
                      <c15:f>Daten_Diagramme!$E$45</c15:f>
                      <c15:dlblFieldTableCache>
                        <c:ptCount val="1"/>
                        <c:pt idx="0">
                          <c:v>0.0</c:v>
                        </c:pt>
                      </c15:dlblFieldTableCache>
                    </c15:dlblFTEntry>
                  </c15:dlblFieldTable>
                  <c15:showDataLabelsRange val="0"/>
                </c:ext>
                <c:ext xmlns:c16="http://schemas.microsoft.com/office/drawing/2014/chart" uri="{C3380CC4-5D6E-409C-BE32-E72D297353CC}">
                  <c16:uniqueId val="{0000001F-290C-492D-9F36-28143CC2C679}"/>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-0.39768618944323936</c:v>
                </c:pt>
                <c:pt idx="1">
                  <c:v>-11.111111111111111</c:v>
                </c:pt>
                <c:pt idx="2">
                  <c:v>-57.142857142857146</c:v>
                </c:pt>
                <c:pt idx="3">
                  <c:v>-2.4844720496894408</c:v>
                </c:pt>
                <c:pt idx="4">
                  <c:v>0</c:v>
                </c:pt>
                <c:pt idx="5">
                  <c:v>-4.0650406504065044</c:v>
                </c:pt>
                <c:pt idx="6">
                  <c:v>0</c:v>
                </c:pt>
                <c:pt idx="7">
                  <c:v>-1.2345679012345678</c:v>
                </c:pt>
                <c:pt idx="8">
                  <c:v>-1.7621145374449338</c:v>
                </c:pt>
                <c:pt idx="9">
                  <c:v>0.71684587813620071</c:v>
                </c:pt>
                <c:pt idx="10">
                  <c:v>-7.6586433260393871</c:v>
                </c:pt>
                <c:pt idx="11">
                  <c:v>-15.151515151515152</c:v>
                </c:pt>
                <c:pt idx="12">
                  <c:v>0</c:v>
                </c:pt>
                <c:pt idx="13">
                  <c:v>5.7377049180327866</c:v>
                </c:pt>
                <c:pt idx="14">
                  <c:v>1.2468827930174564</c:v>
                </c:pt>
                <c:pt idx="15">
                  <c:v>0</c:v>
                </c:pt>
                <c:pt idx="16">
                  <c:v>-50</c:v>
                </c:pt>
                <c:pt idx="17">
                  <c:v>3.4482758620689653</c:v>
                </c:pt>
                <c:pt idx="18">
                  <c:v>6.875</c:v>
                </c:pt>
                <c:pt idx="19">
                  <c:v>13.043478260869565</c:v>
                </c:pt>
                <c:pt idx="20">
                  <c:v>2.422145328719723</c:v>
                </c:pt>
                <c:pt idx="21">
                  <c:v>0</c:v>
                </c:pt>
                <c:pt idx="23">
                  <c:v>-11.111111111111111</c:v>
                </c:pt>
                <c:pt idx="24">
                  <c:v>-3.6144578313253013</c:v>
                </c:pt>
                <c:pt idx="25">
                  <c:v>-3.9872408293460927E-2</c:v>
                </c:pt>
              </c:numCache>
            </c:numRef>
          </c:val>
          <c:extLst>
            <c:ext xmlns:c16="http://schemas.microsoft.com/office/drawing/2014/chart" uri="{C3380CC4-5D6E-409C-BE32-E72D297353CC}">
              <c16:uniqueId val="{00000020-290C-492D-9F36-28143CC2C679}"/>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{1FEAE40B-4B06-4371-A3E7-1CF7CEB32AAF}</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290C-492D-9F36-28143CC2C679}"/>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{414B168E-4F67-477C-9561-741291856C75}</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290C-492D-9F36-28143CC2C679}"/>
                </c:ext>
              </c:extLst>
            </c:dLbl>
            <c:dLbl>
              <c:idx val="2"/>
              <c:tx>
                <c:strRef>
                  <c:f>Daten_Diagramme!$G$16</c:f>
                  <c:strCache>
                    <c:ptCount val="1"/>
                    <c:pt idx="0">
                      <c:v>&lt; -50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{37ABD3D1-4679-43E7-BE1B-ED9281C128CE}</c15:txfldGUID>
                      <c15:f>Daten_Diagramme!$G$16</c15:f>
                      <c15:dlblFieldTableCache>
                        <c:ptCount val="1"/>
                        <c:pt idx="0">
                          <c:v>&lt; -50</c:v>
                        </c:pt>
                      </c15:dlblFieldTableCache>
                    </c15:dlblFTEntry>
                  </c15:dlblFieldTable>
                  <c15:showDataLabelsRange val="0"/>
                </c:ext>
                <c:ext xmlns:c16="http://schemas.microsoft.com/office/drawing/2014/chart" uri="{C3380CC4-5D6E-409C-BE32-E72D297353CC}">
                  <c16:uniqueId val="{00000023-290C-492D-9F36-28143CC2C679}"/>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{24FF503A-5374-43A2-A8B5-FD90C76D6403}</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290C-492D-9F36-28143CC2C679}"/>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{5422FFAA-EE4E-481D-84EB-06C681364A33}</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290C-492D-9F36-28143CC2C679}"/>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{93083986-0E01-4D05-915E-FB7D7C0E7510}</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290C-492D-9F36-28143CC2C679}"/>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{868DD0AF-8A3F-42F5-BF29-C96A3758E94E}</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290C-492D-9F36-28143CC2C679}"/>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{8889BB8A-4DA2-4EC6-8E29-F577BE77EA0D}</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290C-492D-9F36-28143CC2C679}"/>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{5A0B44B3-5953-4A7F-B7FB-A429DF05460E}</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290C-492D-9F36-28143CC2C679}"/>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{AC66AEEE-01D9-48AF-A98D-154D1595DB75}</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290C-492D-9F36-28143CC2C679}"/>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{0C637D11-BEB5-43AF-B22F-479015E10409}</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290C-492D-9F36-28143CC2C679}"/>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{64182010-5CEF-475B-8A74-02E20FEAC491}</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290C-492D-9F36-28143CC2C679}"/>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{A87874B8-C6D4-4A93-B8E4-F5146F1F18E0}</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290C-492D-9F36-28143CC2C679}"/>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{5CBA3976-1EE1-477A-9811-38A31282094C}</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290C-492D-9F36-28143CC2C679}"/>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{675AE878-CFBB-41FA-BBDC-0DE5DC0697E7}</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290C-492D-9F36-28143CC2C679}"/>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{B27B38C1-5CFC-4ADD-B590-A87FAAA664AA}</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290C-492D-9F36-28143CC2C679}"/>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{3D049FB3-BEF1-41BF-B8AB-B24E9C4107B4}</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290C-492D-9F36-28143CC2C679}"/>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{A1DF618A-9D62-471E-A9E5-210D77569D7D}</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290C-492D-9F36-28143CC2C679}"/>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{23DE76B2-AA9D-4A98-951D-FFBDB728796F}</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290C-492D-9F36-28143CC2C679}"/>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{7C2FBC2C-FDE5-481E-9766-3A6F7ADB30DF}</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290C-492D-9F36-28143CC2C679}"/>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{A457311D-B039-4A50-BCBE-87FC4873A876}</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290C-492D-9F36-28143CC2C679}"/>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{A364E04E-0629-4F7A-A3B0-120EA25BEE9C}</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290C-492D-9F36-28143CC2C679}"/>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{A4F21B57-BBAF-426B-BA77-850C55959BCA}</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290C-492D-9F36-28143CC2C679}"/>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{5E636C8A-91F2-4C48-B6E5-DA8F4A9927F6}</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290C-492D-9F36-28143CC2C679}"/>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{7E0F86FC-D289-4E85-A5A8-81E1F7848C67}</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290C-492D-9F36-28143CC2C679}"/>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{755582E7-4FFC-4277-ADAF-CF60A3BDDB30}</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290C-492D-9F36-28143CC2C679}"/>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{E846CC1F-0B67-453F-B007-99E7476D0E2F}</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290C-492D-9F36-28143CC2C679}"/>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{5E41B168-2CB6-4303-995E-125421CE6A8D}</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290C-492D-9F36-28143CC2C679}"/>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{025CC0E7-5B93-40E2-B66F-F5ECC66D3C06}</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290C-492D-9F36-28143CC2C679}"/>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{05044C55-E3C4-4DB8-8A42-8EE14E43A17D}</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290C-492D-9F36-28143CC2C679}"/>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{4BDB79E2-5E10-4B45-A8C1-9F353F1091C0}</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290C-492D-9F36-28143CC2C679}"/>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{81E8BF5F-B4FA-47A1-BB46-EFC7D47FE938}</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290C-492D-9F36-28143CC2C679}"/>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0.75</c:v>
                </c:pt>
                <c:pt idx="3">
                  <c:v>0</c:v>
                </c:pt>
                <c:pt idx="4">
                  <c:v>-0.75</c:v>
                </c:pt>
                <c:pt idx="5">
                  <c:v>0</c:v>
                </c:pt>
                <c:pt idx="6">
                  <c:v>-0.75</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290C-492D-9F36-28143CC2C679}"/>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-45</c:v>
                </c:pt>
                <c:pt idx="3">
                  <c:v>#N/A</c:v>
                </c:pt>
                <c:pt idx="4">
                  <c:v>45</c:v>
                </c:pt>
                <c:pt idx="5">
                  <c:v>#N/A</c:v>
                </c:pt>
                <c:pt idx="6">
                  <c:v>45</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xVal>
          <c:yVal>
            <c:numRef>
              <c:f>Daten_Diagramme!$L$14:$L$39</c:f>
              <c:numCache>
                <c:formatCode>General</c:formatCode>
                <c:ptCount val="26"/>
                <c:pt idx="0">
                  <c:v>#N/A</c:v>
                </c:pt>
                <c:pt idx="1">
                  <c:v>#N/A</c:v>
                </c:pt>
                <c:pt idx="2">
                  <c:v>25</c:v>
                </c:pt>
                <c:pt idx="3">
                  <c:v>#N/A</c:v>
                </c:pt>
                <c:pt idx="4">
                  <c:v>46</c:v>
                </c:pt>
                <c:pt idx="5">
                  <c:v>#N/A</c:v>
                </c:pt>
                <c:pt idx="6">
                  <c:v>67</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290C-492D-9F36-28143CC2C679}"/>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{31BA241B-F2F7-4E64-8335-8F1BB34A1E3B}</c15:txfldGUID>
                      <c15:f>Diagramm!$I$46</c15:f>
                      <c15:dlblFieldTableCache>
                        <c:ptCount val="1"/>
                      </c15:dlblFieldTableCache>
                    </c15:dlblFTEntry>
                  </c15:dlblFieldTable>
                  <c15:showDataLabelsRange val="0"/>
                </c:ext>
                <c:ext xmlns:c16="http://schemas.microsoft.com/office/drawing/2014/chart" uri="{C3380CC4-5D6E-409C-BE32-E72D297353CC}">
                  <c16:uniqueId val="{00000000-C6F5-4784-9901-BA8D1855A6F3}"/>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{E24BAACE-223A-4B89-95A4-99ACC74EB773}</c15:txfldGUID>
                      <c15:f>Diagramm!$I$47</c15:f>
                      <c15:dlblFieldTableCache>
                        <c:ptCount val="1"/>
                      </c15:dlblFieldTableCache>
                    </c15:dlblFTEntry>
                  </c15:dlblFieldTable>
                  <c15:showDataLabelsRange val="0"/>
                </c:ext>
                <c:ext xmlns:c16="http://schemas.microsoft.com/office/drawing/2014/chart" uri="{C3380CC4-5D6E-409C-BE32-E72D297353CC}">
                  <c16:uniqueId val="{00000001-C6F5-4784-9901-BA8D1855A6F3}"/>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{3152FE28-2078-49E9-8809-6895A858B03F}</c15:txfldGUID>
                      <c15:f>Diagramm!$I$48</c15:f>
                      <c15:dlblFieldTableCache>
                        <c:ptCount val="1"/>
                      </c15:dlblFieldTableCache>
                    </c15:dlblFTEntry>
                  </c15:dlblFieldTable>
                  <c15:showDataLabelsRange val="0"/>
                </c:ext>
                <c:ext xmlns:c16="http://schemas.microsoft.com/office/drawing/2014/chart" uri="{C3380CC4-5D6E-409C-BE32-E72D297353CC}">
                  <c16:uniqueId val="{00000002-C6F5-4784-9901-BA8D1855A6F3}"/>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{5DCD043B-60D8-48A2-9125-6F7A1DCFC6C7}</c15:txfldGUID>
                      <c15:f>Diagramm!$I$49</c15:f>
                      <c15:dlblFieldTableCache>
                        <c:ptCount val="1"/>
                      </c15:dlblFieldTableCache>
                    </c15:dlblFTEntry>
                  </c15:dlblFieldTable>
                  <c15:showDataLabelsRange val="0"/>
                </c:ext>
                <c:ext xmlns:c16="http://schemas.microsoft.com/office/drawing/2014/chart" uri="{C3380CC4-5D6E-409C-BE32-E72D297353CC}">
                  <c16:uniqueId val="{00000003-C6F5-4784-9901-BA8D1855A6F3}"/>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{66DB9F5B-B5BE-4A3E-9B11-0480961D6E92}</c15:txfldGUID>
                      <c15:f>Diagramm!$I$50</c15:f>
                      <c15:dlblFieldTableCache>
                        <c:ptCount val="1"/>
                      </c15:dlblFieldTableCache>
                    </c15:dlblFTEntry>
                  </c15:dlblFieldTable>
                  <c15:showDataLabelsRange val="0"/>
                </c:ext>
                <c:ext xmlns:c16="http://schemas.microsoft.com/office/drawing/2014/chart" uri="{C3380CC4-5D6E-409C-BE32-E72D297353CC}">
                  <c16:uniqueId val="{00000004-C6F5-4784-9901-BA8D1855A6F3}"/>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{8D32E711-848F-425D-8773-B627AF296D0B}</c15:txfldGUID>
                      <c15:f>Diagramm!$I$51</c15:f>
                      <c15:dlblFieldTableCache>
                        <c:ptCount val="1"/>
                      </c15:dlblFieldTableCache>
                    </c15:dlblFTEntry>
                  </c15:dlblFieldTable>
                  <c15:showDataLabelsRange val="0"/>
                </c:ext>
                <c:ext xmlns:c16="http://schemas.microsoft.com/office/drawing/2014/chart" uri="{C3380CC4-5D6E-409C-BE32-E72D297353CC}">
                  <c16:uniqueId val="{00000005-C6F5-4784-9901-BA8D1855A6F3}"/>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{D37EAAA0-98E3-47B9-B1E9-EA0F3D6BCF24}</c15:txfldGUID>
                      <c15:f>Diagramm!$I$52</c15:f>
                      <c15:dlblFieldTableCache>
                        <c:ptCount val="1"/>
                      </c15:dlblFieldTableCache>
                    </c15:dlblFTEntry>
                  </c15:dlblFieldTable>
                  <c15:showDataLabelsRange val="0"/>
                </c:ext>
                <c:ext xmlns:c16="http://schemas.microsoft.com/office/drawing/2014/chart" uri="{C3380CC4-5D6E-409C-BE32-E72D297353CC}">
                  <c16:uniqueId val="{00000006-C6F5-4784-9901-BA8D1855A6F3}"/>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{FE664B38-809A-4832-B5D9-AEC15969A531}</c15:txfldGUID>
                      <c15:f>Diagramm!$I$53</c15:f>
                      <c15:dlblFieldTableCache>
                        <c:ptCount val="1"/>
                      </c15:dlblFieldTableCache>
                    </c15:dlblFTEntry>
                  </c15:dlblFieldTable>
                  <c15:showDataLabelsRange val="0"/>
                </c:ext>
                <c:ext xmlns:c16="http://schemas.microsoft.com/office/drawing/2014/chart" uri="{C3380CC4-5D6E-409C-BE32-E72D297353CC}">
                  <c16:uniqueId val="{00000007-C6F5-4784-9901-BA8D1855A6F3}"/>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{9C8DE056-CA4F-47FB-8588-88DA84BB4BBA}</c15:txfldGUID>
                      <c15:f>Diagramm!$I$54</c15:f>
                      <c15:dlblFieldTableCache>
                        <c:ptCount val="1"/>
                      </c15:dlblFieldTableCache>
                    </c15:dlblFTEntry>
                  </c15:dlblFieldTable>
                  <c15:showDataLabelsRange val="0"/>
                </c:ext>
                <c:ext xmlns:c16="http://schemas.microsoft.com/office/drawing/2014/chart" uri="{C3380CC4-5D6E-409C-BE32-E72D297353CC}">
                  <c16:uniqueId val="{00000008-C6F5-4784-9901-BA8D1855A6F3}"/>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{8E34D309-1AD9-407B-B8D7-A38736CF3F77}</c15:txfldGUID>
                      <c15:f>Diagramm!$I$55</c15:f>
                      <c15:dlblFieldTableCache>
                        <c:ptCount val="1"/>
                      </c15:dlblFieldTableCache>
                    </c15:dlblFTEntry>
                  </c15:dlblFieldTable>
                  <c15:showDataLabelsRange val="0"/>
                </c:ext>
                <c:ext xmlns:c16="http://schemas.microsoft.com/office/drawing/2014/chart" uri="{C3380CC4-5D6E-409C-BE32-E72D297353CC}">
                  <c16:uniqueId val="{00000009-C6F5-4784-9901-BA8D1855A6F3}"/>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{0C7FE46C-784D-4594-92CE-EF124997B07B}</c15:txfldGUID>
                      <c15:f>Diagramm!$I$56</c15:f>
                      <c15:dlblFieldTableCache>
                        <c:ptCount val="1"/>
                      </c15:dlblFieldTableCache>
                    </c15:dlblFTEntry>
                  </c15:dlblFieldTable>
                  <c15:showDataLabelsRange val="0"/>
                </c:ext>
                <c:ext xmlns:c16="http://schemas.microsoft.com/office/drawing/2014/chart" uri="{C3380CC4-5D6E-409C-BE32-E72D297353CC}">
                  <c16:uniqueId val="{0000000A-C6F5-4784-9901-BA8D1855A6F3}"/>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{C14C2DBE-3B61-419E-BDFA-589CB5425EB2}</c15:txfldGUID>
                      <c15:f>Diagramm!$I$57</c15:f>
                      <c15:dlblFieldTableCache>
                        <c:ptCount val="1"/>
                      </c15:dlblFieldTableCache>
                    </c15:dlblFTEntry>
                  </c15:dlblFieldTable>
                  <c15:showDataLabelsRange val="0"/>
                </c:ext>
                <c:ext xmlns:c16="http://schemas.microsoft.com/office/drawing/2014/chart" uri="{C3380CC4-5D6E-409C-BE32-E72D297353CC}">
                  <c16:uniqueId val="{0000000B-C6F5-4784-9901-BA8D1855A6F3}"/>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{52AF013C-0EF2-40DE-8AF6-C7A9A011C471}</c15:txfldGUID>
                      <c15:f>Diagramm!$I$58</c15:f>
                      <c15:dlblFieldTableCache>
                        <c:ptCount val="1"/>
                      </c15:dlblFieldTableCache>
                    </c15:dlblFTEntry>
                  </c15:dlblFieldTable>
                  <c15:showDataLabelsRange val="0"/>
                </c:ext>
                <c:ext xmlns:c16="http://schemas.microsoft.com/office/drawing/2014/chart" uri="{C3380CC4-5D6E-409C-BE32-E72D297353CC}">
                  <c16:uniqueId val="{0000000C-C6F5-4784-9901-BA8D1855A6F3}"/>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{D9D986E0-91A4-41A8-8D50-B432160062E5}</c15:txfldGUID>
                      <c15:f>Diagramm!$I$59</c15:f>
                      <c15:dlblFieldTableCache>
                        <c:ptCount val="1"/>
                      </c15:dlblFieldTableCache>
                    </c15:dlblFTEntry>
                  </c15:dlblFieldTable>
                  <c15:showDataLabelsRange val="0"/>
                </c:ext>
                <c:ext xmlns:c16="http://schemas.microsoft.com/office/drawing/2014/chart" uri="{C3380CC4-5D6E-409C-BE32-E72D297353CC}">
                  <c16:uniqueId val="{0000000D-C6F5-4784-9901-BA8D1855A6F3}"/>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{638F63EA-4E43-4706-98A5-E92DCBF86C8C}</c15:txfldGUID>
                      <c15:f>Diagramm!$I$60</c15:f>
                      <c15:dlblFieldTableCache>
                        <c:ptCount val="1"/>
                      </c15:dlblFieldTableCache>
                    </c15:dlblFTEntry>
                  </c15:dlblFieldTable>
                  <c15:showDataLabelsRange val="0"/>
                </c:ext>
                <c:ext xmlns:c16="http://schemas.microsoft.com/office/drawing/2014/chart" uri="{C3380CC4-5D6E-409C-BE32-E72D297353CC}">
                  <c16:uniqueId val="{0000000E-C6F5-4784-9901-BA8D1855A6F3}"/>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{FB219AF5-9301-4E4C-8444-9691E0902359}</c15:txfldGUID>
                      <c15:f>Diagramm!$I$61</c15:f>
                      <c15:dlblFieldTableCache>
                        <c:ptCount val="1"/>
                      </c15:dlblFieldTableCache>
                    </c15:dlblFTEntry>
                  </c15:dlblFieldTable>
                  <c15:showDataLabelsRange val="0"/>
                </c:ext>
                <c:ext xmlns:c16="http://schemas.microsoft.com/office/drawing/2014/chart" uri="{C3380CC4-5D6E-409C-BE32-E72D297353CC}">
                  <c16:uniqueId val="{0000000F-C6F5-4784-9901-BA8D1855A6F3}"/>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{2CBDD625-F66F-4709-997B-8C6AD1132C91}</c15:txfldGUID>
                      <c15:f>Diagramm!$I$62</c15:f>
                      <c15:dlblFieldTableCache>
                        <c:ptCount val="1"/>
                      </c15:dlblFieldTableCache>
                    </c15:dlblFTEntry>
                  </c15:dlblFieldTable>
                  <c15:showDataLabelsRange val="0"/>
                </c:ext>
                <c:ext xmlns:c16="http://schemas.microsoft.com/office/drawing/2014/chart" uri="{C3380CC4-5D6E-409C-BE32-E72D297353CC}">
                  <c16:uniqueId val="{00000010-C6F5-4784-9901-BA8D1855A6F3}"/>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{931BF504-0879-4530-8148-7A2217884DD6}</c15:txfldGUID>
                      <c15:f>Diagramm!$I$63</c15:f>
                      <c15:dlblFieldTableCache>
                        <c:ptCount val="1"/>
                      </c15:dlblFieldTableCache>
                    </c15:dlblFTEntry>
                  </c15:dlblFieldTable>
                  <c15:showDataLabelsRange val="0"/>
                </c:ext>
                <c:ext xmlns:c16="http://schemas.microsoft.com/office/drawing/2014/chart" uri="{C3380CC4-5D6E-409C-BE32-E72D297353CC}">
                  <c16:uniqueId val="{00000011-C6F5-4784-9901-BA8D1855A6F3}"/>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{D40CAE8D-4B17-40C1-9B44-CAEA74A35925}</c15:txfldGUID>
                      <c15:f>Diagramm!$I$64</c15:f>
                      <c15:dlblFieldTableCache>
                        <c:ptCount val="1"/>
                      </c15:dlblFieldTableCache>
                    </c15:dlblFTEntry>
                  </c15:dlblFieldTable>
                  <c15:showDataLabelsRange val="0"/>
                </c:ext>
                <c:ext xmlns:c16="http://schemas.microsoft.com/office/drawing/2014/chart" uri="{C3380CC4-5D6E-409C-BE32-E72D297353CC}">
                  <c16:uniqueId val="{00000012-C6F5-4784-9901-BA8D1855A6F3}"/>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{A01689A1-431B-40F4-A8D3-79EBEEBE0443}</c15:txfldGUID>
                      <c15:f>Diagramm!$I$65</c15:f>
                      <c15:dlblFieldTableCache>
                        <c:ptCount val="1"/>
                      </c15:dlblFieldTableCache>
                    </c15:dlblFTEntry>
                  </c15:dlblFieldTable>
                  <c15:showDataLabelsRange val="0"/>
                </c:ext>
                <c:ext xmlns:c16="http://schemas.microsoft.com/office/drawing/2014/chart" uri="{C3380CC4-5D6E-409C-BE32-E72D297353CC}">
                  <c16:uniqueId val="{00000013-C6F5-4784-9901-BA8D1855A6F3}"/>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{ED53C6D7-301B-4702-AA65-BC18161F7C09}</c15:txfldGUID>
                      <c15:f>Diagramm!$I$66</c15:f>
                      <c15:dlblFieldTableCache>
                        <c:ptCount val="1"/>
                      </c15:dlblFieldTableCache>
                    </c15:dlblFTEntry>
                  </c15:dlblFieldTable>
                  <c15:showDataLabelsRange val="0"/>
                </c:ext>
                <c:ext xmlns:c16="http://schemas.microsoft.com/office/drawing/2014/chart" uri="{C3380CC4-5D6E-409C-BE32-E72D297353CC}">
                  <c16:uniqueId val="{00000014-C6F5-4784-9901-BA8D1855A6F3}"/>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{BAB98DC8-67F6-486D-BFFD-1DE7A240CAC8}</c15:txfldGUID>
                      <c15:f>Diagramm!$I$67</c15:f>
                      <c15:dlblFieldTableCache>
                        <c:ptCount val="1"/>
                      </c15:dlblFieldTableCache>
                    </c15:dlblFTEntry>
                  </c15:dlblFieldTable>
                  <c15:showDataLabelsRange val="0"/>
                </c:ext>
                <c:ext xmlns:c16="http://schemas.microsoft.com/office/drawing/2014/chart" uri="{C3380CC4-5D6E-409C-BE32-E72D297353CC}">
                  <c16:uniqueId val="{00000015-C6F5-4784-9901-BA8D1855A6F3}"/>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C6F5-4784-9901-BA8D1855A6F3}"/>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{361BB0EF-0880-463F-A010-4AA1B2E1307A}</c15:txfldGUID>
                      <c15:f>Diagramm!$K$46</c15:f>
                      <c15:dlblFieldTableCache>
                        <c:ptCount val="1"/>
                      </c15:dlblFieldTableCache>
                    </c15:dlblFTEntry>
                  </c15:dlblFieldTable>
                  <c15:showDataLabelsRange val="0"/>
                </c:ext>
                <c:ext xmlns:c16="http://schemas.microsoft.com/office/drawing/2014/chart" uri="{C3380CC4-5D6E-409C-BE32-E72D297353CC}">
                  <c16:uniqueId val="{00000017-C6F5-4784-9901-BA8D1855A6F3}"/>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{796B9592-D7FD-4FCB-9A7A-379151662459}</c15:txfldGUID>
                      <c15:f>Diagramm!$K$47</c15:f>
                      <c15:dlblFieldTableCache>
                        <c:ptCount val="1"/>
                      </c15:dlblFieldTableCache>
                    </c15:dlblFTEntry>
                  </c15:dlblFieldTable>
                  <c15:showDataLabelsRange val="0"/>
                </c:ext>
                <c:ext xmlns:c16="http://schemas.microsoft.com/office/drawing/2014/chart" uri="{C3380CC4-5D6E-409C-BE32-E72D297353CC}">
                  <c16:uniqueId val="{00000018-C6F5-4784-9901-BA8D1855A6F3}"/>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{CC2EFF28-DFFB-4B99-94DF-316930DA6D52}</c15:txfldGUID>
                      <c15:f>Diagramm!$K$48</c15:f>
                      <c15:dlblFieldTableCache>
                        <c:ptCount val="1"/>
                      </c15:dlblFieldTableCache>
                    </c15:dlblFTEntry>
                  </c15:dlblFieldTable>
                  <c15:showDataLabelsRange val="0"/>
                </c:ext>
                <c:ext xmlns:c16="http://schemas.microsoft.com/office/drawing/2014/chart" uri="{C3380CC4-5D6E-409C-BE32-E72D297353CC}">
                  <c16:uniqueId val="{00000019-C6F5-4784-9901-BA8D1855A6F3}"/>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{01D1BD53-540E-41EF-AC9A-AC4D10247355}</c15:txfldGUID>
                      <c15:f>Diagramm!$K$49</c15:f>
                      <c15:dlblFieldTableCache>
                        <c:ptCount val="1"/>
                      </c15:dlblFieldTableCache>
                    </c15:dlblFTEntry>
                  </c15:dlblFieldTable>
                  <c15:showDataLabelsRange val="0"/>
                </c:ext>
                <c:ext xmlns:c16="http://schemas.microsoft.com/office/drawing/2014/chart" uri="{C3380CC4-5D6E-409C-BE32-E72D297353CC}">
                  <c16:uniqueId val="{0000001A-C6F5-4784-9901-BA8D1855A6F3}"/>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{027C1780-A64E-4A7A-A0A7-3ABF7A2D1A97}</c15:txfldGUID>
                      <c15:f>Diagramm!$K$50</c15:f>
                      <c15:dlblFieldTableCache>
                        <c:ptCount val="1"/>
                      </c15:dlblFieldTableCache>
                    </c15:dlblFTEntry>
                  </c15:dlblFieldTable>
                  <c15:showDataLabelsRange val="0"/>
                </c:ext>
                <c:ext xmlns:c16="http://schemas.microsoft.com/office/drawing/2014/chart" uri="{C3380CC4-5D6E-409C-BE32-E72D297353CC}">
                  <c16:uniqueId val="{0000001B-C6F5-4784-9901-BA8D1855A6F3}"/>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{FB2AC561-9D7B-4458-BD80-79740CD588F2}</c15:txfldGUID>
                      <c15:f>Diagramm!$K$51</c15:f>
                      <c15:dlblFieldTableCache>
                        <c:ptCount val="1"/>
                      </c15:dlblFieldTableCache>
                    </c15:dlblFTEntry>
                  </c15:dlblFieldTable>
                  <c15:showDataLabelsRange val="0"/>
                </c:ext>
                <c:ext xmlns:c16="http://schemas.microsoft.com/office/drawing/2014/chart" uri="{C3380CC4-5D6E-409C-BE32-E72D297353CC}">
                  <c16:uniqueId val="{0000001C-C6F5-4784-9901-BA8D1855A6F3}"/>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{25F836A3-FB79-435F-807F-11E00439F4D2}</c15:txfldGUID>
                      <c15:f>Diagramm!$K$52</c15:f>
                      <c15:dlblFieldTableCache>
                        <c:ptCount val="1"/>
                      </c15:dlblFieldTableCache>
                    </c15:dlblFTEntry>
                  </c15:dlblFieldTable>
                  <c15:showDataLabelsRange val="0"/>
                </c:ext>
                <c:ext xmlns:c16="http://schemas.microsoft.com/office/drawing/2014/chart" uri="{C3380CC4-5D6E-409C-BE32-E72D297353CC}">
                  <c16:uniqueId val="{0000001D-C6F5-4784-9901-BA8D1855A6F3}"/>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{080664E0-8C06-49C5-A165-CF85F71CD724}</c15:txfldGUID>
                      <c15:f>Diagramm!$K$53</c15:f>
                      <c15:dlblFieldTableCache>
                        <c:ptCount val="1"/>
                      </c15:dlblFieldTableCache>
                    </c15:dlblFTEntry>
                  </c15:dlblFieldTable>
                  <c15:showDataLabelsRange val="0"/>
                </c:ext>
                <c:ext xmlns:c16="http://schemas.microsoft.com/office/drawing/2014/chart" uri="{C3380CC4-5D6E-409C-BE32-E72D297353CC}">
                  <c16:uniqueId val="{0000001E-C6F5-4784-9901-BA8D1855A6F3}"/>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{E6C47A01-BCCE-476B-B1D7-462B1305FD74}</c15:txfldGUID>
                      <c15:f>Diagramm!$K$54</c15:f>
                      <c15:dlblFieldTableCache>
                        <c:ptCount val="1"/>
                      </c15:dlblFieldTableCache>
                    </c15:dlblFTEntry>
                  </c15:dlblFieldTable>
                  <c15:showDataLabelsRange val="0"/>
                </c:ext>
                <c:ext xmlns:c16="http://schemas.microsoft.com/office/drawing/2014/chart" uri="{C3380CC4-5D6E-409C-BE32-E72D297353CC}">
                  <c16:uniqueId val="{0000001F-C6F5-4784-9901-BA8D1855A6F3}"/>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{B6AAE206-7075-41F1-8B27-E64A411183DB}</c15:txfldGUID>
                      <c15:f>Diagramm!$K$55</c15:f>
                      <c15:dlblFieldTableCache>
                        <c:ptCount val="1"/>
                      </c15:dlblFieldTableCache>
                    </c15:dlblFTEntry>
                  </c15:dlblFieldTable>
                  <c15:showDataLabelsRange val="0"/>
                </c:ext>
                <c:ext xmlns:c16="http://schemas.microsoft.com/office/drawing/2014/chart" uri="{C3380CC4-5D6E-409C-BE32-E72D297353CC}">
                  <c16:uniqueId val="{00000020-C6F5-4784-9901-BA8D1855A6F3}"/>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{ACAA7086-CCE2-4F4F-B5F6-6F20C9338BCB}</c15:txfldGUID>
                      <c15:f>Diagramm!$K$56</c15:f>
                      <c15:dlblFieldTableCache>
                        <c:ptCount val="1"/>
                      </c15:dlblFieldTableCache>
                    </c15:dlblFTEntry>
                  </c15:dlblFieldTable>
                  <c15:showDataLabelsRange val="0"/>
                </c:ext>
                <c:ext xmlns:c16="http://schemas.microsoft.com/office/drawing/2014/chart" uri="{C3380CC4-5D6E-409C-BE32-E72D297353CC}">
                  <c16:uniqueId val="{00000021-C6F5-4784-9901-BA8D1855A6F3}"/>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{1801CD74-2CA3-43FE-8380-0304A0B2C45A}</c15:txfldGUID>
                      <c15:f>Diagramm!$K$57</c15:f>
                      <c15:dlblFieldTableCache>
                        <c:ptCount val="1"/>
                      </c15:dlblFieldTableCache>
                    </c15:dlblFTEntry>
                  </c15:dlblFieldTable>
                  <c15:showDataLabelsRange val="0"/>
                </c:ext>
                <c:ext xmlns:c16="http://schemas.microsoft.com/office/drawing/2014/chart" uri="{C3380CC4-5D6E-409C-BE32-E72D297353CC}">
                  <c16:uniqueId val="{00000022-C6F5-4784-9901-BA8D1855A6F3}"/>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{8FC2B916-DAA8-4385-B8BF-B52A649A0B43}</c15:txfldGUID>
                      <c15:f>Diagramm!$K$58</c15:f>
                      <c15:dlblFieldTableCache>
                        <c:ptCount val="1"/>
                      </c15:dlblFieldTableCache>
                    </c15:dlblFTEntry>
                  </c15:dlblFieldTable>
                  <c15:showDataLabelsRange val="0"/>
                </c:ext>
                <c:ext xmlns:c16="http://schemas.microsoft.com/office/drawing/2014/chart" uri="{C3380CC4-5D6E-409C-BE32-E72D297353CC}">
                  <c16:uniqueId val="{00000023-C6F5-4784-9901-BA8D1855A6F3}"/>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{82F3370D-D3B7-469A-9801-9FBD24A840B0}</c15:txfldGUID>
                      <c15:f>Diagramm!$K$59</c15:f>
                      <c15:dlblFieldTableCache>
                        <c:ptCount val="1"/>
                      </c15:dlblFieldTableCache>
                    </c15:dlblFTEntry>
                  </c15:dlblFieldTable>
                  <c15:showDataLabelsRange val="0"/>
                </c:ext>
                <c:ext xmlns:c16="http://schemas.microsoft.com/office/drawing/2014/chart" uri="{C3380CC4-5D6E-409C-BE32-E72D297353CC}">
                  <c16:uniqueId val="{00000024-C6F5-4784-9901-BA8D1855A6F3}"/>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{10FE35A4-D68B-41E4-BA66-842A2C5FAF9E}</c15:txfldGUID>
                      <c15:f>Diagramm!$K$60</c15:f>
                      <c15:dlblFieldTableCache>
                        <c:ptCount val="1"/>
                      </c15:dlblFieldTableCache>
                    </c15:dlblFTEntry>
                  </c15:dlblFieldTable>
                  <c15:showDataLabelsRange val="0"/>
                </c:ext>
                <c:ext xmlns:c16="http://schemas.microsoft.com/office/drawing/2014/chart" uri="{C3380CC4-5D6E-409C-BE32-E72D297353CC}">
                  <c16:uniqueId val="{00000025-C6F5-4784-9901-BA8D1855A6F3}"/>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{2629E321-1AE5-434F-BB90-B92ACDA24BDC}</c15:txfldGUID>
                      <c15:f>Diagramm!$K$61</c15:f>
                      <c15:dlblFieldTableCache>
                        <c:ptCount val="1"/>
                      </c15:dlblFieldTableCache>
                    </c15:dlblFTEntry>
                  </c15:dlblFieldTable>
                  <c15:showDataLabelsRange val="0"/>
                </c:ext>
                <c:ext xmlns:c16="http://schemas.microsoft.com/office/drawing/2014/chart" uri="{C3380CC4-5D6E-409C-BE32-E72D297353CC}">
                  <c16:uniqueId val="{00000026-C6F5-4784-9901-BA8D1855A6F3}"/>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{8CD9BE39-EA78-40D2-AA1C-960C77FCBCA8}</c15:txfldGUID>
                      <c15:f>Diagramm!$K$62</c15:f>
                      <c15:dlblFieldTableCache>
                        <c:ptCount val="1"/>
                      </c15:dlblFieldTableCache>
                    </c15:dlblFTEntry>
                  </c15:dlblFieldTable>
                  <c15:showDataLabelsRange val="0"/>
                </c:ext>
                <c:ext xmlns:c16="http://schemas.microsoft.com/office/drawing/2014/chart" uri="{C3380CC4-5D6E-409C-BE32-E72D297353CC}">
                  <c16:uniqueId val="{00000027-C6F5-4784-9901-BA8D1855A6F3}"/>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{F782DDD1-C65D-47DB-B6D6-C0C69A741098}</c15:txfldGUID>
                      <c15:f>Diagramm!$K$63</c15:f>
                      <c15:dlblFieldTableCache>
                        <c:ptCount val="1"/>
                      </c15:dlblFieldTableCache>
                    </c15:dlblFTEntry>
                  </c15:dlblFieldTable>
                  <c15:showDataLabelsRange val="0"/>
                </c:ext>
                <c:ext xmlns:c16="http://schemas.microsoft.com/office/drawing/2014/chart" uri="{C3380CC4-5D6E-409C-BE32-E72D297353CC}">
                  <c16:uniqueId val="{00000028-C6F5-4784-9901-BA8D1855A6F3}"/>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{3A8BBA19-1A74-451D-938B-948EA358F9A4}</c15:txfldGUID>
                      <c15:f>Diagramm!$K$64</c15:f>
                      <c15:dlblFieldTableCache>
                        <c:ptCount val="1"/>
                      </c15:dlblFieldTableCache>
                    </c15:dlblFTEntry>
                  </c15:dlblFieldTable>
                  <c15:showDataLabelsRange val="0"/>
                </c:ext>
                <c:ext xmlns:c16="http://schemas.microsoft.com/office/drawing/2014/chart" uri="{C3380CC4-5D6E-409C-BE32-E72D297353CC}">
                  <c16:uniqueId val="{00000029-C6F5-4784-9901-BA8D1855A6F3}"/>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{74E31B80-6EAF-49F0-BD7C-4E1B7E41B21A}</c15:txfldGUID>
                      <c15:f>Diagramm!$K$65</c15:f>
                      <c15:dlblFieldTableCache>
                        <c:ptCount val="1"/>
                      </c15:dlblFieldTableCache>
                    </c15:dlblFTEntry>
                  </c15:dlblFieldTable>
                  <c15:showDataLabelsRange val="0"/>
                </c:ext>
                <c:ext xmlns:c16="http://schemas.microsoft.com/office/drawing/2014/chart" uri="{C3380CC4-5D6E-409C-BE32-E72D297353CC}">
                  <c16:uniqueId val="{0000002A-C6F5-4784-9901-BA8D1855A6F3}"/>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{074EBF07-B05A-489A-9F22-506CB357B9F2}</c15:txfldGUID>
                      <c15:f>Diagramm!$K$66</c15:f>
                      <c15:dlblFieldTableCache>
                        <c:ptCount val="1"/>
                      </c15:dlblFieldTableCache>
                    </c15:dlblFTEntry>
                  </c15:dlblFieldTable>
                  <c15:showDataLabelsRange val="0"/>
                </c:ext>
                <c:ext xmlns:c16="http://schemas.microsoft.com/office/drawing/2014/chart" uri="{C3380CC4-5D6E-409C-BE32-E72D297353CC}">
                  <c16:uniqueId val="{0000002B-C6F5-4784-9901-BA8D1855A6F3}"/>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{E70FCC5D-A0E0-4AA8-8398-96794DB9FC75}</c15:txfldGUID>
                      <c15:f>Diagramm!$K$67</c15:f>
                      <c15:dlblFieldTableCache>
                        <c:ptCount val="1"/>
                      </c15:dlblFieldTableCache>
                    </c15:dlblFTEntry>
                  </c15:dlblFieldTable>
                  <c15:showDataLabelsRange val="0"/>
                </c:ext>
                <c:ext xmlns:c16="http://schemas.microsoft.com/office/drawing/2014/chart" uri="{C3380CC4-5D6E-409C-BE32-E72D297353CC}">
                  <c16:uniqueId val="{0000002C-C6F5-4784-9901-BA8D1855A6F3}"/>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C6F5-4784-9901-BA8D1855A6F3}"/>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{69705FD3-9D70-4E8D-8D85-B242F5A01560}</c15:txfldGUID>
                      <c15:f>Diagramm!$J$46</c15:f>
                      <c15:dlblFieldTableCache>
                        <c:ptCount val="1"/>
                      </c15:dlblFieldTableCache>
                    </c15:dlblFTEntry>
                  </c15:dlblFieldTable>
                  <c15:showDataLabelsRange val="0"/>
                </c:ext>
                <c:ext xmlns:c16="http://schemas.microsoft.com/office/drawing/2014/chart" uri="{C3380CC4-5D6E-409C-BE32-E72D297353CC}">
                  <c16:uniqueId val="{0000002E-C6F5-4784-9901-BA8D1855A6F3}"/>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{DECAD2B5-9129-4F56-A590-87D08DE032E9}</c15:txfldGUID>
                      <c15:f>Diagramm!$J$47</c15:f>
                      <c15:dlblFieldTableCache>
                        <c:ptCount val="1"/>
                      </c15:dlblFieldTableCache>
                    </c15:dlblFTEntry>
                  </c15:dlblFieldTable>
                  <c15:showDataLabelsRange val="0"/>
                </c:ext>
                <c:ext xmlns:c16="http://schemas.microsoft.com/office/drawing/2014/chart" uri="{C3380CC4-5D6E-409C-BE32-E72D297353CC}">
                  <c16:uniqueId val="{0000002F-C6F5-4784-9901-BA8D1855A6F3}"/>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{6F8121BB-6C0E-4195-B801-A80C2E86BBDD}</c15:txfldGUID>
                      <c15:f>Diagramm!$J$48</c15:f>
                      <c15:dlblFieldTableCache>
                        <c:ptCount val="1"/>
                      </c15:dlblFieldTableCache>
                    </c15:dlblFTEntry>
                  </c15:dlblFieldTable>
                  <c15:showDataLabelsRange val="0"/>
                </c:ext>
                <c:ext xmlns:c16="http://schemas.microsoft.com/office/drawing/2014/chart" uri="{C3380CC4-5D6E-409C-BE32-E72D297353CC}">
                  <c16:uniqueId val="{00000030-C6F5-4784-9901-BA8D1855A6F3}"/>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{7B4B6794-6687-4A9E-9BDC-2D0A893081C0}</c15:txfldGUID>
                      <c15:f>Diagramm!$J$49</c15:f>
                      <c15:dlblFieldTableCache>
                        <c:ptCount val="1"/>
                      </c15:dlblFieldTableCache>
                    </c15:dlblFTEntry>
                  </c15:dlblFieldTable>
                  <c15:showDataLabelsRange val="0"/>
                </c:ext>
                <c:ext xmlns:c16="http://schemas.microsoft.com/office/drawing/2014/chart" uri="{C3380CC4-5D6E-409C-BE32-E72D297353CC}">
                  <c16:uniqueId val="{00000031-C6F5-4784-9901-BA8D1855A6F3}"/>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{09BE83C2-8E7C-456C-8E0D-043447F193E5}</c15:txfldGUID>
                      <c15:f>Diagramm!$J$50</c15:f>
                      <c15:dlblFieldTableCache>
                        <c:ptCount val="1"/>
                      </c15:dlblFieldTableCache>
                    </c15:dlblFTEntry>
                  </c15:dlblFieldTable>
                  <c15:showDataLabelsRange val="0"/>
                </c:ext>
                <c:ext xmlns:c16="http://schemas.microsoft.com/office/drawing/2014/chart" uri="{C3380CC4-5D6E-409C-BE32-E72D297353CC}">
                  <c16:uniqueId val="{00000032-C6F5-4784-9901-BA8D1855A6F3}"/>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{5072FD65-935D-4C77-81D3-6E89DF4DE7EC}</c15:txfldGUID>
                      <c15:f>Diagramm!$J$51</c15:f>
                      <c15:dlblFieldTableCache>
                        <c:ptCount val="1"/>
                      </c15:dlblFieldTableCache>
                    </c15:dlblFTEntry>
                  </c15:dlblFieldTable>
                  <c15:showDataLabelsRange val="0"/>
                </c:ext>
                <c:ext xmlns:c16="http://schemas.microsoft.com/office/drawing/2014/chart" uri="{C3380CC4-5D6E-409C-BE32-E72D297353CC}">
                  <c16:uniqueId val="{00000033-C6F5-4784-9901-BA8D1855A6F3}"/>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{67BD5D75-084A-4AF6-B2EC-55294BEC5E16}</c15:txfldGUID>
                      <c15:f>Diagramm!$J$52</c15:f>
                      <c15:dlblFieldTableCache>
                        <c:ptCount val="1"/>
                      </c15:dlblFieldTableCache>
                    </c15:dlblFTEntry>
                  </c15:dlblFieldTable>
                  <c15:showDataLabelsRange val="0"/>
                </c:ext>
                <c:ext xmlns:c16="http://schemas.microsoft.com/office/drawing/2014/chart" uri="{C3380CC4-5D6E-409C-BE32-E72D297353CC}">
                  <c16:uniqueId val="{00000034-C6F5-4784-9901-BA8D1855A6F3}"/>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{0A0A83FA-F2F0-4E80-A75A-C9BDF3537393}</c15:txfldGUID>
                      <c15:f>Diagramm!$J$53</c15:f>
                      <c15:dlblFieldTableCache>
                        <c:ptCount val="1"/>
                      </c15:dlblFieldTableCache>
                    </c15:dlblFTEntry>
                  </c15:dlblFieldTable>
                  <c15:showDataLabelsRange val="0"/>
                </c:ext>
                <c:ext xmlns:c16="http://schemas.microsoft.com/office/drawing/2014/chart" uri="{C3380CC4-5D6E-409C-BE32-E72D297353CC}">
                  <c16:uniqueId val="{00000035-C6F5-4784-9901-BA8D1855A6F3}"/>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{708DD37E-C915-4C33-A7B0-305CA6E285A4}</c15:txfldGUID>
                      <c15:f>Diagramm!$J$54</c15:f>
                      <c15:dlblFieldTableCache>
                        <c:ptCount val="1"/>
                      </c15:dlblFieldTableCache>
                    </c15:dlblFTEntry>
                  </c15:dlblFieldTable>
                  <c15:showDataLabelsRange val="0"/>
                </c:ext>
                <c:ext xmlns:c16="http://schemas.microsoft.com/office/drawing/2014/chart" uri="{C3380CC4-5D6E-409C-BE32-E72D297353CC}">
                  <c16:uniqueId val="{00000036-C6F5-4784-9901-BA8D1855A6F3}"/>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{D53D90DB-913F-4D20-8CC7-FF951F249589}</c15:txfldGUID>
                      <c15:f>Diagramm!$J$55</c15:f>
                      <c15:dlblFieldTableCache>
                        <c:ptCount val="1"/>
                      </c15:dlblFieldTableCache>
                    </c15:dlblFTEntry>
                  </c15:dlblFieldTable>
                  <c15:showDataLabelsRange val="0"/>
                </c:ext>
                <c:ext xmlns:c16="http://schemas.microsoft.com/office/drawing/2014/chart" uri="{C3380CC4-5D6E-409C-BE32-E72D297353CC}">
                  <c16:uniqueId val="{00000037-C6F5-4784-9901-BA8D1855A6F3}"/>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{A9C444C8-85F1-40F3-A742-1209CE71269C}</c15:txfldGUID>
                      <c15:f>Diagramm!$J$56</c15:f>
                      <c15:dlblFieldTableCache>
                        <c:ptCount val="1"/>
                      </c15:dlblFieldTableCache>
                    </c15:dlblFTEntry>
                  </c15:dlblFieldTable>
                  <c15:showDataLabelsRange val="0"/>
                </c:ext>
                <c:ext xmlns:c16="http://schemas.microsoft.com/office/drawing/2014/chart" uri="{C3380CC4-5D6E-409C-BE32-E72D297353CC}">
                  <c16:uniqueId val="{00000038-C6F5-4784-9901-BA8D1855A6F3}"/>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{436C8C26-96B7-4BEE-A429-B9034C5A3EB1}</c15:txfldGUID>
                      <c15:f>Diagramm!$J$57</c15:f>
                      <c15:dlblFieldTableCache>
                        <c:ptCount val="1"/>
                      </c15:dlblFieldTableCache>
                    </c15:dlblFTEntry>
                  </c15:dlblFieldTable>
                  <c15:showDataLabelsRange val="0"/>
                </c:ext>
                <c:ext xmlns:c16="http://schemas.microsoft.com/office/drawing/2014/chart" uri="{C3380CC4-5D6E-409C-BE32-E72D297353CC}">
                  <c16:uniqueId val="{00000039-C6F5-4784-9901-BA8D1855A6F3}"/>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{D2B69952-84DA-4F51-8D7A-FC7BE66F9C8D}</c15:txfldGUID>
                      <c15:f>Diagramm!$J$58</c15:f>
                      <c15:dlblFieldTableCache>
                        <c:ptCount val="1"/>
                      </c15:dlblFieldTableCache>
                    </c15:dlblFTEntry>
                  </c15:dlblFieldTable>
                  <c15:showDataLabelsRange val="0"/>
                </c:ext>
                <c:ext xmlns:c16="http://schemas.microsoft.com/office/drawing/2014/chart" uri="{C3380CC4-5D6E-409C-BE32-E72D297353CC}">
                  <c16:uniqueId val="{0000003A-C6F5-4784-9901-BA8D1855A6F3}"/>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{98930E02-E0E7-4D36-872C-234EF67EAE76}</c15:txfldGUID>
                      <c15:f>Diagramm!$J$59</c15:f>
                      <c15:dlblFieldTableCache>
                        <c:ptCount val="1"/>
                      </c15:dlblFieldTableCache>
                    </c15:dlblFTEntry>
                  </c15:dlblFieldTable>
                  <c15:showDataLabelsRange val="0"/>
                </c:ext>
                <c:ext xmlns:c16="http://schemas.microsoft.com/office/drawing/2014/chart" uri="{C3380CC4-5D6E-409C-BE32-E72D297353CC}">
                  <c16:uniqueId val="{0000003B-C6F5-4784-9901-BA8D1855A6F3}"/>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{98543F1C-22A3-4F3E-8AB3-AD6D0CFDB9FA}</c15:txfldGUID>
                      <c15:f>Diagramm!$J$60</c15:f>
                      <c15:dlblFieldTableCache>
                        <c:ptCount val="1"/>
                      </c15:dlblFieldTableCache>
                    </c15:dlblFTEntry>
                  </c15:dlblFieldTable>
                  <c15:showDataLabelsRange val="0"/>
                </c:ext>
                <c:ext xmlns:c16="http://schemas.microsoft.com/office/drawing/2014/chart" uri="{C3380CC4-5D6E-409C-BE32-E72D297353CC}">
                  <c16:uniqueId val="{0000003C-C6F5-4784-9901-BA8D1855A6F3}"/>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{2D60F366-5073-4472-87C2-1FF39B322E55}</c15:txfldGUID>
                      <c15:f>Diagramm!$J$61</c15:f>
                      <c15:dlblFieldTableCache>
                        <c:ptCount val="1"/>
                      </c15:dlblFieldTableCache>
                    </c15:dlblFTEntry>
                  </c15:dlblFieldTable>
                  <c15:showDataLabelsRange val="0"/>
                </c:ext>
                <c:ext xmlns:c16="http://schemas.microsoft.com/office/drawing/2014/chart" uri="{C3380CC4-5D6E-409C-BE32-E72D297353CC}">
                  <c16:uniqueId val="{0000003D-C6F5-4784-9901-BA8D1855A6F3}"/>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{4BED4733-F9C8-4044-A47A-D2A983C297FE}</c15:txfldGUID>
                      <c15:f>Diagramm!$J$62</c15:f>
                      <c15:dlblFieldTableCache>
                        <c:ptCount val="1"/>
                      </c15:dlblFieldTableCache>
                    </c15:dlblFTEntry>
                  </c15:dlblFieldTable>
                  <c15:showDataLabelsRange val="0"/>
                </c:ext>
                <c:ext xmlns:c16="http://schemas.microsoft.com/office/drawing/2014/chart" uri="{C3380CC4-5D6E-409C-BE32-E72D297353CC}">
                  <c16:uniqueId val="{0000003E-C6F5-4784-9901-BA8D1855A6F3}"/>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{712D5CE0-30AC-456F-9F31-6B72883EC273}</c15:txfldGUID>
                      <c15:f>Diagramm!$J$63</c15:f>
                      <c15:dlblFieldTableCache>
                        <c:ptCount val="1"/>
                      </c15:dlblFieldTableCache>
                    </c15:dlblFTEntry>
                  </c15:dlblFieldTable>
                  <c15:showDataLabelsRange val="0"/>
                </c:ext>
                <c:ext xmlns:c16="http://schemas.microsoft.com/office/drawing/2014/chart" uri="{C3380CC4-5D6E-409C-BE32-E72D297353CC}">
                  <c16:uniqueId val="{0000003F-C6F5-4784-9901-BA8D1855A6F3}"/>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{694E18BA-E0E3-44C2-BF0F-3CE2102C10A4}</c15:txfldGUID>
                      <c15:f>Diagramm!$J$64</c15:f>
                      <c15:dlblFieldTableCache>
                        <c:ptCount val="1"/>
                      </c15:dlblFieldTableCache>
                    </c15:dlblFTEntry>
                  </c15:dlblFieldTable>
                  <c15:showDataLabelsRange val="0"/>
                </c:ext>
                <c:ext xmlns:c16="http://schemas.microsoft.com/office/drawing/2014/chart" uri="{C3380CC4-5D6E-409C-BE32-E72D297353CC}">
                  <c16:uniqueId val="{00000040-C6F5-4784-9901-BA8D1855A6F3}"/>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{3C94488D-691B-46B8-8CE5-DB8F77AC443B}</c15:txfldGUID>
                      <c15:f>Diagramm!$J$65</c15:f>
                      <c15:dlblFieldTableCache>
                        <c:ptCount val="1"/>
                      </c15:dlblFieldTableCache>
                    </c15:dlblFTEntry>
                  </c15:dlblFieldTable>
                  <c15:showDataLabelsRange val="0"/>
                </c:ext>
                <c:ext xmlns:c16="http://schemas.microsoft.com/office/drawing/2014/chart" uri="{C3380CC4-5D6E-409C-BE32-E72D297353CC}">
                  <c16:uniqueId val="{00000041-C6F5-4784-9901-BA8D1855A6F3}"/>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{2D64506E-0847-409F-BEE2-90F9B68D41A0}</c15:txfldGUID>
                      <c15:f>Diagramm!$J$66</c15:f>
                      <c15:dlblFieldTableCache>
                        <c:ptCount val="1"/>
                      </c15:dlblFieldTableCache>
                    </c15:dlblFTEntry>
                  </c15:dlblFieldTable>
                  <c15:showDataLabelsRange val="0"/>
                </c:ext>
                <c:ext xmlns:c16="http://schemas.microsoft.com/office/drawing/2014/chart" uri="{C3380CC4-5D6E-409C-BE32-E72D297353CC}">
                  <c16:uniqueId val="{00000042-C6F5-4784-9901-BA8D1855A6F3}"/>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{4BC90FCC-DB70-434F-8546-E5202C300EED}</c15:txfldGUID>
                      <c15:f>Diagramm!$J$67</c15:f>
                      <c15:dlblFieldTableCache>
                        <c:ptCount val="1"/>
                      </c15:dlblFieldTableCache>
                    </c15:dlblFTEntry>
                  </c15:dlblFieldTable>
                  <c15:showDataLabelsRange val="0"/>
                </c:ext>
                <c:ext xmlns:c16="http://schemas.microsoft.com/office/drawing/2014/chart" uri="{C3380CC4-5D6E-409C-BE32-E72D297353CC}">
                  <c16:uniqueId val="{00000043-C6F5-4784-9901-BA8D1855A6F3}"/>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C6F5-4784-9901-BA8D1855A6F3}"/>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0940-4B81-A8DD-7FB2FE798849}"/>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0940-4B81-A8DD-7FB2FE798849}"/>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0940-4B81-A8DD-7FB2FE798849}"/>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0940-4B81-A8DD-7FB2FE798849}"/>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0940-4B81-A8DD-7FB2FE798849}"/>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0940-4B81-A8DD-7FB2FE798849}"/>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0940-4B81-A8DD-7FB2FE798849}"/>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0940-4B81-A8DD-7FB2FE798849}"/>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0940-4B81-A8DD-7FB2FE798849}"/>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0940-4B81-A8DD-7FB2FE798849}"/>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0940-4B81-A8DD-7FB2FE798849}"/>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0940-4B81-A8DD-7FB2FE798849}"/>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0940-4B81-A8DD-7FB2FE798849}"/>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0940-4B81-A8DD-7FB2FE798849}"/>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0940-4B81-A8DD-7FB2FE798849}"/>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0940-4B81-A8DD-7FB2FE798849}"/>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0940-4B81-A8DD-7FB2FE798849}"/>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0940-4B81-A8DD-7FB2FE798849}"/>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0940-4B81-A8DD-7FB2FE798849}"/>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0940-4B81-A8DD-7FB2FE798849}"/>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0940-4B81-A8DD-7FB2FE798849}"/>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0940-4B81-A8DD-7FB2FE798849}"/>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0940-4B81-A8DD-7FB2FE798849}"/>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0940-4B81-A8DD-7FB2FE798849}"/>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0940-4B81-A8DD-7FB2FE798849}"/>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0940-4B81-A8DD-7FB2FE798849}"/>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0940-4B81-A8DD-7FB2FE798849}"/>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0940-4B81-A8DD-7FB2FE798849}"/>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0940-4B81-A8DD-7FB2FE798849}"/>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0940-4B81-A8DD-7FB2FE798849}"/>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0940-4B81-A8DD-7FB2FE798849}"/>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0940-4B81-A8DD-7FB2FE798849}"/>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0940-4B81-A8DD-7FB2FE798849}"/>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0940-4B81-A8DD-7FB2FE798849}"/>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0940-4B81-A8DD-7FB2FE798849}"/>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0940-4B81-A8DD-7FB2FE798849}"/>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0940-4B81-A8DD-7FB2FE798849}"/>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0940-4B81-A8DD-7FB2FE798849}"/>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0940-4B81-A8DD-7FB2FE798849}"/>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0940-4B81-A8DD-7FB2FE798849}"/>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0940-4B81-A8DD-7FB2FE798849}"/>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0940-4B81-A8DD-7FB2FE798849}"/>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0940-4B81-A8DD-7FB2FE798849}"/>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0940-4B81-A8DD-7FB2FE798849}"/>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0940-4B81-A8DD-7FB2FE798849}"/>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0940-4B81-A8DD-7FB2FE798849}"/>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0940-4B81-A8DD-7FB2FE798849}"/>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0940-4B81-A8DD-7FB2FE798849}"/>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0940-4B81-A8DD-7FB2FE798849}"/>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0940-4B81-A8DD-7FB2FE798849}"/>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0940-4B81-A8DD-7FB2FE798849}"/>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0940-4B81-A8DD-7FB2FE798849}"/>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0940-4B81-A8DD-7FB2FE798849}"/>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0940-4B81-A8DD-7FB2FE798849}"/>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0940-4B81-A8DD-7FB2FE798849}"/>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0940-4B81-A8DD-7FB2FE798849}"/>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0940-4B81-A8DD-7FB2FE798849}"/>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0940-4B81-A8DD-7FB2FE798849}"/>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0940-4B81-A8DD-7FB2FE798849}"/>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0940-4B81-A8DD-7FB2FE798849}"/>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0940-4B81-A8DD-7FB2FE798849}"/>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0940-4B81-A8DD-7FB2FE798849}"/>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0940-4B81-A8DD-7FB2FE798849}"/>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0940-4B81-A8DD-7FB2FE798849}"/>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0940-4B81-A8DD-7FB2FE798849}"/>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0940-4B81-A8DD-7FB2FE798849}"/>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0940-4B81-A8DD-7FB2FE798849}"/>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0940-4B81-A8DD-7FB2FE798849}"/>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0940-4B81-A8DD-7FB2FE798849}"/>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100.74064392454144</c:v>
                </c:pt>
                <c:pt idx="2">
                  <c:v>101.8646799982573</c:v>
                </c:pt>
                <c:pt idx="3">
                  <c:v>101.30266196139939</c:v>
                </c:pt>
                <c:pt idx="4">
                  <c:v>101.65120027883066</c:v>
                </c:pt>
                <c:pt idx="5">
                  <c:v>104.29137803337254</c:v>
                </c:pt>
                <c:pt idx="6">
                  <c:v>105.2237180325012</c:v>
                </c:pt>
                <c:pt idx="7">
                  <c:v>104.5005010238313</c:v>
                </c:pt>
                <c:pt idx="8">
                  <c:v>103.53330719295953</c:v>
                </c:pt>
                <c:pt idx="9">
                  <c:v>103.43310242669803</c:v>
                </c:pt>
                <c:pt idx="10">
                  <c:v>104.44386354724872</c:v>
                </c:pt>
                <c:pt idx="11">
                  <c:v>103.87313205245501</c:v>
                </c:pt>
                <c:pt idx="12">
                  <c:v>103.92541280006971</c:v>
                </c:pt>
                <c:pt idx="13">
                  <c:v>103.71193308064306</c:v>
                </c:pt>
                <c:pt idx="14">
                  <c:v>106.69193569468042</c:v>
                </c:pt>
                <c:pt idx="15">
                  <c:v>104.69655382738641</c:v>
                </c:pt>
                <c:pt idx="16">
                  <c:v>102.90158149261535</c:v>
                </c:pt>
                <c:pt idx="17">
                  <c:v>102.64889121247766</c:v>
                </c:pt>
                <c:pt idx="18">
                  <c:v>103.52023700605586</c:v>
                </c:pt>
                <c:pt idx="19">
                  <c:v>101.69912429747745</c:v>
                </c:pt>
                <c:pt idx="20">
                  <c:v>99.834444299220152</c:v>
                </c:pt>
                <c:pt idx="21">
                  <c:v>99.385701215527376</c:v>
                </c:pt>
                <c:pt idx="22">
                  <c:v>99.133010935389706</c:v>
                </c:pt>
                <c:pt idx="23">
                  <c:v>96.793447479632292</c:v>
                </c:pt>
                <c:pt idx="24">
                  <c:v>96.771663834792847</c:v>
                </c:pt>
              </c:numCache>
            </c:numRef>
          </c:val>
          <c:smooth val="0"/>
          <c:extLst>
            <c:ext xmlns:c16="http://schemas.microsoft.com/office/drawing/2014/chart" uri="{C3380CC4-5D6E-409C-BE32-E72D297353CC}">
              <c16:uniqueId val="{00000000-BECA-40F0-B8A1-B0BAD1E928CA}"/>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101.85414091470952</c:v>
                </c:pt>
                <c:pt idx="2">
                  <c:v>103.70828182941905</c:v>
                </c:pt>
                <c:pt idx="3">
                  <c:v>105.93325092707046</c:v>
                </c:pt>
                <c:pt idx="4">
                  <c:v>96.044499381953031</c:v>
                </c:pt>
                <c:pt idx="5">
                  <c:v>99.629171817058094</c:v>
                </c:pt>
                <c:pt idx="6">
                  <c:v>103.95550061804697</c:v>
                </c:pt>
                <c:pt idx="7">
                  <c:v>107.78739184177996</c:v>
                </c:pt>
                <c:pt idx="8">
                  <c:v>103.33745364647713</c:v>
                </c:pt>
                <c:pt idx="9">
                  <c:v>111.74289245982693</c:v>
                </c:pt>
                <c:pt idx="10">
                  <c:v>117.79975278121138</c:v>
                </c:pt>
                <c:pt idx="11">
                  <c:v>117.3053152039555</c:v>
                </c:pt>
                <c:pt idx="12">
                  <c:v>113.72064276885044</c:v>
                </c:pt>
                <c:pt idx="13">
                  <c:v>116.1928306551298</c:v>
                </c:pt>
                <c:pt idx="14">
                  <c:v>120.14833127317677</c:v>
                </c:pt>
                <c:pt idx="15">
                  <c:v>119.6538936959209</c:v>
                </c:pt>
                <c:pt idx="16">
                  <c:v>115.57478368355996</c:v>
                </c:pt>
                <c:pt idx="17">
                  <c:v>123.98022249690976</c:v>
                </c:pt>
                <c:pt idx="18">
                  <c:v>122.24969097651422</c:v>
                </c:pt>
                <c:pt idx="19">
                  <c:v>122.12608158220024</c:v>
                </c:pt>
                <c:pt idx="20">
                  <c:v>116.9344870210136</c:v>
                </c:pt>
                <c:pt idx="21">
                  <c:v>126.57601977750308</c:v>
                </c:pt>
                <c:pt idx="22">
                  <c:v>126.69962917181705</c:v>
                </c:pt>
                <c:pt idx="23">
                  <c:v>128.55377008652658</c:v>
                </c:pt>
                <c:pt idx="24">
                  <c:v>124.5982694684796</c:v>
                </c:pt>
              </c:numCache>
            </c:numRef>
          </c:val>
          <c:smooth val="0"/>
          <c:extLst>
            <c:ext xmlns:c16="http://schemas.microsoft.com/office/drawing/2014/chart" uri="{C3380CC4-5D6E-409C-BE32-E72D297353CC}">
              <c16:uniqueId val="{00000001-BECA-40F0-B8A1-B0BAD1E928CA}"/>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101.58966716343765</c:v>
                </c:pt>
                <c:pt idx="2">
                  <c:v>96.125186289120705</c:v>
                </c:pt>
                <c:pt idx="3">
                  <c:v>97.118728266269244</c:v>
                </c:pt>
                <c:pt idx="4">
                  <c:v>90.760059612518631</c:v>
                </c:pt>
                <c:pt idx="5">
                  <c:v>95.529061102831591</c:v>
                </c:pt>
                <c:pt idx="6">
                  <c:v>92.945851962245413</c:v>
                </c:pt>
                <c:pt idx="7">
                  <c:v>94.734227521112771</c:v>
                </c:pt>
                <c:pt idx="8">
                  <c:v>92.896174863387984</c:v>
                </c:pt>
                <c:pt idx="9">
                  <c:v>92.00198708395429</c:v>
                </c:pt>
                <c:pt idx="10">
                  <c:v>89.716840536512663</c:v>
                </c:pt>
                <c:pt idx="11">
                  <c:v>92.250372578241439</c:v>
                </c:pt>
                <c:pt idx="12">
                  <c:v>92.250372578241439</c:v>
                </c:pt>
                <c:pt idx="13">
                  <c:v>96.323894684550424</c:v>
                </c:pt>
                <c:pt idx="14">
                  <c:v>94.436164927968207</c:v>
                </c:pt>
                <c:pt idx="15">
                  <c:v>92.548435171385989</c:v>
                </c:pt>
                <c:pt idx="16">
                  <c:v>92.647789369100835</c:v>
                </c:pt>
                <c:pt idx="17">
                  <c:v>96.572280178837559</c:v>
                </c:pt>
                <c:pt idx="18">
                  <c:v>95.777446597118725</c:v>
                </c:pt>
                <c:pt idx="19">
                  <c:v>93.094883258817688</c:v>
                </c:pt>
                <c:pt idx="20">
                  <c:v>90.412319920516637</c:v>
                </c:pt>
                <c:pt idx="21">
                  <c:v>94.088425235966227</c:v>
                </c:pt>
                <c:pt idx="22">
                  <c:v>92.747143566815694</c:v>
                </c:pt>
                <c:pt idx="23">
                  <c:v>92.00198708395429</c:v>
                </c:pt>
                <c:pt idx="24">
                  <c:v>86.785891703924491</c:v>
                </c:pt>
              </c:numCache>
            </c:numRef>
          </c:val>
          <c:smooth val="0"/>
          <c:extLst>
            <c:ext xmlns:c16="http://schemas.microsoft.com/office/drawing/2014/chart" uri="{C3380CC4-5D6E-409C-BE32-E72D297353CC}">
              <c16:uniqueId val="{00000002-BECA-40F0-B8A1-B0BAD1E928CA}"/>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BECA-40F0-B8A1-B0BAD1E928CA}"/>
                </c:ext>
              </c:extLst>
            </c:dLbl>
            <c:dLbl>
              <c:idx val="1"/>
              <c:delete val="1"/>
              <c:extLst>
                <c:ext xmlns:c15="http://schemas.microsoft.com/office/drawing/2012/chart" uri="{CE6537A1-D6FC-4f65-9D91-7224C49458BB}"/>
                <c:ext xmlns:c16="http://schemas.microsoft.com/office/drawing/2014/chart" uri="{C3380CC4-5D6E-409C-BE32-E72D297353CC}">
                  <c16:uniqueId val="{00000004-BECA-40F0-B8A1-B0BAD1E928CA}"/>
                </c:ext>
              </c:extLst>
            </c:dLbl>
            <c:dLbl>
              <c:idx val="2"/>
              <c:delete val="1"/>
              <c:extLst>
                <c:ext xmlns:c15="http://schemas.microsoft.com/office/drawing/2012/chart" uri="{CE6537A1-D6FC-4f65-9D91-7224C49458BB}"/>
                <c:ext xmlns:c16="http://schemas.microsoft.com/office/drawing/2014/chart" uri="{C3380CC4-5D6E-409C-BE32-E72D297353CC}">
                  <c16:uniqueId val="{00000005-BECA-40F0-B8A1-B0BAD1E928CA}"/>
                </c:ext>
              </c:extLst>
            </c:dLbl>
            <c:dLbl>
              <c:idx val="3"/>
              <c:delete val="1"/>
              <c:extLst>
                <c:ext xmlns:c15="http://schemas.microsoft.com/office/drawing/2012/chart" uri="{CE6537A1-D6FC-4f65-9D91-7224C49458BB}"/>
                <c:ext xmlns:c16="http://schemas.microsoft.com/office/drawing/2014/chart" uri="{C3380CC4-5D6E-409C-BE32-E72D297353CC}">
                  <c16:uniqueId val="{00000006-BECA-40F0-B8A1-B0BAD1E928CA}"/>
                </c:ext>
              </c:extLst>
            </c:dLbl>
            <c:dLbl>
              <c:idx val="4"/>
              <c:delete val="1"/>
              <c:extLst>
                <c:ext xmlns:c15="http://schemas.microsoft.com/office/drawing/2012/chart" uri="{CE6537A1-D6FC-4f65-9D91-7224C49458BB}"/>
                <c:ext xmlns:c16="http://schemas.microsoft.com/office/drawing/2014/chart" uri="{C3380CC4-5D6E-409C-BE32-E72D297353CC}">
                  <c16:uniqueId val="{00000007-BECA-40F0-B8A1-B0BAD1E928CA}"/>
                </c:ext>
              </c:extLst>
            </c:dLbl>
            <c:dLbl>
              <c:idx val="5"/>
              <c:delete val="1"/>
              <c:extLst>
                <c:ext xmlns:c15="http://schemas.microsoft.com/office/drawing/2012/chart" uri="{CE6537A1-D6FC-4f65-9D91-7224C49458BB}"/>
                <c:ext xmlns:c16="http://schemas.microsoft.com/office/drawing/2014/chart" uri="{C3380CC4-5D6E-409C-BE32-E72D297353CC}">
                  <c16:uniqueId val="{00000008-BECA-40F0-B8A1-B0BAD1E928CA}"/>
                </c:ext>
              </c:extLst>
            </c:dLbl>
            <c:dLbl>
              <c:idx val="6"/>
              <c:delete val="1"/>
              <c:extLst>
                <c:ext xmlns:c15="http://schemas.microsoft.com/office/drawing/2012/chart" uri="{CE6537A1-D6FC-4f65-9D91-7224C49458BB}"/>
                <c:ext xmlns:c16="http://schemas.microsoft.com/office/drawing/2014/chart" uri="{C3380CC4-5D6E-409C-BE32-E72D297353CC}">
                  <c16:uniqueId val="{00000009-BECA-40F0-B8A1-B0BAD1E928CA}"/>
                </c:ext>
              </c:extLst>
            </c:dLbl>
            <c:dLbl>
              <c:idx val="7"/>
              <c:delete val="1"/>
              <c:extLst>
                <c:ext xmlns:c15="http://schemas.microsoft.com/office/drawing/2012/chart" uri="{CE6537A1-D6FC-4f65-9D91-7224C49458BB}"/>
                <c:ext xmlns:c16="http://schemas.microsoft.com/office/drawing/2014/chart" uri="{C3380CC4-5D6E-409C-BE32-E72D297353CC}">
                  <c16:uniqueId val="{0000000A-BECA-40F0-B8A1-B0BAD1E928CA}"/>
                </c:ext>
              </c:extLst>
            </c:dLbl>
            <c:dLbl>
              <c:idx val="8"/>
              <c:delete val="1"/>
              <c:extLst>
                <c:ext xmlns:c15="http://schemas.microsoft.com/office/drawing/2012/chart" uri="{CE6537A1-D6FC-4f65-9D91-7224C49458BB}"/>
                <c:ext xmlns:c16="http://schemas.microsoft.com/office/drawing/2014/chart" uri="{C3380CC4-5D6E-409C-BE32-E72D297353CC}">
                  <c16:uniqueId val="{0000000B-BECA-40F0-B8A1-B0BAD1E928CA}"/>
                </c:ext>
              </c:extLst>
            </c:dLbl>
            <c:dLbl>
              <c:idx val="9"/>
              <c:delete val="1"/>
              <c:extLst>
                <c:ext xmlns:c15="http://schemas.microsoft.com/office/drawing/2012/chart" uri="{CE6537A1-D6FC-4f65-9D91-7224C49458BB}"/>
                <c:ext xmlns:c16="http://schemas.microsoft.com/office/drawing/2014/chart" uri="{C3380CC4-5D6E-409C-BE32-E72D297353CC}">
                  <c16:uniqueId val="{0000000C-BECA-40F0-B8A1-B0BAD1E928CA}"/>
                </c:ext>
              </c:extLst>
            </c:dLbl>
            <c:dLbl>
              <c:idx val="10"/>
              <c:delete val="1"/>
              <c:extLst>
                <c:ext xmlns:c15="http://schemas.microsoft.com/office/drawing/2012/chart" uri="{CE6537A1-D6FC-4f65-9D91-7224C49458BB}"/>
                <c:ext xmlns:c16="http://schemas.microsoft.com/office/drawing/2014/chart" uri="{C3380CC4-5D6E-409C-BE32-E72D297353CC}">
                  <c16:uniqueId val="{0000000D-BECA-40F0-B8A1-B0BAD1E928CA}"/>
                </c:ext>
              </c:extLst>
            </c:dLbl>
            <c:dLbl>
              <c:idx val="11"/>
              <c:delete val="1"/>
              <c:extLst>
                <c:ext xmlns:c15="http://schemas.microsoft.com/office/drawing/2012/chart" uri="{CE6537A1-D6FC-4f65-9D91-7224C49458BB}"/>
                <c:ext xmlns:c16="http://schemas.microsoft.com/office/drawing/2014/chart" uri="{C3380CC4-5D6E-409C-BE32-E72D297353CC}">
                  <c16:uniqueId val="{0000000E-BECA-40F0-B8A1-B0BAD1E928CA}"/>
                </c:ext>
              </c:extLst>
            </c:dLbl>
            <c:dLbl>
              <c:idx val="12"/>
              <c:delete val="1"/>
              <c:extLst>
                <c:ext xmlns:c15="http://schemas.microsoft.com/office/drawing/2012/chart" uri="{CE6537A1-D6FC-4f65-9D91-7224C49458BB}"/>
                <c:ext xmlns:c16="http://schemas.microsoft.com/office/drawing/2014/chart" uri="{C3380CC4-5D6E-409C-BE32-E72D297353CC}">
                  <c16:uniqueId val="{0000000F-BECA-40F0-B8A1-B0BAD1E928CA}"/>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BECA-40F0-B8A1-B0BAD1E928CA}"/>
                </c:ext>
              </c:extLst>
            </c:dLbl>
            <c:dLbl>
              <c:idx val="14"/>
              <c:delete val="1"/>
              <c:extLst>
                <c:ext xmlns:c15="http://schemas.microsoft.com/office/drawing/2012/chart" uri="{CE6537A1-D6FC-4f65-9D91-7224C49458BB}"/>
                <c:ext xmlns:c16="http://schemas.microsoft.com/office/drawing/2014/chart" uri="{C3380CC4-5D6E-409C-BE32-E72D297353CC}">
                  <c16:uniqueId val="{00000011-BECA-40F0-B8A1-B0BAD1E928CA}"/>
                </c:ext>
              </c:extLst>
            </c:dLbl>
            <c:dLbl>
              <c:idx val="15"/>
              <c:delete val="1"/>
              <c:extLst>
                <c:ext xmlns:c15="http://schemas.microsoft.com/office/drawing/2012/chart" uri="{CE6537A1-D6FC-4f65-9D91-7224C49458BB}"/>
                <c:ext xmlns:c16="http://schemas.microsoft.com/office/drawing/2014/chart" uri="{C3380CC4-5D6E-409C-BE32-E72D297353CC}">
                  <c16:uniqueId val="{00000012-BECA-40F0-B8A1-B0BAD1E928CA}"/>
                </c:ext>
              </c:extLst>
            </c:dLbl>
            <c:dLbl>
              <c:idx val="16"/>
              <c:delete val="1"/>
              <c:extLst>
                <c:ext xmlns:c15="http://schemas.microsoft.com/office/drawing/2012/chart" uri="{CE6537A1-D6FC-4f65-9D91-7224C49458BB}"/>
                <c:ext xmlns:c16="http://schemas.microsoft.com/office/drawing/2014/chart" uri="{C3380CC4-5D6E-409C-BE32-E72D297353CC}">
                  <c16:uniqueId val="{00000013-BECA-40F0-B8A1-B0BAD1E928CA}"/>
                </c:ext>
              </c:extLst>
            </c:dLbl>
            <c:dLbl>
              <c:idx val="17"/>
              <c:delete val="1"/>
              <c:extLst>
                <c:ext xmlns:c15="http://schemas.microsoft.com/office/drawing/2012/chart" uri="{CE6537A1-D6FC-4f65-9D91-7224C49458BB}"/>
                <c:ext xmlns:c16="http://schemas.microsoft.com/office/drawing/2014/chart" uri="{C3380CC4-5D6E-409C-BE32-E72D297353CC}">
                  <c16:uniqueId val="{00000014-BECA-40F0-B8A1-B0BAD1E928CA}"/>
                </c:ext>
              </c:extLst>
            </c:dLbl>
            <c:dLbl>
              <c:idx val="18"/>
              <c:delete val="1"/>
              <c:extLst>
                <c:ext xmlns:c15="http://schemas.microsoft.com/office/drawing/2012/chart" uri="{CE6537A1-D6FC-4f65-9D91-7224C49458BB}"/>
                <c:ext xmlns:c16="http://schemas.microsoft.com/office/drawing/2014/chart" uri="{C3380CC4-5D6E-409C-BE32-E72D297353CC}">
                  <c16:uniqueId val="{00000015-BECA-40F0-B8A1-B0BAD1E928CA}"/>
                </c:ext>
              </c:extLst>
            </c:dLbl>
            <c:dLbl>
              <c:idx val="19"/>
              <c:delete val="1"/>
              <c:extLst>
                <c:ext xmlns:c15="http://schemas.microsoft.com/office/drawing/2012/chart" uri="{CE6537A1-D6FC-4f65-9D91-7224C49458BB}"/>
                <c:ext xmlns:c16="http://schemas.microsoft.com/office/drawing/2014/chart" uri="{C3380CC4-5D6E-409C-BE32-E72D297353CC}">
                  <c16:uniqueId val="{00000016-BECA-40F0-B8A1-B0BAD1E928CA}"/>
                </c:ext>
              </c:extLst>
            </c:dLbl>
            <c:dLbl>
              <c:idx val="20"/>
              <c:delete val="1"/>
              <c:extLst>
                <c:ext xmlns:c15="http://schemas.microsoft.com/office/drawing/2012/chart" uri="{CE6537A1-D6FC-4f65-9D91-7224C49458BB}"/>
                <c:ext xmlns:c16="http://schemas.microsoft.com/office/drawing/2014/chart" uri="{C3380CC4-5D6E-409C-BE32-E72D297353CC}">
                  <c16:uniqueId val="{00000017-BECA-40F0-B8A1-B0BAD1E928CA}"/>
                </c:ext>
              </c:extLst>
            </c:dLbl>
            <c:dLbl>
              <c:idx val="21"/>
              <c:delete val="1"/>
              <c:extLst>
                <c:ext xmlns:c15="http://schemas.microsoft.com/office/drawing/2012/chart" uri="{CE6537A1-D6FC-4f65-9D91-7224C49458BB}"/>
                <c:ext xmlns:c16="http://schemas.microsoft.com/office/drawing/2014/chart" uri="{C3380CC4-5D6E-409C-BE32-E72D297353CC}">
                  <c16:uniqueId val="{00000018-BECA-40F0-B8A1-B0BAD1E928CA}"/>
                </c:ext>
              </c:extLst>
            </c:dLbl>
            <c:dLbl>
              <c:idx val="22"/>
              <c:delete val="1"/>
              <c:extLst>
                <c:ext xmlns:c15="http://schemas.microsoft.com/office/drawing/2012/chart" uri="{CE6537A1-D6FC-4f65-9D91-7224C49458BB}"/>
                <c:ext xmlns:c16="http://schemas.microsoft.com/office/drawing/2014/chart" uri="{C3380CC4-5D6E-409C-BE32-E72D297353CC}">
                  <c16:uniqueId val="{00000019-BECA-40F0-B8A1-B0BAD1E928CA}"/>
                </c:ext>
              </c:extLst>
            </c:dLbl>
            <c:dLbl>
              <c:idx val="23"/>
              <c:delete val="1"/>
              <c:extLst>
                <c:ext xmlns:c15="http://schemas.microsoft.com/office/drawing/2012/chart" uri="{CE6537A1-D6FC-4f65-9D91-7224C49458BB}"/>
                <c:ext xmlns:c16="http://schemas.microsoft.com/office/drawing/2014/chart" uri="{C3380CC4-5D6E-409C-BE32-E72D297353CC}">
                  <c16:uniqueId val="{0000001A-BECA-40F0-B8A1-B0BAD1E928CA}"/>
                </c:ext>
              </c:extLst>
            </c:dLbl>
            <c:dLbl>
              <c:idx val="24"/>
              <c:delete val="1"/>
              <c:extLst>
                <c:ext xmlns:c15="http://schemas.microsoft.com/office/drawing/2012/chart" uri="{CE6537A1-D6FC-4f65-9D91-7224C49458BB}"/>
                <c:ext xmlns:c16="http://schemas.microsoft.com/office/drawing/2014/chart" uri="{C3380CC4-5D6E-409C-BE32-E72D297353CC}">
                  <c16:uniqueId val="{0000001B-BECA-40F0-B8A1-B0BAD1E928CA}"/>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BECA-40F0-B8A1-B0BAD1E928CA}"/>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Eisenach, Stadt (16056)</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704850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66" t="s">
        <v>97</v>
      </c>
      <c r="F8" s="566" t="s">
        <v>98</v>
      </c>
      <c r="G8" s="566" t="s">
        <v>99</v>
      </c>
      <c r="H8" s="566" t="s">
        <v>100</v>
      </c>
      <c r="I8" s="566" t="s">
        <v>101</v>
      </c>
      <c r="J8" s="590"/>
      <c r="K8" s="591"/>
    </row>
    <row r="9" spans="1:255" ht="12" customHeight="1" x14ac:dyDescent="0.2">
      <c r="A9" s="578"/>
      <c r="B9" s="579"/>
      <c r="C9" s="579"/>
      <c r="D9" s="583"/>
      <c r="E9" s="567"/>
      <c r="F9" s="567"/>
      <c r="G9" s="567"/>
      <c r="H9" s="567"/>
      <c r="I9" s="567"/>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22212</v>
      </c>
      <c r="F11" s="238">
        <v>22217</v>
      </c>
      <c r="G11" s="238">
        <v>22754</v>
      </c>
      <c r="H11" s="238">
        <v>22812</v>
      </c>
      <c r="I11" s="265">
        <v>22915</v>
      </c>
      <c r="J11" s="263">
        <v>-703</v>
      </c>
      <c r="K11" s="266">
        <v>-3.0678594806895045</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20.880605078336036</v>
      </c>
      <c r="E13" s="115">
        <v>4638</v>
      </c>
      <c r="F13" s="114">
        <v>4618</v>
      </c>
      <c r="G13" s="114">
        <v>4634</v>
      </c>
      <c r="H13" s="114">
        <v>4773</v>
      </c>
      <c r="I13" s="140">
        <v>4793</v>
      </c>
      <c r="J13" s="115">
        <v>-155</v>
      </c>
      <c r="K13" s="116">
        <v>-3.2338827456707699</v>
      </c>
    </row>
    <row r="14" spans="1:255" ht="14.1" customHeight="1" x14ac:dyDescent="0.2">
      <c r="A14" s="306" t="s">
        <v>230</v>
      </c>
      <c r="B14" s="307"/>
      <c r="C14" s="308"/>
      <c r="D14" s="113">
        <v>60.597875022510358</v>
      </c>
      <c r="E14" s="115">
        <v>13460</v>
      </c>
      <c r="F14" s="114">
        <v>13498</v>
      </c>
      <c r="G14" s="114">
        <v>13910</v>
      </c>
      <c r="H14" s="114">
        <v>13812</v>
      </c>
      <c r="I14" s="140">
        <v>13893</v>
      </c>
      <c r="J14" s="115">
        <v>-433</v>
      </c>
      <c r="K14" s="116">
        <v>-3.1166774634708125</v>
      </c>
    </row>
    <row r="15" spans="1:255" ht="14.1" customHeight="1" x14ac:dyDescent="0.2">
      <c r="A15" s="306" t="s">
        <v>231</v>
      </c>
      <c r="B15" s="307"/>
      <c r="C15" s="308"/>
      <c r="D15" s="113">
        <v>10.899513776337114</v>
      </c>
      <c r="E15" s="115">
        <v>2421</v>
      </c>
      <c r="F15" s="114">
        <v>2427</v>
      </c>
      <c r="G15" s="114">
        <v>2526</v>
      </c>
      <c r="H15" s="114">
        <v>2567</v>
      </c>
      <c r="I15" s="140">
        <v>2570</v>
      </c>
      <c r="J15" s="115">
        <v>-149</v>
      </c>
      <c r="K15" s="116">
        <v>-5.7976653696498053</v>
      </c>
    </row>
    <row r="16" spans="1:255" ht="14.1" customHeight="1" x14ac:dyDescent="0.2">
      <c r="A16" s="306" t="s">
        <v>232</v>
      </c>
      <c r="B16" s="307"/>
      <c r="C16" s="308"/>
      <c r="D16" s="113">
        <v>7.5634792004321989</v>
      </c>
      <c r="E16" s="115">
        <v>1680</v>
      </c>
      <c r="F16" s="114">
        <v>1661</v>
      </c>
      <c r="G16" s="114">
        <v>1670</v>
      </c>
      <c r="H16" s="114">
        <v>1646</v>
      </c>
      <c r="I16" s="140">
        <v>1645</v>
      </c>
      <c r="J16" s="115">
        <v>35</v>
      </c>
      <c r="K16" s="116">
        <v>2.1276595744680851</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0.45921123716909779</v>
      </c>
      <c r="E18" s="115">
        <v>102</v>
      </c>
      <c r="F18" s="114">
        <v>100</v>
      </c>
      <c r="G18" s="114">
        <v>112</v>
      </c>
      <c r="H18" s="114">
        <v>113</v>
      </c>
      <c r="I18" s="140">
        <v>106</v>
      </c>
      <c r="J18" s="115">
        <v>-4</v>
      </c>
      <c r="K18" s="116">
        <v>-3.7735849056603774</v>
      </c>
    </row>
    <row r="19" spans="1:255" ht="14.1" customHeight="1" x14ac:dyDescent="0.2">
      <c r="A19" s="306" t="s">
        <v>235</v>
      </c>
      <c r="B19" s="307" t="s">
        <v>236</v>
      </c>
      <c r="C19" s="308"/>
      <c r="D19" s="113">
        <v>0.33765532144786603</v>
      </c>
      <c r="E19" s="115">
        <v>75</v>
      </c>
      <c r="F19" s="114">
        <v>74</v>
      </c>
      <c r="G19" s="114">
        <v>75</v>
      </c>
      <c r="H19" s="114">
        <v>78</v>
      </c>
      <c r="I19" s="140">
        <v>74</v>
      </c>
      <c r="J19" s="115">
        <v>1</v>
      </c>
      <c r="K19" s="116">
        <v>1.3513513513513513</v>
      </c>
    </row>
    <row r="20" spans="1:255" ht="14.1" customHeight="1" x14ac:dyDescent="0.2">
      <c r="A20" s="306">
        <v>12</v>
      </c>
      <c r="B20" s="307" t="s">
        <v>237</v>
      </c>
      <c r="C20" s="308"/>
      <c r="D20" s="113">
        <v>0.47721952097965065</v>
      </c>
      <c r="E20" s="115">
        <v>106</v>
      </c>
      <c r="F20" s="114">
        <v>114</v>
      </c>
      <c r="G20" s="114">
        <v>117</v>
      </c>
      <c r="H20" s="114">
        <v>109</v>
      </c>
      <c r="I20" s="140">
        <v>102</v>
      </c>
      <c r="J20" s="115">
        <v>4</v>
      </c>
      <c r="K20" s="116">
        <v>3.9215686274509802</v>
      </c>
    </row>
    <row r="21" spans="1:255" ht="14.1" customHeight="1" x14ac:dyDescent="0.2">
      <c r="A21" s="306">
        <v>21</v>
      </c>
      <c r="B21" s="307" t="s">
        <v>238</v>
      </c>
      <c r="C21" s="308"/>
      <c r="D21" s="113">
        <v>0.12605798667386997</v>
      </c>
      <c r="E21" s="115">
        <v>28</v>
      </c>
      <c r="F21" s="114">
        <v>30</v>
      </c>
      <c r="G21" s="114">
        <v>30</v>
      </c>
      <c r="H21" s="114">
        <v>30</v>
      </c>
      <c r="I21" s="140">
        <v>29</v>
      </c>
      <c r="J21" s="115">
        <v>-1</v>
      </c>
      <c r="K21" s="116">
        <v>-3.4482758620689653</v>
      </c>
    </row>
    <row r="22" spans="1:255" ht="14.1" customHeight="1" x14ac:dyDescent="0.2">
      <c r="A22" s="306">
        <v>22</v>
      </c>
      <c r="B22" s="307" t="s">
        <v>239</v>
      </c>
      <c r="C22" s="308"/>
      <c r="D22" s="113">
        <v>1.2065550153070412</v>
      </c>
      <c r="E22" s="115">
        <v>268</v>
      </c>
      <c r="F22" s="114">
        <v>285</v>
      </c>
      <c r="G22" s="114">
        <v>288</v>
      </c>
      <c r="H22" s="114">
        <v>287</v>
      </c>
      <c r="I22" s="140">
        <v>296</v>
      </c>
      <c r="J22" s="115">
        <v>-28</v>
      </c>
      <c r="K22" s="116">
        <v>-9.4594594594594597</v>
      </c>
    </row>
    <row r="23" spans="1:255" ht="14.1" customHeight="1" x14ac:dyDescent="0.2">
      <c r="A23" s="306">
        <v>23</v>
      </c>
      <c r="B23" s="307" t="s">
        <v>240</v>
      </c>
      <c r="C23" s="308"/>
      <c r="D23" s="113">
        <v>0.24761390239510175</v>
      </c>
      <c r="E23" s="115">
        <v>55</v>
      </c>
      <c r="F23" s="114">
        <v>56</v>
      </c>
      <c r="G23" s="114">
        <v>58</v>
      </c>
      <c r="H23" s="114">
        <v>57</v>
      </c>
      <c r="I23" s="140">
        <v>57</v>
      </c>
      <c r="J23" s="115">
        <v>-2</v>
      </c>
      <c r="K23" s="116">
        <v>-3.5087719298245612</v>
      </c>
    </row>
    <row r="24" spans="1:255" ht="14.1" customHeight="1" x14ac:dyDescent="0.2">
      <c r="A24" s="306">
        <v>24</v>
      </c>
      <c r="B24" s="307" t="s">
        <v>241</v>
      </c>
      <c r="C24" s="308"/>
      <c r="D24" s="113">
        <v>4.9252656221862052</v>
      </c>
      <c r="E24" s="115">
        <v>1094</v>
      </c>
      <c r="F24" s="114">
        <v>1086</v>
      </c>
      <c r="G24" s="114">
        <v>1120</v>
      </c>
      <c r="H24" s="114">
        <v>1109</v>
      </c>
      <c r="I24" s="140">
        <v>1119</v>
      </c>
      <c r="J24" s="115">
        <v>-25</v>
      </c>
      <c r="K24" s="116">
        <v>-2.2341376228775691</v>
      </c>
    </row>
    <row r="25" spans="1:255" ht="14.1" customHeight="1" x14ac:dyDescent="0.2">
      <c r="A25" s="306">
        <v>25</v>
      </c>
      <c r="B25" s="307" t="s">
        <v>242</v>
      </c>
      <c r="C25" s="308"/>
      <c r="D25" s="113">
        <v>16.387538267603098</v>
      </c>
      <c r="E25" s="115">
        <v>3640</v>
      </c>
      <c r="F25" s="114">
        <v>3557</v>
      </c>
      <c r="G25" s="114">
        <v>3778</v>
      </c>
      <c r="H25" s="114">
        <v>3903</v>
      </c>
      <c r="I25" s="140">
        <v>3958</v>
      </c>
      <c r="J25" s="115">
        <v>-318</v>
      </c>
      <c r="K25" s="116">
        <v>-8.0343607882769081</v>
      </c>
    </row>
    <row r="26" spans="1:255" ht="14.1" customHeight="1" x14ac:dyDescent="0.2">
      <c r="A26" s="306">
        <v>26</v>
      </c>
      <c r="B26" s="307" t="s">
        <v>243</v>
      </c>
      <c r="C26" s="308"/>
      <c r="D26" s="113">
        <v>1.9358905096344319</v>
      </c>
      <c r="E26" s="115">
        <v>430</v>
      </c>
      <c r="F26" s="114">
        <v>429</v>
      </c>
      <c r="G26" s="114">
        <v>450</v>
      </c>
      <c r="H26" s="114">
        <v>451</v>
      </c>
      <c r="I26" s="140">
        <v>466</v>
      </c>
      <c r="J26" s="115">
        <v>-36</v>
      </c>
      <c r="K26" s="116">
        <v>-7.7253218884120169</v>
      </c>
    </row>
    <row r="27" spans="1:255" ht="14.1" customHeight="1" x14ac:dyDescent="0.2">
      <c r="A27" s="306">
        <v>27</v>
      </c>
      <c r="B27" s="307" t="s">
        <v>244</v>
      </c>
      <c r="C27" s="308"/>
      <c r="D27" s="113">
        <v>3.182964163515217</v>
      </c>
      <c r="E27" s="115">
        <v>707</v>
      </c>
      <c r="F27" s="114">
        <v>697</v>
      </c>
      <c r="G27" s="114">
        <v>805</v>
      </c>
      <c r="H27" s="114">
        <v>854</v>
      </c>
      <c r="I27" s="140">
        <v>825</v>
      </c>
      <c r="J27" s="115">
        <v>-118</v>
      </c>
      <c r="K27" s="116">
        <v>-14.303030303030303</v>
      </c>
    </row>
    <row r="28" spans="1:255" ht="14.1" customHeight="1" x14ac:dyDescent="0.2">
      <c r="A28" s="306">
        <v>28</v>
      </c>
      <c r="B28" s="307" t="s">
        <v>245</v>
      </c>
      <c r="C28" s="308"/>
      <c r="D28" s="113">
        <v>0.41419052764271563</v>
      </c>
      <c r="E28" s="115">
        <v>92</v>
      </c>
      <c r="F28" s="114">
        <v>96</v>
      </c>
      <c r="G28" s="114">
        <v>105</v>
      </c>
      <c r="H28" s="114">
        <v>110</v>
      </c>
      <c r="I28" s="140">
        <v>109</v>
      </c>
      <c r="J28" s="115">
        <v>-17</v>
      </c>
      <c r="K28" s="116">
        <v>-15.596330275229358</v>
      </c>
    </row>
    <row r="29" spans="1:255" ht="14.1" customHeight="1" x14ac:dyDescent="0.2">
      <c r="A29" s="306">
        <v>29</v>
      </c>
      <c r="B29" s="307" t="s">
        <v>246</v>
      </c>
      <c r="C29" s="308"/>
      <c r="D29" s="113">
        <v>2.2915541148928509</v>
      </c>
      <c r="E29" s="115">
        <v>509</v>
      </c>
      <c r="F29" s="114">
        <v>529</v>
      </c>
      <c r="G29" s="114">
        <v>544</v>
      </c>
      <c r="H29" s="114">
        <v>544</v>
      </c>
      <c r="I29" s="140">
        <v>510</v>
      </c>
      <c r="J29" s="115">
        <v>-1</v>
      </c>
      <c r="K29" s="116">
        <v>-0.19607843137254902</v>
      </c>
    </row>
    <row r="30" spans="1:255" ht="14.1" customHeight="1" x14ac:dyDescent="0.2">
      <c r="A30" s="306" t="s">
        <v>247</v>
      </c>
      <c r="B30" s="307" t="s">
        <v>248</v>
      </c>
      <c r="C30" s="308"/>
      <c r="D30" s="113">
        <v>0.42769674050063028</v>
      </c>
      <c r="E30" s="115">
        <v>95</v>
      </c>
      <c r="F30" s="114">
        <v>89</v>
      </c>
      <c r="G30" s="114">
        <v>95</v>
      </c>
      <c r="H30" s="114">
        <v>89</v>
      </c>
      <c r="I30" s="140">
        <v>77</v>
      </c>
      <c r="J30" s="115">
        <v>18</v>
      </c>
      <c r="K30" s="116">
        <v>23.376623376623378</v>
      </c>
    </row>
    <row r="31" spans="1:255" ht="14.1" customHeight="1" x14ac:dyDescent="0.2">
      <c r="A31" s="306" t="s">
        <v>249</v>
      </c>
      <c r="B31" s="307" t="s">
        <v>250</v>
      </c>
      <c r="C31" s="308"/>
      <c r="D31" s="113">
        <v>1.8638573743922204</v>
      </c>
      <c r="E31" s="115">
        <v>414</v>
      </c>
      <c r="F31" s="114">
        <v>440</v>
      </c>
      <c r="G31" s="114">
        <v>449</v>
      </c>
      <c r="H31" s="114">
        <v>455</v>
      </c>
      <c r="I31" s="140">
        <v>433</v>
      </c>
      <c r="J31" s="115">
        <v>-19</v>
      </c>
      <c r="K31" s="116">
        <v>-4.3879907621247112</v>
      </c>
    </row>
    <row r="32" spans="1:255" ht="14.1" customHeight="1" x14ac:dyDescent="0.2">
      <c r="A32" s="306">
        <v>31</v>
      </c>
      <c r="B32" s="307" t="s">
        <v>251</v>
      </c>
      <c r="C32" s="308"/>
      <c r="D32" s="113">
        <v>0.33315325049522782</v>
      </c>
      <c r="E32" s="115">
        <v>74</v>
      </c>
      <c r="F32" s="114">
        <v>71</v>
      </c>
      <c r="G32" s="114">
        <v>72</v>
      </c>
      <c r="H32" s="114">
        <v>72</v>
      </c>
      <c r="I32" s="140">
        <v>70</v>
      </c>
      <c r="J32" s="115">
        <v>4</v>
      </c>
      <c r="K32" s="116">
        <v>5.7142857142857144</v>
      </c>
    </row>
    <row r="33" spans="1:11" ht="14.1" customHeight="1" x14ac:dyDescent="0.2">
      <c r="A33" s="306">
        <v>32</v>
      </c>
      <c r="B33" s="307" t="s">
        <v>252</v>
      </c>
      <c r="C33" s="308"/>
      <c r="D33" s="113">
        <v>1.0940032414910859</v>
      </c>
      <c r="E33" s="115">
        <v>243</v>
      </c>
      <c r="F33" s="114">
        <v>237</v>
      </c>
      <c r="G33" s="114">
        <v>257</v>
      </c>
      <c r="H33" s="114">
        <v>244</v>
      </c>
      <c r="I33" s="140">
        <v>221</v>
      </c>
      <c r="J33" s="115">
        <v>22</v>
      </c>
      <c r="K33" s="116">
        <v>9.9547511312217196</v>
      </c>
    </row>
    <row r="34" spans="1:11" ht="14.1" customHeight="1" x14ac:dyDescent="0.2">
      <c r="A34" s="306">
        <v>33</v>
      </c>
      <c r="B34" s="307" t="s">
        <v>253</v>
      </c>
      <c r="C34" s="308"/>
      <c r="D34" s="113">
        <v>0.47271745002701243</v>
      </c>
      <c r="E34" s="115">
        <v>105</v>
      </c>
      <c r="F34" s="114">
        <v>104</v>
      </c>
      <c r="G34" s="114">
        <v>116</v>
      </c>
      <c r="H34" s="114">
        <v>107</v>
      </c>
      <c r="I34" s="140">
        <v>102</v>
      </c>
      <c r="J34" s="115">
        <v>3</v>
      </c>
      <c r="K34" s="116">
        <v>2.9411764705882355</v>
      </c>
    </row>
    <row r="35" spans="1:11" ht="14.1" customHeight="1" x14ac:dyDescent="0.2">
      <c r="A35" s="306">
        <v>34</v>
      </c>
      <c r="B35" s="307" t="s">
        <v>254</v>
      </c>
      <c r="C35" s="308"/>
      <c r="D35" s="113">
        <v>2.336574824419233</v>
      </c>
      <c r="E35" s="115">
        <v>519</v>
      </c>
      <c r="F35" s="114">
        <v>517</v>
      </c>
      <c r="G35" s="114">
        <v>517</v>
      </c>
      <c r="H35" s="114">
        <v>499</v>
      </c>
      <c r="I35" s="140">
        <v>505</v>
      </c>
      <c r="J35" s="115">
        <v>14</v>
      </c>
      <c r="K35" s="116">
        <v>2.7722772277227721</v>
      </c>
    </row>
    <row r="36" spans="1:11" ht="14.1" customHeight="1" x14ac:dyDescent="0.2">
      <c r="A36" s="306">
        <v>41</v>
      </c>
      <c r="B36" s="307" t="s">
        <v>255</v>
      </c>
      <c r="C36" s="308"/>
      <c r="D36" s="113">
        <v>0.2701242571582928</v>
      </c>
      <c r="E36" s="115">
        <v>60</v>
      </c>
      <c r="F36" s="114">
        <v>64</v>
      </c>
      <c r="G36" s="114">
        <v>73</v>
      </c>
      <c r="H36" s="114">
        <v>73</v>
      </c>
      <c r="I36" s="140">
        <v>77</v>
      </c>
      <c r="J36" s="115">
        <v>-17</v>
      </c>
      <c r="K36" s="116">
        <v>-22.077922077922079</v>
      </c>
    </row>
    <row r="37" spans="1:11" ht="14.1" customHeight="1" x14ac:dyDescent="0.2">
      <c r="A37" s="306">
        <v>42</v>
      </c>
      <c r="B37" s="307" t="s">
        <v>256</v>
      </c>
      <c r="C37" s="308"/>
      <c r="D37" s="113" t="s">
        <v>513</v>
      </c>
      <c r="E37" s="115" t="s">
        <v>513</v>
      </c>
      <c r="F37" s="114">
        <v>15</v>
      </c>
      <c r="G37" s="114" t="s">
        <v>513</v>
      </c>
      <c r="H37" s="114">
        <v>15</v>
      </c>
      <c r="I37" s="140">
        <v>15</v>
      </c>
      <c r="J37" s="115" t="s">
        <v>513</v>
      </c>
      <c r="K37" s="116" t="s">
        <v>513</v>
      </c>
    </row>
    <row r="38" spans="1:11" ht="14.1" customHeight="1" x14ac:dyDescent="0.2">
      <c r="A38" s="306">
        <v>43</v>
      </c>
      <c r="B38" s="307" t="s">
        <v>257</v>
      </c>
      <c r="C38" s="308"/>
      <c r="D38" s="113">
        <v>0.66630650099045563</v>
      </c>
      <c r="E38" s="115">
        <v>148</v>
      </c>
      <c r="F38" s="114">
        <v>150</v>
      </c>
      <c r="G38" s="114">
        <v>148</v>
      </c>
      <c r="H38" s="114">
        <v>148</v>
      </c>
      <c r="I38" s="140">
        <v>148</v>
      </c>
      <c r="J38" s="115">
        <v>0</v>
      </c>
      <c r="K38" s="116">
        <v>0</v>
      </c>
    </row>
    <row r="39" spans="1:11" ht="14.1" customHeight="1" x14ac:dyDescent="0.2">
      <c r="A39" s="306">
        <v>51</v>
      </c>
      <c r="B39" s="307" t="s">
        <v>258</v>
      </c>
      <c r="C39" s="308"/>
      <c r="D39" s="113">
        <v>8.0767152890329559</v>
      </c>
      <c r="E39" s="115">
        <v>1794</v>
      </c>
      <c r="F39" s="114">
        <v>1856</v>
      </c>
      <c r="G39" s="114">
        <v>1883</v>
      </c>
      <c r="H39" s="114">
        <v>1869</v>
      </c>
      <c r="I39" s="140">
        <v>1939</v>
      </c>
      <c r="J39" s="115">
        <v>-145</v>
      </c>
      <c r="K39" s="116">
        <v>-7.4780814853017015</v>
      </c>
    </row>
    <row r="40" spans="1:11" ht="14.1" customHeight="1" x14ac:dyDescent="0.2">
      <c r="A40" s="306" t="s">
        <v>259</v>
      </c>
      <c r="B40" s="307" t="s">
        <v>260</v>
      </c>
      <c r="C40" s="308"/>
      <c r="D40" s="113">
        <v>7.2258238789843325</v>
      </c>
      <c r="E40" s="115">
        <v>1605</v>
      </c>
      <c r="F40" s="114">
        <v>1669</v>
      </c>
      <c r="G40" s="114">
        <v>1690</v>
      </c>
      <c r="H40" s="114">
        <v>1686</v>
      </c>
      <c r="I40" s="140">
        <v>1754</v>
      </c>
      <c r="J40" s="115">
        <v>-149</v>
      </c>
      <c r="K40" s="116">
        <v>-8.4948688711516542</v>
      </c>
    </row>
    <row r="41" spans="1:11" ht="14.1" customHeight="1" x14ac:dyDescent="0.2">
      <c r="A41" s="306"/>
      <c r="B41" s="307" t="s">
        <v>261</v>
      </c>
      <c r="C41" s="308"/>
      <c r="D41" s="113">
        <v>6.7260940032414913</v>
      </c>
      <c r="E41" s="115">
        <v>1494</v>
      </c>
      <c r="F41" s="114">
        <v>1552</v>
      </c>
      <c r="G41" s="114">
        <v>1574</v>
      </c>
      <c r="H41" s="114">
        <v>1576</v>
      </c>
      <c r="I41" s="140">
        <v>1642</v>
      </c>
      <c r="J41" s="115">
        <v>-148</v>
      </c>
      <c r="K41" s="116">
        <v>-9.0133982947624851</v>
      </c>
    </row>
    <row r="42" spans="1:11" ht="14.1" customHeight="1" x14ac:dyDescent="0.2">
      <c r="A42" s="306">
        <v>52</v>
      </c>
      <c r="B42" s="307" t="s">
        <v>262</v>
      </c>
      <c r="C42" s="308"/>
      <c r="D42" s="113">
        <v>3.2234828020889608</v>
      </c>
      <c r="E42" s="115">
        <v>716</v>
      </c>
      <c r="F42" s="114">
        <v>700</v>
      </c>
      <c r="G42" s="114">
        <v>701</v>
      </c>
      <c r="H42" s="114">
        <v>712</v>
      </c>
      <c r="I42" s="140">
        <v>730</v>
      </c>
      <c r="J42" s="115">
        <v>-14</v>
      </c>
      <c r="K42" s="116">
        <v>-1.9178082191780821</v>
      </c>
    </row>
    <row r="43" spans="1:11" ht="14.1" customHeight="1" x14ac:dyDescent="0.2">
      <c r="A43" s="306" t="s">
        <v>263</v>
      </c>
      <c r="B43" s="307" t="s">
        <v>264</v>
      </c>
      <c r="C43" s="308"/>
      <c r="D43" s="113">
        <v>2.1835044120295337</v>
      </c>
      <c r="E43" s="115">
        <v>485</v>
      </c>
      <c r="F43" s="114">
        <v>481</v>
      </c>
      <c r="G43" s="114">
        <v>492</v>
      </c>
      <c r="H43" s="114">
        <v>496</v>
      </c>
      <c r="I43" s="140">
        <v>501</v>
      </c>
      <c r="J43" s="115">
        <v>-16</v>
      </c>
      <c r="K43" s="116">
        <v>-3.1936127744510978</v>
      </c>
    </row>
    <row r="44" spans="1:11" ht="14.1" customHeight="1" x14ac:dyDescent="0.2">
      <c r="A44" s="306">
        <v>53</v>
      </c>
      <c r="B44" s="307" t="s">
        <v>265</v>
      </c>
      <c r="C44" s="308"/>
      <c r="D44" s="113">
        <v>0.61678372051143526</v>
      </c>
      <c r="E44" s="115">
        <v>137</v>
      </c>
      <c r="F44" s="114">
        <v>135</v>
      </c>
      <c r="G44" s="114">
        <v>140</v>
      </c>
      <c r="H44" s="114">
        <v>133</v>
      </c>
      <c r="I44" s="140">
        <v>130</v>
      </c>
      <c r="J44" s="115">
        <v>7</v>
      </c>
      <c r="K44" s="116">
        <v>5.384615384615385</v>
      </c>
    </row>
    <row r="45" spans="1:11" ht="14.1" customHeight="1" x14ac:dyDescent="0.2">
      <c r="A45" s="306" t="s">
        <v>266</v>
      </c>
      <c r="B45" s="307" t="s">
        <v>267</v>
      </c>
      <c r="C45" s="308"/>
      <c r="D45" s="113">
        <v>0.58526922384296776</v>
      </c>
      <c r="E45" s="115">
        <v>130</v>
      </c>
      <c r="F45" s="114">
        <v>128</v>
      </c>
      <c r="G45" s="114">
        <v>133</v>
      </c>
      <c r="H45" s="114">
        <v>126</v>
      </c>
      <c r="I45" s="140">
        <v>124</v>
      </c>
      <c r="J45" s="115">
        <v>6</v>
      </c>
      <c r="K45" s="116">
        <v>4.838709677419355</v>
      </c>
    </row>
    <row r="46" spans="1:11" ht="14.1" customHeight="1" x14ac:dyDescent="0.2">
      <c r="A46" s="306">
        <v>54</v>
      </c>
      <c r="B46" s="307" t="s">
        <v>268</v>
      </c>
      <c r="C46" s="308"/>
      <c r="D46" s="113">
        <v>3.3540428597154692</v>
      </c>
      <c r="E46" s="115">
        <v>745</v>
      </c>
      <c r="F46" s="114">
        <v>761</v>
      </c>
      <c r="G46" s="114">
        <v>758</v>
      </c>
      <c r="H46" s="114">
        <v>777</v>
      </c>
      <c r="I46" s="140">
        <v>795</v>
      </c>
      <c r="J46" s="115">
        <v>-50</v>
      </c>
      <c r="K46" s="116">
        <v>-6.2893081761006293</v>
      </c>
    </row>
    <row r="47" spans="1:11" ht="14.1" customHeight="1" x14ac:dyDescent="0.2">
      <c r="A47" s="306">
        <v>61</v>
      </c>
      <c r="B47" s="307" t="s">
        <v>269</v>
      </c>
      <c r="C47" s="308"/>
      <c r="D47" s="113">
        <v>1.2605798667386998</v>
      </c>
      <c r="E47" s="115">
        <v>280</v>
      </c>
      <c r="F47" s="114">
        <v>275</v>
      </c>
      <c r="G47" s="114">
        <v>274</v>
      </c>
      <c r="H47" s="114">
        <v>265</v>
      </c>
      <c r="I47" s="140">
        <v>270</v>
      </c>
      <c r="J47" s="115">
        <v>10</v>
      </c>
      <c r="K47" s="116">
        <v>3.7037037037037037</v>
      </c>
    </row>
    <row r="48" spans="1:11" ht="14.1" customHeight="1" x14ac:dyDescent="0.2">
      <c r="A48" s="306">
        <v>62</v>
      </c>
      <c r="B48" s="307" t="s">
        <v>270</v>
      </c>
      <c r="C48" s="308"/>
      <c r="D48" s="113">
        <v>6.9241851251575728</v>
      </c>
      <c r="E48" s="115">
        <v>1538</v>
      </c>
      <c r="F48" s="114">
        <v>1555</v>
      </c>
      <c r="G48" s="114">
        <v>1542</v>
      </c>
      <c r="H48" s="114">
        <v>1538</v>
      </c>
      <c r="I48" s="140">
        <v>1563</v>
      </c>
      <c r="J48" s="115">
        <v>-25</v>
      </c>
      <c r="K48" s="116">
        <v>-1.599488163787588</v>
      </c>
    </row>
    <row r="49" spans="1:11" ht="14.1" customHeight="1" x14ac:dyDescent="0.2">
      <c r="A49" s="306">
        <v>63</v>
      </c>
      <c r="B49" s="307" t="s">
        <v>271</v>
      </c>
      <c r="C49" s="308"/>
      <c r="D49" s="113">
        <v>2.7732757068251397</v>
      </c>
      <c r="E49" s="115">
        <v>616</v>
      </c>
      <c r="F49" s="114">
        <v>629</v>
      </c>
      <c r="G49" s="114">
        <v>646</v>
      </c>
      <c r="H49" s="114">
        <v>653</v>
      </c>
      <c r="I49" s="140">
        <v>625</v>
      </c>
      <c r="J49" s="115">
        <v>-9</v>
      </c>
      <c r="K49" s="116">
        <v>-1.44</v>
      </c>
    </row>
    <row r="50" spans="1:11" ht="14.1" customHeight="1" x14ac:dyDescent="0.2">
      <c r="A50" s="306" t="s">
        <v>272</v>
      </c>
      <c r="B50" s="307" t="s">
        <v>273</v>
      </c>
      <c r="C50" s="308"/>
      <c r="D50" s="113">
        <v>0.82838105528543127</v>
      </c>
      <c r="E50" s="115">
        <v>184</v>
      </c>
      <c r="F50" s="114">
        <v>197</v>
      </c>
      <c r="G50" s="114">
        <v>204</v>
      </c>
      <c r="H50" s="114">
        <v>190</v>
      </c>
      <c r="I50" s="140">
        <v>184</v>
      </c>
      <c r="J50" s="115">
        <v>0</v>
      </c>
      <c r="K50" s="116">
        <v>0</v>
      </c>
    </row>
    <row r="51" spans="1:11" ht="14.1" customHeight="1" x14ac:dyDescent="0.2">
      <c r="A51" s="306" t="s">
        <v>274</v>
      </c>
      <c r="B51" s="307" t="s">
        <v>275</v>
      </c>
      <c r="C51" s="308"/>
      <c r="D51" s="113">
        <v>1.6477579686655861</v>
      </c>
      <c r="E51" s="115">
        <v>366</v>
      </c>
      <c r="F51" s="114">
        <v>364</v>
      </c>
      <c r="G51" s="114">
        <v>379</v>
      </c>
      <c r="H51" s="114">
        <v>399</v>
      </c>
      <c r="I51" s="140">
        <v>378</v>
      </c>
      <c r="J51" s="115">
        <v>-12</v>
      </c>
      <c r="K51" s="116">
        <v>-3.1746031746031744</v>
      </c>
    </row>
    <row r="52" spans="1:11" ht="14.1" customHeight="1" x14ac:dyDescent="0.2">
      <c r="A52" s="306">
        <v>71</v>
      </c>
      <c r="B52" s="307" t="s">
        <v>276</v>
      </c>
      <c r="C52" s="308"/>
      <c r="D52" s="113">
        <v>10.543850171078697</v>
      </c>
      <c r="E52" s="115">
        <v>2342</v>
      </c>
      <c r="F52" s="114">
        <v>2362</v>
      </c>
      <c r="G52" s="114">
        <v>2365</v>
      </c>
      <c r="H52" s="114">
        <v>2374</v>
      </c>
      <c r="I52" s="140">
        <v>2377</v>
      </c>
      <c r="J52" s="115">
        <v>-35</v>
      </c>
      <c r="K52" s="116">
        <v>-1.4724442574673959</v>
      </c>
    </row>
    <row r="53" spans="1:11" ht="14.1" customHeight="1" x14ac:dyDescent="0.2">
      <c r="A53" s="306" t="s">
        <v>277</v>
      </c>
      <c r="B53" s="307" t="s">
        <v>278</v>
      </c>
      <c r="C53" s="308"/>
      <c r="D53" s="113">
        <v>5.987754367008824</v>
      </c>
      <c r="E53" s="115">
        <v>1330</v>
      </c>
      <c r="F53" s="114">
        <v>1335</v>
      </c>
      <c r="G53" s="114">
        <v>1347</v>
      </c>
      <c r="H53" s="114">
        <v>1337</v>
      </c>
      <c r="I53" s="140">
        <v>1343</v>
      </c>
      <c r="J53" s="115">
        <v>-13</v>
      </c>
      <c r="K53" s="116">
        <v>-0.96798212956068508</v>
      </c>
    </row>
    <row r="54" spans="1:11" ht="14.1" customHeight="1" x14ac:dyDescent="0.2">
      <c r="A54" s="306" t="s">
        <v>279</v>
      </c>
      <c r="B54" s="307" t="s">
        <v>280</v>
      </c>
      <c r="C54" s="308"/>
      <c r="D54" s="113">
        <v>3.4395822078155951</v>
      </c>
      <c r="E54" s="115">
        <v>764</v>
      </c>
      <c r="F54" s="114">
        <v>792</v>
      </c>
      <c r="G54" s="114">
        <v>781</v>
      </c>
      <c r="H54" s="114">
        <v>804</v>
      </c>
      <c r="I54" s="140">
        <v>796</v>
      </c>
      <c r="J54" s="115">
        <v>-32</v>
      </c>
      <c r="K54" s="116">
        <v>-4.0201005025125625</v>
      </c>
    </row>
    <row r="55" spans="1:11" ht="14.1" customHeight="1" x14ac:dyDescent="0.2">
      <c r="A55" s="306">
        <v>72</v>
      </c>
      <c r="B55" s="307" t="s">
        <v>281</v>
      </c>
      <c r="C55" s="308"/>
      <c r="D55" s="113">
        <v>2.800288132540969</v>
      </c>
      <c r="E55" s="115">
        <v>622</v>
      </c>
      <c r="F55" s="114">
        <v>630</v>
      </c>
      <c r="G55" s="114">
        <v>639</v>
      </c>
      <c r="H55" s="114">
        <v>638</v>
      </c>
      <c r="I55" s="140">
        <v>644</v>
      </c>
      <c r="J55" s="115">
        <v>-22</v>
      </c>
      <c r="K55" s="116">
        <v>-3.4161490683229814</v>
      </c>
    </row>
    <row r="56" spans="1:11" ht="14.1" customHeight="1" x14ac:dyDescent="0.2">
      <c r="A56" s="306" t="s">
        <v>282</v>
      </c>
      <c r="B56" s="307" t="s">
        <v>283</v>
      </c>
      <c r="C56" s="308"/>
      <c r="D56" s="113">
        <v>1.6972807491446065</v>
      </c>
      <c r="E56" s="115">
        <v>377</v>
      </c>
      <c r="F56" s="114">
        <v>381</v>
      </c>
      <c r="G56" s="114">
        <v>378</v>
      </c>
      <c r="H56" s="114">
        <v>371</v>
      </c>
      <c r="I56" s="140">
        <v>376</v>
      </c>
      <c r="J56" s="115">
        <v>1</v>
      </c>
      <c r="K56" s="116">
        <v>0.26595744680851063</v>
      </c>
    </row>
    <row r="57" spans="1:11" ht="14.1" customHeight="1" x14ac:dyDescent="0.2">
      <c r="A57" s="306" t="s">
        <v>284</v>
      </c>
      <c r="B57" s="307" t="s">
        <v>285</v>
      </c>
      <c r="C57" s="308"/>
      <c r="D57" s="113">
        <v>0.72933549432739064</v>
      </c>
      <c r="E57" s="115">
        <v>162</v>
      </c>
      <c r="F57" s="114">
        <v>167</v>
      </c>
      <c r="G57" s="114">
        <v>177</v>
      </c>
      <c r="H57" s="114">
        <v>181</v>
      </c>
      <c r="I57" s="140">
        <v>180</v>
      </c>
      <c r="J57" s="115">
        <v>-18</v>
      </c>
      <c r="K57" s="116">
        <v>-10</v>
      </c>
    </row>
    <row r="58" spans="1:11" ht="14.1" customHeight="1" x14ac:dyDescent="0.2">
      <c r="A58" s="306">
        <v>73</v>
      </c>
      <c r="B58" s="307" t="s">
        <v>286</v>
      </c>
      <c r="C58" s="308"/>
      <c r="D58" s="113">
        <v>2.5571763010985054</v>
      </c>
      <c r="E58" s="115">
        <v>568</v>
      </c>
      <c r="F58" s="114">
        <v>555</v>
      </c>
      <c r="G58" s="114">
        <v>557</v>
      </c>
      <c r="H58" s="114">
        <v>559</v>
      </c>
      <c r="I58" s="140">
        <v>558</v>
      </c>
      <c r="J58" s="115">
        <v>10</v>
      </c>
      <c r="K58" s="116">
        <v>1.7921146953405018</v>
      </c>
    </row>
    <row r="59" spans="1:11" ht="14.1" customHeight="1" x14ac:dyDescent="0.2">
      <c r="A59" s="306" t="s">
        <v>287</v>
      </c>
      <c r="B59" s="307" t="s">
        <v>288</v>
      </c>
      <c r="C59" s="308"/>
      <c r="D59" s="113">
        <v>2.0979650639294074</v>
      </c>
      <c r="E59" s="115">
        <v>466</v>
      </c>
      <c r="F59" s="114">
        <v>457</v>
      </c>
      <c r="G59" s="114">
        <v>457</v>
      </c>
      <c r="H59" s="114">
        <v>462</v>
      </c>
      <c r="I59" s="140">
        <v>464</v>
      </c>
      <c r="J59" s="115">
        <v>2</v>
      </c>
      <c r="K59" s="116">
        <v>0.43103448275862066</v>
      </c>
    </row>
    <row r="60" spans="1:11" ht="14.1" customHeight="1" x14ac:dyDescent="0.2">
      <c r="A60" s="306">
        <v>81</v>
      </c>
      <c r="B60" s="307" t="s">
        <v>289</v>
      </c>
      <c r="C60" s="308"/>
      <c r="D60" s="113">
        <v>8.0542049342697641</v>
      </c>
      <c r="E60" s="115">
        <v>1789</v>
      </c>
      <c r="F60" s="114">
        <v>1780</v>
      </c>
      <c r="G60" s="114">
        <v>1796</v>
      </c>
      <c r="H60" s="114">
        <v>1742</v>
      </c>
      <c r="I60" s="140">
        <v>1750</v>
      </c>
      <c r="J60" s="115">
        <v>39</v>
      </c>
      <c r="K60" s="116">
        <v>2.2285714285714286</v>
      </c>
    </row>
    <row r="61" spans="1:11" ht="14.1" customHeight="1" x14ac:dyDescent="0.2">
      <c r="A61" s="306" t="s">
        <v>290</v>
      </c>
      <c r="B61" s="307" t="s">
        <v>291</v>
      </c>
      <c r="C61" s="308"/>
      <c r="D61" s="113">
        <v>1.8818656582027733</v>
      </c>
      <c r="E61" s="115">
        <v>418</v>
      </c>
      <c r="F61" s="114">
        <v>417</v>
      </c>
      <c r="G61" s="114">
        <v>428</v>
      </c>
      <c r="H61" s="114">
        <v>408</v>
      </c>
      <c r="I61" s="140">
        <v>416</v>
      </c>
      <c r="J61" s="115">
        <v>2</v>
      </c>
      <c r="K61" s="116">
        <v>0.48076923076923078</v>
      </c>
    </row>
    <row r="62" spans="1:11" ht="14.1" customHeight="1" x14ac:dyDescent="0.2">
      <c r="A62" s="306" t="s">
        <v>292</v>
      </c>
      <c r="B62" s="307" t="s">
        <v>293</v>
      </c>
      <c r="C62" s="308"/>
      <c r="D62" s="113">
        <v>3.7322168197370789</v>
      </c>
      <c r="E62" s="115">
        <v>829</v>
      </c>
      <c r="F62" s="114">
        <v>824</v>
      </c>
      <c r="G62" s="114">
        <v>826</v>
      </c>
      <c r="H62" s="114">
        <v>805</v>
      </c>
      <c r="I62" s="140">
        <v>811</v>
      </c>
      <c r="J62" s="115">
        <v>18</v>
      </c>
      <c r="K62" s="116">
        <v>2.219482120838471</v>
      </c>
    </row>
    <row r="63" spans="1:11" ht="14.1" customHeight="1" x14ac:dyDescent="0.2">
      <c r="A63" s="306"/>
      <c r="B63" s="307" t="s">
        <v>294</v>
      </c>
      <c r="C63" s="308"/>
      <c r="D63" s="113">
        <v>3.2504952278047901</v>
      </c>
      <c r="E63" s="115">
        <v>722</v>
      </c>
      <c r="F63" s="114">
        <v>718</v>
      </c>
      <c r="G63" s="114">
        <v>725</v>
      </c>
      <c r="H63" s="114">
        <v>707</v>
      </c>
      <c r="I63" s="140">
        <v>710</v>
      </c>
      <c r="J63" s="115">
        <v>12</v>
      </c>
      <c r="K63" s="116">
        <v>1.6901408450704225</v>
      </c>
    </row>
    <row r="64" spans="1:11" ht="14.1" customHeight="1" x14ac:dyDescent="0.2">
      <c r="A64" s="306" t="s">
        <v>295</v>
      </c>
      <c r="B64" s="307" t="s">
        <v>296</v>
      </c>
      <c r="C64" s="308"/>
      <c r="D64" s="113">
        <v>0.9859535386277688</v>
      </c>
      <c r="E64" s="115">
        <v>219</v>
      </c>
      <c r="F64" s="114">
        <v>217</v>
      </c>
      <c r="G64" s="114">
        <v>221</v>
      </c>
      <c r="H64" s="114">
        <v>217</v>
      </c>
      <c r="I64" s="140">
        <v>210</v>
      </c>
      <c r="J64" s="115">
        <v>9</v>
      </c>
      <c r="K64" s="116">
        <v>4.2857142857142856</v>
      </c>
    </row>
    <row r="65" spans="1:11" ht="14.1" customHeight="1" x14ac:dyDescent="0.2">
      <c r="A65" s="306" t="s">
        <v>297</v>
      </c>
      <c r="B65" s="307" t="s">
        <v>298</v>
      </c>
      <c r="C65" s="308"/>
      <c r="D65" s="113">
        <v>0.63479200432198812</v>
      </c>
      <c r="E65" s="115">
        <v>141</v>
      </c>
      <c r="F65" s="114">
        <v>144</v>
      </c>
      <c r="G65" s="114">
        <v>145</v>
      </c>
      <c r="H65" s="114">
        <v>141</v>
      </c>
      <c r="I65" s="140">
        <v>140</v>
      </c>
      <c r="J65" s="115">
        <v>1</v>
      </c>
      <c r="K65" s="116">
        <v>0.7142857142857143</v>
      </c>
    </row>
    <row r="66" spans="1:11" ht="14.1" customHeight="1" x14ac:dyDescent="0.2">
      <c r="A66" s="306">
        <v>82</v>
      </c>
      <c r="B66" s="307" t="s">
        <v>299</v>
      </c>
      <c r="C66" s="308"/>
      <c r="D66" s="113">
        <v>3.4620925625787864</v>
      </c>
      <c r="E66" s="115">
        <v>769</v>
      </c>
      <c r="F66" s="114">
        <v>782</v>
      </c>
      <c r="G66" s="114">
        <v>784</v>
      </c>
      <c r="H66" s="114">
        <v>746</v>
      </c>
      <c r="I66" s="140">
        <v>742</v>
      </c>
      <c r="J66" s="115">
        <v>27</v>
      </c>
      <c r="K66" s="116">
        <v>3.6388140161725069</v>
      </c>
    </row>
    <row r="67" spans="1:11" ht="14.1" customHeight="1" x14ac:dyDescent="0.2">
      <c r="A67" s="306" t="s">
        <v>300</v>
      </c>
      <c r="B67" s="307" t="s">
        <v>301</v>
      </c>
      <c r="C67" s="308"/>
      <c r="D67" s="113">
        <v>1.8458490905816676</v>
      </c>
      <c r="E67" s="115">
        <v>410</v>
      </c>
      <c r="F67" s="114">
        <v>416</v>
      </c>
      <c r="G67" s="114">
        <v>422</v>
      </c>
      <c r="H67" s="114">
        <v>388</v>
      </c>
      <c r="I67" s="140">
        <v>383</v>
      </c>
      <c r="J67" s="115">
        <v>27</v>
      </c>
      <c r="K67" s="116">
        <v>7.0496083550913839</v>
      </c>
    </row>
    <row r="68" spans="1:11" ht="14.1" customHeight="1" x14ac:dyDescent="0.2">
      <c r="A68" s="306" t="s">
        <v>302</v>
      </c>
      <c r="B68" s="307" t="s">
        <v>303</v>
      </c>
      <c r="C68" s="308"/>
      <c r="D68" s="113">
        <v>0.72033135242211421</v>
      </c>
      <c r="E68" s="115">
        <v>160</v>
      </c>
      <c r="F68" s="114">
        <v>165</v>
      </c>
      <c r="G68" s="114">
        <v>159</v>
      </c>
      <c r="H68" s="114">
        <v>162</v>
      </c>
      <c r="I68" s="140">
        <v>157</v>
      </c>
      <c r="J68" s="115">
        <v>3</v>
      </c>
      <c r="K68" s="116">
        <v>1.910828025477707</v>
      </c>
    </row>
    <row r="69" spans="1:11" ht="14.1" customHeight="1" x14ac:dyDescent="0.2">
      <c r="A69" s="306">
        <v>83</v>
      </c>
      <c r="B69" s="307" t="s">
        <v>304</v>
      </c>
      <c r="C69" s="308"/>
      <c r="D69" s="113">
        <v>6.7080857194309385</v>
      </c>
      <c r="E69" s="115">
        <v>1490</v>
      </c>
      <c r="F69" s="114">
        <v>1445</v>
      </c>
      <c r="G69" s="114">
        <v>1444</v>
      </c>
      <c r="H69" s="114">
        <v>1468</v>
      </c>
      <c r="I69" s="140">
        <v>1460</v>
      </c>
      <c r="J69" s="115">
        <v>30</v>
      </c>
      <c r="K69" s="116">
        <v>2.0547945205479454</v>
      </c>
    </row>
    <row r="70" spans="1:11" ht="14.1" customHeight="1" x14ac:dyDescent="0.2">
      <c r="A70" s="306" t="s">
        <v>305</v>
      </c>
      <c r="B70" s="307" t="s">
        <v>306</v>
      </c>
      <c r="C70" s="308"/>
      <c r="D70" s="113">
        <v>5.8887088060507837</v>
      </c>
      <c r="E70" s="115">
        <v>1308</v>
      </c>
      <c r="F70" s="114">
        <v>1268</v>
      </c>
      <c r="G70" s="114">
        <v>1270</v>
      </c>
      <c r="H70" s="114">
        <v>1289</v>
      </c>
      <c r="I70" s="140">
        <v>1282</v>
      </c>
      <c r="J70" s="115">
        <v>26</v>
      </c>
      <c r="K70" s="116">
        <v>2.0280811232449296</v>
      </c>
    </row>
    <row r="71" spans="1:11" ht="14.1" customHeight="1" x14ac:dyDescent="0.2">
      <c r="A71" s="306"/>
      <c r="B71" s="307" t="s">
        <v>307</v>
      </c>
      <c r="C71" s="308"/>
      <c r="D71" s="113">
        <v>3.3180262920943635</v>
      </c>
      <c r="E71" s="115">
        <v>737</v>
      </c>
      <c r="F71" s="114">
        <v>712</v>
      </c>
      <c r="G71" s="114">
        <v>718</v>
      </c>
      <c r="H71" s="114">
        <v>748</v>
      </c>
      <c r="I71" s="140">
        <v>742</v>
      </c>
      <c r="J71" s="115">
        <v>-5</v>
      </c>
      <c r="K71" s="116">
        <v>-0.67385444743935308</v>
      </c>
    </row>
    <row r="72" spans="1:11" ht="14.1" customHeight="1" x14ac:dyDescent="0.2">
      <c r="A72" s="306">
        <v>84</v>
      </c>
      <c r="B72" s="307" t="s">
        <v>308</v>
      </c>
      <c r="C72" s="308"/>
      <c r="D72" s="113">
        <v>1.4991896272285252</v>
      </c>
      <c r="E72" s="115">
        <v>333</v>
      </c>
      <c r="F72" s="114">
        <v>329</v>
      </c>
      <c r="G72" s="114">
        <v>325</v>
      </c>
      <c r="H72" s="114">
        <v>326</v>
      </c>
      <c r="I72" s="140">
        <v>329</v>
      </c>
      <c r="J72" s="115">
        <v>4</v>
      </c>
      <c r="K72" s="116">
        <v>1.21580547112462</v>
      </c>
    </row>
    <row r="73" spans="1:11" ht="14.1" customHeight="1" x14ac:dyDescent="0.2">
      <c r="A73" s="306" t="s">
        <v>309</v>
      </c>
      <c r="B73" s="307" t="s">
        <v>310</v>
      </c>
      <c r="C73" s="308"/>
      <c r="D73" s="113">
        <v>0.76535206194849625</v>
      </c>
      <c r="E73" s="115">
        <v>170</v>
      </c>
      <c r="F73" s="114">
        <v>170</v>
      </c>
      <c r="G73" s="114">
        <v>166</v>
      </c>
      <c r="H73" s="114">
        <v>166</v>
      </c>
      <c r="I73" s="140">
        <v>168</v>
      </c>
      <c r="J73" s="115">
        <v>2</v>
      </c>
      <c r="K73" s="116">
        <v>1.1904761904761905</v>
      </c>
    </row>
    <row r="74" spans="1:11" ht="14.1" customHeight="1" x14ac:dyDescent="0.2">
      <c r="A74" s="306" t="s">
        <v>311</v>
      </c>
      <c r="B74" s="307" t="s">
        <v>312</v>
      </c>
      <c r="C74" s="308"/>
      <c r="D74" s="113">
        <v>0.41419052764271563</v>
      </c>
      <c r="E74" s="115">
        <v>92</v>
      </c>
      <c r="F74" s="114">
        <v>88</v>
      </c>
      <c r="G74" s="114">
        <v>88</v>
      </c>
      <c r="H74" s="114">
        <v>90</v>
      </c>
      <c r="I74" s="140">
        <v>90</v>
      </c>
      <c r="J74" s="115">
        <v>2</v>
      </c>
      <c r="K74" s="116">
        <v>2.2222222222222223</v>
      </c>
    </row>
    <row r="75" spans="1:11" ht="14.1" customHeight="1" x14ac:dyDescent="0.2">
      <c r="A75" s="306" t="s">
        <v>313</v>
      </c>
      <c r="B75" s="307" t="s">
        <v>314</v>
      </c>
      <c r="C75" s="308"/>
      <c r="D75" s="113">
        <v>4.9522780479020347E-2</v>
      </c>
      <c r="E75" s="115">
        <v>11</v>
      </c>
      <c r="F75" s="114">
        <v>11</v>
      </c>
      <c r="G75" s="114">
        <v>13</v>
      </c>
      <c r="H75" s="114">
        <v>12</v>
      </c>
      <c r="I75" s="140">
        <v>11</v>
      </c>
      <c r="J75" s="115">
        <v>0</v>
      </c>
      <c r="K75" s="116">
        <v>0</v>
      </c>
    </row>
    <row r="76" spans="1:11" ht="14.1" customHeight="1" x14ac:dyDescent="0.2">
      <c r="A76" s="306">
        <v>91</v>
      </c>
      <c r="B76" s="307" t="s">
        <v>315</v>
      </c>
      <c r="C76" s="308"/>
      <c r="D76" s="113">
        <v>0.18008283810552855</v>
      </c>
      <c r="E76" s="115">
        <v>40</v>
      </c>
      <c r="F76" s="114">
        <v>41</v>
      </c>
      <c r="G76" s="114">
        <v>41</v>
      </c>
      <c r="H76" s="114">
        <v>41</v>
      </c>
      <c r="I76" s="140">
        <v>42</v>
      </c>
      <c r="J76" s="115">
        <v>-2</v>
      </c>
      <c r="K76" s="116">
        <v>-4.7619047619047619</v>
      </c>
    </row>
    <row r="77" spans="1:11" ht="14.1" customHeight="1" x14ac:dyDescent="0.2">
      <c r="A77" s="306">
        <v>92</v>
      </c>
      <c r="B77" s="307" t="s">
        <v>316</v>
      </c>
      <c r="C77" s="308"/>
      <c r="D77" s="113">
        <v>0.31514496668467495</v>
      </c>
      <c r="E77" s="115">
        <v>70</v>
      </c>
      <c r="F77" s="114">
        <v>73</v>
      </c>
      <c r="G77" s="114">
        <v>80</v>
      </c>
      <c r="H77" s="114">
        <v>80</v>
      </c>
      <c r="I77" s="140">
        <v>80</v>
      </c>
      <c r="J77" s="115">
        <v>-10</v>
      </c>
      <c r="K77" s="116">
        <v>-12.5</v>
      </c>
    </row>
    <row r="78" spans="1:11" ht="14.1" customHeight="1" x14ac:dyDescent="0.2">
      <c r="A78" s="306">
        <v>93</v>
      </c>
      <c r="B78" s="307" t="s">
        <v>317</v>
      </c>
      <c r="C78" s="308"/>
      <c r="D78" s="113">
        <v>0.22510354763191068</v>
      </c>
      <c r="E78" s="115">
        <v>50</v>
      </c>
      <c r="F78" s="114">
        <v>49</v>
      </c>
      <c r="G78" s="114">
        <v>52</v>
      </c>
      <c r="H78" s="114">
        <v>52</v>
      </c>
      <c r="I78" s="140">
        <v>51</v>
      </c>
      <c r="J78" s="115">
        <v>-1</v>
      </c>
      <c r="K78" s="116">
        <v>-1.9607843137254901</v>
      </c>
    </row>
    <row r="79" spans="1:11" ht="14.1" customHeight="1" x14ac:dyDescent="0.2">
      <c r="A79" s="306">
        <v>94</v>
      </c>
      <c r="B79" s="307" t="s">
        <v>318</v>
      </c>
      <c r="C79" s="308"/>
      <c r="D79" s="113">
        <v>0.47721952097965065</v>
      </c>
      <c r="E79" s="115">
        <v>106</v>
      </c>
      <c r="F79" s="114">
        <v>109</v>
      </c>
      <c r="G79" s="114">
        <v>108</v>
      </c>
      <c r="H79" s="114">
        <v>99</v>
      </c>
      <c r="I79" s="140">
        <v>100</v>
      </c>
      <c r="J79" s="115">
        <v>6</v>
      </c>
      <c r="K79" s="116">
        <v>6</v>
      </c>
    </row>
    <row r="80" spans="1:11" ht="14.1" customHeight="1" x14ac:dyDescent="0.2">
      <c r="A80" s="306" t="s">
        <v>319</v>
      </c>
      <c r="B80" s="307" t="s">
        <v>320</v>
      </c>
      <c r="C80" s="308"/>
      <c r="D80" s="113" t="s">
        <v>513</v>
      </c>
      <c r="E80" s="115" t="s">
        <v>513</v>
      </c>
      <c r="F80" s="114" t="s">
        <v>513</v>
      </c>
      <c r="G80" s="114" t="s">
        <v>513</v>
      </c>
      <c r="H80" s="114" t="s">
        <v>513</v>
      </c>
      <c r="I80" s="140" t="s">
        <v>513</v>
      </c>
      <c r="J80" s="115" t="s">
        <v>513</v>
      </c>
      <c r="K80" s="116" t="s">
        <v>513</v>
      </c>
    </row>
    <row r="81" spans="1:11" ht="14.1" customHeight="1" x14ac:dyDescent="0.2">
      <c r="A81" s="310" t="s">
        <v>321</v>
      </c>
      <c r="B81" s="311" t="s">
        <v>224</v>
      </c>
      <c r="C81" s="312"/>
      <c r="D81" s="125">
        <v>5.8526922384296777E-2</v>
      </c>
      <c r="E81" s="143">
        <v>13</v>
      </c>
      <c r="F81" s="144" t="s">
        <v>513</v>
      </c>
      <c r="G81" s="144">
        <v>14</v>
      </c>
      <c r="H81" s="144" t="s">
        <v>513</v>
      </c>
      <c r="I81" s="145" t="s">
        <v>513</v>
      </c>
      <c r="J81" s="143" t="s">
        <v>513</v>
      </c>
      <c r="K81" s="146" t="s">
        <v>513</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18" t="s">
        <v>323</v>
      </c>
      <c r="B85" s="618"/>
      <c r="C85" s="618"/>
      <c r="D85" s="618"/>
      <c r="E85" s="618"/>
      <c r="F85" s="618"/>
      <c r="G85" s="618"/>
      <c r="H85" s="618"/>
      <c r="I85" s="618"/>
      <c r="J85" s="618"/>
      <c r="K85" s="618"/>
    </row>
    <row r="86" spans="1:11" ht="22.5" customHeight="1" x14ac:dyDescent="0.2">
      <c r="A86" s="618"/>
      <c r="B86" s="618"/>
      <c r="C86" s="618"/>
      <c r="D86" s="618"/>
      <c r="E86" s="618"/>
      <c r="F86" s="618"/>
      <c r="G86" s="618"/>
      <c r="H86" s="618"/>
      <c r="I86" s="618"/>
      <c r="J86" s="618"/>
      <c r="K86" s="618"/>
    </row>
    <row r="87" spans="1:11" ht="18" customHeight="1" x14ac:dyDescent="0.2">
      <c r="A87" s="619"/>
      <c r="B87" s="619"/>
      <c r="C87" s="619"/>
      <c r="D87" s="619"/>
      <c r="E87" s="619"/>
      <c r="F87" s="619"/>
      <c r="G87" s="619"/>
      <c r="H87" s="619"/>
      <c r="I87" s="619"/>
      <c r="J87" s="619"/>
      <c r="K87" s="619"/>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3:K3"/>
    <mergeCell ref="A4:K4"/>
    <mergeCell ref="A5:E5"/>
    <mergeCell ref="A7:C10"/>
    <mergeCell ref="D7:D10"/>
    <mergeCell ref="E7:I7"/>
    <mergeCell ref="J7:K8"/>
    <mergeCell ref="E8:E9"/>
    <mergeCell ref="F8:F9"/>
    <mergeCell ref="G8:G9"/>
    <mergeCell ref="H8:H9"/>
    <mergeCell ref="I8:I9"/>
    <mergeCell ref="A85:K85"/>
    <mergeCell ref="A86:K86"/>
    <mergeCell ref="A87:K87"/>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66" t="s">
        <v>97</v>
      </c>
      <c r="E8" s="566" t="s">
        <v>98</v>
      </c>
      <c r="F8" s="566" t="s">
        <v>99</v>
      </c>
      <c r="G8" s="566" t="s">
        <v>100</v>
      </c>
      <c r="H8" s="566" t="s">
        <v>101</v>
      </c>
      <c r="I8" s="590"/>
      <c r="J8" s="591"/>
      <c r="K8"/>
      <c r="L8"/>
      <c r="M8"/>
      <c r="N8"/>
      <c r="O8"/>
      <c r="P8"/>
    </row>
    <row r="9" spans="1:16" ht="12" customHeight="1" x14ac:dyDescent="0.2">
      <c r="A9" s="578"/>
      <c r="B9" s="579"/>
      <c r="C9" s="583"/>
      <c r="D9" s="567"/>
      <c r="E9" s="567"/>
      <c r="F9" s="567"/>
      <c r="G9" s="567"/>
      <c r="H9" s="567"/>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2755</v>
      </c>
      <c r="E12" s="114">
        <v>2892</v>
      </c>
      <c r="F12" s="114">
        <v>2892</v>
      </c>
      <c r="G12" s="114">
        <v>2918</v>
      </c>
      <c r="H12" s="140">
        <v>2766</v>
      </c>
      <c r="I12" s="115">
        <v>-11</v>
      </c>
      <c r="J12" s="116">
        <v>-0.39768618944323936</v>
      </c>
      <c r="K12"/>
      <c r="L12"/>
      <c r="M12"/>
      <c r="N12"/>
      <c r="O12"/>
      <c r="P12"/>
    </row>
    <row r="13" spans="1:16" s="110" customFormat="1" ht="14.45" customHeight="1" x14ac:dyDescent="0.2">
      <c r="A13" s="120" t="s">
        <v>105</v>
      </c>
      <c r="B13" s="119" t="s">
        <v>106</v>
      </c>
      <c r="C13" s="113">
        <v>42.976406533575314</v>
      </c>
      <c r="D13" s="115">
        <v>1184</v>
      </c>
      <c r="E13" s="114">
        <v>1259</v>
      </c>
      <c r="F13" s="114">
        <v>1289</v>
      </c>
      <c r="G13" s="114">
        <v>1278</v>
      </c>
      <c r="H13" s="140">
        <v>1210</v>
      </c>
      <c r="I13" s="115">
        <v>-26</v>
      </c>
      <c r="J13" s="116">
        <v>-2.1487603305785123</v>
      </c>
      <c r="K13"/>
      <c r="L13"/>
      <c r="M13"/>
      <c r="N13"/>
      <c r="O13"/>
      <c r="P13"/>
    </row>
    <row r="14" spans="1:16" s="110" customFormat="1" ht="14.45" customHeight="1" x14ac:dyDescent="0.2">
      <c r="A14" s="120"/>
      <c r="B14" s="119" t="s">
        <v>107</v>
      </c>
      <c r="C14" s="113">
        <v>57.023593466424686</v>
      </c>
      <c r="D14" s="115">
        <v>1571</v>
      </c>
      <c r="E14" s="114">
        <v>1633</v>
      </c>
      <c r="F14" s="114">
        <v>1603</v>
      </c>
      <c r="G14" s="114">
        <v>1640</v>
      </c>
      <c r="H14" s="140">
        <v>1556</v>
      </c>
      <c r="I14" s="115">
        <v>15</v>
      </c>
      <c r="J14" s="116">
        <v>0.96401028277634959</v>
      </c>
      <c r="K14"/>
      <c r="L14"/>
      <c r="M14"/>
      <c r="N14"/>
      <c r="O14"/>
      <c r="P14"/>
    </row>
    <row r="15" spans="1:16" s="110" customFormat="1" ht="14.45" customHeight="1" x14ac:dyDescent="0.2">
      <c r="A15" s="118" t="s">
        <v>105</v>
      </c>
      <c r="B15" s="121" t="s">
        <v>108</v>
      </c>
      <c r="C15" s="113">
        <v>13.176043557168784</v>
      </c>
      <c r="D15" s="115">
        <v>363</v>
      </c>
      <c r="E15" s="114">
        <v>430</v>
      </c>
      <c r="F15" s="114">
        <v>434</v>
      </c>
      <c r="G15" s="114">
        <v>439</v>
      </c>
      <c r="H15" s="140">
        <v>374</v>
      </c>
      <c r="I15" s="115">
        <v>-11</v>
      </c>
      <c r="J15" s="116">
        <v>-2.9411764705882355</v>
      </c>
      <c r="K15"/>
      <c r="L15"/>
      <c r="M15"/>
      <c r="N15"/>
      <c r="O15"/>
      <c r="P15"/>
    </row>
    <row r="16" spans="1:16" s="110" customFormat="1" ht="14.45" customHeight="1" x14ac:dyDescent="0.2">
      <c r="A16" s="118"/>
      <c r="B16" s="121" t="s">
        <v>109</v>
      </c>
      <c r="C16" s="113">
        <v>39.709618874773142</v>
      </c>
      <c r="D16" s="115">
        <v>1094</v>
      </c>
      <c r="E16" s="114">
        <v>1135</v>
      </c>
      <c r="F16" s="114">
        <v>1135</v>
      </c>
      <c r="G16" s="114">
        <v>1156</v>
      </c>
      <c r="H16" s="140">
        <v>1107</v>
      </c>
      <c r="I16" s="115">
        <v>-13</v>
      </c>
      <c r="J16" s="116">
        <v>-1.1743450767841013</v>
      </c>
      <c r="K16"/>
      <c r="L16"/>
      <c r="M16"/>
      <c r="N16"/>
      <c r="O16"/>
      <c r="P16"/>
    </row>
    <row r="17" spans="1:16" s="110" customFormat="1" ht="14.45" customHeight="1" x14ac:dyDescent="0.2">
      <c r="A17" s="118"/>
      <c r="B17" s="121" t="s">
        <v>110</v>
      </c>
      <c r="C17" s="113">
        <v>22.323049001814883</v>
      </c>
      <c r="D17" s="115">
        <v>615</v>
      </c>
      <c r="E17" s="114">
        <v>624</v>
      </c>
      <c r="F17" s="114">
        <v>622</v>
      </c>
      <c r="G17" s="114">
        <v>640</v>
      </c>
      <c r="H17" s="140">
        <v>626</v>
      </c>
      <c r="I17" s="115">
        <v>-11</v>
      </c>
      <c r="J17" s="116">
        <v>-1.7571884984025559</v>
      </c>
      <c r="K17"/>
      <c r="L17"/>
      <c r="M17"/>
      <c r="N17"/>
      <c r="O17"/>
      <c r="P17"/>
    </row>
    <row r="18" spans="1:16" s="110" customFormat="1" ht="14.45" customHeight="1" x14ac:dyDescent="0.2">
      <c r="A18" s="120"/>
      <c r="B18" s="121" t="s">
        <v>111</v>
      </c>
      <c r="C18" s="113">
        <v>24.791288566243193</v>
      </c>
      <c r="D18" s="115">
        <v>683</v>
      </c>
      <c r="E18" s="114">
        <v>703</v>
      </c>
      <c r="F18" s="114">
        <v>701</v>
      </c>
      <c r="G18" s="114">
        <v>683</v>
      </c>
      <c r="H18" s="140">
        <v>659</v>
      </c>
      <c r="I18" s="115">
        <v>24</v>
      </c>
      <c r="J18" s="116">
        <v>3.6418816388467374</v>
      </c>
      <c r="K18"/>
      <c r="L18"/>
      <c r="M18"/>
      <c r="N18"/>
      <c r="O18"/>
      <c r="P18"/>
    </row>
    <row r="19" spans="1:16" s="110" customFormat="1" ht="14.45" customHeight="1" x14ac:dyDescent="0.2">
      <c r="A19" s="120"/>
      <c r="B19" s="121" t="s">
        <v>112</v>
      </c>
      <c r="C19" s="113">
        <v>2.5408348457350272</v>
      </c>
      <c r="D19" s="115">
        <v>70</v>
      </c>
      <c r="E19" s="114">
        <v>80</v>
      </c>
      <c r="F19" s="114">
        <v>81</v>
      </c>
      <c r="G19" s="114">
        <v>70</v>
      </c>
      <c r="H19" s="140">
        <v>67</v>
      </c>
      <c r="I19" s="115">
        <v>3</v>
      </c>
      <c r="J19" s="116">
        <v>4.4776119402985071</v>
      </c>
      <c r="K19"/>
      <c r="L19"/>
      <c r="M19"/>
      <c r="N19"/>
      <c r="O19"/>
      <c r="P19"/>
    </row>
    <row r="20" spans="1:16" s="110" customFormat="1" ht="14.45" customHeight="1" x14ac:dyDescent="0.2">
      <c r="A20" s="120" t="s">
        <v>113</v>
      </c>
      <c r="B20" s="119" t="s">
        <v>116</v>
      </c>
      <c r="C20" s="113">
        <v>94.119782214156075</v>
      </c>
      <c r="D20" s="115">
        <v>2593</v>
      </c>
      <c r="E20" s="114">
        <v>2700</v>
      </c>
      <c r="F20" s="114">
        <v>2689</v>
      </c>
      <c r="G20" s="114">
        <v>2705</v>
      </c>
      <c r="H20" s="140">
        <v>2570</v>
      </c>
      <c r="I20" s="115">
        <v>23</v>
      </c>
      <c r="J20" s="116">
        <v>0.89494163424124518</v>
      </c>
      <c r="K20"/>
      <c r="L20"/>
      <c r="M20"/>
      <c r="N20"/>
      <c r="O20"/>
      <c r="P20"/>
    </row>
    <row r="21" spans="1:16" s="110" customFormat="1" ht="14.45" customHeight="1" x14ac:dyDescent="0.2">
      <c r="A21" s="123"/>
      <c r="B21" s="124" t="s">
        <v>117</v>
      </c>
      <c r="C21" s="125">
        <v>5.8439201451905625</v>
      </c>
      <c r="D21" s="143">
        <v>161</v>
      </c>
      <c r="E21" s="144">
        <v>191</v>
      </c>
      <c r="F21" s="144">
        <v>201</v>
      </c>
      <c r="G21" s="144">
        <v>211</v>
      </c>
      <c r="H21" s="145">
        <v>194</v>
      </c>
      <c r="I21" s="143">
        <v>-33</v>
      </c>
      <c r="J21" s="146">
        <v>-17.010309278350515</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111411</v>
      </c>
      <c r="E23" s="114">
        <v>117071</v>
      </c>
      <c r="F23" s="114">
        <v>116805</v>
      </c>
      <c r="G23" s="114">
        <v>117838</v>
      </c>
      <c r="H23" s="140">
        <v>115296</v>
      </c>
      <c r="I23" s="115">
        <v>-3885</v>
      </c>
      <c r="J23" s="116">
        <v>-3.3695878434637803</v>
      </c>
      <c r="K23"/>
      <c r="L23"/>
      <c r="M23"/>
      <c r="N23"/>
      <c r="O23"/>
      <c r="P23"/>
    </row>
    <row r="24" spans="1:16" s="110" customFormat="1" ht="14.45" customHeight="1" x14ac:dyDescent="0.2">
      <c r="A24" s="120" t="s">
        <v>105</v>
      </c>
      <c r="B24" s="119" t="s">
        <v>106</v>
      </c>
      <c r="C24" s="113">
        <v>45.095188087352234</v>
      </c>
      <c r="D24" s="115">
        <v>50241</v>
      </c>
      <c r="E24" s="114">
        <v>52278</v>
      </c>
      <c r="F24" s="114">
        <v>52503</v>
      </c>
      <c r="G24" s="114">
        <v>52617</v>
      </c>
      <c r="H24" s="140">
        <v>51548</v>
      </c>
      <c r="I24" s="115">
        <v>-1307</v>
      </c>
      <c r="J24" s="116">
        <v>-2.5355008923721578</v>
      </c>
      <c r="K24"/>
      <c r="L24"/>
      <c r="M24"/>
      <c r="N24"/>
      <c r="O24"/>
      <c r="P24"/>
    </row>
    <row r="25" spans="1:16" s="110" customFormat="1" ht="14.45" customHeight="1" x14ac:dyDescent="0.2">
      <c r="A25" s="120"/>
      <c r="B25" s="119" t="s">
        <v>107</v>
      </c>
      <c r="C25" s="113">
        <v>54.904811912647766</v>
      </c>
      <c r="D25" s="115">
        <v>61170</v>
      </c>
      <c r="E25" s="114">
        <v>64793</v>
      </c>
      <c r="F25" s="114">
        <v>64302</v>
      </c>
      <c r="G25" s="114">
        <v>65221</v>
      </c>
      <c r="H25" s="140">
        <v>63748</v>
      </c>
      <c r="I25" s="115">
        <v>-2578</v>
      </c>
      <c r="J25" s="116">
        <v>-4.0440484407353958</v>
      </c>
      <c r="K25"/>
      <c r="L25"/>
      <c r="M25"/>
      <c r="N25"/>
      <c r="O25"/>
      <c r="P25"/>
    </row>
    <row r="26" spans="1:16" s="110" customFormat="1" ht="14.45" customHeight="1" x14ac:dyDescent="0.2">
      <c r="A26" s="118" t="s">
        <v>105</v>
      </c>
      <c r="B26" s="121" t="s">
        <v>108</v>
      </c>
      <c r="C26" s="113">
        <v>15.112511331915162</v>
      </c>
      <c r="D26" s="115">
        <v>16837</v>
      </c>
      <c r="E26" s="114">
        <v>18181</v>
      </c>
      <c r="F26" s="114">
        <v>17673</v>
      </c>
      <c r="G26" s="114">
        <v>18389</v>
      </c>
      <c r="H26" s="140">
        <v>16666</v>
      </c>
      <c r="I26" s="115">
        <v>171</v>
      </c>
      <c r="J26" s="116">
        <v>1.0260410416416657</v>
      </c>
      <c r="K26"/>
      <c r="L26"/>
      <c r="M26"/>
      <c r="N26"/>
      <c r="O26"/>
      <c r="P26"/>
    </row>
    <row r="27" spans="1:16" s="110" customFormat="1" ht="14.45" customHeight="1" x14ac:dyDescent="0.2">
      <c r="A27" s="118"/>
      <c r="B27" s="121" t="s">
        <v>109</v>
      </c>
      <c r="C27" s="113">
        <v>39.332740932223928</v>
      </c>
      <c r="D27" s="115">
        <v>43821</v>
      </c>
      <c r="E27" s="114">
        <v>46374</v>
      </c>
      <c r="F27" s="114">
        <v>46309</v>
      </c>
      <c r="G27" s="114">
        <v>46615</v>
      </c>
      <c r="H27" s="140">
        <v>46613</v>
      </c>
      <c r="I27" s="115">
        <v>-2792</v>
      </c>
      <c r="J27" s="116">
        <v>-5.9897453500096542</v>
      </c>
      <c r="K27"/>
      <c r="L27"/>
      <c r="M27"/>
      <c r="N27"/>
      <c r="O27"/>
      <c r="P27"/>
    </row>
    <row r="28" spans="1:16" s="110" customFormat="1" ht="14.45" customHeight="1" x14ac:dyDescent="0.2">
      <c r="A28" s="118"/>
      <c r="B28" s="121" t="s">
        <v>110</v>
      </c>
      <c r="C28" s="113">
        <v>21.074220678389029</v>
      </c>
      <c r="D28" s="115">
        <v>23479</v>
      </c>
      <c r="E28" s="114">
        <v>24265</v>
      </c>
      <c r="F28" s="114">
        <v>24655</v>
      </c>
      <c r="G28" s="114">
        <v>25131</v>
      </c>
      <c r="H28" s="140">
        <v>25255</v>
      </c>
      <c r="I28" s="115">
        <v>-1776</v>
      </c>
      <c r="J28" s="116">
        <v>-7.0322708374579292</v>
      </c>
      <c r="K28"/>
      <c r="L28"/>
      <c r="M28"/>
      <c r="N28"/>
      <c r="O28"/>
      <c r="P28"/>
    </row>
    <row r="29" spans="1:16" s="110" customFormat="1" ht="14.45" customHeight="1" x14ac:dyDescent="0.2">
      <c r="A29" s="118"/>
      <c r="B29" s="121" t="s">
        <v>111</v>
      </c>
      <c r="C29" s="113">
        <v>24.480527057471882</v>
      </c>
      <c r="D29" s="115">
        <v>27274</v>
      </c>
      <c r="E29" s="114">
        <v>28251</v>
      </c>
      <c r="F29" s="114">
        <v>28168</v>
      </c>
      <c r="G29" s="114">
        <v>27703</v>
      </c>
      <c r="H29" s="140">
        <v>26762</v>
      </c>
      <c r="I29" s="115">
        <v>512</v>
      </c>
      <c r="J29" s="116">
        <v>1.9131604513862941</v>
      </c>
      <c r="K29"/>
      <c r="L29"/>
      <c r="M29"/>
      <c r="N29"/>
      <c r="O29"/>
      <c r="P29"/>
    </row>
    <row r="30" spans="1:16" s="110" customFormat="1" ht="14.45" customHeight="1" x14ac:dyDescent="0.2">
      <c r="A30" s="120"/>
      <c r="B30" s="121" t="s">
        <v>112</v>
      </c>
      <c r="C30" s="113">
        <v>2.8973799714570374</v>
      </c>
      <c r="D30" s="115">
        <v>3228</v>
      </c>
      <c r="E30" s="114">
        <v>3347</v>
      </c>
      <c r="F30" s="114">
        <v>3435</v>
      </c>
      <c r="G30" s="114">
        <v>3030</v>
      </c>
      <c r="H30" s="140">
        <v>2960</v>
      </c>
      <c r="I30" s="115">
        <v>268</v>
      </c>
      <c r="J30" s="116">
        <v>9.0540540540540544</v>
      </c>
      <c r="K30"/>
      <c r="L30"/>
      <c r="M30"/>
      <c r="N30"/>
      <c r="O30"/>
      <c r="P30"/>
    </row>
    <row r="31" spans="1:16" s="110" customFormat="1" ht="14.45" customHeight="1" x14ac:dyDescent="0.2">
      <c r="A31" s="120" t="s">
        <v>113</v>
      </c>
      <c r="B31" s="119" t="s">
        <v>116</v>
      </c>
      <c r="C31" s="113">
        <v>95.031908877938449</v>
      </c>
      <c r="D31" s="115">
        <v>105876</v>
      </c>
      <c r="E31" s="114">
        <v>111108</v>
      </c>
      <c r="F31" s="114">
        <v>111080</v>
      </c>
      <c r="G31" s="114">
        <v>112094</v>
      </c>
      <c r="H31" s="140">
        <v>109864</v>
      </c>
      <c r="I31" s="115">
        <v>-3988</v>
      </c>
      <c r="J31" s="116">
        <v>-3.6299424743319011</v>
      </c>
      <c r="K31"/>
      <c r="L31"/>
      <c r="M31"/>
      <c r="N31"/>
      <c r="O31"/>
      <c r="P31"/>
    </row>
    <row r="32" spans="1:16" s="110" customFormat="1" ht="14.45" customHeight="1" x14ac:dyDescent="0.2">
      <c r="A32" s="123"/>
      <c r="B32" s="124" t="s">
        <v>117</v>
      </c>
      <c r="C32" s="125">
        <v>4.8792309556506988</v>
      </c>
      <c r="D32" s="143">
        <v>5436</v>
      </c>
      <c r="E32" s="144">
        <v>5866</v>
      </c>
      <c r="F32" s="144">
        <v>5630</v>
      </c>
      <c r="G32" s="144">
        <v>5646</v>
      </c>
      <c r="H32" s="145">
        <v>5344</v>
      </c>
      <c r="I32" s="143">
        <v>92</v>
      </c>
      <c r="J32" s="146">
        <v>1.721556886227545</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827771</v>
      </c>
      <c r="E34" s="114">
        <v>869191</v>
      </c>
      <c r="F34" s="114">
        <v>869265</v>
      </c>
      <c r="G34" s="114">
        <v>877801</v>
      </c>
      <c r="H34" s="140">
        <v>858933</v>
      </c>
      <c r="I34" s="115">
        <v>-31162</v>
      </c>
      <c r="J34" s="116">
        <v>-3.6279896103654186</v>
      </c>
      <c r="K34"/>
      <c r="L34"/>
      <c r="M34"/>
      <c r="N34"/>
      <c r="O34"/>
      <c r="P34"/>
    </row>
    <row r="35" spans="1:16" s="110" customFormat="1" ht="14.45" customHeight="1" x14ac:dyDescent="0.2">
      <c r="A35" s="120" t="s">
        <v>105</v>
      </c>
      <c r="B35" s="119" t="s">
        <v>106</v>
      </c>
      <c r="C35" s="113">
        <v>45.495674528341773</v>
      </c>
      <c r="D35" s="115">
        <v>376600</v>
      </c>
      <c r="E35" s="114">
        <v>392372</v>
      </c>
      <c r="F35" s="114">
        <v>392701</v>
      </c>
      <c r="G35" s="114">
        <v>395154</v>
      </c>
      <c r="H35" s="140">
        <v>387560</v>
      </c>
      <c r="I35" s="115">
        <v>-10960</v>
      </c>
      <c r="J35" s="116">
        <v>-2.827949220765817</v>
      </c>
      <c r="K35"/>
      <c r="L35"/>
      <c r="M35"/>
      <c r="N35"/>
      <c r="O35"/>
      <c r="P35"/>
    </row>
    <row r="36" spans="1:16" s="110" customFormat="1" ht="14.45" customHeight="1" x14ac:dyDescent="0.2">
      <c r="A36" s="120"/>
      <c r="B36" s="119" t="s">
        <v>107</v>
      </c>
      <c r="C36" s="113">
        <v>54.504325471658227</v>
      </c>
      <c r="D36" s="115">
        <v>451171</v>
      </c>
      <c r="E36" s="114">
        <v>476819</v>
      </c>
      <c r="F36" s="114">
        <v>476564</v>
      </c>
      <c r="G36" s="114">
        <v>482647</v>
      </c>
      <c r="H36" s="140">
        <v>471373</v>
      </c>
      <c r="I36" s="115">
        <v>-20202</v>
      </c>
      <c r="J36" s="116">
        <v>-4.2857779295801839</v>
      </c>
      <c r="K36"/>
      <c r="L36"/>
      <c r="M36"/>
      <c r="N36"/>
      <c r="O36"/>
      <c r="P36"/>
    </row>
    <row r="37" spans="1:16" s="110" customFormat="1" ht="14.45" customHeight="1" x14ac:dyDescent="0.2">
      <c r="A37" s="118" t="s">
        <v>105</v>
      </c>
      <c r="B37" s="121" t="s">
        <v>108</v>
      </c>
      <c r="C37" s="113">
        <v>16.494175321435517</v>
      </c>
      <c r="D37" s="115">
        <v>136534</v>
      </c>
      <c r="E37" s="114">
        <v>146803</v>
      </c>
      <c r="F37" s="114">
        <v>145061</v>
      </c>
      <c r="G37" s="114">
        <v>151205</v>
      </c>
      <c r="H37" s="140">
        <v>138643</v>
      </c>
      <c r="I37" s="115">
        <v>-2109</v>
      </c>
      <c r="J37" s="116">
        <v>-1.5211730848293818</v>
      </c>
      <c r="K37"/>
      <c r="L37"/>
      <c r="M37"/>
      <c r="N37"/>
      <c r="O37"/>
      <c r="P37"/>
    </row>
    <row r="38" spans="1:16" s="110" customFormat="1" ht="14.45" customHeight="1" x14ac:dyDescent="0.2">
      <c r="A38" s="118"/>
      <c r="B38" s="121" t="s">
        <v>109</v>
      </c>
      <c r="C38" s="113">
        <v>42.641865926687451</v>
      </c>
      <c r="D38" s="115">
        <v>352977</v>
      </c>
      <c r="E38" s="114">
        <v>373475</v>
      </c>
      <c r="F38" s="114">
        <v>373209</v>
      </c>
      <c r="G38" s="114">
        <v>376102</v>
      </c>
      <c r="H38" s="140">
        <v>374802</v>
      </c>
      <c r="I38" s="115">
        <v>-21825</v>
      </c>
      <c r="J38" s="116">
        <v>-5.8230745833800244</v>
      </c>
      <c r="K38"/>
      <c r="L38"/>
      <c r="M38"/>
      <c r="N38"/>
      <c r="O38"/>
      <c r="P38"/>
    </row>
    <row r="39" spans="1:16" s="110" customFormat="1" ht="14.45" customHeight="1" x14ac:dyDescent="0.2">
      <c r="A39" s="118"/>
      <c r="B39" s="121" t="s">
        <v>110</v>
      </c>
      <c r="C39" s="113">
        <v>19.618106940204477</v>
      </c>
      <c r="D39" s="115">
        <v>162393</v>
      </c>
      <c r="E39" s="114">
        <v>167462</v>
      </c>
      <c r="F39" s="114">
        <v>169905</v>
      </c>
      <c r="G39" s="114">
        <v>172292</v>
      </c>
      <c r="H39" s="140">
        <v>173029</v>
      </c>
      <c r="I39" s="115">
        <v>-10636</v>
      </c>
      <c r="J39" s="116">
        <v>-6.1469464656213697</v>
      </c>
      <c r="K39"/>
      <c r="L39"/>
      <c r="M39"/>
      <c r="N39"/>
      <c r="O39"/>
      <c r="P39"/>
    </row>
    <row r="40" spans="1:16" s="110" customFormat="1" ht="14.45" customHeight="1" x14ac:dyDescent="0.2">
      <c r="A40" s="120"/>
      <c r="B40" s="121" t="s">
        <v>111</v>
      </c>
      <c r="C40" s="113">
        <v>21.245247779881151</v>
      </c>
      <c r="D40" s="115">
        <v>175862</v>
      </c>
      <c r="E40" s="114">
        <v>181447</v>
      </c>
      <c r="F40" s="114">
        <v>181087</v>
      </c>
      <c r="G40" s="114">
        <v>178200</v>
      </c>
      <c r="H40" s="140">
        <v>172458</v>
      </c>
      <c r="I40" s="115">
        <v>3404</v>
      </c>
      <c r="J40" s="116">
        <v>1.9738139141124216</v>
      </c>
      <c r="K40"/>
      <c r="L40"/>
      <c r="M40"/>
      <c r="N40"/>
      <c r="O40"/>
      <c r="P40"/>
    </row>
    <row r="41" spans="1:16" s="110" customFormat="1" ht="14.45" customHeight="1" x14ac:dyDescent="0.2">
      <c r="A41" s="120"/>
      <c r="B41" s="121" t="s">
        <v>112</v>
      </c>
      <c r="C41" s="113">
        <v>2.4011471771782293</v>
      </c>
      <c r="D41" s="115">
        <v>19876</v>
      </c>
      <c r="E41" s="114">
        <v>20815</v>
      </c>
      <c r="F41" s="114">
        <v>21300</v>
      </c>
      <c r="G41" s="114">
        <v>18510</v>
      </c>
      <c r="H41" s="140">
        <v>17987</v>
      </c>
      <c r="I41" s="115">
        <v>1889</v>
      </c>
      <c r="J41" s="116">
        <v>10.502029243342413</v>
      </c>
      <c r="K41"/>
      <c r="L41"/>
      <c r="M41"/>
      <c r="N41"/>
      <c r="O41"/>
      <c r="P41"/>
    </row>
    <row r="42" spans="1:16" s="110" customFormat="1" ht="14.45" customHeight="1" x14ac:dyDescent="0.2">
      <c r="A42" s="120" t="s">
        <v>113</v>
      </c>
      <c r="B42" s="119" t="s">
        <v>116</v>
      </c>
      <c r="C42" s="113">
        <v>91.496802859728106</v>
      </c>
      <c r="D42" s="115">
        <v>757384</v>
      </c>
      <c r="E42" s="114">
        <v>792993</v>
      </c>
      <c r="F42" s="114">
        <v>794963</v>
      </c>
      <c r="G42" s="114">
        <v>802459</v>
      </c>
      <c r="H42" s="140">
        <v>786548</v>
      </c>
      <c r="I42" s="115">
        <v>-29164</v>
      </c>
      <c r="J42" s="116">
        <v>-3.7078474549550693</v>
      </c>
      <c r="K42"/>
      <c r="L42"/>
      <c r="M42"/>
      <c r="N42"/>
      <c r="O42"/>
      <c r="P42"/>
    </row>
    <row r="43" spans="1:16" s="110" customFormat="1" ht="14.45" customHeight="1" x14ac:dyDescent="0.2">
      <c r="A43" s="123"/>
      <c r="B43" s="124" t="s">
        <v>117</v>
      </c>
      <c r="C43" s="125">
        <v>8.251919915048969</v>
      </c>
      <c r="D43" s="143">
        <v>68307</v>
      </c>
      <c r="E43" s="144">
        <v>73923</v>
      </c>
      <c r="F43" s="144">
        <v>72110</v>
      </c>
      <c r="G43" s="144">
        <v>73014</v>
      </c>
      <c r="H43" s="145">
        <v>70115</v>
      </c>
      <c r="I43" s="143">
        <v>-1808</v>
      </c>
      <c r="J43" s="146">
        <v>-2.5786208371960351</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183</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2277</v>
      </c>
      <c r="E56" s="114">
        <v>2418</v>
      </c>
      <c r="F56" s="114">
        <v>2419</v>
      </c>
      <c r="G56" s="114">
        <v>2453</v>
      </c>
      <c r="H56" s="140">
        <v>2360</v>
      </c>
      <c r="I56" s="115">
        <v>-83</v>
      </c>
      <c r="J56" s="116">
        <v>-3.5169491525423728</v>
      </c>
      <c r="K56"/>
      <c r="L56"/>
      <c r="M56"/>
      <c r="N56"/>
      <c r="O56"/>
      <c r="P56"/>
    </row>
    <row r="57" spans="1:16" s="110" customFormat="1" ht="14.45" customHeight="1" x14ac:dyDescent="0.2">
      <c r="A57" s="120" t="s">
        <v>105</v>
      </c>
      <c r="B57" s="119" t="s">
        <v>106</v>
      </c>
      <c r="C57" s="113">
        <v>44.049187527448396</v>
      </c>
      <c r="D57" s="115">
        <v>1003</v>
      </c>
      <c r="E57" s="114">
        <v>1086</v>
      </c>
      <c r="F57" s="114">
        <v>1094</v>
      </c>
      <c r="G57" s="114">
        <v>1107</v>
      </c>
      <c r="H57" s="140">
        <v>1066</v>
      </c>
      <c r="I57" s="115">
        <v>-63</v>
      </c>
      <c r="J57" s="116">
        <v>-5.9099437148217637</v>
      </c>
    </row>
    <row r="58" spans="1:16" s="110" customFormat="1" ht="14.45" customHeight="1" x14ac:dyDescent="0.2">
      <c r="A58" s="120"/>
      <c r="B58" s="119" t="s">
        <v>107</v>
      </c>
      <c r="C58" s="113">
        <v>55.950812472551604</v>
      </c>
      <c r="D58" s="115">
        <v>1274</v>
      </c>
      <c r="E58" s="114">
        <v>1332</v>
      </c>
      <c r="F58" s="114">
        <v>1325</v>
      </c>
      <c r="G58" s="114">
        <v>1346</v>
      </c>
      <c r="H58" s="140">
        <v>1294</v>
      </c>
      <c r="I58" s="115">
        <v>-20</v>
      </c>
      <c r="J58" s="116">
        <v>-1.545595054095827</v>
      </c>
    </row>
    <row r="59" spans="1:16" s="110" customFormat="1" ht="14.45" customHeight="1" x14ac:dyDescent="0.2">
      <c r="A59" s="118" t="s">
        <v>105</v>
      </c>
      <c r="B59" s="121" t="s">
        <v>108</v>
      </c>
      <c r="C59" s="113">
        <v>12.779973649538867</v>
      </c>
      <c r="D59" s="115">
        <v>291</v>
      </c>
      <c r="E59" s="114">
        <v>350</v>
      </c>
      <c r="F59" s="114">
        <v>349</v>
      </c>
      <c r="G59" s="114">
        <v>368</v>
      </c>
      <c r="H59" s="140">
        <v>314</v>
      </c>
      <c r="I59" s="115">
        <v>-23</v>
      </c>
      <c r="J59" s="116">
        <v>-7.3248407643312099</v>
      </c>
    </row>
    <row r="60" spans="1:16" s="110" customFormat="1" ht="14.45" customHeight="1" x14ac:dyDescent="0.2">
      <c r="A60" s="118"/>
      <c r="B60" s="121" t="s">
        <v>109</v>
      </c>
      <c r="C60" s="113">
        <v>43.258673693456302</v>
      </c>
      <c r="D60" s="115">
        <v>985</v>
      </c>
      <c r="E60" s="114">
        <v>1040</v>
      </c>
      <c r="F60" s="114">
        <v>1042</v>
      </c>
      <c r="G60" s="114">
        <v>1049</v>
      </c>
      <c r="H60" s="140">
        <v>1027</v>
      </c>
      <c r="I60" s="115">
        <v>-42</v>
      </c>
      <c r="J60" s="116">
        <v>-4.089581304771178</v>
      </c>
    </row>
    <row r="61" spans="1:16" s="110" customFormat="1" ht="14.45" customHeight="1" x14ac:dyDescent="0.2">
      <c r="A61" s="118"/>
      <c r="B61" s="121" t="s">
        <v>110</v>
      </c>
      <c r="C61" s="113">
        <v>20.070267896354853</v>
      </c>
      <c r="D61" s="115">
        <v>457</v>
      </c>
      <c r="E61" s="114">
        <v>467</v>
      </c>
      <c r="F61" s="114">
        <v>468</v>
      </c>
      <c r="G61" s="114">
        <v>494</v>
      </c>
      <c r="H61" s="140">
        <v>493</v>
      </c>
      <c r="I61" s="115">
        <v>-36</v>
      </c>
      <c r="J61" s="116">
        <v>-7.3022312373225153</v>
      </c>
    </row>
    <row r="62" spans="1:16" s="110" customFormat="1" ht="14.45" customHeight="1" x14ac:dyDescent="0.2">
      <c r="A62" s="120"/>
      <c r="B62" s="121" t="s">
        <v>111</v>
      </c>
      <c r="C62" s="113">
        <v>23.891084760649978</v>
      </c>
      <c r="D62" s="115">
        <v>544</v>
      </c>
      <c r="E62" s="114">
        <v>561</v>
      </c>
      <c r="F62" s="114">
        <v>560</v>
      </c>
      <c r="G62" s="114">
        <v>542</v>
      </c>
      <c r="H62" s="140">
        <v>526</v>
      </c>
      <c r="I62" s="115">
        <v>18</v>
      </c>
      <c r="J62" s="116">
        <v>3.4220532319391634</v>
      </c>
    </row>
    <row r="63" spans="1:16" s="110" customFormat="1" ht="14.45" customHeight="1" x14ac:dyDescent="0.2">
      <c r="A63" s="120"/>
      <c r="B63" s="121" t="s">
        <v>112</v>
      </c>
      <c r="C63" s="113">
        <v>2.1958717610891525</v>
      </c>
      <c r="D63" s="115">
        <v>50</v>
      </c>
      <c r="E63" s="114">
        <v>62</v>
      </c>
      <c r="F63" s="114">
        <v>68</v>
      </c>
      <c r="G63" s="114">
        <v>52</v>
      </c>
      <c r="H63" s="140">
        <v>52</v>
      </c>
      <c r="I63" s="115">
        <v>-2</v>
      </c>
      <c r="J63" s="116">
        <v>-3.8461538461538463</v>
      </c>
    </row>
    <row r="64" spans="1:16" s="110" customFormat="1" ht="14.45" customHeight="1" x14ac:dyDescent="0.2">
      <c r="A64" s="120" t="s">
        <v>113</v>
      </c>
      <c r="B64" s="119" t="s">
        <v>116</v>
      </c>
      <c r="C64" s="113">
        <v>92.138779095300833</v>
      </c>
      <c r="D64" s="115">
        <v>2098</v>
      </c>
      <c r="E64" s="114">
        <v>2209</v>
      </c>
      <c r="F64" s="114">
        <v>2211</v>
      </c>
      <c r="G64" s="114">
        <v>2232</v>
      </c>
      <c r="H64" s="140">
        <v>2158</v>
      </c>
      <c r="I64" s="115">
        <v>-60</v>
      </c>
      <c r="J64" s="116">
        <v>-2.7803521779425395</v>
      </c>
    </row>
    <row r="65" spans="1:10" s="110" customFormat="1" ht="14.45" customHeight="1" x14ac:dyDescent="0.2">
      <c r="A65" s="123"/>
      <c r="B65" s="124" t="s">
        <v>117</v>
      </c>
      <c r="C65" s="125">
        <v>7.7733860342555996</v>
      </c>
      <c r="D65" s="143">
        <v>177</v>
      </c>
      <c r="E65" s="144">
        <v>207</v>
      </c>
      <c r="F65" s="144">
        <v>206</v>
      </c>
      <c r="G65" s="144">
        <v>220</v>
      </c>
      <c r="H65" s="145">
        <v>200</v>
      </c>
      <c r="I65" s="143">
        <v>-23</v>
      </c>
      <c r="J65" s="146">
        <v>-11.5</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327</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2755</v>
      </c>
      <c r="G11" s="114">
        <v>2892</v>
      </c>
      <c r="H11" s="114">
        <v>2892</v>
      </c>
      <c r="I11" s="114">
        <v>2918</v>
      </c>
      <c r="J11" s="140">
        <v>2766</v>
      </c>
      <c r="K11" s="114">
        <v>-11</v>
      </c>
      <c r="L11" s="116">
        <v>-0.39768618944323936</v>
      </c>
    </row>
    <row r="12" spans="1:17" s="110" customFormat="1" ht="24" customHeight="1" x14ac:dyDescent="0.2">
      <c r="A12" s="604" t="s">
        <v>185</v>
      </c>
      <c r="B12" s="605"/>
      <c r="C12" s="605"/>
      <c r="D12" s="606"/>
      <c r="E12" s="113">
        <v>42.976406533575314</v>
      </c>
      <c r="F12" s="115">
        <v>1184</v>
      </c>
      <c r="G12" s="114">
        <v>1259</v>
      </c>
      <c r="H12" s="114">
        <v>1289</v>
      </c>
      <c r="I12" s="114">
        <v>1278</v>
      </c>
      <c r="J12" s="140">
        <v>1210</v>
      </c>
      <c r="K12" s="114">
        <v>-26</v>
      </c>
      <c r="L12" s="116">
        <v>-2.1487603305785123</v>
      </c>
    </row>
    <row r="13" spans="1:17" s="110" customFormat="1" ht="15" customHeight="1" x14ac:dyDescent="0.2">
      <c r="A13" s="120"/>
      <c r="B13" s="612" t="s">
        <v>107</v>
      </c>
      <c r="C13" s="612"/>
      <c r="E13" s="113">
        <v>57.023593466424686</v>
      </c>
      <c r="F13" s="115">
        <v>1571</v>
      </c>
      <c r="G13" s="114">
        <v>1633</v>
      </c>
      <c r="H13" s="114">
        <v>1603</v>
      </c>
      <c r="I13" s="114">
        <v>1640</v>
      </c>
      <c r="J13" s="140">
        <v>1556</v>
      </c>
      <c r="K13" s="114">
        <v>15</v>
      </c>
      <c r="L13" s="116">
        <v>0.96401028277634959</v>
      </c>
    </row>
    <row r="14" spans="1:17" s="110" customFormat="1" ht="22.5" customHeight="1" x14ac:dyDescent="0.2">
      <c r="A14" s="604" t="s">
        <v>186</v>
      </c>
      <c r="B14" s="605"/>
      <c r="C14" s="605"/>
      <c r="D14" s="606"/>
      <c r="E14" s="113">
        <v>13.176043557168784</v>
      </c>
      <c r="F14" s="115">
        <v>363</v>
      </c>
      <c r="G14" s="114">
        <v>430</v>
      </c>
      <c r="H14" s="114">
        <v>434</v>
      </c>
      <c r="I14" s="114">
        <v>439</v>
      </c>
      <c r="J14" s="140">
        <v>374</v>
      </c>
      <c r="K14" s="114">
        <v>-11</v>
      </c>
      <c r="L14" s="116">
        <v>-2.9411764705882355</v>
      </c>
    </row>
    <row r="15" spans="1:17" s="110" customFormat="1" ht="15" customHeight="1" x14ac:dyDescent="0.2">
      <c r="A15" s="120"/>
      <c r="B15" s="119"/>
      <c r="C15" s="258" t="s">
        <v>106</v>
      </c>
      <c r="E15" s="113">
        <v>36.639118457300277</v>
      </c>
      <c r="F15" s="115">
        <v>133</v>
      </c>
      <c r="G15" s="114">
        <v>171</v>
      </c>
      <c r="H15" s="114">
        <v>179</v>
      </c>
      <c r="I15" s="114">
        <v>189</v>
      </c>
      <c r="J15" s="140">
        <v>158</v>
      </c>
      <c r="K15" s="114">
        <v>-25</v>
      </c>
      <c r="L15" s="116">
        <v>-15.822784810126583</v>
      </c>
    </row>
    <row r="16" spans="1:17" s="110" customFormat="1" ht="15" customHeight="1" x14ac:dyDescent="0.2">
      <c r="A16" s="120"/>
      <c r="B16" s="119"/>
      <c r="C16" s="258" t="s">
        <v>107</v>
      </c>
      <c r="E16" s="113">
        <v>63.360881542699723</v>
      </c>
      <c r="F16" s="115">
        <v>230</v>
      </c>
      <c r="G16" s="114">
        <v>259</v>
      </c>
      <c r="H16" s="114">
        <v>255</v>
      </c>
      <c r="I16" s="114">
        <v>250</v>
      </c>
      <c r="J16" s="140">
        <v>216</v>
      </c>
      <c r="K16" s="114">
        <v>14</v>
      </c>
      <c r="L16" s="116">
        <v>6.4814814814814818</v>
      </c>
    </row>
    <row r="17" spans="1:12" s="110" customFormat="1" ht="15" customHeight="1" x14ac:dyDescent="0.2">
      <c r="A17" s="120"/>
      <c r="B17" s="121" t="s">
        <v>109</v>
      </c>
      <c r="C17" s="258"/>
      <c r="E17" s="113">
        <v>39.709618874773142</v>
      </c>
      <c r="F17" s="115">
        <v>1094</v>
      </c>
      <c r="G17" s="114">
        <v>1135</v>
      </c>
      <c r="H17" s="114">
        <v>1135</v>
      </c>
      <c r="I17" s="114">
        <v>1156</v>
      </c>
      <c r="J17" s="140">
        <v>1107</v>
      </c>
      <c r="K17" s="114">
        <v>-13</v>
      </c>
      <c r="L17" s="116">
        <v>-1.1743450767841013</v>
      </c>
    </row>
    <row r="18" spans="1:12" s="110" customFormat="1" ht="15" customHeight="1" x14ac:dyDescent="0.2">
      <c r="A18" s="120"/>
      <c r="B18" s="119"/>
      <c r="C18" s="258" t="s">
        <v>106</v>
      </c>
      <c r="E18" s="113">
        <v>38.117001828153562</v>
      </c>
      <c r="F18" s="115">
        <v>417</v>
      </c>
      <c r="G18" s="114">
        <v>445</v>
      </c>
      <c r="H18" s="114">
        <v>464</v>
      </c>
      <c r="I18" s="114">
        <v>441</v>
      </c>
      <c r="J18" s="140">
        <v>430</v>
      </c>
      <c r="K18" s="114">
        <v>-13</v>
      </c>
      <c r="L18" s="116">
        <v>-3.0232558139534884</v>
      </c>
    </row>
    <row r="19" spans="1:12" s="110" customFormat="1" ht="15" customHeight="1" x14ac:dyDescent="0.2">
      <c r="A19" s="120"/>
      <c r="B19" s="119"/>
      <c r="C19" s="258" t="s">
        <v>107</v>
      </c>
      <c r="E19" s="113">
        <v>61.882998171846438</v>
      </c>
      <c r="F19" s="115">
        <v>677</v>
      </c>
      <c r="G19" s="114">
        <v>690</v>
      </c>
      <c r="H19" s="114">
        <v>671</v>
      </c>
      <c r="I19" s="114">
        <v>715</v>
      </c>
      <c r="J19" s="140">
        <v>677</v>
      </c>
      <c r="K19" s="114">
        <v>0</v>
      </c>
      <c r="L19" s="116">
        <v>0</v>
      </c>
    </row>
    <row r="20" spans="1:12" s="110" customFormat="1" ht="15" customHeight="1" x14ac:dyDescent="0.2">
      <c r="A20" s="120"/>
      <c r="B20" s="121" t="s">
        <v>110</v>
      </c>
      <c r="C20" s="258"/>
      <c r="E20" s="113">
        <v>22.323049001814883</v>
      </c>
      <c r="F20" s="115">
        <v>615</v>
      </c>
      <c r="G20" s="114">
        <v>624</v>
      </c>
      <c r="H20" s="114">
        <v>622</v>
      </c>
      <c r="I20" s="114">
        <v>640</v>
      </c>
      <c r="J20" s="140">
        <v>626</v>
      </c>
      <c r="K20" s="114">
        <v>-11</v>
      </c>
      <c r="L20" s="116">
        <v>-1.7571884984025559</v>
      </c>
    </row>
    <row r="21" spans="1:12" s="110" customFormat="1" ht="15" customHeight="1" x14ac:dyDescent="0.2">
      <c r="A21" s="120"/>
      <c r="B21" s="119"/>
      <c r="C21" s="258" t="s">
        <v>106</v>
      </c>
      <c r="E21" s="113">
        <v>40.325203252032523</v>
      </c>
      <c r="F21" s="115">
        <v>248</v>
      </c>
      <c r="G21" s="114">
        <v>247</v>
      </c>
      <c r="H21" s="114">
        <v>251</v>
      </c>
      <c r="I21" s="114">
        <v>259</v>
      </c>
      <c r="J21" s="140">
        <v>241</v>
      </c>
      <c r="K21" s="114">
        <v>7</v>
      </c>
      <c r="L21" s="116">
        <v>2.904564315352697</v>
      </c>
    </row>
    <row r="22" spans="1:12" s="110" customFormat="1" ht="15" customHeight="1" x14ac:dyDescent="0.2">
      <c r="A22" s="120"/>
      <c r="B22" s="119"/>
      <c r="C22" s="258" t="s">
        <v>107</v>
      </c>
      <c r="E22" s="113">
        <v>59.674796747967477</v>
      </c>
      <c r="F22" s="115">
        <v>367</v>
      </c>
      <c r="G22" s="114">
        <v>377</v>
      </c>
      <c r="H22" s="114">
        <v>371</v>
      </c>
      <c r="I22" s="114">
        <v>381</v>
      </c>
      <c r="J22" s="140">
        <v>385</v>
      </c>
      <c r="K22" s="114">
        <v>-18</v>
      </c>
      <c r="L22" s="116">
        <v>-4.6753246753246751</v>
      </c>
    </row>
    <row r="23" spans="1:12" s="110" customFormat="1" ht="15" customHeight="1" x14ac:dyDescent="0.2">
      <c r="A23" s="120"/>
      <c r="B23" s="121" t="s">
        <v>111</v>
      </c>
      <c r="C23" s="258"/>
      <c r="E23" s="113">
        <v>24.791288566243193</v>
      </c>
      <c r="F23" s="115">
        <v>683</v>
      </c>
      <c r="G23" s="114">
        <v>703</v>
      </c>
      <c r="H23" s="114">
        <v>701</v>
      </c>
      <c r="I23" s="114">
        <v>683</v>
      </c>
      <c r="J23" s="140">
        <v>659</v>
      </c>
      <c r="K23" s="114">
        <v>24</v>
      </c>
      <c r="L23" s="116">
        <v>3.6418816388467374</v>
      </c>
    </row>
    <row r="24" spans="1:12" s="110" customFormat="1" ht="15" customHeight="1" x14ac:dyDescent="0.2">
      <c r="A24" s="120"/>
      <c r="B24" s="119"/>
      <c r="C24" s="258" t="s">
        <v>106</v>
      </c>
      <c r="E24" s="113">
        <v>56.51537335285505</v>
      </c>
      <c r="F24" s="115">
        <v>386</v>
      </c>
      <c r="G24" s="114">
        <v>396</v>
      </c>
      <c r="H24" s="114">
        <v>395</v>
      </c>
      <c r="I24" s="114">
        <v>389</v>
      </c>
      <c r="J24" s="140">
        <v>381</v>
      </c>
      <c r="K24" s="114">
        <v>5</v>
      </c>
      <c r="L24" s="116">
        <v>1.3123359580052494</v>
      </c>
    </row>
    <row r="25" spans="1:12" s="110" customFormat="1" ht="15" customHeight="1" x14ac:dyDescent="0.2">
      <c r="A25" s="120"/>
      <c r="B25" s="119"/>
      <c r="C25" s="258" t="s">
        <v>107</v>
      </c>
      <c r="E25" s="113">
        <v>43.48462664714495</v>
      </c>
      <c r="F25" s="115">
        <v>297</v>
      </c>
      <c r="G25" s="114">
        <v>307</v>
      </c>
      <c r="H25" s="114">
        <v>306</v>
      </c>
      <c r="I25" s="114">
        <v>294</v>
      </c>
      <c r="J25" s="140">
        <v>278</v>
      </c>
      <c r="K25" s="114">
        <v>19</v>
      </c>
      <c r="L25" s="116">
        <v>6.8345323741007196</v>
      </c>
    </row>
    <row r="26" spans="1:12" s="110" customFormat="1" ht="15" customHeight="1" x14ac:dyDescent="0.2">
      <c r="A26" s="120"/>
      <c r="C26" s="121" t="s">
        <v>187</v>
      </c>
      <c r="D26" s="110" t="s">
        <v>188</v>
      </c>
      <c r="E26" s="113">
        <v>2.5408348457350272</v>
      </c>
      <c r="F26" s="115">
        <v>70</v>
      </c>
      <c r="G26" s="114">
        <v>80</v>
      </c>
      <c r="H26" s="114">
        <v>81</v>
      </c>
      <c r="I26" s="114">
        <v>70</v>
      </c>
      <c r="J26" s="140">
        <v>67</v>
      </c>
      <c r="K26" s="114">
        <v>3</v>
      </c>
      <c r="L26" s="116">
        <v>4.4776119402985071</v>
      </c>
    </row>
    <row r="27" spans="1:12" s="110" customFormat="1" ht="15" customHeight="1" x14ac:dyDescent="0.2">
      <c r="A27" s="120"/>
      <c r="B27" s="119"/>
      <c r="D27" s="259" t="s">
        <v>106</v>
      </c>
      <c r="E27" s="113">
        <v>50</v>
      </c>
      <c r="F27" s="115">
        <v>35</v>
      </c>
      <c r="G27" s="114">
        <v>39</v>
      </c>
      <c r="H27" s="114">
        <v>44</v>
      </c>
      <c r="I27" s="114">
        <v>40</v>
      </c>
      <c r="J27" s="140">
        <v>39</v>
      </c>
      <c r="K27" s="114">
        <v>-4</v>
      </c>
      <c r="L27" s="116">
        <v>-10.256410256410257</v>
      </c>
    </row>
    <row r="28" spans="1:12" s="110" customFormat="1" ht="15" customHeight="1" x14ac:dyDescent="0.2">
      <c r="A28" s="120"/>
      <c r="B28" s="119"/>
      <c r="D28" s="259" t="s">
        <v>107</v>
      </c>
      <c r="E28" s="113">
        <v>50</v>
      </c>
      <c r="F28" s="115">
        <v>35</v>
      </c>
      <c r="G28" s="114">
        <v>41</v>
      </c>
      <c r="H28" s="114">
        <v>37</v>
      </c>
      <c r="I28" s="114">
        <v>30</v>
      </c>
      <c r="J28" s="140">
        <v>28</v>
      </c>
      <c r="K28" s="114">
        <v>7</v>
      </c>
      <c r="L28" s="116">
        <v>25</v>
      </c>
    </row>
    <row r="29" spans="1:12" s="110" customFormat="1" ht="24" customHeight="1" x14ac:dyDescent="0.2">
      <c r="A29" s="604" t="s">
        <v>189</v>
      </c>
      <c r="B29" s="605"/>
      <c r="C29" s="605"/>
      <c r="D29" s="606"/>
      <c r="E29" s="113">
        <v>94.119782214156075</v>
      </c>
      <c r="F29" s="115">
        <v>2593</v>
      </c>
      <c r="G29" s="114">
        <v>2700</v>
      </c>
      <c r="H29" s="114">
        <v>2689</v>
      </c>
      <c r="I29" s="114">
        <v>2705</v>
      </c>
      <c r="J29" s="140">
        <v>2570</v>
      </c>
      <c r="K29" s="114">
        <v>23</v>
      </c>
      <c r="L29" s="116">
        <v>0.89494163424124518</v>
      </c>
    </row>
    <row r="30" spans="1:12" s="110" customFormat="1" ht="15" customHeight="1" x14ac:dyDescent="0.2">
      <c r="A30" s="120"/>
      <c r="B30" s="119"/>
      <c r="C30" s="258" t="s">
        <v>106</v>
      </c>
      <c r="E30" s="113">
        <v>41.843424604704978</v>
      </c>
      <c r="F30" s="115">
        <v>1085</v>
      </c>
      <c r="G30" s="114">
        <v>1148</v>
      </c>
      <c r="H30" s="114">
        <v>1164</v>
      </c>
      <c r="I30" s="114">
        <v>1148</v>
      </c>
      <c r="J30" s="140">
        <v>1092</v>
      </c>
      <c r="K30" s="114">
        <v>-7</v>
      </c>
      <c r="L30" s="116">
        <v>-0.64102564102564108</v>
      </c>
    </row>
    <row r="31" spans="1:12" s="110" customFormat="1" ht="15" customHeight="1" x14ac:dyDescent="0.2">
      <c r="A31" s="120"/>
      <c r="B31" s="119"/>
      <c r="C31" s="258" t="s">
        <v>107</v>
      </c>
      <c r="E31" s="113">
        <v>58.156575395295022</v>
      </c>
      <c r="F31" s="115">
        <v>1508</v>
      </c>
      <c r="G31" s="114">
        <v>1552</v>
      </c>
      <c r="H31" s="114">
        <v>1525</v>
      </c>
      <c r="I31" s="114">
        <v>1557</v>
      </c>
      <c r="J31" s="140">
        <v>1478</v>
      </c>
      <c r="K31" s="114">
        <v>30</v>
      </c>
      <c r="L31" s="116">
        <v>2.029769959404601</v>
      </c>
    </row>
    <row r="32" spans="1:12" s="110" customFormat="1" ht="15" customHeight="1" x14ac:dyDescent="0.2">
      <c r="A32" s="120"/>
      <c r="B32" s="119" t="s">
        <v>117</v>
      </c>
      <c r="C32" s="258"/>
      <c r="E32" s="113">
        <v>5.8439201451905625</v>
      </c>
      <c r="F32" s="114">
        <v>161</v>
      </c>
      <c r="G32" s="114">
        <v>191</v>
      </c>
      <c r="H32" s="114">
        <v>201</v>
      </c>
      <c r="I32" s="114">
        <v>211</v>
      </c>
      <c r="J32" s="140">
        <v>194</v>
      </c>
      <c r="K32" s="114">
        <v>-33</v>
      </c>
      <c r="L32" s="116">
        <v>-17.010309278350515</v>
      </c>
    </row>
    <row r="33" spans="1:12" s="110" customFormat="1" ht="15" customHeight="1" x14ac:dyDescent="0.2">
      <c r="A33" s="120"/>
      <c r="B33" s="119"/>
      <c r="C33" s="258" t="s">
        <v>106</v>
      </c>
      <c r="E33" s="113">
        <v>61.490683229813662</v>
      </c>
      <c r="F33" s="114">
        <v>99</v>
      </c>
      <c r="G33" s="114">
        <v>111</v>
      </c>
      <c r="H33" s="114">
        <v>124</v>
      </c>
      <c r="I33" s="114">
        <v>130</v>
      </c>
      <c r="J33" s="140">
        <v>118</v>
      </c>
      <c r="K33" s="114">
        <v>-19</v>
      </c>
      <c r="L33" s="116">
        <v>-16.101694915254239</v>
      </c>
    </row>
    <row r="34" spans="1:12" s="110" customFormat="1" ht="15" customHeight="1" x14ac:dyDescent="0.2">
      <c r="A34" s="120"/>
      <c r="B34" s="119"/>
      <c r="C34" s="258" t="s">
        <v>107</v>
      </c>
      <c r="E34" s="113">
        <v>38.509316770186338</v>
      </c>
      <c r="F34" s="114">
        <v>62</v>
      </c>
      <c r="G34" s="114">
        <v>80</v>
      </c>
      <c r="H34" s="114">
        <v>77</v>
      </c>
      <c r="I34" s="114">
        <v>81</v>
      </c>
      <c r="J34" s="140">
        <v>76</v>
      </c>
      <c r="K34" s="114">
        <v>-14</v>
      </c>
      <c r="L34" s="116">
        <v>-18.421052631578949</v>
      </c>
    </row>
    <row r="35" spans="1:12" s="110" customFormat="1" ht="24" customHeight="1" x14ac:dyDescent="0.2">
      <c r="A35" s="604" t="s">
        <v>192</v>
      </c>
      <c r="B35" s="605"/>
      <c r="C35" s="605"/>
      <c r="D35" s="606"/>
      <c r="E35" s="113">
        <v>11.796733212341199</v>
      </c>
      <c r="F35" s="114">
        <v>325</v>
      </c>
      <c r="G35" s="114">
        <v>359</v>
      </c>
      <c r="H35" s="114">
        <v>377</v>
      </c>
      <c r="I35" s="114">
        <v>388</v>
      </c>
      <c r="J35" s="114">
        <v>326</v>
      </c>
      <c r="K35" s="318">
        <v>-1</v>
      </c>
      <c r="L35" s="319">
        <v>-0.30674846625766872</v>
      </c>
    </row>
    <row r="36" spans="1:12" s="110" customFormat="1" ht="15" customHeight="1" x14ac:dyDescent="0.2">
      <c r="A36" s="120"/>
      <c r="B36" s="119"/>
      <c r="C36" s="258" t="s">
        <v>106</v>
      </c>
      <c r="E36" s="113">
        <v>38.153846153846153</v>
      </c>
      <c r="F36" s="114">
        <v>124</v>
      </c>
      <c r="G36" s="114">
        <v>145</v>
      </c>
      <c r="H36" s="114">
        <v>162</v>
      </c>
      <c r="I36" s="114">
        <v>170</v>
      </c>
      <c r="J36" s="114">
        <v>143</v>
      </c>
      <c r="K36" s="318">
        <v>-19</v>
      </c>
      <c r="L36" s="116">
        <v>-13.286713286713287</v>
      </c>
    </row>
    <row r="37" spans="1:12" s="110" customFormat="1" ht="15" customHeight="1" x14ac:dyDescent="0.2">
      <c r="A37" s="120"/>
      <c r="B37" s="119"/>
      <c r="C37" s="258" t="s">
        <v>107</v>
      </c>
      <c r="E37" s="113">
        <v>61.846153846153847</v>
      </c>
      <c r="F37" s="114">
        <v>201</v>
      </c>
      <c r="G37" s="114">
        <v>214</v>
      </c>
      <c r="H37" s="114">
        <v>215</v>
      </c>
      <c r="I37" s="114">
        <v>218</v>
      </c>
      <c r="J37" s="140">
        <v>183</v>
      </c>
      <c r="K37" s="114">
        <v>18</v>
      </c>
      <c r="L37" s="116">
        <v>9.8360655737704921</v>
      </c>
    </row>
    <row r="38" spans="1:12" s="110" customFormat="1" ht="15" customHeight="1" x14ac:dyDescent="0.2">
      <c r="A38" s="120"/>
      <c r="B38" s="119" t="s">
        <v>328</v>
      </c>
      <c r="C38" s="258"/>
      <c r="E38" s="113">
        <v>61.814882032667875</v>
      </c>
      <c r="F38" s="114">
        <v>1703</v>
      </c>
      <c r="G38" s="114">
        <v>1752</v>
      </c>
      <c r="H38" s="114">
        <v>1728</v>
      </c>
      <c r="I38" s="114">
        <v>1746</v>
      </c>
      <c r="J38" s="140">
        <v>1677</v>
      </c>
      <c r="K38" s="114">
        <v>26</v>
      </c>
      <c r="L38" s="116">
        <v>1.5503875968992249</v>
      </c>
    </row>
    <row r="39" spans="1:12" s="110" customFormat="1" ht="15" customHeight="1" x14ac:dyDescent="0.2">
      <c r="A39" s="120"/>
      <c r="B39" s="119"/>
      <c r="C39" s="258" t="s">
        <v>106</v>
      </c>
      <c r="E39" s="113">
        <v>43.98120963006459</v>
      </c>
      <c r="F39" s="115">
        <v>749</v>
      </c>
      <c r="G39" s="114">
        <v>774</v>
      </c>
      <c r="H39" s="114">
        <v>779</v>
      </c>
      <c r="I39" s="114">
        <v>766</v>
      </c>
      <c r="J39" s="140">
        <v>734</v>
      </c>
      <c r="K39" s="114">
        <v>15</v>
      </c>
      <c r="L39" s="116">
        <v>2.0435967302452318</v>
      </c>
    </row>
    <row r="40" spans="1:12" s="110" customFormat="1" ht="15" customHeight="1" x14ac:dyDescent="0.2">
      <c r="A40" s="120"/>
      <c r="B40" s="119"/>
      <c r="C40" s="258" t="s">
        <v>107</v>
      </c>
      <c r="E40" s="113">
        <v>56.01879036993541</v>
      </c>
      <c r="F40" s="115">
        <v>954</v>
      </c>
      <c r="G40" s="114">
        <v>978</v>
      </c>
      <c r="H40" s="114">
        <v>949</v>
      </c>
      <c r="I40" s="114">
        <v>980</v>
      </c>
      <c r="J40" s="140">
        <v>943</v>
      </c>
      <c r="K40" s="114">
        <v>11</v>
      </c>
      <c r="L40" s="116">
        <v>1.1664899257688228</v>
      </c>
    </row>
    <row r="41" spans="1:12" s="110" customFormat="1" ht="15" customHeight="1" x14ac:dyDescent="0.2">
      <c r="A41" s="120"/>
      <c r="B41" s="320" t="s">
        <v>516</v>
      </c>
      <c r="C41" s="258"/>
      <c r="E41" s="113">
        <v>8.9292196007259523</v>
      </c>
      <c r="F41" s="115">
        <v>246</v>
      </c>
      <c r="G41" s="114">
        <v>259</v>
      </c>
      <c r="H41" s="114">
        <v>242</v>
      </c>
      <c r="I41" s="114">
        <v>242</v>
      </c>
      <c r="J41" s="140">
        <v>236</v>
      </c>
      <c r="K41" s="114">
        <v>10</v>
      </c>
      <c r="L41" s="116">
        <v>4.2372881355932206</v>
      </c>
    </row>
    <row r="42" spans="1:12" s="110" customFormat="1" ht="15" customHeight="1" x14ac:dyDescent="0.2">
      <c r="A42" s="120"/>
      <c r="B42" s="119"/>
      <c r="C42" s="268" t="s">
        <v>106</v>
      </c>
      <c r="D42" s="182"/>
      <c r="E42" s="113">
        <v>46.747967479674799</v>
      </c>
      <c r="F42" s="115">
        <v>115</v>
      </c>
      <c r="G42" s="114">
        <v>123</v>
      </c>
      <c r="H42" s="114">
        <v>116</v>
      </c>
      <c r="I42" s="114">
        <v>112</v>
      </c>
      <c r="J42" s="140">
        <v>114</v>
      </c>
      <c r="K42" s="114">
        <v>1</v>
      </c>
      <c r="L42" s="116">
        <v>0.8771929824561403</v>
      </c>
    </row>
    <row r="43" spans="1:12" s="110" customFormat="1" ht="15" customHeight="1" x14ac:dyDescent="0.2">
      <c r="A43" s="120"/>
      <c r="B43" s="119"/>
      <c r="C43" s="268" t="s">
        <v>107</v>
      </c>
      <c r="D43" s="182"/>
      <c r="E43" s="113">
        <v>53.252032520325201</v>
      </c>
      <c r="F43" s="115">
        <v>131</v>
      </c>
      <c r="G43" s="114">
        <v>136</v>
      </c>
      <c r="H43" s="114">
        <v>126</v>
      </c>
      <c r="I43" s="114">
        <v>130</v>
      </c>
      <c r="J43" s="140">
        <v>122</v>
      </c>
      <c r="K43" s="114">
        <v>9</v>
      </c>
      <c r="L43" s="116">
        <v>7.3770491803278686</v>
      </c>
    </row>
    <row r="44" spans="1:12" s="110" customFormat="1" ht="15" customHeight="1" x14ac:dyDescent="0.2">
      <c r="A44" s="120"/>
      <c r="B44" s="119" t="s">
        <v>205</v>
      </c>
      <c r="C44" s="268"/>
      <c r="D44" s="182"/>
      <c r="E44" s="113">
        <v>17.459165154264973</v>
      </c>
      <c r="F44" s="115">
        <v>481</v>
      </c>
      <c r="G44" s="114">
        <v>522</v>
      </c>
      <c r="H44" s="114">
        <v>545</v>
      </c>
      <c r="I44" s="114">
        <v>542</v>
      </c>
      <c r="J44" s="140">
        <v>527</v>
      </c>
      <c r="K44" s="114">
        <v>-46</v>
      </c>
      <c r="L44" s="116">
        <v>-8.7286527514231498</v>
      </c>
    </row>
    <row r="45" spans="1:12" s="110" customFormat="1" ht="15" customHeight="1" x14ac:dyDescent="0.2">
      <c r="A45" s="120"/>
      <c r="B45" s="119"/>
      <c r="C45" s="268" t="s">
        <v>106</v>
      </c>
      <c r="D45" s="182"/>
      <c r="E45" s="113">
        <v>40.74844074844075</v>
      </c>
      <c r="F45" s="115">
        <v>196</v>
      </c>
      <c r="G45" s="114">
        <v>217</v>
      </c>
      <c r="H45" s="114">
        <v>232</v>
      </c>
      <c r="I45" s="114">
        <v>230</v>
      </c>
      <c r="J45" s="140">
        <v>219</v>
      </c>
      <c r="K45" s="114">
        <v>-23</v>
      </c>
      <c r="L45" s="116">
        <v>-10.502283105022832</v>
      </c>
    </row>
    <row r="46" spans="1:12" s="110" customFormat="1" ht="15" customHeight="1" x14ac:dyDescent="0.2">
      <c r="A46" s="123"/>
      <c r="B46" s="124"/>
      <c r="C46" s="260" t="s">
        <v>107</v>
      </c>
      <c r="D46" s="261"/>
      <c r="E46" s="125">
        <v>59.25155925155925</v>
      </c>
      <c r="F46" s="143">
        <v>285</v>
      </c>
      <c r="G46" s="144">
        <v>305</v>
      </c>
      <c r="H46" s="144">
        <v>313</v>
      </c>
      <c r="I46" s="144">
        <v>312</v>
      </c>
      <c r="J46" s="145">
        <v>308</v>
      </c>
      <c r="K46" s="144">
        <v>-23</v>
      </c>
      <c r="L46" s="146">
        <v>-7.4675324675324672</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329</v>
      </c>
      <c r="B49" s="192"/>
      <c r="C49" s="192"/>
      <c r="D49" s="192"/>
      <c r="E49" s="273"/>
      <c r="F49" s="274"/>
      <c r="G49" s="274"/>
      <c r="H49" s="274"/>
      <c r="I49" s="274"/>
      <c r="J49" s="274"/>
      <c r="K49" s="274"/>
      <c r="L49" s="276"/>
    </row>
    <row r="50" spans="1:12" ht="14.25" customHeight="1" x14ac:dyDescent="0.2">
      <c r="A50" s="535" t="s">
        <v>517</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19"/>
      <c r="B53" s="619"/>
      <c r="C53" s="619"/>
      <c r="D53" s="619"/>
      <c r="E53" s="619"/>
      <c r="F53" s="619"/>
      <c r="G53" s="619"/>
      <c r="H53" s="619"/>
      <c r="I53" s="619"/>
      <c r="J53" s="619"/>
      <c r="K53" s="619"/>
      <c r="L53" s="619"/>
    </row>
    <row r="54" spans="1:12" ht="21" customHeight="1" x14ac:dyDescent="0.2">
      <c r="A54" s="602"/>
      <c r="B54" s="602"/>
      <c r="C54" s="602"/>
      <c r="D54" s="602"/>
      <c r="E54" s="602"/>
      <c r="F54" s="602"/>
      <c r="G54" s="602"/>
      <c r="H54" s="602"/>
      <c r="I54" s="602"/>
      <c r="J54" s="602"/>
      <c r="K54" s="602"/>
      <c r="L54" s="602"/>
    </row>
    <row r="55" spans="1:12" ht="12.75" customHeight="1" x14ac:dyDescent="0.2"/>
  </sheetData>
  <mergeCells count="21">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35:D35"/>
    <mergeCell ref="A51:L51"/>
    <mergeCell ref="A52:L52"/>
    <mergeCell ref="A53:L53"/>
    <mergeCell ref="A54:L5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330</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2755</v>
      </c>
      <c r="E11" s="114">
        <v>2892</v>
      </c>
      <c r="F11" s="114">
        <v>2892</v>
      </c>
      <c r="G11" s="114">
        <v>2918</v>
      </c>
      <c r="H11" s="140">
        <v>2766</v>
      </c>
      <c r="I11" s="115">
        <v>-11</v>
      </c>
      <c r="J11" s="116">
        <v>-0.39768618944323936</v>
      </c>
    </row>
    <row r="12" spans="1:15" s="110" customFormat="1" ht="24.95" customHeight="1" x14ac:dyDescent="0.2">
      <c r="A12" s="193" t="s">
        <v>132</v>
      </c>
      <c r="B12" s="194" t="s">
        <v>133</v>
      </c>
      <c r="C12" s="113">
        <v>0.29038112522686027</v>
      </c>
      <c r="D12" s="115">
        <v>8</v>
      </c>
      <c r="E12" s="114">
        <v>7</v>
      </c>
      <c r="F12" s="114">
        <v>10</v>
      </c>
      <c r="G12" s="114">
        <v>10</v>
      </c>
      <c r="H12" s="140">
        <v>9</v>
      </c>
      <c r="I12" s="115">
        <v>-1</v>
      </c>
      <c r="J12" s="116">
        <v>-11.111111111111111</v>
      </c>
    </row>
    <row r="13" spans="1:15" s="110" customFormat="1" ht="24.95" customHeight="1" x14ac:dyDescent="0.2">
      <c r="A13" s="193" t="s">
        <v>134</v>
      </c>
      <c r="B13" s="199" t="s">
        <v>214</v>
      </c>
      <c r="C13" s="113">
        <v>0.10889292196007259</v>
      </c>
      <c r="D13" s="115">
        <v>3</v>
      </c>
      <c r="E13" s="114">
        <v>6</v>
      </c>
      <c r="F13" s="114">
        <v>18</v>
      </c>
      <c r="G13" s="114">
        <v>14</v>
      </c>
      <c r="H13" s="140">
        <v>7</v>
      </c>
      <c r="I13" s="115">
        <v>-4</v>
      </c>
      <c r="J13" s="116">
        <v>-57.142857142857146</v>
      </c>
    </row>
    <row r="14" spans="1:15" s="287" customFormat="1" ht="24.95" customHeight="1" x14ac:dyDescent="0.2">
      <c r="A14" s="193" t="s">
        <v>215</v>
      </c>
      <c r="B14" s="199" t="s">
        <v>137</v>
      </c>
      <c r="C14" s="113">
        <v>5.6987295825771325</v>
      </c>
      <c r="D14" s="115">
        <v>157</v>
      </c>
      <c r="E14" s="114">
        <v>156</v>
      </c>
      <c r="F14" s="114">
        <v>152</v>
      </c>
      <c r="G14" s="114">
        <v>164</v>
      </c>
      <c r="H14" s="140">
        <v>161</v>
      </c>
      <c r="I14" s="115">
        <v>-4</v>
      </c>
      <c r="J14" s="116">
        <v>-2.4844720496894408</v>
      </c>
      <c r="K14" s="110"/>
      <c r="L14" s="110"/>
      <c r="M14" s="110"/>
      <c r="N14" s="110"/>
      <c r="O14" s="110"/>
    </row>
    <row r="15" spans="1:15" s="110" customFormat="1" ht="24.95" customHeight="1" x14ac:dyDescent="0.2">
      <c r="A15" s="193" t="s">
        <v>216</v>
      </c>
      <c r="B15" s="199" t="s">
        <v>217</v>
      </c>
      <c r="C15" s="113" t="s">
        <v>513</v>
      </c>
      <c r="D15" s="115" t="s">
        <v>513</v>
      </c>
      <c r="E15" s="114" t="s">
        <v>513</v>
      </c>
      <c r="F15" s="114" t="s">
        <v>513</v>
      </c>
      <c r="G15" s="114" t="s">
        <v>513</v>
      </c>
      <c r="H15" s="140" t="s">
        <v>513</v>
      </c>
      <c r="I15" s="115" t="s">
        <v>513</v>
      </c>
      <c r="J15" s="116" t="s">
        <v>513</v>
      </c>
    </row>
    <row r="16" spans="1:15" s="287" customFormat="1" ht="24.95" customHeight="1" x14ac:dyDescent="0.2">
      <c r="A16" s="193" t="s">
        <v>218</v>
      </c>
      <c r="B16" s="199" t="s">
        <v>141</v>
      </c>
      <c r="C16" s="113">
        <v>4.2831215970961889</v>
      </c>
      <c r="D16" s="115">
        <v>118</v>
      </c>
      <c r="E16" s="114">
        <v>114</v>
      </c>
      <c r="F16" s="114">
        <v>112</v>
      </c>
      <c r="G16" s="114">
        <v>123</v>
      </c>
      <c r="H16" s="140">
        <v>123</v>
      </c>
      <c r="I16" s="115">
        <v>-5</v>
      </c>
      <c r="J16" s="116">
        <v>-4.0650406504065044</v>
      </c>
      <c r="K16" s="110"/>
      <c r="L16" s="110"/>
      <c r="M16" s="110"/>
      <c r="N16" s="110"/>
      <c r="O16" s="110"/>
    </row>
    <row r="17" spans="1:15" s="110" customFormat="1" ht="24.95" customHeight="1" x14ac:dyDescent="0.2">
      <c r="A17" s="193" t="s">
        <v>142</v>
      </c>
      <c r="B17" s="199" t="s">
        <v>220</v>
      </c>
      <c r="C17" s="113" t="s">
        <v>513</v>
      </c>
      <c r="D17" s="115" t="s">
        <v>513</v>
      </c>
      <c r="E17" s="114" t="s">
        <v>513</v>
      </c>
      <c r="F17" s="114" t="s">
        <v>513</v>
      </c>
      <c r="G17" s="114" t="s">
        <v>513</v>
      </c>
      <c r="H17" s="140" t="s">
        <v>513</v>
      </c>
      <c r="I17" s="115" t="s">
        <v>513</v>
      </c>
      <c r="J17" s="116" t="s">
        <v>513</v>
      </c>
    </row>
    <row r="18" spans="1:15" s="287" customFormat="1" ht="24.95" customHeight="1" x14ac:dyDescent="0.2">
      <c r="A18" s="201" t="s">
        <v>144</v>
      </c>
      <c r="B18" s="202" t="s">
        <v>145</v>
      </c>
      <c r="C18" s="113">
        <v>2.9038112522686026</v>
      </c>
      <c r="D18" s="115">
        <v>80</v>
      </c>
      <c r="E18" s="114">
        <v>72</v>
      </c>
      <c r="F18" s="114">
        <v>75</v>
      </c>
      <c r="G18" s="114">
        <v>77</v>
      </c>
      <c r="H18" s="140">
        <v>81</v>
      </c>
      <c r="I18" s="115">
        <v>-1</v>
      </c>
      <c r="J18" s="116">
        <v>-1.2345679012345678</v>
      </c>
      <c r="K18" s="110"/>
      <c r="L18" s="110"/>
      <c r="M18" s="110"/>
      <c r="N18" s="110"/>
      <c r="O18" s="110"/>
    </row>
    <row r="19" spans="1:15" s="110" customFormat="1" ht="24.95" customHeight="1" x14ac:dyDescent="0.2">
      <c r="A19" s="193" t="s">
        <v>146</v>
      </c>
      <c r="B19" s="199" t="s">
        <v>147</v>
      </c>
      <c r="C19" s="113">
        <v>16.188747731397459</v>
      </c>
      <c r="D19" s="115">
        <v>446</v>
      </c>
      <c r="E19" s="114">
        <v>467</v>
      </c>
      <c r="F19" s="114">
        <v>463</v>
      </c>
      <c r="G19" s="114">
        <v>473</v>
      </c>
      <c r="H19" s="140">
        <v>454</v>
      </c>
      <c r="I19" s="115">
        <v>-8</v>
      </c>
      <c r="J19" s="116">
        <v>-1.7621145374449338</v>
      </c>
    </row>
    <row r="20" spans="1:15" s="287" customFormat="1" ht="24.95" customHeight="1" x14ac:dyDescent="0.2">
      <c r="A20" s="193" t="s">
        <v>148</v>
      </c>
      <c r="B20" s="199" t="s">
        <v>149</v>
      </c>
      <c r="C20" s="113">
        <v>10.199637023593466</v>
      </c>
      <c r="D20" s="115">
        <v>281</v>
      </c>
      <c r="E20" s="114">
        <v>282</v>
      </c>
      <c r="F20" s="114">
        <v>286</v>
      </c>
      <c r="G20" s="114">
        <v>297</v>
      </c>
      <c r="H20" s="140">
        <v>279</v>
      </c>
      <c r="I20" s="115">
        <v>2</v>
      </c>
      <c r="J20" s="116">
        <v>0.71684587813620071</v>
      </c>
      <c r="K20" s="110"/>
      <c r="L20" s="110"/>
      <c r="M20" s="110"/>
      <c r="N20" s="110"/>
      <c r="O20" s="110"/>
    </row>
    <row r="21" spans="1:15" s="110" customFormat="1" ht="24.95" customHeight="1" x14ac:dyDescent="0.2">
      <c r="A21" s="201" t="s">
        <v>150</v>
      </c>
      <c r="B21" s="202" t="s">
        <v>151</v>
      </c>
      <c r="C21" s="113">
        <v>15.317604355716879</v>
      </c>
      <c r="D21" s="115">
        <v>422</v>
      </c>
      <c r="E21" s="114">
        <v>503</v>
      </c>
      <c r="F21" s="114">
        <v>518</v>
      </c>
      <c r="G21" s="114">
        <v>521</v>
      </c>
      <c r="H21" s="140">
        <v>457</v>
      </c>
      <c r="I21" s="115">
        <v>-35</v>
      </c>
      <c r="J21" s="116">
        <v>-7.6586433260393871</v>
      </c>
    </row>
    <row r="22" spans="1:15" s="110" customFormat="1" ht="24.95" customHeight="1" x14ac:dyDescent="0.2">
      <c r="A22" s="201" t="s">
        <v>152</v>
      </c>
      <c r="B22" s="199" t="s">
        <v>153</v>
      </c>
      <c r="C22" s="113">
        <v>1.0163339382940109</v>
      </c>
      <c r="D22" s="115">
        <v>28</v>
      </c>
      <c r="E22" s="114">
        <v>29</v>
      </c>
      <c r="F22" s="114">
        <v>32</v>
      </c>
      <c r="G22" s="114">
        <v>30</v>
      </c>
      <c r="H22" s="140">
        <v>33</v>
      </c>
      <c r="I22" s="115">
        <v>-5</v>
      </c>
      <c r="J22" s="116">
        <v>-15.151515151515152</v>
      </c>
    </row>
    <row r="23" spans="1:15" s="110" customFormat="1" ht="24.95" customHeight="1" x14ac:dyDescent="0.2">
      <c r="A23" s="193" t="s">
        <v>154</v>
      </c>
      <c r="B23" s="199" t="s">
        <v>155</v>
      </c>
      <c r="C23" s="113">
        <v>0.98003629764065336</v>
      </c>
      <c r="D23" s="115">
        <v>27</v>
      </c>
      <c r="E23" s="114">
        <v>27</v>
      </c>
      <c r="F23" s="114">
        <v>26</v>
      </c>
      <c r="G23" s="114">
        <v>28</v>
      </c>
      <c r="H23" s="140">
        <v>27</v>
      </c>
      <c r="I23" s="115">
        <v>0</v>
      </c>
      <c r="J23" s="116">
        <v>0</v>
      </c>
    </row>
    <row r="24" spans="1:15" s="110" customFormat="1" ht="24.95" customHeight="1" x14ac:dyDescent="0.2">
      <c r="A24" s="193" t="s">
        <v>156</v>
      </c>
      <c r="B24" s="199" t="s">
        <v>221</v>
      </c>
      <c r="C24" s="113">
        <v>9.3647912885662432</v>
      </c>
      <c r="D24" s="115">
        <v>258</v>
      </c>
      <c r="E24" s="114">
        <v>256</v>
      </c>
      <c r="F24" s="114">
        <v>254</v>
      </c>
      <c r="G24" s="114">
        <v>249</v>
      </c>
      <c r="H24" s="140">
        <v>244</v>
      </c>
      <c r="I24" s="115">
        <v>14</v>
      </c>
      <c r="J24" s="116">
        <v>5.7377049180327866</v>
      </c>
    </row>
    <row r="25" spans="1:15" s="110" customFormat="1" ht="24.95" customHeight="1" x14ac:dyDescent="0.2">
      <c r="A25" s="193" t="s">
        <v>222</v>
      </c>
      <c r="B25" s="204" t="s">
        <v>159</v>
      </c>
      <c r="C25" s="113">
        <v>14.736842105263158</v>
      </c>
      <c r="D25" s="115">
        <v>406</v>
      </c>
      <c r="E25" s="114">
        <v>414</v>
      </c>
      <c r="F25" s="114">
        <v>395</v>
      </c>
      <c r="G25" s="114">
        <v>415</v>
      </c>
      <c r="H25" s="140">
        <v>401</v>
      </c>
      <c r="I25" s="115">
        <v>5</v>
      </c>
      <c r="J25" s="116">
        <v>1.2468827930174564</v>
      </c>
    </row>
    <row r="26" spans="1:15" s="110" customFormat="1" ht="24.95" customHeight="1" x14ac:dyDescent="0.2">
      <c r="A26" s="201">
        <v>782.78300000000002</v>
      </c>
      <c r="B26" s="203" t="s">
        <v>160</v>
      </c>
      <c r="C26" s="113">
        <v>1.1978221415607986</v>
      </c>
      <c r="D26" s="115">
        <v>33</v>
      </c>
      <c r="E26" s="114">
        <v>36</v>
      </c>
      <c r="F26" s="114">
        <v>37</v>
      </c>
      <c r="G26" s="114">
        <v>33</v>
      </c>
      <c r="H26" s="140">
        <v>33</v>
      </c>
      <c r="I26" s="115">
        <v>0</v>
      </c>
      <c r="J26" s="116">
        <v>0</v>
      </c>
    </row>
    <row r="27" spans="1:15" s="110" customFormat="1" ht="24.95" customHeight="1" x14ac:dyDescent="0.2">
      <c r="A27" s="193" t="s">
        <v>161</v>
      </c>
      <c r="B27" s="199" t="s">
        <v>162</v>
      </c>
      <c r="C27" s="113">
        <v>0.18148820326678766</v>
      </c>
      <c r="D27" s="115">
        <v>5</v>
      </c>
      <c r="E27" s="114">
        <v>6</v>
      </c>
      <c r="F27" s="114">
        <v>7</v>
      </c>
      <c r="G27" s="114">
        <v>7</v>
      </c>
      <c r="H27" s="140">
        <v>10</v>
      </c>
      <c r="I27" s="115">
        <v>-5</v>
      </c>
      <c r="J27" s="116">
        <v>-50</v>
      </c>
    </row>
    <row r="28" spans="1:15" s="110" customFormat="1" ht="24.95" customHeight="1" x14ac:dyDescent="0.2">
      <c r="A28" s="193" t="s">
        <v>163</v>
      </c>
      <c r="B28" s="199" t="s">
        <v>164</v>
      </c>
      <c r="C28" s="113">
        <v>1.0889292196007259</v>
      </c>
      <c r="D28" s="115">
        <v>30</v>
      </c>
      <c r="E28" s="114">
        <v>27</v>
      </c>
      <c r="F28" s="114">
        <v>26</v>
      </c>
      <c r="G28" s="114">
        <v>31</v>
      </c>
      <c r="H28" s="140">
        <v>29</v>
      </c>
      <c r="I28" s="115">
        <v>1</v>
      </c>
      <c r="J28" s="116">
        <v>3.4482758620689653</v>
      </c>
    </row>
    <row r="29" spans="1:15" s="110" customFormat="1" ht="24.95" customHeight="1" x14ac:dyDescent="0.2">
      <c r="A29" s="193">
        <v>86</v>
      </c>
      <c r="B29" s="199" t="s">
        <v>165</v>
      </c>
      <c r="C29" s="113">
        <v>6.2068965517241379</v>
      </c>
      <c r="D29" s="115">
        <v>171</v>
      </c>
      <c r="E29" s="114">
        <v>181</v>
      </c>
      <c r="F29" s="114">
        <v>176</v>
      </c>
      <c r="G29" s="114">
        <v>163</v>
      </c>
      <c r="H29" s="140">
        <v>160</v>
      </c>
      <c r="I29" s="115">
        <v>11</v>
      </c>
      <c r="J29" s="116">
        <v>6.875</v>
      </c>
    </row>
    <row r="30" spans="1:15" s="110" customFormat="1" ht="24.95" customHeight="1" x14ac:dyDescent="0.2">
      <c r="A30" s="193">
        <v>87.88</v>
      </c>
      <c r="B30" s="204" t="s">
        <v>166</v>
      </c>
      <c r="C30" s="113">
        <v>3.7749546279491835</v>
      </c>
      <c r="D30" s="115">
        <v>104</v>
      </c>
      <c r="E30" s="114">
        <v>95</v>
      </c>
      <c r="F30" s="114">
        <v>95</v>
      </c>
      <c r="G30" s="114">
        <v>95</v>
      </c>
      <c r="H30" s="140">
        <v>92</v>
      </c>
      <c r="I30" s="115">
        <v>12</v>
      </c>
      <c r="J30" s="116">
        <v>13.043478260869565</v>
      </c>
    </row>
    <row r="31" spans="1:15" s="110" customFormat="1" ht="24.95" customHeight="1" x14ac:dyDescent="0.2">
      <c r="A31" s="193" t="s">
        <v>167</v>
      </c>
      <c r="B31" s="199" t="s">
        <v>168</v>
      </c>
      <c r="C31" s="113">
        <v>10.744101633393829</v>
      </c>
      <c r="D31" s="115">
        <v>296</v>
      </c>
      <c r="E31" s="114">
        <v>328</v>
      </c>
      <c r="F31" s="114">
        <v>322</v>
      </c>
      <c r="G31" s="114">
        <v>311</v>
      </c>
      <c r="H31" s="140">
        <v>289</v>
      </c>
      <c r="I31" s="115">
        <v>7</v>
      </c>
      <c r="J31" s="116">
        <v>2.422145328719723</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0.29038112522686027</v>
      </c>
      <c r="D34" s="115">
        <v>8</v>
      </c>
      <c r="E34" s="114">
        <v>7</v>
      </c>
      <c r="F34" s="114">
        <v>10</v>
      </c>
      <c r="G34" s="114">
        <v>10</v>
      </c>
      <c r="H34" s="140">
        <v>9</v>
      </c>
      <c r="I34" s="115">
        <v>-1</v>
      </c>
      <c r="J34" s="116">
        <v>-11.111111111111111</v>
      </c>
    </row>
    <row r="35" spans="1:10" s="110" customFormat="1" ht="24.95" customHeight="1" x14ac:dyDescent="0.2">
      <c r="A35" s="292" t="s">
        <v>171</v>
      </c>
      <c r="B35" s="293" t="s">
        <v>172</v>
      </c>
      <c r="C35" s="113">
        <v>8.7114337568058069</v>
      </c>
      <c r="D35" s="115">
        <v>240</v>
      </c>
      <c r="E35" s="114">
        <v>234</v>
      </c>
      <c r="F35" s="114">
        <v>245</v>
      </c>
      <c r="G35" s="114">
        <v>255</v>
      </c>
      <c r="H35" s="140">
        <v>249</v>
      </c>
      <c r="I35" s="115">
        <v>-9</v>
      </c>
      <c r="J35" s="116">
        <v>-3.6144578313253013</v>
      </c>
    </row>
    <row r="36" spans="1:10" s="110" customFormat="1" ht="24.95" customHeight="1" x14ac:dyDescent="0.2">
      <c r="A36" s="294" t="s">
        <v>173</v>
      </c>
      <c r="B36" s="295" t="s">
        <v>174</v>
      </c>
      <c r="C36" s="125">
        <v>90.998185117967338</v>
      </c>
      <c r="D36" s="143">
        <v>2507</v>
      </c>
      <c r="E36" s="144">
        <v>2651</v>
      </c>
      <c r="F36" s="144">
        <v>2637</v>
      </c>
      <c r="G36" s="144">
        <v>2653</v>
      </c>
      <c r="H36" s="145">
        <v>2508</v>
      </c>
      <c r="I36" s="143">
        <v>-1</v>
      </c>
      <c r="J36" s="146">
        <v>-3.9872408293460927E-2</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331</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332</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66" t="s">
        <v>97</v>
      </c>
      <c r="F8" s="566" t="s">
        <v>98</v>
      </c>
      <c r="G8" s="566" t="s">
        <v>99</v>
      </c>
      <c r="H8" s="566" t="s">
        <v>100</v>
      </c>
      <c r="I8" s="566" t="s">
        <v>101</v>
      </c>
      <c r="J8" s="590"/>
      <c r="K8" s="591"/>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2755</v>
      </c>
      <c r="F11" s="264">
        <v>2892</v>
      </c>
      <c r="G11" s="264">
        <v>2892</v>
      </c>
      <c r="H11" s="264">
        <v>2918</v>
      </c>
      <c r="I11" s="265">
        <v>2766</v>
      </c>
      <c r="J11" s="263">
        <v>-11</v>
      </c>
      <c r="K11" s="266">
        <v>-0.39768618944323936</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44.53720508166969</v>
      </c>
      <c r="E13" s="115">
        <v>1227</v>
      </c>
      <c r="F13" s="114">
        <v>1270</v>
      </c>
      <c r="G13" s="114">
        <v>1294</v>
      </c>
      <c r="H13" s="114">
        <v>1300</v>
      </c>
      <c r="I13" s="140">
        <v>1249</v>
      </c>
      <c r="J13" s="115">
        <v>-22</v>
      </c>
      <c r="K13" s="116">
        <v>-1.7614091273018415</v>
      </c>
    </row>
    <row r="14" spans="1:15" ht="15.95" customHeight="1" x14ac:dyDescent="0.2">
      <c r="A14" s="306" t="s">
        <v>230</v>
      </c>
      <c r="B14" s="307"/>
      <c r="C14" s="308"/>
      <c r="D14" s="113">
        <v>46.715063520871141</v>
      </c>
      <c r="E14" s="115">
        <v>1287</v>
      </c>
      <c r="F14" s="114">
        <v>1376</v>
      </c>
      <c r="G14" s="114">
        <v>1358</v>
      </c>
      <c r="H14" s="114">
        <v>1378</v>
      </c>
      <c r="I14" s="140">
        <v>1295</v>
      </c>
      <c r="J14" s="115">
        <v>-8</v>
      </c>
      <c r="K14" s="116">
        <v>-0.61776061776061775</v>
      </c>
    </row>
    <row r="15" spans="1:15" ht="15.95" customHeight="1" x14ac:dyDescent="0.2">
      <c r="A15" s="306" t="s">
        <v>231</v>
      </c>
      <c r="B15" s="307"/>
      <c r="C15" s="308"/>
      <c r="D15" s="113">
        <v>4.8275862068965516</v>
      </c>
      <c r="E15" s="115">
        <v>133</v>
      </c>
      <c r="F15" s="114">
        <v>133</v>
      </c>
      <c r="G15" s="114">
        <v>129</v>
      </c>
      <c r="H15" s="114">
        <v>132</v>
      </c>
      <c r="I15" s="140">
        <v>126</v>
      </c>
      <c r="J15" s="115">
        <v>7</v>
      </c>
      <c r="K15" s="116">
        <v>5.5555555555555554</v>
      </c>
    </row>
    <row r="16" spans="1:15" ht="15.95" customHeight="1" x14ac:dyDescent="0.2">
      <c r="A16" s="306" t="s">
        <v>232</v>
      </c>
      <c r="B16" s="307"/>
      <c r="C16" s="308"/>
      <c r="D16" s="113">
        <v>2.3593466424682394</v>
      </c>
      <c r="E16" s="115">
        <v>65</v>
      </c>
      <c r="F16" s="114">
        <v>66</v>
      </c>
      <c r="G16" s="114">
        <v>69</v>
      </c>
      <c r="H16" s="114">
        <v>67</v>
      </c>
      <c r="I16" s="140">
        <v>59</v>
      </c>
      <c r="J16" s="115">
        <v>6</v>
      </c>
      <c r="K16" s="116">
        <v>10.169491525423728</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0.29038112522686027</v>
      </c>
      <c r="E18" s="115">
        <v>8</v>
      </c>
      <c r="F18" s="114">
        <v>10</v>
      </c>
      <c r="G18" s="114">
        <v>11</v>
      </c>
      <c r="H18" s="114">
        <v>11</v>
      </c>
      <c r="I18" s="140">
        <v>9</v>
      </c>
      <c r="J18" s="115">
        <v>-1</v>
      </c>
      <c r="K18" s="116">
        <v>-11.111111111111111</v>
      </c>
    </row>
    <row r="19" spans="1:11" ht="14.1" customHeight="1" x14ac:dyDescent="0.2">
      <c r="A19" s="306" t="s">
        <v>235</v>
      </c>
      <c r="B19" s="307" t="s">
        <v>236</v>
      </c>
      <c r="C19" s="308"/>
      <c r="D19" s="113">
        <v>0.18148820326678766</v>
      </c>
      <c r="E19" s="115">
        <v>5</v>
      </c>
      <c r="F19" s="114">
        <v>5</v>
      </c>
      <c r="G19" s="114">
        <v>7</v>
      </c>
      <c r="H19" s="114">
        <v>8</v>
      </c>
      <c r="I19" s="140">
        <v>6</v>
      </c>
      <c r="J19" s="115">
        <v>-1</v>
      </c>
      <c r="K19" s="116">
        <v>-16.666666666666668</v>
      </c>
    </row>
    <row r="20" spans="1:11" ht="14.1" customHeight="1" x14ac:dyDescent="0.2">
      <c r="A20" s="306">
        <v>12</v>
      </c>
      <c r="B20" s="307" t="s">
        <v>237</v>
      </c>
      <c r="C20" s="308"/>
      <c r="D20" s="113">
        <v>0.43557168784029038</v>
      </c>
      <c r="E20" s="115">
        <v>12</v>
      </c>
      <c r="F20" s="114">
        <v>12</v>
      </c>
      <c r="G20" s="114">
        <v>17</v>
      </c>
      <c r="H20" s="114">
        <v>16</v>
      </c>
      <c r="I20" s="140">
        <v>17</v>
      </c>
      <c r="J20" s="115">
        <v>-5</v>
      </c>
      <c r="K20" s="116">
        <v>-29.411764705882351</v>
      </c>
    </row>
    <row r="21" spans="1:11" ht="14.1" customHeight="1" x14ac:dyDescent="0.2">
      <c r="A21" s="306">
        <v>21</v>
      </c>
      <c r="B21" s="307" t="s">
        <v>238</v>
      </c>
      <c r="C21" s="308"/>
      <c r="D21" s="113">
        <v>0.29038112522686027</v>
      </c>
      <c r="E21" s="115">
        <v>8</v>
      </c>
      <c r="F21" s="114">
        <v>4</v>
      </c>
      <c r="G21" s="114">
        <v>5</v>
      </c>
      <c r="H21" s="114">
        <v>6</v>
      </c>
      <c r="I21" s="140">
        <v>6</v>
      </c>
      <c r="J21" s="115">
        <v>2</v>
      </c>
      <c r="K21" s="116">
        <v>33.333333333333336</v>
      </c>
    </row>
    <row r="22" spans="1:11" ht="14.1" customHeight="1" x14ac:dyDescent="0.2">
      <c r="A22" s="306">
        <v>22</v>
      </c>
      <c r="B22" s="307" t="s">
        <v>239</v>
      </c>
      <c r="C22" s="308"/>
      <c r="D22" s="113">
        <v>0.25408348457350272</v>
      </c>
      <c r="E22" s="115">
        <v>7</v>
      </c>
      <c r="F22" s="114">
        <v>7</v>
      </c>
      <c r="G22" s="114">
        <v>5</v>
      </c>
      <c r="H22" s="114">
        <v>5</v>
      </c>
      <c r="I22" s="140">
        <v>5</v>
      </c>
      <c r="J22" s="115">
        <v>2</v>
      </c>
      <c r="K22" s="116">
        <v>40</v>
      </c>
    </row>
    <row r="23" spans="1:11" ht="14.1" customHeight="1" x14ac:dyDescent="0.2">
      <c r="A23" s="306">
        <v>23</v>
      </c>
      <c r="B23" s="307" t="s">
        <v>240</v>
      </c>
      <c r="C23" s="308"/>
      <c r="D23" s="113">
        <v>0.32667876588021777</v>
      </c>
      <c r="E23" s="115">
        <v>9</v>
      </c>
      <c r="F23" s="114">
        <v>11</v>
      </c>
      <c r="G23" s="114">
        <v>12</v>
      </c>
      <c r="H23" s="114">
        <v>12</v>
      </c>
      <c r="I23" s="140">
        <v>8</v>
      </c>
      <c r="J23" s="115">
        <v>1</v>
      </c>
      <c r="K23" s="116">
        <v>12.5</v>
      </c>
    </row>
    <row r="24" spans="1:11" ht="14.1" customHeight="1" x14ac:dyDescent="0.2">
      <c r="A24" s="306">
        <v>24</v>
      </c>
      <c r="B24" s="307" t="s">
        <v>241</v>
      </c>
      <c r="C24" s="308"/>
      <c r="D24" s="113">
        <v>0.98003629764065336</v>
      </c>
      <c r="E24" s="115">
        <v>27</v>
      </c>
      <c r="F24" s="114">
        <v>24</v>
      </c>
      <c r="G24" s="114">
        <v>24</v>
      </c>
      <c r="H24" s="114">
        <v>29</v>
      </c>
      <c r="I24" s="140">
        <v>31</v>
      </c>
      <c r="J24" s="115">
        <v>-4</v>
      </c>
      <c r="K24" s="116">
        <v>-12.903225806451612</v>
      </c>
    </row>
    <row r="25" spans="1:11" ht="14.1" customHeight="1" x14ac:dyDescent="0.2">
      <c r="A25" s="306">
        <v>25</v>
      </c>
      <c r="B25" s="307" t="s">
        <v>242</v>
      </c>
      <c r="C25" s="308"/>
      <c r="D25" s="113">
        <v>2.0689655172413794</v>
      </c>
      <c r="E25" s="115">
        <v>57</v>
      </c>
      <c r="F25" s="114">
        <v>53</v>
      </c>
      <c r="G25" s="114">
        <v>51</v>
      </c>
      <c r="H25" s="114">
        <v>51</v>
      </c>
      <c r="I25" s="140">
        <v>56</v>
      </c>
      <c r="J25" s="115">
        <v>1</v>
      </c>
      <c r="K25" s="116">
        <v>1.7857142857142858</v>
      </c>
    </row>
    <row r="26" spans="1:11" ht="14.1" customHeight="1" x14ac:dyDescent="0.2">
      <c r="A26" s="306">
        <v>26</v>
      </c>
      <c r="B26" s="307" t="s">
        <v>243</v>
      </c>
      <c r="C26" s="308"/>
      <c r="D26" s="113">
        <v>0.79854809437386565</v>
      </c>
      <c r="E26" s="115">
        <v>22</v>
      </c>
      <c r="F26" s="114">
        <v>22</v>
      </c>
      <c r="G26" s="114">
        <v>24</v>
      </c>
      <c r="H26" s="114">
        <v>26</v>
      </c>
      <c r="I26" s="140">
        <v>27</v>
      </c>
      <c r="J26" s="115">
        <v>-5</v>
      </c>
      <c r="K26" s="116">
        <v>-18.518518518518519</v>
      </c>
    </row>
    <row r="27" spans="1:11" ht="14.1" customHeight="1" x14ac:dyDescent="0.2">
      <c r="A27" s="306">
        <v>27</v>
      </c>
      <c r="B27" s="307" t="s">
        <v>244</v>
      </c>
      <c r="C27" s="308"/>
      <c r="D27" s="113">
        <v>0.29038112522686027</v>
      </c>
      <c r="E27" s="115">
        <v>8</v>
      </c>
      <c r="F27" s="114">
        <v>9</v>
      </c>
      <c r="G27" s="114">
        <v>13</v>
      </c>
      <c r="H27" s="114">
        <v>10</v>
      </c>
      <c r="I27" s="140">
        <v>6</v>
      </c>
      <c r="J27" s="115">
        <v>2</v>
      </c>
      <c r="K27" s="116">
        <v>33.333333333333336</v>
      </c>
    </row>
    <row r="28" spans="1:11" ht="14.1" customHeight="1" x14ac:dyDescent="0.2">
      <c r="A28" s="306">
        <v>28</v>
      </c>
      <c r="B28" s="307" t="s">
        <v>245</v>
      </c>
      <c r="C28" s="308"/>
      <c r="D28" s="113">
        <v>0.32667876588021777</v>
      </c>
      <c r="E28" s="115">
        <v>9</v>
      </c>
      <c r="F28" s="114">
        <v>9</v>
      </c>
      <c r="G28" s="114">
        <v>9</v>
      </c>
      <c r="H28" s="114">
        <v>9</v>
      </c>
      <c r="I28" s="140">
        <v>8</v>
      </c>
      <c r="J28" s="115">
        <v>1</v>
      </c>
      <c r="K28" s="116">
        <v>12.5</v>
      </c>
    </row>
    <row r="29" spans="1:11" ht="14.1" customHeight="1" x14ac:dyDescent="0.2">
      <c r="A29" s="306">
        <v>29</v>
      </c>
      <c r="B29" s="307" t="s">
        <v>246</v>
      </c>
      <c r="C29" s="308"/>
      <c r="D29" s="113">
        <v>4.0290381125226862</v>
      </c>
      <c r="E29" s="115">
        <v>111</v>
      </c>
      <c r="F29" s="114">
        <v>122</v>
      </c>
      <c r="G29" s="114">
        <v>133</v>
      </c>
      <c r="H29" s="114">
        <v>134</v>
      </c>
      <c r="I29" s="140">
        <v>133</v>
      </c>
      <c r="J29" s="115">
        <v>-22</v>
      </c>
      <c r="K29" s="116">
        <v>-16.541353383458645</v>
      </c>
    </row>
    <row r="30" spans="1:11" ht="14.1" customHeight="1" x14ac:dyDescent="0.2">
      <c r="A30" s="306" t="s">
        <v>247</v>
      </c>
      <c r="B30" s="307" t="s">
        <v>248</v>
      </c>
      <c r="C30" s="308"/>
      <c r="D30" s="113">
        <v>0.43557168784029038</v>
      </c>
      <c r="E30" s="115">
        <v>12</v>
      </c>
      <c r="F30" s="114">
        <v>13</v>
      </c>
      <c r="G30" s="114">
        <v>15</v>
      </c>
      <c r="H30" s="114">
        <v>13</v>
      </c>
      <c r="I30" s="140">
        <v>13</v>
      </c>
      <c r="J30" s="115">
        <v>-1</v>
      </c>
      <c r="K30" s="116">
        <v>-7.6923076923076925</v>
      </c>
    </row>
    <row r="31" spans="1:11" ht="14.1" customHeight="1" x14ac:dyDescent="0.2">
      <c r="A31" s="306" t="s">
        <v>249</v>
      </c>
      <c r="B31" s="307" t="s">
        <v>250</v>
      </c>
      <c r="C31" s="308"/>
      <c r="D31" s="113">
        <v>3.5934664246823957</v>
      </c>
      <c r="E31" s="115">
        <v>99</v>
      </c>
      <c r="F31" s="114">
        <v>109</v>
      </c>
      <c r="G31" s="114">
        <v>118</v>
      </c>
      <c r="H31" s="114">
        <v>121</v>
      </c>
      <c r="I31" s="140">
        <v>120</v>
      </c>
      <c r="J31" s="115">
        <v>-21</v>
      </c>
      <c r="K31" s="116">
        <v>-17.5</v>
      </c>
    </row>
    <row r="32" spans="1:11" ht="14.1" customHeight="1" x14ac:dyDescent="0.2">
      <c r="A32" s="306">
        <v>31</v>
      </c>
      <c r="B32" s="307" t="s">
        <v>251</v>
      </c>
      <c r="C32" s="308"/>
      <c r="D32" s="113" t="s">
        <v>513</v>
      </c>
      <c r="E32" s="115" t="s">
        <v>513</v>
      </c>
      <c r="F32" s="114" t="s">
        <v>513</v>
      </c>
      <c r="G32" s="114" t="s">
        <v>513</v>
      </c>
      <c r="H32" s="114" t="s">
        <v>513</v>
      </c>
      <c r="I32" s="140" t="s">
        <v>513</v>
      </c>
      <c r="J32" s="115" t="s">
        <v>513</v>
      </c>
      <c r="K32" s="116" t="s">
        <v>513</v>
      </c>
    </row>
    <row r="33" spans="1:11" ht="14.1" customHeight="1" x14ac:dyDescent="0.2">
      <c r="A33" s="306">
        <v>32</v>
      </c>
      <c r="B33" s="307" t="s">
        <v>252</v>
      </c>
      <c r="C33" s="308"/>
      <c r="D33" s="113">
        <v>0.58076225045372054</v>
      </c>
      <c r="E33" s="115">
        <v>16</v>
      </c>
      <c r="F33" s="114">
        <v>15</v>
      </c>
      <c r="G33" s="114">
        <v>15</v>
      </c>
      <c r="H33" s="114">
        <v>13</v>
      </c>
      <c r="I33" s="140">
        <v>16</v>
      </c>
      <c r="J33" s="115">
        <v>0</v>
      </c>
      <c r="K33" s="116">
        <v>0</v>
      </c>
    </row>
    <row r="34" spans="1:11" ht="14.1" customHeight="1" x14ac:dyDescent="0.2">
      <c r="A34" s="306">
        <v>33</v>
      </c>
      <c r="B34" s="307" t="s">
        <v>253</v>
      </c>
      <c r="C34" s="308"/>
      <c r="D34" s="113">
        <v>0.43557168784029038</v>
      </c>
      <c r="E34" s="115">
        <v>12</v>
      </c>
      <c r="F34" s="114">
        <v>8</v>
      </c>
      <c r="G34" s="114">
        <v>12</v>
      </c>
      <c r="H34" s="114">
        <v>12</v>
      </c>
      <c r="I34" s="140">
        <v>11</v>
      </c>
      <c r="J34" s="115">
        <v>1</v>
      </c>
      <c r="K34" s="116">
        <v>9.0909090909090917</v>
      </c>
    </row>
    <row r="35" spans="1:11" ht="14.1" customHeight="1" x14ac:dyDescent="0.2">
      <c r="A35" s="306">
        <v>34</v>
      </c>
      <c r="B35" s="307" t="s">
        <v>254</v>
      </c>
      <c r="C35" s="308"/>
      <c r="D35" s="113">
        <v>7.259528130671506</v>
      </c>
      <c r="E35" s="115">
        <v>200</v>
      </c>
      <c r="F35" s="114">
        <v>201</v>
      </c>
      <c r="G35" s="114">
        <v>205</v>
      </c>
      <c r="H35" s="114">
        <v>203</v>
      </c>
      <c r="I35" s="140">
        <v>196</v>
      </c>
      <c r="J35" s="115">
        <v>4</v>
      </c>
      <c r="K35" s="116">
        <v>2.0408163265306123</v>
      </c>
    </row>
    <row r="36" spans="1:11" ht="14.1" customHeight="1" x14ac:dyDescent="0.2">
      <c r="A36" s="306">
        <v>41</v>
      </c>
      <c r="B36" s="307" t="s">
        <v>255</v>
      </c>
      <c r="C36" s="308"/>
      <c r="D36" s="113">
        <v>0.29038112522686027</v>
      </c>
      <c r="E36" s="115">
        <v>8</v>
      </c>
      <c r="F36" s="114">
        <v>9</v>
      </c>
      <c r="G36" s="114">
        <v>8</v>
      </c>
      <c r="H36" s="114">
        <v>8</v>
      </c>
      <c r="I36" s="140">
        <v>7</v>
      </c>
      <c r="J36" s="115">
        <v>1</v>
      </c>
      <c r="K36" s="116">
        <v>14.285714285714286</v>
      </c>
    </row>
    <row r="37" spans="1:11" ht="14.1" customHeight="1" x14ac:dyDescent="0.2">
      <c r="A37" s="306">
        <v>42</v>
      </c>
      <c r="B37" s="307" t="s">
        <v>256</v>
      </c>
      <c r="C37" s="308"/>
      <c r="D37" s="113" t="s">
        <v>513</v>
      </c>
      <c r="E37" s="115" t="s">
        <v>513</v>
      </c>
      <c r="F37" s="114" t="s">
        <v>513</v>
      </c>
      <c r="G37" s="114" t="s">
        <v>513</v>
      </c>
      <c r="H37" s="114" t="s">
        <v>513</v>
      </c>
      <c r="I37" s="140" t="s">
        <v>513</v>
      </c>
      <c r="J37" s="115" t="s">
        <v>513</v>
      </c>
      <c r="K37" s="116" t="s">
        <v>513</v>
      </c>
    </row>
    <row r="38" spans="1:11" ht="14.1" customHeight="1" x14ac:dyDescent="0.2">
      <c r="A38" s="306">
        <v>43</v>
      </c>
      <c r="B38" s="307" t="s">
        <v>257</v>
      </c>
      <c r="C38" s="308"/>
      <c r="D38" s="113">
        <v>0.14519056261343014</v>
      </c>
      <c r="E38" s="115">
        <v>4</v>
      </c>
      <c r="F38" s="114">
        <v>4</v>
      </c>
      <c r="G38" s="114">
        <v>6</v>
      </c>
      <c r="H38" s="114">
        <v>5</v>
      </c>
      <c r="I38" s="140">
        <v>4</v>
      </c>
      <c r="J38" s="115">
        <v>0</v>
      </c>
      <c r="K38" s="116">
        <v>0</v>
      </c>
    </row>
    <row r="39" spans="1:11" ht="14.1" customHeight="1" x14ac:dyDescent="0.2">
      <c r="A39" s="306">
        <v>51</v>
      </c>
      <c r="B39" s="307" t="s">
        <v>258</v>
      </c>
      <c r="C39" s="308"/>
      <c r="D39" s="113">
        <v>8.1669691470054442</v>
      </c>
      <c r="E39" s="115">
        <v>225</v>
      </c>
      <c r="F39" s="114">
        <v>219</v>
      </c>
      <c r="G39" s="114">
        <v>217</v>
      </c>
      <c r="H39" s="114">
        <v>221</v>
      </c>
      <c r="I39" s="140">
        <v>206</v>
      </c>
      <c r="J39" s="115">
        <v>19</v>
      </c>
      <c r="K39" s="116">
        <v>9.2233009708737868</v>
      </c>
    </row>
    <row r="40" spans="1:11" ht="14.1" customHeight="1" x14ac:dyDescent="0.2">
      <c r="A40" s="306" t="s">
        <v>259</v>
      </c>
      <c r="B40" s="307" t="s">
        <v>260</v>
      </c>
      <c r="C40" s="308"/>
      <c r="D40" s="113">
        <v>8.0580762250453724</v>
      </c>
      <c r="E40" s="115">
        <v>222</v>
      </c>
      <c r="F40" s="114">
        <v>216</v>
      </c>
      <c r="G40" s="114">
        <v>214</v>
      </c>
      <c r="H40" s="114">
        <v>219</v>
      </c>
      <c r="I40" s="140">
        <v>204</v>
      </c>
      <c r="J40" s="115">
        <v>18</v>
      </c>
      <c r="K40" s="116">
        <v>8.8235294117647065</v>
      </c>
    </row>
    <row r="41" spans="1:11" ht="14.1" customHeight="1" x14ac:dyDescent="0.2">
      <c r="A41" s="306"/>
      <c r="B41" s="307" t="s">
        <v>261</v>
      </c>
      <c r="C41" s="308"/>
      <c r="D41" s="113">
        <v>2.1415607985480944</v>
      </c>
      <c r="E41" s="115">
        <v>59</v>
      </c>
      <c r="F41" s="114">
        <v>60</v>
      </c>
      <c r="G41" s="114">
        <v>59</v>
      </c>
      <c r="H41" s="114">
        <v>61</v>
      </c>
      <c r="I41" s="140">
        <v>52</v>
      </c>
      <c r="J41" s="115">
        <v>7</v>
      </c>
      <c r="K41" s="116">
        <v>13.461538461538462</v>
      </c>
    </row>
    <row r="42" spans="1:11" ht="14.1" customHeight="1" x14ac:dyDescent="0.2">
      <c r="A42" s="306">
        <v>52</v>
      </c>
      <c r="B42" s="307" t="s">
        <v>262</v>
      </c>
      <c r="C42" s="308"/>
      <c r="D42" s="113">
        <v>6.5698729582577133</v>
      </c>
      <c r="E42" s="115">
        <v>181</v>
      </c>
      <c r="F42" s="114">
        <v>189</v>
      </c>
      <c r="G42" s="114">
        <v>187</v>
      </c>
      <c r="H42" s="114">
        <v>191</v>
      </c>
      <c r="I42" s="140">
        <v>182</v>
      </c>
      <c r="J42" s="115">
        <v>-1</v>
      </c>
      <c r="K42" s="116">
        <v>-0.5494505494505495</v>
      </c>
    </row>
    <row r="43" spans="1:11" ht="14.1" customHeight="1" x14ac:dyDescent="0.2">
      <c r="A43" s="306" t="s">
        <v>263</v>
      </c>
      <c r="B43" s="307" t="s">
        <v>264</v>
      </c>
      <c r="C43" s="308"/>
      <c r="D43" s="113">
        <v>6.4246823956442833</v>
      </c>
      <c r="E43" s="115">
        <v>177</v>
      </c>
      <c r="F43" s="114">
        <v>181</v>
      </c>
      <c r="G43" s="114">
        <v>179</v>
      </c>
      <c r="H43" s="114">
        <v>182</v>
      </c>
      <c r="I43" s="140">
        <v>174</v>
      </c>
      <c r="J43" s="115">
        <v>3</v>
      </c>
      <c r="K43" s="116">
        <v>1.7241379310344827</v>
      </c>
    </row>
    <row r="44" spans="1:11" ht="14.1" customHeight="1" x14ac:dyDescent="0.2">
      <c r="A44" s="306">
        <v>53</v>
      </c>
      <c r="B44" s="307" t="s">
        <v>265</v>
      </c>
      <c r="C44" s="308"/>
      <c r="D44" s="113">
        <v>1.4156079854809438</v>
      </c>
      <c r="E44" s="115">
        <v>39</v>
      </c>
      <c r="F44" s="114">
        <v>45</v>
      </c>
      <c r="G44" s="114">
        <v>42</v>
      </c>
      <c r="H44" s="114">
        <v>41</v>
      </c>
      <c r="I44" s="140">
        <v>36</v>
      </c>
      <c r="J44" s="115">
        <v>3</v>
      </c>
      <c r="K44" s="116">
        <v>8.3333333333333339</v>
      </c>
    </row>
    <row r="45" spans="1:11" ht="14.1" customHeight="1" x14ac:dyDescent="0.2">
      <c r="A45" s="306" t="s">
        <v>266</v>
      </c>
      <c r="B45" s="307" t="s">
        <v>267</v>
      </c>
      <c r="C45" s="308"/>
      <c r="D45" s="113">
        <v>1.3793103448275863</v>
      </c>
      <c r="E45" s="115">
        <v>38</v>
      </c>
      <c r="F45" s="114">
        <v>44</v>
      </c>
      <c r="G45" s="114">
        <v>41</v>
      </c>
      <c r="H45" s="114">
        <v>40</v>
      </c>
      <c r="I45" s="140">
        <v>35</v>
      </c>
      <c r="J45" s="115">
        <v>3</v>
      </c>
      <c r="K45" s="116">
        <v>8.5714285714285712</v>
      </c>
    </row>
    <row r="46" spans="1:11" ht="14.1" customHeight="1" x14ac:dyDescent="0.2">
      <c r="A46" s="306">
        <v>54</v>
      </c>
      <c r="B46" s="307" t="s">
        <v>268</v>
      </c>
      <c r="C46" s="308"/>
      <c r="D46" s="113">
        <v>16.406533575317603</v>
      </c>
      <c r="E46" s="115">
        <v>452</v>
      </c>
      <c r="F46" s="114">
        <v>451</v>
      </c>
      <c r="G46" s="114">
        <v>441</v>
      </c>
      <c r="H46" s="114">
        <v>446</v>
      </c>
      <c r="I46" s="140">
        <v>429</v>
      </c>
      <c r="J46" s="115">
        <v>23</v>
      </c>
      <c r="K46" s="116">
        <v>5.3613053613053614</v>
      </c>
    </row>
    <row r="47" spans="1:11" ht="14.1" customHeight="1" x14ac:dyDescent="0.2">
      <c r="A47" s="306">
        <v>61</v>
      </c>
      <c r="B47" s="307" t="s">
        <v>269</v>
      </c>
      <c r="C47" s="308"/>
      <c r="D47" s="113">
        <v>0.50816696914700543</v>
      </c>
      <c r="E47" s="115">
        <v>14</v>
      </c>
      <c r="F47" s="114">
        <v>17</v>
      </c>
      <c r="G47" s="114">
        <v>15</v>
      </c>
      <c r="H47" s="114">
        <v>16</v>
      </c>
      <c r="I47" s="140">
        <v>15</v>
      </c>
      <c r="J47" s="115">
        <v>-1</v>
      </c>
      <c r="K47" s="116">
        <v>-6.666666666666667</v>
      </c>
    </row>
    <row r="48" spans="1:11" ht="14.1" customHeight="1" x14ac:dyDescent="0.2">
      <c r="A48" s="306">
        <v>62</v>
      </c>
      <c r="B48" s="307" t="s">
        <v>270</v>
      </c>
      <c r="C48" s="308"/>
      <c r="D48" s="113">
        <v>9.6551724137931032</v>
      </c>
      <c r="E48" s="115">
        <v>266</v>
      </c>
      <c r="F48" s="114">
        <v>299</v>
      </c>
      <c r="G48" s="114">
        <v>302</v>
      </c>
      <c r="H48" s="114">
        <v>312</v>
      </c>
      <c r="I48" s="140">
        <v>289</v>
      </c>
      <c r="J48" s="115">
        <v>-23</v>
      </c>
      <c r="K48" s="116">
        <v>-7.9584775086505193</v>
      </c>
    </row>
    <row r="49" spans="1:11" ht="14.1" customHeight="1" x14ac:dyDescent="0.2">
      <c r="A49" s="306">
        <v>63</v>
      </c>
      <c r="B49" s="307" t="s">
        <v>271</v>
      </c>
      <c r="C49" s="308"/>
      <c r="D49" s="113">
        <v>15.063520871143377</v>
      </c>
      <c r="E49" s="115">
        <v>415</v>
      </c>
      <c r="F49" s="114">
        <v>502</v>
      </c>
      <c r="G49" s="114">
        <v>495</v>
      </c>
      <c r="H49" s="114">
        <v>506</v>
      </c>
      <c r="I49" s="140">
        <v>459</v>
      </c>
      <c r="J49" s="115">
        <v>-44</v>
      </c>
      <c r="K49" s="116">
        <v>-9.5860566448801752</v>
      </c>
    </row>
    <row r="50" spans="1:11" ht="14.1" customHeight="1" x14ac:dyDescent="0.2">
      <c r="A50" s="306" t="s">
        <v>272</v>
      </c>
      <c r="B50" s="307" t="s">
        <v>273</v>
      </c>
      <c r="C50" s="308"/>
      <c r="D50" s="113">
        <v>2.6134301270417422</v>
      </c>
      <c r="E50" s="115">
        <v>72</v>
      </c>
      <c r="F50" s="114">
        <v>78</v>
      </c>
      <c r="G50" s="114">
        <v>80</v>
      </c>
      <c r="H50" s="114">
        <v>70</v>
      </c>
      <c r="I50" s="140">
        <v>73</v>
      </c>
      <c r="J50" s="115">
        <v>-1</v>
      </c>
      <c r="K50" s="116">
        <v>-1.3698630136986301</v>
      </c>
    </row>
    <row r="51" spans="1:11" ht="14.1" customHeight="1" x14ac:dyDescent="0.2">
      <c r="A51" s="306" t="s">
        <v>274</v>
      </c>
      <c r="B51" s="307" t="s">
        <v>275</v>
      </c>
      <c r="C51" s="308"/>
      <c r="D51" s="113">
        <v>11.796733212341199</v>
      </c>
      <c r="E51" s="115">
        <v>325</v>
      </c>
      <c r="F51" s="114">
        <v>407</v>
      </c>
      <c r="G51" s="114">
        <v>396</v>
      </c>
      <c r="H51" s="114">
        <v>416</v>
      </c>
      <c r="I51" s="140">
        <v>367</v>
      </c>
      <c r="J51" s="115">
        <v>-42</v>
      </c>
      <c r="K51" s="116">
        <v>-11.444141689373296</v>
      </c>
    </row>
    <row r="52" spans="1:11" ht="14.1" customHeight="1" x14ac:dyDescent="0.2">
      <c r="A52" s="306">
        <v>71</v>
      </c>
      <c r="B52" s="307" t="s">
        <v>276</v>
      </c>
      <c r="C52" s="308"/>
      <c r="D52" s="113">
        <v>11.179673321234119</v>
      </c>
      <c r="E52" s="115">
        <v>308</v>
      </c>
      <c r="F52" s="114">
        <v>307</v>
      </c>
      <c r="G52" s="114">
        <v>309</v>
      </c>
      <c r="H52" s="114">
        <v>310</v>
      </c>
      <c r="I52" s="140">
        <v>303</v>
      </c>
      <c r="J52" s="115">
        <v>5</v>
      </c>
      <c r="K52" s="116">
        <v>1.6501650165016502</v>
      </c>
    </row>
    <row r="53" spans="1:11" ht="14.1" customHeight="1" x14ac:dyDescent="0.2">
      <c r="A53" s="306" t="s">
        <v>277</v>
      </c>
      <c r="B53" s="307" t="s">
        <v>278</v>
      </c>
      <c r="C53" s="308"/>
      <c r="D53" s="113">
        <v>0.90744101633393826</v>
      </c>
      <c r="E53" s="115">
        <v>25</v>
      </c>
      <c r="F53" s="114">
        <v>24</v>
      </c>
      <c r="G53" s="114">
        <v>27</v>
      </c>
      <c r="H53" s="114">
        <v>28</v>
      </c>
      <c r="I53" s="140">
        <v>25</v>
      </c>
      <c r="J53" s="115">
        <v>0</v>
      </c>
      <c r="K53" s="116">
        <v>0</v>
      </c>
    </row>
    <row r="54" spans="1:11" ht="14.1" customHeight="1" x14ac:dyDescent="0.2">
      <c r="A54" s="306" t="s">
        <v>279</v>
      </c>
      <c r="B54" s="307" t="s">
        <v>280</v>
      </c>
      <c r="C54" s="308"/>
      <c r="D54" s="113">
        <v>9.8003629764065341</v>
      </c>
      <c r="E54" s="115">
        <v>270</v>
      </c>
      <c r="F54" s="114">
        <v>269</v>
      </c>
      <c r="G54" s="114">
        <v>269</v>
      </c>
      <c r="H54" s="114">
        <v>268</v>
      </c>
      <c r="I54" s="140">
        <v>266</v>
      </c>
      <c r="J54" s="115">
        <v>4</v>
      </c>
      <c r="K54" s="116">
        <v>1.5037593984962405</v>
      </c>
    </row>
    <row r="55" spans="1:11" ht="14.1" customHeight="1" x14ac:dyDescent="0.2">
      <c r="A55" s="306">
        <v>72</v>
      </c>
      <c r="B55" s="307" t="s">
        <v>281</v>
      </c>
      <c r="C55" s="308"/>
      <c r="D55" s="113">
        <v>1.0889292196007259</v>
      </c>
      <c r="E55" s="115">
        <v>30</v>
      </c>
      <c r="F55" s="114">
        <v>28</v>
      </c>
      <c r="G55" s="114">
        <v>29</v>
      </c>
      <c r="H55" s="114">
        <v>28</v>
      </c>
      <c r="I55" s="140">
        <v>27</v>
      </c>
      <c r="J55" s="115">
        <v>3</v>
      </c>
      <c r="K55" s="116">
        <v>11.111111111111111</v>
      </c>
    </row>
    <row r="56" spans="1:11" ht="14.1" customHeight="1" x14ac:dyDescent="0.2">
      <c r="A56" s="306" t="s">
        <v>282</v>
      </c>
      <c r="B56" s="307" t="s">
        <v>283</v>
      </c>
      <c r="C56" s="308"/>
      <c r="D56" s="113">
        <v>0.18148820326678766</v>
      </c>
      <c r="E56" s="115">
        <v>5</v>
      </c>
      <c r="F56" s="114">
        <v>3</v>
      </c>
      <c r="G56" s="114">
        <v>3</v>
      </c>
      <c r="H56" s="114">
        <v>3</v>
      </c>
      <c r="I56" s="140">
        <v>3</v>
      </c>
      <c r="J56" s="115">
        <v>2</v>
      </c>
      <c r="K56" s="116">
        <v>66.666666666666671</v>
      </c>
    </row>
    <row r="57" spans="1:11" ht="14.1" customHeight="1" x14ac:dyDescent="0.2">
      <c r="A57" s="306" t="s">
        <v>284</v>
      </c>
      <c r="B57" s="307" t="s">
        <v>285</v>
      </c>
      <c r="C57" s="308"/>
      <c r="D57" s="113">
        <v>0.72595281306715065</v>
      </c>
      <c r="E57" s="115">
        <v>20</v>
      </c>
      <c r="F57" s="114">
        <v>19</v>
      </c>
      <c r="G57" s="114">
        <v>20</v>
      </c>
      <c r="H57" s="114">
        <v>18</v>
      </c>
      <c r="I57" s="140">
        <v>17</v>
      </c>
      <c r="J57" s="115">
        <v>3</v>
      </c>
      <c r="K57" s="116">
        <v>17.647058823529413</v>
      </c>
    </row>
    <row r="58" spans="1:11" ht="14.1" customHeight="1" x14ac:dyDescent="0.2">
      <c r="A58" s="306">
        <v>73</v>
      </c>
      <c r="B58" s="307" t="s">
        <v>286</v>
      </c>
      <c r="C58" s="308"/>
      <c r="D58" s="113">
        <v>0.98003629764065336</v>
      </c>
      <c r="E58" s="115">
        <v>27</v>
      </c>
      <c r="F58" s="114">
        <v>22</v>
      </c>
      <c r="G58" s="114">
        <v>19</v>
      </c>
      <c r="H58" s="114">
        <v>17</v>
      </c>
      <c r="I58" s="140">
        <v>20</v>
      </c>
      <c r="J58" s="115">
        <v>7</v>
      </c>
      <c r="K58" s="116">
        <v>35</v>
      </c>
    </row>
    <row r="59" spans="1:11" ht="14.1" customHeight="1" x14ac:dyDescent="0.2">
      <c r="A59" s="306" t="s">
        <v>287</v>
      </c>
      <c r="B59" s="307" t="s">
        <v>288</v>
      </c>
      <c r="C59" s="308"/>
      <c r="D59" s="113">
        <v>0.76225045372050815</v>
      </c>
      <c r="E59" s="115">
        <v>21</v>
      </c>
      <c r="F59" s="114">
        <v>17</v>
      </c>
      <c r="G59" s="114">
        <v>16</v>
      </c>
      <c r="H59" s="114">
        <v>14</v>
      </c>
      <c r="I59" s="140">
        <v>16</v>
      </c>
      <c r="J59" s="115">
        <v>5</v>
      </c>
      <c r="K59" s="116">
        <v>31.25</v>
      </c>
    </row>
    <row r="60" spans="1:11" ht="14.1" customHeight="1" x14ac:dyDescent="0.2">
      <c r="A60" s="306">
        <v>81</v>
      </c>
      <c r="B60" s="307" t="s">
        <v>289</v>
      </c>
      <c r="C60" s="308"/>
      <c r="D60" s="113">
        <v>3.1578947368421053</v>
      </c>
      <c r="E60" s="115">
        <v>87</v>
      </c>
      <c r="F60" s="114">
        <v>90</v>
      </c>
      <c r="G60" s="114">
        <v>87</v>
      </c>
      <c r="H60" s="114">
        <v>85</v>
      </c>
      <c r="I60" s="140">
        <v>77</v>
      </c>
      <c r="J60" s="115">
        <v>10</v>
      </c>
      <c r="K60" s="116">
        <v>12.987012987012987</v>
      </c>
    </row>
    <row r="61" spans="1:11" ht="14.1" customHeight="1" x14ac:dyDescent="0.2">
      <c r="A61" s="306" t="s">
        <v>290</v>
      </c>
      <c r="B61" s="307" t="s">
        <v>291</v>
      </c>
      <c r="C61" s="308"/>
      <c r="D61" s="113">
        <v>1.3430127041742286</v>
      </c>
      <c r="E61" s="115">
        <v>37</v>
      </c>
      <c r="F61" s="114">
        <v>36</v>
      </c>
      <c r="G61" s="114">
        <v>30</v>
      </c>
      <c r="H61" s="114">
        <v>30</v>
      </c>
      <c r="I61" s="140">
        <v>26</v>
      </c>
      <c r="J61" s="115">
        <v>11</v>
      </c>
      <c r="K61" s="116">
        <v>42.307692307692307</v>
      </c>
    </row>
    <row r="62" spans="1:11" ht="14.1" customHeight="1" x14ac:dyDescent="0.2">
      <c r="A62" s="306" t="s">
        <v>292</v>
      </c>
      <c r="B62" s="307" t="s">
        <v>293</v>
      </c>
      <c r="C62" s="308"/>
      <c r="D62" s="113">
        <v>0.65335753176043554</v>
      </c>
      <c r="E62" s="115">
        <v>18</v>
      </c>
      <c r="F62" s="114">
        <v>23</v>
      </c>
      <c r="G62" s="114">
        <v>28</v>
      </c>
      <c r="H62" s="114">
        <v>25</v>
      </c>
      <c r="I62" s="140">
        <v>24</v>
      </c>
      <c r="J62" s="115">
        <v>-6</v>
      </c>
      <c r="K62" s="116">
        <v>-25</v>
      </c>
    </row>
    <row r="63" spans="1:11" ht="14.1" customHeight="1" x14ac:dyDescent="0.2">
      <c r="A63" s="306"/>
      <c r="B63" s="307" t="s">
        <v>294</v>
      </c>
      <c r="C63" s="308"/>
      <c r="D63" s="113">
        <v>0.43557168784029038</v>
      </c>
      <c r="E63" s="115">
        <v>12</v>
      </c>
      <c r="F63" s="114">
        <v>16</v>
      </c>
      <c r="G63" s="114">
        <v>17</v>
      </c>
      <c r="H63" s="114">
        <v>17</v>
      </c>
      <c r="I63" s="140">
        <v>20</v>
      </c>
      <c r="J63" s="115">
        <v>-8</v>
      </c>
      <c r="K63" s="116">
        <v>-40</v>
      </c>
    </row>
    <row r="64" spans="1:11" ht="14.1" customHeight="1" x14ac:dyDescent="0.2">
      <c r="A64" s="306" t="s">
        <v>295</v>
      </c>
      <c r="B64" s="307" t="s">
        <v>296</v>
      </c>
      <c r="C64" s="308"/>
      <c r="D64" s="113">
        <v>0.14519056261343014</v>
      </c>
      <c r="E64" s="115">
        <v>4</v>
      </c>
      <c r="F64" s="114">
        <v>5</v>
      </c>
      <c r="G64" s="114">
        <v>5</v>
      </c>
      <c r="H64" s="114">
        <v>5</v>
      </c>
      <c r="I64" s="140">
        <v>5</v>
      </c>
      <c r="J64" s="115">
        <v>-1</v>
      </c>
      <c r="K64" s="116">
        <v>-20</v>
      </c>
    </row>
    <row r="65" spans="1:11" ht="14.1" customHeight="1" x14ac:dyDescent="0.2">
      <c r="A65" s="306" t="s">
        <v>297</v>
      </c>
      <c r="B65" s="307" t="s">
        <v>298</v>
      </c>
      <c r="C65" s="308"/>
      <c r="D65" s="113">
        <v>0.72595281306715065</v>
      </c>
      <c r="E65" s="115">
        <v>20</v>
      </c>
      <c r="F65" s="114">
        <v>19</v>
      </c>
      <c r="G65" s="114">
        <v>15</v>
      </c>
      <c r="H65" s="114">
        <v>16</v>
      </c>
      <c r="I65" s="140">
        <v>12</v>
      </c>
      <c r="J65" s="115">
        <v>8</v>
      </c>
      <c r="K65" s="116">
        <v>66.666666666666671</v>
      </c>
    </row>
    <row r="66" spans="1:11" ht="14.1" customHeight="1" x14ac:dyDescent="0.2">
      <c r="A66" s="306">
        <v>82</v>
      </c>
      <c r="B66" s="307" t="s">
        <v>299</v>
      </c>
      <c r="C66" s="308"/>
      <c r="D66" s="113">
        <v>2.1415607985480944</v>
      </c>
      <c r="E66" s="115">
        <v>59</v>
      </c>
      <c r="F66" s="114">
        <v>59</v>
      </c>
      <c r="G66" s="114">
        <v>63</v>
      </c>
      <c r="H66" s="114">
        <v>59</v>
      </c>
      <c r="I66" s="140">
        <v>61</v>
      </c>
      <c r="J66" s="115">
        <v>-2</v>
      </c>
      <c r="K66" s="116">
        <v>-3.278688524590164</v>
      </c>
    </row>
    <row r="67" spans="1:11" ht="14.1" customHeight="1" x14ac:dyDescent="0.2">
      <c r="A67" s="306" t="s">
        <v>300</v>
      </c>
      <c r="B67" s="307" t="s">
        <v>301</v>
      </c>
      <c r="C67" s="308"/>
      <c r="D67" s="113">
        <v>0.83484573502722326</v>
      </c>
      <c r="E67" s="115">
        <v>23</v>
      </c>
      <c r="F67" s="114">
        <v>19</v>
      </c>
      <c r="G67" s="114">
        <v>20</v>
      </c>
      <c r="H67" s="114">
        <v>22</v>
      </c>
      <c r="I67" s="140">
        <v>22</v>
      </c>
      <c r="J67" s="115">
        <v>1</v>
      </c>
      <c r="K67" s="116">
        <v>4.5454545454545459</v>
      </c>
    </row>
    <row r="68" spans="1:11" ht="14.1" customHeight="1" x14ac:dyDescent="0.2">
      <c r="A68" s="306" t="s">
        <v>302</v>
      </c>
      <c r="B68" s="307" t="s">
        <v>303</v>
      </c>
      <c r="C68" s="308"/>
      <c r="D68" s="113">
        <v>1.0163339382940109</v>
      </c>
      <c r="E68" s="115">
        <v>28</v>
      </c>
      <c r="F68" s="114">
        <v>32</v>
      </c>
      <c r="G68" s="114">
        <v>34</v>
      </c>
      <c r="H68" s="114">
        <v>28</v>
      </c>
      <c r="I68" s="140">
        <v>29</v>
      </c>
      <c r="J68" s="115">
        <v>-1</v>
      </c>
      <c r="K68" s="116">
        <v>-3.4482758620689653</v>
      </c>
    </row>
    <row r="69" spans="1:11" ht="14.1" customHeight="1" x14ac:dyDescent="0.2">
      <c r="A69" s="306">
        <v>83</v>
      </c>
      <c r="B69" s="307" t="s">
        <v>304</v>
      </c>
      <c r="C69" s="308"/>
      <c r="D69" s="113">
        <v>1.4519056261343013</v>
      </c>
      <c r="E69" s="115">
        <v>40</v>
      </c>
      <c r="F69" s="114">
        <v>44</v>
      </c>
      <c r="G69" s="114">
        <v>41</v>
      </c>
      <c r="H69" s="114">
        <v>40</v>
      </c>
      <c r="I69" s="140">
        <v>35</v>
      </c>
      <c r="J69" s="115">
        <v>5</v>
      </c>
      <c r="K69" s="116">
        <v>14.285714285714286</v>
      </c>
    </row>
    <row r="70" spans="1:11" ht="14.1" customHeight="1" x14ac:dyDescent="0.2">
      <c r="A70" s="306" t="s">
        <v>305</v>
      </c>
      <c r="B70" s="307" t="s">
        <v>306</v>
      </c>
      <c r="C70" s="308"/>
      <c r="D70" s="113">
        <v>0.72595281306715065</v>
      </c>
      <c r="E70" s="115">
        <v>20</v>
      </c>
      <c r="F70" s="114">
        <v>21</v>
      </c>
      <c r="G70" s="114">
        <v>21</v>
      </c>
      <c r="H70" s="114">
        <v>22</v>
      </c>
      <c r="I70" s="140">
        <v>21</v>
      </c>
      <c r="J70" s="115">
        <v>-1</v>
      </c>
      <c r="K70" s="116">
        <v>-4.7619047619047619</v>
      </c>
    </row>
    <row r="71" spans="1:11" ht="14.1" customHeight="1" x14ac:dyDescent="0.2">
      <c r="A71" s="306"/>
      <c r="B71" s="307" t="s">
        <v>307</v>
      </c>
      <c r="C71" s="308"/>
      <c r="D71" s="113">
        <v>0.47186932849364793</v>
      </c>
      <c r="E71" s="115">
        <v>13</v>
      </c>
      <c r="F71" s="114">
        <v>15</v>
      </c>
      <c r="G71" s="114">
        <v>15</v>
      </c>
      <c r="H71" s="114">
        <v>15</v>
      </c>
      <c r="I71" s="140">
        <v>13</v>
      </c>
      <c r="J71" s="115">
        <v>0</v>
      </c>
      <c r="K71" s="116">
        <v>0</v>
      </c>
    </row>
    <row r="72" spans="1:11" ht="14.1" customHeight="1" x14ac:dyDescent="0.2">
      <c r="A72" s="306">
        <v>84</v>
      </c>
      <c r="B72" s="307" t="s">
        <v>308</v>
      </c>
      <c r="C72" s="308"/>
      <c r="D72" s="113">
        <v>1.0889292196007259</v>
      </c>
      <c r="E72" s="115">
        <v>30</v>
      </c>
      <c r="F72" s="114">
        <v>35</v>
      </c>
      <c r="G72" s="114">
        <v>33</v>
      </c>
      <c r="H72" s="114">
        <v>33</v>
      </c>
      <c r="I72" s="140">
        <v>30</v>
      </c>
      <c r="J72" s="115">
        <v>0</v>
      </c>
      <c r="K72" s="116">
        <v>0</v>
      </c>
    </row>
    <row r="73" spans="1:11" ht="14.1" customHeight="1" x14ac:dyDescent="0.2">
      <c r="A73" s="306" t="s">
        <v>309</v>
      </c>
      <c r="B73" s="307" t="s">
        <v>310</v>
      </c>
      <c r="C73" s="308"/>
      <c r="D73" s="113" t="s">
        <v>513</v>
      </c>
      <c r="E73" s="115" t="s">
        <v>513</v>
      </c>
      <c r="F73" s="114" t="s">
        <v>513</v>
      </c>
      <c r="G73" s="114" t="s">
        <v>513</v>
      </c>
      <c r="H73" s="114" t="s">
        <v>513</v>
      </c>
      <c r="I73" s="140" t="s">
        <v>513</v>
      </c>
      <c r="J73" s="115" t="s">
        <v>513</v>
      </c>
      <c r="K73" s="116" t="s">
        <v>513</v>
      </c>
    </row>
    <row r="74" spans="1:11" ht="14.1" customHeight="1" x14ac:dyDescent="0.2">
      <c r="A74" s="306" t="s">
        <v>311</v>
      </c>
      <c r="B74" s="307" t="s">
        <v>312</v>
      </c>
      <c r="C74" s="308"/>
      <c r="D74" s="113" t="s">
        <v>513</v>
      </c>
      <c r="E74" s="115" t="s">
        <v>513</v>
      </c>
      <c r="F74" s="114" t="s">
        <v>513</v>
      </c>
      <c r="G74" s="114" t="s">
        <v>513</v>
      </c>
      <c r="H74" s="114">
        <v>3</v>
      </c>
      <c r="I74" s="140">
        <v>3</v>
      </c>
      <c r="J74" s="115" t="s">
        <v>513</v>
      </c>
      <c r="K74" s="116" t="s">
        <v>513</v>
      </c>
    </row>
    <row r="75" spans="1:11" ht="14.1" customHeight="1" x14ac:dyDescent="0.2">
      <c r="A75" s="306" t="s">
        <v>313</v>
      </c>
      <c r="B75" s="307" t="s">
        <v>314</v>
      </c>
      <c r="C75" s="308"/>
      <c r="D75" s="113">
        <v>0</v>
      </c>
      <c r="E75" s="115">
        <v>0</v>
      </c>
      <c r="F75" s="114">
        <v>0</v>
      </c>
      <c r="G75" s="114">
        <v>0</v>
      </c>
      <c r="H75" s="114">
        <v>0</v>
      </c>
      <c r="I75" s="140">
        <v>0</v>
      </c>
      <c r="J75" s="115">
        <v>0</v>
      </c>
      <c r="K75" s="116">
        <v>0</v>
      </c>
    </row>
    <row r="76" spans="1:11" ht="14.1" customHeight="1" x14ac:dyDescent="0.2">
      <c r="A76" s="306">
        <v>91</v>
      </c>
      <c r="B76" s="307" t="s">
        <v>315</v>
      </c>
      <c r="C76" s="308"/>
      <c r="D76" s="113" t="s">
        <v>513</v>
      </c>
      <c r="E76" s="115" t="s">
        <v>513</v>
      </c>
      <c r="F76" s="114">
        <v>0</v>
      </c>
      <c r="G76" s="114">
        <v>0</v>
      </c>
      <c r="H76" s="114">
        <v>0</v>
      </c>
      <c r="I76" s="140" t="s">
        <v>513</v>
      </c>
      <c r="J76" s="115" t="s">
        <v>513</v>
      </c>
      <c r="K76" s="116" t="s">
        <v>513</v>
      </c>
    </row>
    <row r="77" spans="1:11" ht="14.1" customHeight="1" x14ac:dyDescent="0.2">
      <c r="A77" s="306">
        <v>92</v>
      </c>
      <c r="B77" s="307" t="s">
        <v>316</v>
      </c>
      <c r="C77" s="308"/>
      <c r="D77" s="113" t="s">
        <v>513</v>
      </c>
      <c r="E77" s="115" t="s">
        <v>513</v>
      </c>
      <c r="F77" s="114">
        <v>3</v>
      </c>
      <c r="G77" s="114">
        <v>3</v>
      </c>
      <c r="H77" s="114">
        <v>3</v>
      </c>
      <c r="I77" s="140">
        <v>4</v>
      </c>
      <c r="J77" s="115" t="s">
        <v>513</v>
      </c>
      <c r="K77" s="116" t="s">
        <v>513</v>
      </c>
    </row>
    <row r="78" spans="1:11" ht="14.1" customHeight="1" x14ac:dyDescent="0.2">
      <c r="A78" s="306">
        <v>93</v>
      </c>
      <c r="B78" s="307" t="s">
        <v>317</v>
      </c>
      <c r="C78" s="308"/>
      <c r="D78" s="113" t="s">
        <v>513</v>
      </c>
      <c r="E78" s="115" t="s">
        <v>513</v>
      </c>
      <c r="F78" s="114" t="s">
        <v>513</v>
      </c>
      <c r="G78" s="114">
        <v>0</v>
      </c>
      <c r="H78" s="114">
        <v>0</v>
      </c>
      <c r="I78" s="140">
        <v>0</v>
      </c>
      <c r="J78" s="115" t="s">
        <v>513</v>
      </c>
      <c r="K78" s="116" t="s">
        <v>513</v>
      </c>
    </row>
    <row r="79" spans="1:11" ht="14.1" customHeight="1" x14ac:dyDescent="0.2">
      <c r="A79" s="306">
        <v>94</v>
      </c>
      <c r="B79" s="307" t="s">
        <v>318</v>
      </c>
      <c r="C79" s="308"/>
      <c r="D79" s="113">
        <v>0.43557168784029038</v>
      </c>
      <c r="E79" s="115">
        <v>12</v>
      </c>
      <c r="F79" s="114">
        <v>11</v>
      </c>
      <c r="G79" s="114">
        <v>13</v>
      </c>
      <c r="H79" s="114">
        <v>15</v>
      </c>
      <c r="I79" s="140">
        <v>12</v>
      </c>
      <c r="J79" s="115">
        <v>0</v>
      </c>
      <c r="K79" s="116">
        <v>0</v>
      </c>
    </row>
    <row r="80" spans="1:11" ht="14.1" customHeight="1" x14ac:dyDescent="0.2">
      <c r="A80" s="306" t="s">
        <v>319</v>
      </c>
      <c r="B80" s="307" t="s">
        <v>320</v>
      </c>
      <c r="C80" s="308"/>
      <c r="D80" s="113">
        <v>0</v>
      </c>
      <c r="E80" s="115">
        <v>0</v>
      </c>
      <c r="F80" s="114">
        <v>0</v>
      </c>
      <c r="G80" s="114">
        <v>0</v>
      </c>
      <c r="H80" s="114">
        <v>0</v>
      </c>
      <c r="I80" s="140">
        <v>0</v>
      </c>
      <c r="J80" s="115">
        <v>0</v>
      </c>
      <c r="K80" s="116">
        <v>0</v>
      </c>
    </row>
    <row r="81" spans="1:11" ht="14.1" customHeight="1" x14ac:dyDescent="0.2">
      <c r="A81" s="310" t="s">
        <v>321</v>
      </c>
      <c r="B81" s="311" t="s">
        <v>333</v>
      </c>
      <c r="C81" s="312"/>
      <c r="D81" s="125">
        <v>1.5607985480943738</v>
      </c>
      <c r="E81" s="143">
        <v>43</v>
      </c>
      <c r="F81" s="144">
        <v>47</v>
      </c>
      <c r="G81" s="144">
        <v>42</v>
      </c>
      <c r="H81" s="144">
        <v>41</v>
      </c>
      <c r="I81" s="145">
        <v>37</v>
      </c>
      <c r="J81" s="143">
        <v>6</v>
      </c>
      <c r="K81" s="146">
        <v>16.216216216216218</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18" t="s">
        <v>323</v>
      </c>
      <c r="B85" s="618"/>
      <c r="C85" s="618"/>
      <c r="D85" s="618"/>
      <c r="E85" s="618"/>
      <c r="F85" s="618"/>
      <c r="G85" s="618"/>
      <c r="H85" s="618"/>
      <c r="I85" s="618"/>
      <c r="J85" s="618"/>
      <c r="K85" s="618"/>
    </row>
    <row r="86" spans="1:11" ht="18" customHeight="1" x14ac:dyDescent="0.2">
      <c r="A86" s="618"/>
      <c r="B86" s="618"/>
      <c r="C86" s="618"/>
      <c r="D86" s="618"/>
      <c r="E86" s="618"/>
      <c r="F86" s="618"/>
      <c r="G86" s="618"/>
      <c r="H86" s="618"/>
      <c r="I86" s="618"/>
      <c r="J86" s="618"/>
      <c r="K86" s="618"/>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heetViews>
  <sheetFormatPr baseColWidth="10" defaultColWidth="7.75" defaultRowHeight="15.95" customHeight="1" x14ac:dyDescent="0.2"/>
  <cols>
    <col min="1" max="1" width="3.625" style="402" customWidth="1"/>
    <col min="2" max="2" width="3.125" style="403" customWidth="1"/>
    <col min="3" max="3" width="3.25" style="402" customWidth="1"/>
    <col min="4" max="4" width="5.625" style="403" customWidth="1"/>
    <col min="5" max="5" width="15.5" style="403" customWidth="1"/>
    <col min="6" max="11" width="8.5" style="404" customWidth="1"/>
    <col min="12" max="12" width="7.625" style="405"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32" t="s">
        <v>334</v>
      </c>
      <c r="B3" s="632"/>
      <c r="C3" s="632"/>
      <c r="D3" s="632"/>
      <c r="E3" s="632"/>
      <c r="F3" s="632"/>
      <c r="G3" s="632"/>
      <c r="H3" s="632"/>
      <c r="I3" s="632"/>
      <c r="J3" s="632"/>
      <c r="K3" s="632"/>
      <c r="L3" s="63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33" t="s">
        <v>335</v>
      </c>
      <c r="B5" s="633"/>
      <c r="C5" s="633"/>
      <c r="D5" s="633"/>
      <c r="E5" s="336"/>
      <c r="F5" s="336"/>
      <c r="G5" s="336"/>
      <c r="H5" s="336"/>
      <c r="I5" s="337"/>
      <c r="J5" s="337"/>
      <c r="K5" s="336"/>
      <c r="L5" s="336"/>
    </row>
    <row r="6" spans="1:17" s="94" customFormat="1" ht="11.25" customHeight="1" x14ac:dyDescent="0.2">
      <c r="A6" s="338"/>
      <c r="B6" s="338"/>
      <c r="C6" s="338"/>
      <c r="D6" s="338"/>
      <c r="E6" s="336"/>
      <c r="F6" s="336"/>
      <c r="G6" s="336"/>
      <c r="H6" s="336"/>
      <c r="I6" s="337"/>
      <c r="J6" s="337"/>
      <c r="K6" s="336"/>
      <c r="L6" s="336"/>
    </row>
    <row r="7" spans="1:17" s="91" customFormat="1" ht="12" customHeight="1" x14ac:dyDescent="0.2">
      <c r="A7" s="634" t="s">
        <v>336</v>
      </c>
      <c r="B7" s="634"/>
      <c r="C7" s="634"/>
      <c r="D7" s="634"/>
      <c r="E7" s="634"/>
      <c r="F7" s="637" t="s">
        <v>104</v>
      </c>
      <c r="G7" s="638"/>
      <c r="H7" s="638"/>
      <c r="I7" s="638"/>
      <c r="J7" s="638"/>
      <c r="K7" s="638"/>
      <c r="L7" s="639"/>
      <c r="M7" s="96"/>
      <c r="N7" s="96"/>
      <c r="O7" s="96"/>
      <c r="P7" s="96"/>
      <c r="Q7" s="96"/>
    </row>
    <row r="8" spans="1:17" ht="21.75" customHeight="1" x14ac:dyDescent="0.2">
      <c r="A8" s="634"/>
      <c r="B8" s="634"/>
      <c r="C8" s="634"/>
      <c r="D8" s="634"/>
      <c r="E8" s="634"/>
      <c r="F8" s="640" t="s">
        <v>335</v>
      </c>
      <c r="G8" s="640" t="s">
        <v>337</v>
      </c>
      <c r="H8" s="640" t="s">
        <v>338</v>
      </c>
      <c r="I8" s="640" t="s">
        <v>339</v>
      </c>
      <c r="J8" s="640" t="s">
        <v>340</v>
      </c>
      <c r="K8" s="642" t="s">
        <v>341</v>
      </c>
      <c r="L8" s="643"/>
    </row>
    <row r="9" spans="1:17" ht="12" customHeight="1" x14ac:dyDescent="0.2">
      <c r="A9" s="634"/>
      <c r="B9" s="634"/>
      <c r="C9" s="634"/>
      <c r="D9" s="634"/>
      <c r="E9" s="634"/>
      <c r="F9" s="641"/>
      <c r="G9" s="641"/>
      <c r="H9" s="641"/>
      <c r="I9" s="641"/>
      <c r="J9" s="641"/>
      <c r="K9" s="339" t="s">
        <v>102</v>
      </c>
      <c r="L9" s="340" t="s">
        <v>342</v>
      </c>
    </row>
    <row r="10" spans="1:17" ht="12" customHeight="1" x14ac:dyDescent="0.2">
      <c r="A10" s="635"/>
      <c r="B10" s="635"/>
      <c r="C10" s="635"/>
      <c r="D10" s="635"/>
      <c r="E10" s="636"/>
      <c r="F10" s="341">
        <v>1</v>
      </c>
      <c r="G10" s="342">
        <v>2</v>
      </c>
      <c r="H10" s="342">
        <v>3</v>
      </c>
      <c r="I10" s="342">
        <v>4</v>
      </c>
      <c r="J10" s="342">
        <v>5</v>
      </c>
      <c r="K10" s="342">
        <v>6</v>
      </c>
      <c r="L10" s="342">
        <v>7</v>
      </c>
      <c r="M10" s="101"/>
    </row>
    <row r="11" spans="1:17" s="110" customFormat="1" ht="27.75" customHeight="1" x14ac:dyDescent="0.2">
      <c r="A11" s="620" t="s">
        <v>343</v>
      </c>
      <c r="B11" s="621"/>
      <c r="C11" s="621"/>
      <c r="D11" s="621"/>
      <c r="E11" s="622"/>
      <c r="F11" s="343"/>
      <c r="G11" s="343"/>
      <c r="H11" s="343"/>
      <c r="I11" s="343"/>
      <c r="J11" s="344"/>
      <c r="K11" s="343"/>
      <c r="L11" s="344"/>
    </row>
    <row r="12" spans="1:17" s="110" customFormat="1" ht="15.75" customHeight="1" x14ac:dyDescent="0.2">
      <c r="A12" s="345" t="s">
        <v>104</v>
      </c>
      <c r="B12" s="346"/>
      <c r="C12" s="347"/>
      <c r="D12" s="347"/>
      <c r="E12" s="348"/>
      <c r="F12" s="536">
        <v>1867</v>
      </c>
      <c r="G12" s="536">
        <v>1338</v>
      </c>
      <c r="H12" s="536">
        <v>1955</v>
      </c>
      <c r="I12" s="536">
        <v>1471</v>
      </c>
      <c r="J12" s="537">
        <v>2106</v>
      </c>
      <c r="K12" s="538">
        <v>-239</v>
      </c>
      <c r="L12" s="349">
        <v>-11.348528015194681</v>
      </c>
    </row>
    <row r="13" spans="1:17" s="110" customFormat="1" ht="15" customHeight="1" x14ac:dyDescent="0.2">
      <c r="A13" s="350" t="s">
        <v>344</v>
      </c>
      <c r="B13" s="351" t="s">
        <v>345</v>
      </c>
      <c r="C13" s="347"/>
      <c r="D13" s="347"/>
      <c r="E13" s="348"/>
      <c r="F13" s="536">
        <v>1048</v>
      </c>
      <c r="G13" s="536">
        <v>731</v>
      </c>
      <c r="H13" s="536">
        <v>1053</v>
      </c>
      <c r="I13" s="536">
        <v>822</v>
      </c>
      <c r="J13" s="537">
        <v>1293</v>
      </c>
      <c r="K13" s="538">
        <v>-245</v>
      </c>
      <c r="L13" s="349">
        <v>-18.948182521268368</v>
      </c>
    </row>
    <row r="14" spans="1:17" s="110" customFormat="1" ht="22.5" customHeight="1" x14ac:dyDescent="0.2">
      <c r="A14" s="350"/>
      <c r="B14" s="351" t="s">
        <v>346</v>
      </c>
      <c r="C14" s="347"/>
      <c r="D14" s="347"/>
      <c r="E14" s="348"/>
      <c r="F14" s="536">
        <v>819</v>
      </c>
      <c r="G14" s="536">
        <v>607</v>
      </c>
      <c r="H14" s="536">
        <v>902</v>
      </c>
      <c r="I14" s="536">
        <v>649</v>
      </c>
      <c r="J14" s="537">
        <v>813</v>
      </c>
      <c r="K14" s="538">
        <v>6</v>
      </c>
      <c r="L14" s="349">
        <v>0.73800738007380073</v>
      </c>
    </row>
    <row r="15" spans="1:17" s="110" customFormat="1" ht="15" customHeight="1" x14ac:dyDescent="0.2">
      <c r="A15" s="350" t="s">
        <v>347</v>
      </c>
      <c r="B15" s="351" t="s">
        <v>108</v>
      </c>
      <c r="C15" s="347"/>
      <c r="D15" s="347"/>
      <c r="E15" s="348"/>
      <c r="F15" s="536">
        <v>414</v>
      </c>
      <c r="G15" s="536">
        <v>321</v>
      </c>
      <c r="H15" s="536">
        <v>734</v>
      </c>
      <c r="I15" s="536">
        <v>365</v>
      </c>
      <c r="J15" s="537">
        <v>384</v>
      </c>
      <c r="K15" s="538">
        <v>30</v>
      </c>
      <c r="L15" s="349">
        <v>7.8125</v>
      </c>
    </row>
    <row r="16" spans="1:17" s="110" customFormat="1" ht="15" customHeight="1" x14ac:dyDescent="0.2">
      <c r="A16" s="350"/>
      <c r="B16" s="351" t="s">
        <v>109</v>
      </c>
      <c r="C16" s="347"/>
      <c r="D16" s="347"/>
      <c r="E16" s="348"/>
      <c r="F16" s="536">
        <v>1192</v>
      </c>
      <c r="G16" s="536">
        <v>873</v>
      </c>
      <c r="H16" s="536">
        <v>1054</v>
      </c>
      <c r="I16" s="536">
        <v>954</v>
      </c>
      <c r="J16" s="537">
        <v>1358</v>
      </c>
      <c r="K16" s="538">
        <v>-166</v>
      </c>
      <c r="L16" s="349">
        <v>-12.223858615611192</v>
      </c>
    </row>
    <row r="17" spans="1:12" s="110" customFormat="1" ht="15" customHeight="1" x14ac:dyDescent="0.2">
      <c r="A17" s="350"/>
      <c r="B17" s="351" t="s">
        <v>110</v>
      </c>
      <c r="C17" s="347"/>
      <c r="D17" s="347"/>
      <c r="E17" s="348"/>
      <c r="F17" s="536">
        <v>244</v>
      </c>
      <c r="G17" s="536">
        <v>127</v>
      </c>
      <c r="H17" s="536">
        <v>148</v>
      </c>
      <c r="I17" s="536">
        <v>138</v>
      </c>
      <c r="J17" s="537">
        <v>351</v>
      </c>
      <c r="K17" s="538">
        <v>-107</v>
      </c>
      <c r="L17" s="349">
        <v>-30.484330484330485</v>
      </c>
    </row>
    <row r="18" spans="1:12" s="110" customFormat="1" ht="15" customHeight="1" x14ac:dyDescent="0.2">
      <c r="A18" s="350"/>
      <c r="B18" s="351" t="s">
        <v>111</v>
      </c>
      <c r="C18" s="347"/>
      <c r="D18" s="347"/>
      <c r="E18" s="348"/>
      <c r="F18" s="536">
        <v>17</v>
      </c>
      <c r="G18" s="536">
        <v>17</v>
      </c>
      <c r="H18" s="536">
        <v>19</v>
      </c>
      <c r="I18" s="536">
        <v>14</v>
      </c>
      <c r="J18" s="537">
        <v>13</v>
      </c>
      <c r="K18" s="538">
        <v>4</v>
      </c>
      <c r="L18" s="349">
        <v>30.76923076923077</v>
      </c>
    </row>
    <row r="19" spans="1:12" s="110" customFormat="1" ht="15" customHeight="1" x14ac:dyDescent="0.2">
      <c r="A19" s="118" t="s">
        <v>113</v>
      </c>
      <c r="B19" s="119" t="s">
        <v>181</v>
      </c>
      <c r="C19" s="347"/>
      <c r="D19" s="347"/>
      <c r="E19" s="348"/>
      <c r="F19" s="536">
        <v>1339</v>
      </c>
      <c r="G19" s="536">
        <v>920</v>
      </c>
      <c r="H19" s="536">
        <v>1394</v>
      </c>
      <c r="I19" s="536">
        <v>960</v>
      </c>
      <c r="J19" s="537">
        <v>1647</v>
      </c>
      <c r="K19" s="538">
        <v>-308</v>
      </c>
      <c r="L19" s="349">
        <v>-18.700667880995749</v>
      </c>
    </row>
    <row r="20" spans="1:12" s="110" customFormat="1" ht="15" customHeight="1" x14ac:dyDescent="0.2">
      <c r="A20" s="118"/>
      <c r="B20" s="119" t="s">
        <v>182</v>
      </c>
      <c r="C20" s="347"/>
      <c r="D20" s="347"/>
      <c r="E20" s="348"/>
      <c r="F20" s="536">
        <v>528</v>
      </c>
      <c r="G20" s="536">
        <v>418</v>
      </c>
      <c r="H20" s="536">
        <v>561</v>
      </c>
      <c r="I20" s="536">
        <v>511</v>
      </c>
      <c r="J20" s="537">
        <v>459</v>
      </c>
      <c r="K20" s="538">
        <v>69</v>
      </c>
      <c r="L20" s="349">
        <v>15.032679738562091</v>
      </c>
    </row>
    <row r="21" spans="1:12" s="110" customFormat="1" ht="15" customHeight="1" x14ac:dyDescent="0.2">
      <c r="A21" s="118" t="s">
        <v>113</v>
      </c>
      <c r="B21" s="119" t="s">
        <v>116</v>
      </c>
      <c r="C21" s="347"/>
      <c r="D21" s="347"/>
      <c r="E21" s="348"/>
      <c r="F21" s="536">
        <v>1586</v>
      </c>
      <c r="G21" s="536">
        <v>1069</v>
      </c>
      <c r="H21" s="536">
        <v>1614</v>
      </c>
      <c r="I21" s="536">
        <v>1227</v>
      </c>
      <c r="J21" s="537">
        <v>1867</v>
      </c>
      <c r="K21" s="538">
        <v>-281</v>
      </c>
      <c r="L21" s="349">
        <v>-15.050883770755222</v>
      </c>
    </row>
    <row r="22" spans="1:12" s="110" customFormat="1" ht="15" customHeight="1" x14ac:dyDescent="0.2">
      <c r="A22" s="118"/>
      <c r="B22" s="119" t="s">
        <v>117</v>
      </c>
      <c r="C22" s="347"/>
      <c r="D22" s="347"/>
      <c r="E22" s="348"/>
      <c r="F22" s="536">
        <v>281</v>
      </c>
      <c r="G22" s="536">
        <v>269</v>
      </c>
      <c r="H22" s="536">
        <v>341</v>
      </c>
      <c r="I22" s="536">
        <v>243</v>
      </c>
      <c r="J22" s="537">
        <v>238</v>
      </c>
      <c r="K22" s="538">
        <v>43</v>
      </c>
      <c r="L22" s="349">
        <v>18.067226890756302</v>
      </c>
    </row>
    <row r="23" spans="1:12" s="110" customFormat="1" ht="15" customHeight="1" x14ac:dyDescent="0.2">
      <c r="A23" s="352" t="s">
        <v>347</v>
      </c>
      <c r="B23" s="353" t="s">
        <v>193</v>
      </c>
      <c r="C23" s="354"/>
      <c r="D23" s="354"/>
      <c r="E23" s="355"/>
      <c r="F23" s="539">
        <v>18</v>
      </c>
      <c r="G23" s="539">
        <v>34</v>
      </c>
      <c r="H23" s="539">
        <v>293</v>
      </c>
      <c r="I23" s="539">
        <v>11</v>
      </c>
      <c r="J23" s="540">
        <v>27</v>
      </c>
      <c r="K23" s="541">
        <v>-9</v>
      </c>
      <c r="L23" s="356">
        <v>-33.333333333333336</v>
      </c>
    </row>
    <row r="24" spans="1:12" s="110" customFormat="1" ht="15" customHeight="1" x14ac:dyDescent="0.2">
      <c r="A24" s="623" t="s">
        <v>348</v>
      </c>
      <c r="B24" s="624"/>
      <c r="C24" s="624"/>
      <c r="D24" s="624"/>
      <c r="E24" s="625"/>
      <c r="F24" s="357"/>
      <c r="G24" s="357"/>
      <c r="H24" s="357"/>
      <c r="I24" s="357"/>
      <c r="J24" s="357"/>
      <c r="K24" s="358"/>
      <c r="L24" s="359"/>
    </row>
    <row r="25" spans="1:12" s="110" customFormat="1" ht="15" customHeight="1" x14ac:dyDescent="0.2">
      <c r="A25" s="360" t="s">
        <v>104</v>
      </c>
      <c r="B25" s="361"/>
      <c r="C25" s="362"/>
      <c r="D25" s="362"/>
      <c r="E25" s="363"/>
      <c r="F25" s="542">
        <v>31.4</v>
      </c>
      <c r="G25" s="542">
        <v>30.9</v>
      </c>
      <c r="H25" s="542">
        <v>32.299999999999997</v>
      </c>
      <c r="I25" s="542">
        <v>29.3</v>
      </c>
      <c r="J25" s="542">
        <v>29.6</v>
      </c>
      <c r="K25" s="543" t="s">
        <v>349</v>
      </c>
      <c r="L25" s="364">
        <v>1.7999999999999972</v>
      </c>
    </row>
    <row r="26" spans="1:12" s="110" customFormat="1" ht="15" customHeight="1" x14ac:dyDescent="0.2">
      <c r="A26" s="365" t="s">
        <v>105</v>
      </c>
      <c r="B26" s="366" t="s">
        <v>345</v>
      </c>
      <c r="C26" s="362"/>
      <c r="D26" s="362"/>
      <c r="E26" s="363"/>
      <c r="F26" s="542">
        <v>29.6</v>
      </c>
      <c r="G26" s="542">
        <v>28.4</v>
      </c>
      <c r="H26" s="542">
        <v>28.3</v>
      </c>
      <c r="I26" s="542">
        <v>25.6</v>
      </c>
      <c r="J26" s="544">
        <v>26.1</v>
      </c>
      <c r="K26" s="543" t="s">
        <v>349</v>
      </c>
      <c r="L26" s="364">
        <v>3.5</v>
      </c>
    </row>
    <row r="27" spans="1:12" s="110" customFormat="1" ht="15" customHeight="1" x14ac:dyDescent="0.2">
      <c r="A27" s="365"/>
      <c r="B27" s="366" t="s">
        <v>346</v>
      </c>
      <c r="C27" s="362"/>
      <c r="D27" s="362"/>
      <c r="E27" s="363"/>
      <c r="F27" s="542">
        <v>33.799999999999997</v>
      </c>
      <c r="G27" s="542">
        <v>34</v>
      </c>
      <c r="H27" s="542">
        <v>37</v>
      </c>
      <c r="I27" s="542">
        <v>34</v>
      </c>
      <c r="J27" s="542">
        <v>35.4</v>
      </c>
      <c r="K27" s="543" t="s">
        <v>349</v>
      </c>
      <c r="L27" s="364">
        <v>-1.6000000000000014</v>
      </c>
    </row>
    <row r="28" spans="1:12" s="110" customFormat="1" ht="15" customHeight="1" x14ac:dyDescent="0.2">
      <c r="A28" s="365" t="s">
        <v>113</v>
      </c>
      <c r="B28" s="366" t="s">
        <v>108</v>
      </c>
      <c r="C28" s="362"/>
      <c r="D28" s="362"/>
      <c r="E28" s="363"/>
      <c r="F28" s="542">
        <v>28.6</v>
      </c>
      <c r="G28" s="542">
        <v>36.299999999999997</v>
      </c>
      <c r="H28" s="542">
        <v>38.700000000000003</v>
      </c>
      <c r="I28" s="542">
        <v>34.5</v>
      </c>
      <c r="J28" s="542">
        <v>39.200000000000003</v>
      </c>
      <c r="K28" s="543" t="s">
        <v>349</v>
      </c>
      <c r="L28" s="364">
        <v>-10.600000000000001</v>
      </c>
    </row>
    <row r="29" spans="1:12" s="110" customFormat="1" ht="11.25" x14ac:dyDescent="0.2">
      <c r="A29" s="365"/>
      <c r="B29" s="366" t="s">
        <v>109</v>
      </c>
      <c r="C29" s="362"/>
      <c r="D29" s="362"/>
      <c r="E29" s="363"/>
      <c r="F29" s="542">
        <v>30.5</v>
      </c>
      <c r="G29" s="542">
        <v>28.8</v>
      </c>
      <c r="H29" s="542">
        <v>29.3</v>
      </c>
      <c r="I29" s="542">
        <v>26.6</v>
      </c>
      <c r="J29" s="544">
        <v>27.1</v>
      </c>
      <c r="K29" s="543" t="s">
        <v>349</v>
      </c>
      <c r="L29" s="364">
        <v>3.3999999999999986</v>
      </c>
    </row>
    <row r="30" spans="1:12" s="110" customFormat="1" ht="15" customHeight="1" x14ac:dyDescent="0.2">
      <c r="A30" s="365"/>
      <c r="B30" s="366" t="s">
        <v>110</v>
      </c>
      <c r="C30" s="362"/>
      <c r="D30" s="362"/>
      <c r="E30" s="363"/>
      <c r="F30" s="542">
        <v>39.799999999999997</v>
      </c>
      <c r="G30" s="542">
        <v>31.5</v>
      </c>
      <c r="H30" s="542">
        <v>34.5</v>
      </c>
      <c r="I30" s="542">
        <v>32.6</v>
      </c>
      <c r="J30" s="542">
        <v>29.3</v>
      </c>
      <c r="K30" s="543" t="s">
        <v>349</v>
      </c>
      <c r="L30" s="364">
        <v>10.499999999999996</v>
      </c>
    </row>
    <row r="31" spans="1:12" s="110" customFormat="1" ht="15" customHeight="1" x14ac:dyDescent="0.2">
      <c r="A31" s="365"/>
      <c r="B31" s="366" t="s">
        <v>111</v>
      </c>
      <c r="C31" s="362"/>
      <c r="D31" s="362"/>
      <c r="E31" s="363"/>
      <c r="F31" s="542">
        <v>35.299999999999997</v>
      </c>
      <c r="G31" s="542">
        <v>41.2</v>
      </c>
      <c r="H31" s="542">
        <v>42.1</v>
      </c>
      <c r="I31" s="542">
        <v>50</v>
      </c>
      <c r="J31" s="542">
        <v>46.2</v>
      </c>
      <c r="K31" s="543" t="s">
        <v>349</v>
      </c>
      <c r="L31" s="364">
        <v>-10.900000000000006</v>
      </c>
    </row>
    <row r="32" spans="1:12" s="110" customFormat="1" ht="15" customHeight="1" x14ac:dyDescent="0.2">
      <c r="A32" s="367" t="s">
        <v>113</v>
      </c>
      <c r="B32" s="368" t="s">
        <v>181</v>
      </c>
      <c r="C32" s="362"/>
      <c r="D32" s="362"/>
      <c r="E32" s="363"/>
      <c r="F32" s="542">
        <v>30</v>
      </c>
      <c r="G32" s="542">
        <v>26.7</v>
      </c>
      <c r="H32" s="542">
        <v>28.5</v>
      </c>
      <c r="I32" s="542">
        <v>22.1</v>
      </c>
      <c r="J32" s="544">
        <v>28</v>
      </c>
      <c r="K32" s="543" t="s">
        <v>349</v>
      </c>
      <c r="L32" s="364">
        <v>2</v>
      </c>
    </row>
    <row r="33" spans="1:12" s="110" customFormat="1" ht="15" customHeight="1" x14ac:dyDescent="0.2">
      <c r="A33" s="367"/>
      <c r="B33" s="368" t="s">
        <v>182</v>
      </c>
      <c r="C33" s="362"/>
      <c r="D33" s="362"/>
      <c r="E33" s="363"/>
      <c r="F33" s="542">
        <v>34.700000000000003</v>
      </c>
      <c r="G33" s="542">
        <v>39.9</v>
      </c>
      <c r="H33" s="542">
        <v>39.799999999999997</v>
      </c>
      <c r="I33" s="542">
        <v>42.5</v>
      </c>
      <c r="J33" s="542">
        <v>35.5</v>
      </c>
      <c r="K33" s="543" t="s">
        <v>349</v>
      </c>
      <c r="L33" s="364">
        <v>-0.79999999999999716</v>
      </c>
    </row>
    <row r="34" spans="1:12" s="369" customFormat="1" ht="15" customHeight="1" x14ac:dyDescent="0.2">
      <c r="A34" s="367" t="s">
        <v>113</v>
      </c>
      <c r="B34" s="368" t="s">
        <v>116</v>
      </c>
      <c r="C34" s="362"/>
      <c r="D34" s="362"/>
      <c r="E34" s="363"/>
      <c r="F34" s="542">
        <v>30.6</v>
      </c>
      <c r="G34" s="542">
        <v>30.4</v>
      </c>
      <c r="H34" s="542">
        <v>32.700000000000003</v>
      </c>
      <c r="I34" s="542">
        <v>30.3</v>
      </c>
      <c r="J34" s="542">
        <v>28.2</v>
      </c>
      <c r="K34" s="543" t="s">
        <v>349</v>
      </c>
      <c r="L34" s="364">
        <v>2.4000000000000021</v>
      </c>
    </row>
    <row r="35" spans="1:12" s="369" customFormat="1" ht="11.25" x14ac:dyDescent="0.2">
      <c r="A35" s="370"/>
      <c r="B35" s="371" t="s">
        <v>117</v>
      </c>
      <c r="C35" s="372"/>
      <c r="D35" s="372"/>
      <c r="E35" s="373"/>
      <c r="F35" s="545">
        <v>35.799999999999997</v>
      </c>
      <c r="G35" s="545">
        <v>32.799999999999997</v>
      </c>
      <c r="H35" s="545">
        <v>31</v>
      </c>
      <c r="I35" s="545">
        <v>24.3</v>
      </c>
      <c r="J35" s="546">
        <v>40.299999999999997</v>
      </c>
      <c r="K35" s="547" t="s">
        <v>349</v>
      </c>
      <c r="L35" s="374">
        <v>-4.5</v>
      </c>
    </row>
    <row r="36" spans="1:12" s="369" customFormat="1" ht="15.95" customHeight="1" x14ac:dyDescent="0.2">
      <c r="A36" s="375" t="s">
        <v>350</v>
      </c>
      <c r="B36" s="376"/>
      <c r="C36" s="377"/>
      <c r="D36" s="376"/>
      <c r="E36" s="378"/>
      <c r="F36" s="548">
        <v>1820</v>
      </c>
      <c r="G36" s="548">
        <v>1300</v>
      </c>
      <c r="H36" s="548">
        <v>1617</v>
      </c>
      <c r="I36" s="548">
        <v>1455</v>
      </c>
      <c r="J36" s="548">
        <v>2052</v>
      </c>
      <c r="K36" s="549">
        <v>-232</v>
      </c>
      <c r="L36" s="380">
        <v>-11.306042884990253</v>
      </c>
    </row>
    <row r="37" spans="1:12" s="369" customFormat="1" ht="15.95" customHeight="1" x14ac:dyDescent="0.2">
      <c r="A37" s="381"/>
      <c r="B37" s="382" t="s">
        <v>113</v>
      </c>
      <c r="C37" s="382" t="s">
        <v>351</v>
      </c>
      <c r="D37" s="382"/>
      <c r="E37" s="383"/>
      <c r="F37" s="548">
        <v>571</v>
      </c>
      <c r="G37" s="548">
        <v>402</v>
      </c>
      <c r="H37" s="548">
        <v>523</v>
      </c>
      <c r="I37" s="548">
        <v>426</v>
      </c>
      <c r="J37" s="548">
        <v>608</v>
      </c>
      <c r="K37" s="549">
        <v>-37</v>
      </c>
      <c r="L37" s="380">
        <v>-6.0855263157894735</v>
      </c>
    </row>
    <row r="38" spans="1:12" s="369" customFormat="1" ht="15.95" customHeight="1" x14ac:dyDescent="0.2">
      <c r="A38" s="381"/>
      <c r="B38" s="384" t="s">
        <v>105</v>
      </c>
      <c r="C38" s="384" t="s">
        <v>106</v>
      </c>
      <c r="D38" s="385"/>
      <c r="E38" s="383"/>
      <c r="F38" s="548">
        <v>1035</v>
      </c>
      <c r="G38" s="548">
        <v>714</v>
      </c>
      <c r="H38" s="548">
        <v>860</v>
      </c>
      <c r="I38" s="548">
        <v>813</v>
      </c>
      <c r="J38" s="550">
        <v>1276</v>
      </c>
      <c r="K38" s="549">
        <v>-241</v>
      </c>
      <c r="L38" s="380">
        <v>-18.887147335423197</v>
      </c>
    </row>
    <row r="39" spans="1:12" s="369" customFormat="1" ht="15.95" customHeight="1" x14ac:dyDescent="0.2">
      <c r="A39" s="381"/>
      <c r="B39" s="385"/>
      <c r="C39" s="382" t="s">
        <v>352</v>
      </c>
      <c r="D39" s="385"/>
      <c r="E39" s="383"/>
      <c r="F39" s="548">
        <v>306</v>
      </c>
      <c r="G39" s="548">
        <v>203</v>
      </c>
      <c r="H39" s="548">
        <v>243</v>
      </c>
      <c r="I39" s="548">
        <v>208</v>
      </c>
      <c r="J39" s="548">
        <v>333</v>
      </c>
      <c r="K39" s="549">
        <v>-27</v>
      </c>
      <c r="L39" s="380">
        <v>-8.1081081081081088</v>
      </c>
    </row>
    <row r="40" spans="1:12" s="369" customFormat="1" ht="15.95" customHeight="1" x14ac:dyDescent="0.2">
      <c r="A40" s="381"/>
      <c r="B40" s="384"/>
      <c r="C40" s="384" t="s">
        <v>107</v>
      </c>
      <c r="D40" s="385"/>
      <c r="E40" s="383"/>
      <c r="F40" s="548">
        <v>785</v>
      </c>
      <c r="G40" s="548">
        <v>586</v>
      </c>
      <c r="H40" s="548">
        <v>757</v>
      </c>
      <c r="I40" s="548">
        <v>642</v>
      </c>
      <c r="J40" s="548">
        <v>776</v>
      </c>
      <c r="K40" s="549">
        <v>9</v>
      </c>
      <c r="L40" s="380">
        <v>1.1597938144329898</v>
      </c>
    </row>
    <row r="41" spans="1:12" s="369" customFormat="1" ht="24" customHeight="1" x14ac:dyDescent="0.2">
      <c r="A41" s="381"/>
      <c r="B41" s="385"/>
      <c r="C41" s="382" t="s">
        <v>352</v>
      </c>
      <c r="D41" s="385"/>
      <c r="E41" s="383"/>
      <c r="F41" s="548">
        <v>265</v>
      </c>
      <c r="G41" s="548">
        <v>199</v>
      </c>
      <c r="H41" s="548">
        <v>280</v>
      </c>
      <c r="I41" s="548">
        <v>218</v>
      </c>
      <c r="J41" s="550">
        <v>275</v>
      </c>
      <c r="K41" s="549">
        <v>-10</v>
      </c>
      <c r="L41" s="380">
        <v>-3.6363636363636362</v>
      </c>
    </row>
    <row r="42" spans="1:12" s="110" customFormat="1" ht="15" customHeight="1" x14ac:dyDescent="0.2">
      <c r="A42" s="381"/>
      <c r="B42" s="384" t="s">
        <v>113</v>
      </c>
      <c r="C42" s="384" t="s">
        <v>353</v>
      </c>
      <c r="D42" s="385"/>
      <c r="E42" s="383"/>
      <c r="F42" s="548">
        <v>381</v>
      </c>
      <c r="G42" s="548">
        <v>292</v>
      </c>
      <c r="H42" s="548">
        <v>419</v>
      </c>
      <c r="I42" s="548">
        <v>354</v>
      </c>
      <c r="J42" s="548">
        <v>339</v>
      </c>
      <c r="K42" s="549">
        <v>42</v>
      </c>
      <c r="L42" s="380">
        <v>12.389380530973451</v>
      </c>
    </row>
    <row r="43" spans="1:12" s="110" customFormat="1" ht="15" customHeight="1" x14ac:dyDescent="0.2">
      <c r="A43" s="381"/>
      <c r="B43" s="385"/>
      <c r="C43" s="382" t="s">
        <v>352</v>
      </c>
      <c r="D43" s="385"/>
      <c r="E43" s="383"/>
      <c r="F43" s="548">
        <v>109</v>
      </c>
      <c r="G43" s="548">
        <v>106</v>
      </c>
      <c r="H43" s="548">
        <v>162</v>
      </c>
      <c r="I43" s="548">
        <v>122</v>
      </c>
      <c r="J43" s="548">
        <v>133</v>
      </c>
      <c r="K43" s="549">
        <v>-24</v>
      </c>
      <c r="L43" s="380">
        <v>-18.045112781954888</v>
      </c>
    </row>
    <row r="44" spans="1:12" s="110" customFormat="1" ht="15" customHeight="1" x14ac:dyDescent="0.2">
      <c r="A44" s="381"/>
      <c r="B44" s="384"/>
      <c r="C44" s="366" t="s">
        <v>109</v>
      </c>
      <c r="D44" s="385"/>
      <c r="E44" s="383"/>
      <c r="F44" s="548">
        <v>1178</v>
      </c>
      <c r="G44" s="548">
        <v>864</v>
      </c>
      <c r="H44" s="548">
        <v>1031</v>
      </c>
      <c r="I44" s="548">
        <v>949</v>
      </c>
      <c r="J44" s="550">
        <v>1349</v>
      </c>
      <c r="K44" s="549">
        <v>-171</v>
      </c>
      <c r="L44" s="380">
        <v>-12.67605633802817</v>
      </c>
    </row>
    <row r="45" spans="1:12" s="110" customFormat="1" ht="15" customHeight="1" x14ac:dyDescent="0.2">
      <c r="A45" s="381"/>
      <c r="B45" s="385"/>
      <c r="C45" s="382" t="s">
        <v>352</v>
      </c>
      <c r="D45" s="385"/>
      <c r="E45" s="383"/>
      <c r="F45" s="548">
        <v>359</v>
      </c>
      <c r="G45" s="548">
        <v>249</v>
      </c>
      <c r="H45" s="548">
        <v>302</v>
      </c>
      <c r="I45" s="548">
        <v>252</v>
      </c>
      <c r="J45" s="548">
        <v>366</v>
      </c>
      <c r="K45" s="549">
        <v>-7</v>
      </c>
      <c r="L45" s="380">
        <v>-1.9125683060109289</v>
      </c>
    </row>
    <row r="46" spans="1:12" s="110" customFormat="1" ht="15" customHeight="1" x14ac:dyDescent="0.2">
      <c r="A46" s="381"/>
      <c r="B46" s="384"/>
      <c r="C46" s="366" t="s">
        <v>110</v>
      </c>
      <c r="D46" s="385"/>
      <c r="E46" s="383"/>
      <c r="F46" s="548">
        <v>244</v>
      </c>
      <c r="G46" s="548">
        <v>127</v>
      </c>
      <c r="H46" s="548">
        <v>148</v>
      </c>
      <c r="I46" s="548">
        <v>138</v>
      </c>
      <c r="J46" s="548">
        <v>351</v>
      </c>
      <c r="K46" s="549">
        <v>-107</v>
      </c>
      <c r="L46" s="380">
        <v>-30.484330484330485</v>
      </c>
    </row>
    <row r="47" spans="1:12" s="110" customFormat="1" ht="15" customHeight="1" x14ac:dyDescent="0.2">
      <c r="A47" s="381"/>
      <c r="B47" s="385"/>
      <c r="C47" s="382" t="s">
        <v>352</v>
      </c>
      <c r="D47" s="385"/>
      <c r="E47" s="383"/>
      <c r="F47" s="548">
        <v>97</v>
      </c>
      <c r="G47" s="548">
        <v>40</v>
      </c>
      <c r="H47" s="548">
        <v>51</v>
      </c>
      <c r="I47" s="548">
        <v>45</v>
      </c>
      <c r="J47" s="550">
        <v>103</v>
      </c>
      <c r="K47" s="549">
        <v>-6</v>
      </c>
      <c r="L47" s="380">
        <v>-5.825242718446602</v>
      </c>
    </row>
    <row r="48" spans="1:12" s="110" customFormat="1" ht="15" customHeight="1" x14ac:dyDescent="0.2">
      <c r="A48" s="381"/>
      <c r="B48" s="385"/>
      <c r="C48" s="366" t="s">
        <v>111</v>
      </c>
      <c r="D48" s="386"/>
      <c r="E48" s="387"/>
      <c r="F48" s="548">
        <v>17</v>
      </c>
      <c r="G48" s="548">
        <v>17</v>
      </c>
      <c r="H48" s="548">
        <v>19</v>
      </c>
      <c r="I48" s="548">
        <v>14</v>
      </c>
      <c r="J48" s="548">
        <v>13</v>
      </c>
      <c r="K48" s="549">
        <v>4</v>
      </c>
      <c r="L48" s="380">
        <v>30.76923076923077</v>
      </c>
    </row>
    <row r="49" spans="1:12" s="110" customFormat="1" ht="15" customHeight="1" x14ac:dyDescent="0.2">
      <c r="A49" s="381"/>
      <c r="B49" s="385"/>
      <c r="C49" s="382" t="s">
        <v>352</v>
      </c>
      <c r="D49" s="385"/>
      <c r="E49" s="383"/>
      <c r="F49" s="548">
        <v>6</v>
      </c>
      <c r="G49" s="548">
        <v>7</v>
      </c>
      <c r="H49" s="548">
        <v>8</v>
      </c>
      <c r="I49" s="548">
        <v>7</v>
      </c>
      <c r="J49" s="548">
        <v>6</v>
      </c>
      <c r="K49" s="549">
        <v>0</v>
      </c>
      <c r="L49" s="380">
        <v>0</v>
      </c>
    </row>
    <row r="50" spans="1:12" s="110" customFormat="1" ht="15" customHeight="1" x14ac:dyDescent="0.2">
      <c r="A50" s="381"/>
      <c r="B50" s="384" t="s">
        <v>113</v>
      </c>
      <c r="C50" s="382" t="s">
        <v>181</v>
      </c>
      <c r="D50" s="385"/>
      <c r="E50" s="383"/>
      <c r="F50" s="548">
        <v>1299</v>
      </c>
      <c r="G50" s="548">
        <v>884</v>
      </c>
      <c r="H50" s="548">
        <v>1067</v>
      </c>
      <c r="I50" s="548">
        <v>945</v>
      </c>
      <c r="J50" s="550">
        <v>1601</v>
      </c>
      <c r="K50" s="549">
        <v>-302</v>
      </c>
      <c r="L50" s="380">
        <v>-18.863210493441599</v>
      </c>
    </row>
    <row r="51" spans="1:12" s="110" customFormat="1" ht="15" customHeight="1" x14ac:dyDescent="0.2">
      <c r="A51" s="381"/>
      <c r="B51" s="385"/>
      <c r="C51" s="382" t="s">
        <v>352</v>
      </c>
      <c r="D51" s="385"/>
      <c r="E51" s="383"/>
      <c r="F51" s="548">
        <v>390</v>
      </c>
      <c r="G51" s="548">
        <v>236</v>
      </c>
      <c r="H51" s="548">
        <v>304</v>
      </c>
      <c r="I51" s="548">
        <v>209</v>
      </c>
      <c r="J51" s="548">
        <v>448</v>
      </c>
      <c r="K51" s="549">
        <v>-58</v>
      </c>
      <c r="L51" s="380">
        <v>-12.946428571428571</v>
      </c>
    </row>
    <row r="52" spans="1:12" s="110" customFormat="1" ht="15" customHeight="1" x14ac:dyDescent="0.2">
      <c r="A52" s="381"/>
      <c r="B52" s="384"/>
      <c r="C52" s="382" t="s">
        <v>182</v>
      </c>
      <c r="D52" s="385"/>
      <c r="E52" s="383"/>
      <c r="F52" s="548">
        <v>521</v>
      </c>
      <c r="G52" s="548">
        <v>416</v>
      </c>
      <c r="H52" s="548">
        <v>550</v>
      </c>
      <c r="I52" s="548">
        <v>510</v>
      </c>
      <c r="J52" s="548">
        <v>451</v>
      </c>
      <c r="K52" s="549">
        <v>70</v>
      </c>
      <c r="L52" s="380">
        <v>15.521064301552107</v>
      </c>
    </row>
    <row r="53" spans="1:12" s="269" customFormat="1" ht="11.25" customHeight="1" x14ac:dyDescent="0.2">
      <c r="A53" s="381"/>
      <c r="B53" s="385"/>
      <c r="C53" s="382" t="s">
        <v>352</v>
      </c>
      <c r="D53" s="385"/>
      <c r="E53" s="383"/>
      <c r="F53" s="548">
        <v>181</v>
      </c>
      <c r="G53" s="548">
        <v>166</v>
      </c>
      <c r="H53" s="548">
        <v>219</v>
      </c>
      <c r="I53" s="548">
        <v>217</v>
      </c>
      <c r="J53" s="550">
        <v>160</v>
      </c>
      <c r="K53" s="549">
        <v>21</v>
      </c>
      <c r="L53" s="380">
        <v>13.125</v>
      </c>
    </row>
    <row r="54" spans="1:12" s="151" customFormat="1" ht="12.75" customHeight="1" x14ac:dyDescent="0.2">
      <c r="A54" s="381"/>
      <c r="B54" s="384" t="s">
        <v>113</v>
      </c>
      <c r="C54" s="384" t="s">
        <v>116</v>
      </c>
      <c r="D54" s="385"/>
      <c r="E54" s="383"/>
      <c r="F54" s="548">
        <v>1546</v>
      </c>
      <c r="G54" s="548">
        <v>1038</v>
      </c>
      <c r="H54" s="548">
        <v>1307</v>
      </c>
      <c r="I54" s="548">
        <v>1215</v>
      </c>
      <c r="J54" s="548">
        <v>1818</v>
      </c>
      <c r="K54" s="549">
        <v>-272</v>
      </c>
      <c r="L54" s="380">
        <v>-14.961496149614961</v>
      </c>
    </row>
    <row r="55" spans="1:12" ht="11.25" x14ac:dyDescent="0.2">
      <c r="A55" s="381"/>
      <c r="B55" s="385"/>
      <c r="C55" s="382" t="s">
        <v>352</v>
      </c>
      <c r="D55" s="385"/>
      <c r="E55" s="383"/>
      <c r="F55" s="548">
        <v>473</v>
      </c>
      <c r="G55" s="548">
        <v>316</v>
      </c>
      <c r="H55" s="548">
        <v>427</v>
      </c>
      <c r="I55" s="548">
        <v>368</v>
      </c>
      <c r="J55" s="548">
        <v>513</v>
      </c>
      <c r="K55" s="549">
        <v>-40</v>
      </c>
      <c r="L55" s="380">
        <v>-7.7972709551656916</v>
      </c>
    </row>
    <row r="56" spans="1:12" ht="14.25" customHeight="1" x14ac:dyDescent="0.2">
      <c r="A56" s="381"/>
      <c r="B56" s="385"/>
      <c r="C56" s="384" t="s">
        <v>117</v>
      </c>
      <c r="D56" s="385"/>
      <c r="E56" s="383"/>
      <c r="F56" s="548">
        <v>274</v>
      </c>
      <c r="G56" s="548">
        <v>262</v>
      </c>
      <c r="H56" s="548">
        <v>310</v>
      </c>
      <c r="I56" s="548">
        <v>239</v>
      </c>
      <c r="J56" s="548">
        <v>233</v>
      </c>
      <c r="K56" s="549">
        <v>41</v>
      </c>
      <c r="L56" s="380">
        <v>17.596566523605151</v>
      </c>
    </row>
    <row r="57" spans="1:12" ht="18.75" customHeight="1" x14ac:dyDescent="0.2">
      <c r="A57" s="388"/>
      <c r="B57" s="389"/>
      <c r="C57" s="390" t="s">
        <v>352</v>
      </c>
      <c r="D57" s="389"/>
      <c r="E57" s="391"/>
      <c r="F57" s="551">
        <v>98</v>
      </c>
      <c r="G57" s="552">
        <v>86</v>
      </c>
      <c r="H57" s="552">
        <v>96</v>
      </c>
      <c r="I57" s="552">
        <v>58</v>
      </c>
      <c r="J57" s="552">
        <v>94</v>
      </c>
      <c r="K57" s="553">
        <f t="shared" ref="K57" si="0">IF(OR(F57=".",J57=".")=TRUE,".",IF(OR(F57="*",J57="*")=TRUE,"*",IF(AND(F57="-",J57="-")=TRUE,"-",IF(AND(ISNUMBER(J57),ISNUMBER(F57))=TRUE,IF(F57-J57=0,0,F57-J57),IF(ISNUMBER(F57)=TRUE,F57,-J57)))))</f>
        <v>4</v>
      </c>
      <c r="L57" s="392">
        <f t="shared" ref="L57" si="1">IF(K57 =".",".",IF(K57 ="*","*",IF(K57="-","-",IF(K57=0,0,IF(OR(J57="-",J57=".",F57="-",F57=".")=TRUE,"X",IF(J57=0,"0,0",IF(ABS(K57*100/J57)&gt;250,".X",(K57*100/J57))))))))</f>
        <v>4.2553191489361701</v>
      </c>
    </row>
    <row r="58" spans="1:12" ht="11.25" x14ac:dyDescent="0.2">
      <c r="A58" s="393"/>
      <c r="B58" s="385"/>
      <c r="C58" s="382"/>
      <c r="D58" s="385"/>
      <c r="E58" s="385"/>
      <c r="F58" s="394"/>
      <c r="G58" s="394"/>
      <c r="H58" s="394"/>
      <c r="I58" s="379"/>
      <c r="J58" s="394"/>
      <c r="K58" s="395"/>
      <c r="L58" s="269" t="s">
        <v>45</v>
      </c>
    </row>
    <row r="59" spans="1:12" ht="20.25" customHeight="1" x14ac:dyDescent="0.2">
      <c r="A59" s="626" t="s">
        <v>354</v>
      </c>
      <c r="B59" s="627"/>
      <c r="C59" s="627"/>
      <c r="D59" s="626"/>
      <c r="E59" s="627"/>
      <c r="F59" s="627"/>
      <c r="G59" s="627"/>
      <c r="H59" s="627"/>
      <c r="I59" s="627"/>
      <c r="J59" s="627"/>
      <c r="K59" s="627"/>
      <c r="L59" s="627"/>
    </row>
    <row r="60" spans="1:12" ht="11.25" customHeight="1" x14ac:dyDescent="0.2">
      <c r="A60" s="628" t="s">
        <v>355</v>
      </c>
      <c r="B60" s="629"/>
      <c r="C60" s="629"/>
      <c r="D60" s="629"/>
      <c r="E60" s="629"/>
      <c r="F60" s="629"/>
      <c r="G60" s="629"/>
      <c r="H60" s="629"/>
      <c r="I60" s="629"/>
      <c r="J60" s="629"/>
      <c r="K60" s="629"/>
      <c r="L60" s="629"/>
    </row>
    <row r="61" spans="1:12" ht="12.75" customHeight="1" x14ac:dyDescent="0.2">
      <c r="A61" s="630" t="s">
        <v>356</v>
      </c>
      <c r="B61" s="631"/>
      <c r="C61" s="631"/>
      <c r="D61" s="631"/>
      <c r="E61" s="631"/>
      <c r="F61" s="631"/>
      <c r="G61" s="631"/>
      <c r="H61" s="631"/>
      <c r="I61" s="631"/>
      <c r="J61" s="631"/>
      <c r="K61" s="631"/>
      <c r="L61" s="631"/>
    </row>
    <row r="62" spans="1:12" ht="15.95" customHeight="1" x14ac:dyDescent="0.2">
      <c r="A62" s="396"/>
      <c r="B62" s="396"/>
      <c r="C62" s="396"/>
      <c r="D62" s="396"/>
      <c r="E62" s="396"/>
      <c r="F62" s="396"/>
      <c r="G62" s="396"/>
      <c r="H62" s="396"/>
      <c r="I62" s="396"/>
      <c r="J62" s="397"/>
      <c r="K62" s="397"/>
      <c r="L62" s="398"/>
    </row>
    <row r="63" spans="1:12" ht="15.95" customHeight="1" x14ac:dyDescent="0.2">
      <c r="A63" s="398"/>
      <c r="B63" s="399"/>
      <c r="C63" s="398"/>
      <c r="D63" s="399"/>
      <c r="E63" s="399"/>
      <c r="F63" s="397"/>
      <c r="G63" s="397"/>
      <c r="H63" s="397"/>
      <c r="I63" s="397"/>
      <c r="J63" s="397"/>
      <c r="K63" s="397"/>
      <c r="L63" s="400"/>
    </row>
    <row r="64" spans="1:12" ht="15.95" customHeight="1" x14ac:dyDescent="0.2">
      <c r="A64" s="398"/>
      <c r="B64" s="399"/>
      <c r="C64" s="398"/>
      <c r="D64" s="399"/>
      <c r="E64" s="399"/>
      <c r="F64" s="397"/>
      <c r="G64" s="397"/>
      <c r="H64" s="397"/>
      <c r="I64" s="397"/>
      <c r="J64" s="397"/>
      <c r="K64" s="397"/>
      <c r="L64" s="400"/>
    </row>
    <row r="65" spans="12:12" ht="15.95" customHeight="1" x14ac:dyDescent="0.2">
      <c r="L65" s="401"/>
    </row>
  </sheetData>
  <mergeCells count="15">
    <mergeCell ref="A3:L3"/>
    <mergeCell ref="A5:D5"/>
    <mergeCell ref="A7:E10"/>
    <mergeCell ref="F7:L7"/>
    <mergeCell ref="F8:F9"/>
    <mergeCell ref="G8:G9"/>
    <mergeCell ref="H8:H9"/>
    <mergeCell ref="I8:I9"/>
    <mergeCell ref="J8:J9"/>
    <mergeCell ref="K8:L8"/>
    <mergeCell ref="A11:E11"/>
    <mergeCell ref="A24:E24"/>
    <mergeCell ref="A59:L59"/>
    <mergeCell ref="A60:L60"/>
    <mergeCell ref="A61:L61"/>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47" t="s">
        <v>358</v>
      </c>
      <c r="E7" s="648"/>
      <c r="F7" s="648"/>
      <c r="G7" s="648"/>
      <c r="H7" s="649"/>
      <c r="I7" s="650" t="s">
        <v>359</v>
      </c>
      <c r="J7" s="651"/>
      <c r="K7" s="96"/>
      <c r="L7" s="96"/>
      <c r="M7" s="96"/>
      <c r="N7" s="96"/>
      <c r="O7" s="96"/>
    </row>
    <row r="8" spans="1:15" ht="21.75" customHeight="1" x14ac:dyDescent="0.2">
      <c r="A8" s="616"/>
      <c r="B8" s="617"/>
      <c r="C8" s="583"/>
      <c r="D8" s="566" t="s">
        <v>335</v>
      </c>
      <c r="E8" s="566" t="s">
        <v>337</v>
      </c>
      <c r="F8" s="566" t="s">
        <v>338</v>
      </c>
      <c r="G8" s="566" t="s">
        <v>339</v>
      </c>
      <c r="H8" s="566" t="s">
        <v>340</v>
      </c>
      <c r="I8" s="652"/>
      <c r="J8" s="653"/>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1867</v>
      </c>
      <c r="E11" s="114">
        <v>1338</v>
      </c>
      <c r="F11" s="114">
        <v>1955</v>
      </c>
      <c r="G11" s="114">
        <v>1471</v>
      </c>
      <c r="H11" s="140">
        <v>2106</v>
      </c>
      <c r="I11" s="115">
        <v>-239</v>
      </c>
      <c r="J11" s="116">
        <v>-11.348528015194681</v>
      </c>
    </row>
    <row r="12" spans="1:15" s="110" customFormat="1" ht="24.95" customHeight="1" x14ac:dyDescent="0.2">
      <c r="A12" s="193" t="s">
        <v>132</v>
      </c>
      <c r="B12" s="194" t="s">
        <v>133</v>
      </c>
      <c r="C12" s="113">
        <v>0.32137118371719336</v>
      </c>
      <c r="D12" s="115">
        <v>6</v>
      </c>
      <c r="E12" s="114" t="s">
        <v>513</v>
      </c>
      <c r="F12" s="114">
        <v>7</v>
      </c>
      <c r="G12" s="114">
        <v>5</v>
      </c>
      <c r="H12" s="140">
        <v>3</v>
      </c>
      <c r="I12" s="115">
        <v>3</v>
      </c>
      <c r="J12" s="116">
        <v>100</v>
      </c>
    </row>
    <row r="13" spans="1:15" s="110" customFormat="1" ht="24.95" customHeight="1" x14ac:dyDescent="0.2">
      <c r="A13" s="193" t="s">
        <v>134</v>
      </c>
      <c r="B13" s="199" t="s">
        <v>214</v>
      </c>
      <c r="C13" s="113">
        <v>0.37493304767005892</v>
      </c>
      <c r="D13" s="115">
        <v>7</v>
      </c>
      <c r="E13" s="114" t="s">
        <v>513</v>
      </c>
      <c r="F13" s="114">
        <v>14</v>
      </c>
      <c r="G13" s="114">
        <v>6</v>
      </c>
      <c r="H13" s="140">
        <v>10</v>
      </c>
      <c r="I13" s="115">
        <v>-3</v>
      </c>
      <c r="J13" s="116">
        <v>-30</v>
      </c>
    </row>
    <row r="14" spans="1:15" s="287" customFormat="1" ht="24.95" customHeight="1" x14ac:dyDescent="0.2">
      <c r="A14" s="193" t="s">
        <v>215</v>
      </c>
      <c r="B14" s="199" t="s">
        <v>137</v>
      </c>
      <c r="C14" s="113">
        <v>13.176218532404928</v>
      </c>
      <c r="D14" s="115">
        <v>246</v>
      </c>
      <c r="E14" s="114">
        <v>119</v>
      </c>
      <c r="F14" s="114">
        <v>156</v>
      </c>
      <c r="G14" s="114">
        <v>100</v>
      </c>
      <c r="H14" s="140">
        <v>752</v>
      </c>
      <c r="I14" s="115">
        <v>-506</v>
      </c>
      <c r="J14" s="116">
        <v>-67.287234042553195</v>
      </c>
      <c r="K14" s="110"/>
      <c r="L14" s="110"/>
      <c r="M14" s="110"/>
      <c r="N14" s="110"/>
      <c r="O14" s="110"/>
    </row>
    <row r="15" spans="1:15" s="110" customFormat="1" ht="24.95" customHeight="1" x14ac:dyDescent="0.2">
      <c r="A15" s="193" t="s">
        <v>216</v>
      </c>
      <c r="B15" s="199" t="s">
        <v>217</v>
      </c>
      <c r="C15" s="113" t="s">
        <v>513</v>
      </c>
      <c r="D15" s="115" t="s">
        <v>513</v>
      </c>
      <c r="E15" s="114" t="s">
        <v>513</v>
      </c>
      <c r="F15" s="114" t="s">
        <v>513</v>
      </c>
      <c r="G15" s="114" t="s">
        <v>513</v>
      </c>
      <c r="H15" s="140" t="s">
        <v>513</v>
      </c>
      <c r="I15" s="115" t="s">
        <v>513</v>
      </c>
      <c r="J15" s="116" t="s">
        <v>513</v>
      </c>
    </row>
    <row r="16" spans="1:15" s="287" customFormat="1" ht="24.95" customHeight="1" x14ac:dyDescent="0.2">
      <c r="A16" s="193" t="s">
        <v>218</v>
      </c>
      <c r="B16" s="199" t="s">
        <v>141</v>
      </c>
      <c r="C16" s="113">
        <v>12.747723620782002</v>
      </c>
      <c r="D16" s="115">
        <v>238</v>
      </c>
      <c r="E16" s="114">
        <v>104</v>
      </c>
      <c r="F16" s="114">
        <v>134</v>
      </c>
      <c r="G16" s="114">
        <v>77</v>
      </c>
      <c r="H16" s="140">
        <v>726</v>
      </c>
      <c r="I16" s="115">
        <v>-488</v>
      </c>
      <c r="J16" s="116">
        <v>-67.217630853994493</v>
      </c>
      <c r="K16" s="110"/>
      <c r="L16" s="110"/>
      <c r="M16" s="110"/>
      <c r="N16" s="110"/>
      <c r="O16" s="110"/>
    </row>
    <row r="17" spans="1:15" s="110" customFormat="1" ht="24.95" customHeight="1" x14ac:dyDescent="0.2">
      <c r="A17" s="193" t="s">
        <v>142</v>
      </c>
      <c r="B17" s="199" t="s">
        <v>220</v>
      </c>
      <c r="C17" s="113" t="s">
        <v>513</v>
      </c>
      <c r="D17" s="115" t="s">
        <v>513</v>
      </c>
      <c r="E17" s="114" t="s">
        <v>513</v>
      </c>
      <c r="F17" s="114" t="s">
        <v>513</v>
      </c>
      <c r="G17" s="114" t="s">
        <v>513</v>
      </c>
      <c r="H17" s="140" t="s">
        <v>513</v>
      </c>
      <c r="I17" s="115" t="s">
        <v>513</v>
      </c>
      <c r="J17" s="116" t="s">
        <v>513</v>
      </c>
    </row>
    <row r="18" spans="1:15" s="287" customFormat="1" ht="24.95" customHeight="1" x14ac:dyDescent="0.2">
      <c r="A18" s="201" t="s">
        <v>144</v>
      </c>
      <c r="B18" s="202" t="s">
        <v>145</v>
      </c>
      <c r="C18" s="113">
        <v>2.0353508302088912</v>
      </c>
      <c r="D18" s="115">
        <v>38</v>
      </c>
      <c r="E18" s="114">
        <v>26</v>
      </c>
      <c r="F18" s="114">
        <v>62</v>
      </c>
      <c r="G18" s="114">
        <v>57</v>
      </c>
      <c r="H18" s="140">
        <v>31</v>
      </c>
      <c r="I18" s="115">
        <v>7</v>
      </c>
      <c r="J18" s="116">
        <v>22.580645161290324</v>
      </c>
      <c r="K18" s="110"/>
      <c r="L18" s="110"/>
      <c r="M18" s="110"/>
      <c r="N18" s="110"/>
      <c r="O18" s="110"/>
    </row>
    <row r="19" spans="1:15" s="110" customFormat="1" ht="24.95" customHeight="1" x14ac:dyDescent="0.2">
      <c r="A19" s="193" t="s">
        <v>146</v>
      </c>
      <c r="B19" s="199" t="s">
        <v>147</v>
      </c>
      <c r="C19" s="113">
        <v>11.783610069630424</v>
      </c>
      <c r="D19" s="115">
        <v>220</v>
      </c>
      <c r="E19" s="114">
        <v>126</v>
      </c>
      <c r="F19" s="114">
        <v>234</v>
      </c>
      <c r="G19" s="114">
        <v>164</v>
      </c>
      <c r="H19" s="140">
        <v>165</v>
      </c>
      <c r="I19" s="115">
        <v>55</v>
      </c>
      <c r="J19" s="116">
        <v>33.333333333333336</v>
      </c>
    </row>
    <row r="20" spans="1:15" s="287" customFormat="1" ht="24.95" customHeight="1" x14ac:dyDescent="0.2">
      <c r="A20" s="193" t="s">
        <v>148</v>
      </c>
      <c r="B20" s="199" t="s">
        <v>149</v>
      </c>
      <c r="C20" s="113">
        <v>2.5709694697375469</v>
      </c>
      <c r="D20" s="115">
        <v>48</v>
      </c>
      <c r="E20" s="114">
        <v>21</v>
      </c>
      <c r="F20" s="114">
        <v>32</v>
      </c>
      <c r="G20" s="114">
        <v>53</v>
      </c>
      <c r="H20" s="140">
        <v>39</v>
      </c>
      <c r="I20" s="115">
        <v>9</v>
      </c>
      <c r="J20" s="116">
        <v>23.076923076923077</v>
      </c>
      <c r="K20" s="110"/>
      <c r="L20" s="110"/>
      <c r="M20" s="110"/>
      <c r="N20" s="110"/>
      <c r="O20" s="110"/>
    </row>
    <row r="21" spans="1:15" s="110" customFormat="1" ht="24.95" customHeight="1" x14ac:dyDescent="0.2">
      <c r="A21" s="201" t="s">
        <v>150</v>
      </c>
      <c r="B21" s="202" t="s">
        <v>151</v>
      </c>
      <c r="C21" s="113">
        <v>6.0524906266738085</v>
      </c>
      <c r="D21" s="115">
        <v>113</v>
      </c>
      <c r="E21" s="114">
        <v>116</v>
      </c>
      <c r="F21" s="114">
        <v>158</v>
      </c>
      <c r="G21" s="114">
        <v>166</v>
      </c>
      <c r="H21" s="140">
        <v>125</v>
      </c>
      <c r="I21" s="115">
        <v>-12</v>
      </c>
      <c r="J21" s="116">
        <v>-9.6</v>
      </c>
    </row>
    <row r="22" spans="1:15" s="110" customFormat="1" ht="24.95" customHeight="1" x14ac:dyDescent="0.2">
      <c r="A22" s="201" t="s">
        <v>152</v>
      </c>
      <c r="B22" s="199" t="s">
        <v>153</v>
      </c>
      <c r="C22" s="113">
        <v>0.64274236743438673</v>
      </c>
      <c r="D22" s="115">
        <v>12</v>
      </c>
      <c r="E22" s="114" t="s">
        <v>513</v>
      </c>
      <c r="F22" s="114">
        <v>5</v>
      </c>
      <c r="G22" s="114">
        <v>8</v>
      </c>
      <c r="H22" s="140">
        <v>8</v>
      </c>
      <c r="I22" s="115">
        <v>4</v>
      </c>
      <c r="J22" s="116">
        <v>50</v>
      </c>
    </row>
    <row r="23" spans="1:15" s="110" customFormat="1" ht="24.95" customHeight="1" x14ac:dyDescent="0.2">
      <c r="A23" s="193" t="s">
        <v>154</v>
      </c>
      <c r="B23" s="199" t="s">
        <v>155</v>
      </c>
      <c r="C23" s="113">
        <v>0.37493304767005892</v>
      </c>
      <c r="D23" s="115">
        <v>7</v>
      </c>
      <c r="E23" s="114" t="s">
        <v>513</v>
      </c>
      <c r="F23" s="114">
        <v>27</v>
      </c>
      <c r="G23" s="114">
        <v>13</v>
      </c>
      <c r="H23" s="140">
        <v>11</v>
      </c>
      <c r="I23" s="115">
        <v>-4</v>
      </c>
      <c r="J23" s="116">
        <v>-36.363636363636367</v>
      </c>
    </row>
    <row r="24" spans="1:15" s="110" customFormat="1" ht="24.95" customHeight="1" x14ac:dyDescent="0.2">
      <c r="A24" s="193" t="s">
        <v>156</v>
      </c>
      <c r="B24" s="199" t="s">
        <v>221</v>
      </c>
      <c r="C24" s="113">
        <v>3.1065881092662027</v>
      </c>
      <c r="D24" s="115">
        <v>58</v>
      </c>
      <c r="E24" s="114">
        <v>55</v>
      </c>
      <c r="F24" s="114">
        <v>60</v>
      </c>
      <c r="G24" s="114">
        <v>47</v>
      </c>
      <c r="H24" s="140">
        <v>68</v>
      </c>
      <c r="I24" s="115">
        <v>-10</v>
      </c>
      <c r="J24" s="116">
        <v>-14.705882352941176</v>
      </c>
    </row>
    <row r="25" spans="1:15" s="110" customFormat="1" ht="24.95" customHeight="1" x14ac:dyDescent="0.2">
      <c r="A25" s="193" t="s">
        <v>222</v>
      </c>
      <c r="B25" s="204" t="s">
        <v>159</v>
      </c>
      <c r="C25" s="113">
        <v>3.5350830208891271</v>
      </c>
      <c r="D25" s="115">
        <v>66</v>
      </c>
      <c r="E25" s="114">
        <v>58</v>
      </c>
      <c r="F25" s="114">
        <v>66</v>
      </c>
      <c r="G25" s="114">
        <v>82</v>
      </c>
      <c r="H25" s="140">
        <v>75</v>
      </c>
      <c r="I25" s="115">
        <v>-9</v>
      </c>
      <c r="J25" s="116">
        <v>-12</v>
      </c>
    </row>
    <row r="26" spans="1:15" s="110" customFormat="1" ht="24.95" customHeight="1" x14ac:dyDescent="0.2">
      <c r="A26" s="201">
        <v>782.78300000000002</v>
      </c>
      <c r="B26" s="203" t="s">
        <v>160</v>
      </c>
      <c r="C26" s="113">
        <v>34.065345474022493</v>
      </c>
      <c r="D26" s="115">
        <v>636</v>
      </c>
      <c r="E26" s="114">
        <v>518</v>
      </c>
      <c r="F26" s="114">
        <v>602</v>
      </c>
      <c r="G26" s="114">
        <v>494</v>
      </c>
      <c r="H26" s="140">
        <v>495</v>
      </c>
      <c r="I26" s="115">
        <v>141</v>
      </c>
      <c r="J26" s="116">
        <v>28.484848484848484</v>
      </c>
    </row>
    <row r="27" spans="1:15" s="110" customFormat="1" ht="24.95" customHeight="1" x14ac:dyDescent="0.2">
      <c r="A27" s="193" t="s">
        <v>161</v>
      </c>
      <c r="B27" s="199" t="s">
        <v>162</v>
      </c>
      <c r="C27" s="113">
        <v>1.44617032672737</v>
      </c>
      <c r="D27" s="115">
        <v>27</v>
      </c>
      <c r="E27" s="114">
        <v>26</v>
      </c>
      <c r="F27" s="114">
        <v>30</v>
      </c>
      <c r="G27" s="114">
        <v>27</v>
      </c>
      <c r="H27" s="140">
        <v>43</v>
      </c>
      <c r="I27" s="115">
        <v>-16</v>
      </c>
      <c r="J27" s="116">
        <v>-37.209302325581397</v>
      </c>
    </row>
    <row r="28" spans="1:15" s="110" customFormat="1" ht="24.95" customHeight="1" x14ac:dyDescent="0.2">
      <c r="A28" s="193" t="s">
        <v>163</v>
      </c>
      <c r="B28" s="199" t="s">
        <v>164</v>
      </c>
      <c r="C28" s="113">
        <v>2.9994643813604713</v>
      </c>
      <c r="D28" s="115">
        <v>56</v>
      </c>
      <c r="E28" s="114">
        <v>22</v>
      </c>
      <c r="F28" s="114">
        <v>96</v>
      </c>
      <c r="G28" s="114">
        <v>21</v>
      </c>
      <c r="H28" s="140">
        <v>57</v>
      </c>
      <c r="I28" s="115">
        <v>-1</v>
      </c>
      <c r="J28" s="116">
        <v>-1.7543859649122806</v>
      </c>
    </row>
    <row r="29" spans="1:15" s="110" customFormat="1" ht="24.95" customHeight="1" x14ac:dyDescent="0.2">
      <c r="A29" s="193">
        <v>86</v>
      </c>
      <c r="B29" s="199" t="s">
        <v>165</v>
      </c>
      <c r="C29" s="113">
        <v>4.7134440278521694</v>
      </c>
      <c r="D29" s="115">
        <v>88</v>
      </c>
      <c r="E29" s="114">
        <v>75</v>
      </c>
      <c r="F29" s="114">
        <v>145</v>
      </c>
      <c r="G29" s="114">
        <v>61</v>
      </c>
      <c r="H29" s="140">
        <v>76</v>
      </c>
      <c r="I29" s="115">
        <v>12</v>
      </c>
      <c r="J29" s="116">
        <v>15.789473684210526</v>
      </c>
    </row>
    <row r="30" spans="1:15" s="110" customFormat="1" ht="24.95" customHeight="1" x14ac:dyDescent="0.2">
      <c r="A30" s="193">
        <v>87.88</v>
      </c>
      <c r="B30" s="204" t="s">
        <v>166</v>
      </c>
      <c r="C30" s="113">
        <v>9.5340117836100688</v>
      </c>
      <c r="D30" s="115">
        <v>178</v>
      </c>
      <c r="E30" s="114">
        <v>106</v>
      </c>
      <c r="F30" s="114">
        <v>170</v>
      </c>
      <c r="G30" s="114">
        <v>113</v>
      </c>
      <c r="H30" s="140">
        <v>107</v>
      </c>
      <c r="I30" s="115">
        <v>71</v>
      </c>
      <c r="J30" s="116">
        <v>66.355140186915889</v>
      </c>
    </row>
    <row r="31" spans="1:15" s="110" customFormat="1" ht="24.95" customHeight="1" x14ac:dyDescent="0.2">
      <c r="A31" s="193" t="s">
        <v>167</v>
      </c>
      <c r="B31" s="199" t="s">
        <v>168</v>
      </c>
      <c r="C31" s="113">
        <v>3.267273701124799</v>
      </c>
      <c r="D31" s="115">
        <v>61</v>
      </c>
      <c r="E31" s="114">
        <v>49</v>
      </c>
      <c r="F31" s="114">
        <v>91</v>
      </c>
      <c r="G31" s="114">
        <v>54</v>
      </c>
      <c r="H31" s="140">
        <v>41</v>
      </c>
      <c r="I31" s="115">
        <v>20</v>
      </c>
      <c r="J31" s="116">
        <v>48.780487804878049</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0.32137118371719336</v>
      </c>
      <c r="D34" s="115">
        <v>6</v>
      </c>
      <c r="E34" s="114" t="s">
        <v>513</v>
      </c>
      <c r="F34" s="114">
        <v>7</v>
      </c>
      <c r="G34" s="114">
        <v>5</v>
      </c>
      <c r="H34" s="140">
        <v>3</v>
      </c>
      <c r="I34" s="115">
        <v>3</v>
      </c>
      <c r="J34" s="116">
        <v>100</v>
      </c>
    </row>
    <row r="35" spans="1:10" s="110" customFormat="1" ht="24.95" customHeight="1" x14ac:dyDescent="0.2">
      <c r="A35" s="292" t="s">
        <v>171</v>
      </c>
      <c r="B35" s="293" t="s">
        <v>172</v>
      </c>
      <c r="C35" s="113">
        <v>15.586502410283877</v>
      </c>
      <c r="D35" s="115">
        <v>291</v>
      </c>
      <c r="E35" s="114" t="s">
        <v>513</v>
      </c>
      <c r="F35" s="114">
        <v>232</v>
      </c>
      <c r="G35" s="114">
        <v>163</v>
      </c>
      <c r="H35" s="140">
        <v>793</v>
      </c>
      <c r="I35" s="115">
        <v>-502</v>
      </c>
      <c r="J35" s="116">
        <v>-63.30390920554855</v>
      </c>
    </row>
    <row r="36" spans="1:10" s="110" customFormat="1" ht="24.95" customHeight="1" x14ac:dyDescent="0.2">
      <c r="A36" s="294" t="s">
        <v>173</v>
      </c>
      <c r="B36" s="295" t="s">
        <v>174</v>
      </c>
      <c r="C36" s="125">
        <v>84.092126405998926</v>
      </c>
      <c r="D36" s="143">
        <v>1570</v>
      </c>
      <c r="E36" s="144">
        <v>1185</v>
      </c>
      <c r="F36" s="144">
        <v>1716</v>
      </c>
      <c r="G36" s="144">
        <v>1303</v>
      </c>
      <c r="H36" s="145">
        <v>1310</v>
      </c>
      <c r="I36" s="143">
        <v>260</v>
      </c>
      <c r="J36" s="146">
        <v>19.847328244274809</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44" t="s">
        <v>360</v>
      </c>
      <c r="B39" s="645"/>
      <c r="C39" s="645"/>
      <c r="D39" s="645"/>
      <c r="E39" s="645"/>
      <c r="F39" s="645"/>
      <c r="G39" s="645"/>
      <c r="H39" s="645"/>
      <c r="I39" s="645"/>
      <c r="J39" s="645"/>
    </row>
    <row r="40" spans="1:10" ht="31.5" customHeight="1" x14ac:dyDescent="0.2">
      <c r="A40" s="646" t="s">
        <v>361</v>
      </c>
      <c r="B40" s="646"/>
      <c r="C40" s="646"/>
      <c r="D40" s="646"/>
      <c r="E40" s="646"/>
      <c r="F40" s="646"/>
      <c r="G40" s="646"/>
      <c r="H40" s="646"/>
      <c r="I40" s="646"/>
      <c r="J40" s="646"/>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335</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332</v>
      </c>
      <c r="B7" s="577"/>
      <c r="C7" s="577"/>
      <c r="D7" s="582" t="s">
        <v>94</v>
      </c>
      <c r="E7" s="656" t="s">
        <v>363</v>
      </c>
      <c r="F7" s="586"/>
      <c r="G7" s="586"/>
      <c r="H7" s="586"/>
      <c r="I7" s="587"/>
      <c r="J7" s="650" t="s">
        <v>359</v>
      </c>
      <c r="K7" s="651"/>
      <c r="L7" s="96"/>
      <c r="M7" s="96"/>
      <c r="N7" s="96"/>
      <c r="O7" s="96"/>
    </row>
    <row r="8" spans="1:15" ht="21.75" customHeight="1" x14ac:dyDescent="0.2">
      <c r="A8" s="578"/>
      <c r="B8" s="579"/>
      <c r="C8" s="579"/>
      <c r="D8" s="583"/>
      <c r="E8" s="566" t="s">
        <v>335</v>
      </c>
      <c r="F8" s="566" t="s">
        <v>337</v>
      </c>
      <c r="G8" s="566" t="s">
        <v>338</v>
      </c>
      <c r="H8" s="566" t="s">
        <v>339</v>
      </c>
      <c r="I8" s="566" t="s">
        <v>340</v>
      </c>
      <c r="J8" s="652"/>
      <c r="K8" s="653"/>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1867</v>
      </c>
      <c r="F11" s="264">
        <v>1338</v>
      </c>
      <c r="G11" s="264">
        <v>1955</v>
      </c>
      <c r="H11" s="264">
        <v>1471</v>
      </c>
      <c r="I11" s="265">
        <v>2106</v>
      </c>
      <c r="J11" s="263">
        <v>-239</v>
      </c>
      <c r="K11" s="266">
        <v>-11.348528015194681</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41.831815747188003</v>
      </c>
      <c r="E13" s="115">
        <v>781</v>
      </c>
      <c r="F13" s="114">
        <v>655</v>
      </c>
      <c r="G13" s="114">
        <v>695</v>
      </c>
      <c r="H13" s="114">
        <v>652</v>
      </c>
      <c r="I13" s="140">
        <v>648</v>
      </c>
      <c r="J13" s="115">
        <v>133</v>
      </c>
      <c r="K13" s="116">
        <v>20.52469135802469</v>
      </c>
    </row>
    <row r="14" spans="1:15" ht="15.95" customHeight="1" x14ac:dyDescent="0.2">
      <c r="A14" s="306" t="s">
        <v>230</v>
      </c>
      <c r="B14" s="307"/>
      <c r="C14" s="308"/>
      <c r="D14" s="113">
        <v>48.152115693626136</v>
      </c>
      <c r="E14" s="115">
        <v>899</v>
      </c>
      <c r="F14" s="114">
        <v>538</v>
      </c>
      <c r="G14" s="114">
        <v>1095</v>
      </c>
      <c r="H14" s="114">
        <v>693</v>
      </c>
      <c r="I14" s="140">
        <v>1149</v>
      </c>
      <c r="J14" s="115">
        <v>-250</v>
      </c>
      <c r="K14" s="116">
        <v>-21.758050478677109</v>
      </c>
    </row>
    <row r="15" spans="1:15" ht="15.95" customHeight="1" x14ac:dyDescent="0.2">
      <c r="A15" s="306" t="s">
        <v>231</v>
      </c>
      <c r="B15" s="307"/>
      <c r="C15" s="308"/>
      <c r="D15" s="113">
        <v>5.034815211569363</v>
      </c>
      <c r="E15" s="115">
        <v>94</v>
      </c>
      <c r="F15" s="114">
        <v>73</v>
      </c>
      <c r="G15" s="114">
        <v>93</v>
      </c>
      <c r="H15" s="114">
        <v>60</v>
      </c>
      <c r="I15" s="140">
        <v>197</v>
      </c>
      <c r="J15" s="115">
        <v>-103</v>
      </c>
      <c r="K15" s="116">
        <v>-52.284263959390863</v>
      </c>
    </row>
    <row r="16" spans="1:15" ht="15.95" customHeight="1" x14ac:dyDescent="0.2">
      <c r="A16" s="306" t="s">
        <v>232</v>
      </c>
      <c r="B16" s="307"/>
      <c r="C16" s="308"/>
      <c r="D16" s="113">
        <v>4.9812533476164971</v>
      </c>
      <c r="E16" s="115">
        <v>93</v>
      </c>
      <c r="F16" s="114">
        <v>72</v>
      </c>
      <c r="G16" s="114">
        <v>72</v>
      </c>
      <c r="H16" s="114">
        <v>66</v>
      </c>
      <c r="I16" s="140">
        <v>111</v>
      </c>
      <c r="J16" s="115">
        <v>-18</v>
      </c>
      <c r="K16" s="116">
        <v>-16.216216216216218</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0.42849491162292447</v>
      </c>
      <c r="E18" s="115">
        <v>8</v>
      </c>
      <c r="F18" s="114">
        <v>7</v>
      </c>
      <c r="G18" s="114">
        <v>9</v>
      </c>
      <c r="H18" s="114">
        <v>8</v>
      </c>
      <c r="I18" s="140">
        <v>3</v>
      </c>
      <c r="J18" s="115">
        <v>5</v>
      </c>
      <c r="K18" s="116">
        <v>166.66666666666666</v>
      </c>
    </row>
    <row r="19" spans="1:11" ht="14.1" customHeight="1" x14ac:dyDescent="0.2">
      <c r="A19" s="306" t="s">
        <v>235</v>
      </c>
      <c r="B19" s="307" t="s">
        <v>236</v>
      </c>
      <c r="C19" s="308"/>
      <c r="D19" s="113">
        <v>0.26780931976432781</v>
      </c>
      <c r="E19" s="115">
        <v>5</v>
      </c>
      <c r="F19" s="114">
        <v>7</v>
      </c>
      <c r="G19" s="114">
        <v>6</v>
      </c>
      <c r="H19" s="114">
        <v>6</v>
      </c>
      <c r="I19" s="140">
        <v>3</v>
      </c>
      <c r="J19" s="115">
        <v>2</v>
      </c>
      <c r="K19" s="116">
        <v>66.666666666666671</v>
      </c>
    </row>
    <row r="20" spans="1:11" ht="14.1" customHeight="1" x14ac:dyDescent="0.2">
      <c r="A20" s="306">
        <v>12</v>
      </c>
      <c r="B20" s="307" t="s">
        <v>237</v>
      </c>
      <c r="C20" s="308"/>
      <c r="D20" s="113">
        <v>0.37493304767005892</v>
      </c>
      <c r="E20" s="115">
        <v>7</v>
      </c>
      <c r="F20" s="114">
        <v>6</v>
      </c>
      <c r="G20" s="114">
        <v>13</v>
      </c>
      <c r="H20" s="114">
        <v>17</v>
      </c>
      <c r="I20" s="140">
        <v>12</v>
      </c>
      <c r="J20" s="115">
        <v>-5</v>
      </c>
      <c r="K20" s="116">
        <v>-41.666666666666664</v>
      </c>
    </row>
    <row r="21" spans="1:11" ht="14.1" customHeight="1" x14ac:dyDescent="0.2">
      <c r="A21" s="306">
        <v>21</v>
      </c>
      <c r="B21" s="307" t="s">
        <v>238</v>
      </c>
      <c r="C21" s="308"/>
      <c r="D21" s="113" t="s">
        <v>513</v>
      </c>
      <c r="E21" s="115" t="s">
        <v>513</v>
      </c>
      <c r="F21" s="114" t="s">
        <v>513</v>
      </c>
      <c r="G21" s="114" t="s">
        <v>513</v>
      </c>
      <c r="H21" s="114">
        <v>3</v>
      </c>
      <c r="I21" s="140">
        <v>3</v>
      </c>
      <c r="J21" s="115" t="s">
        <v>513</v>
      </c>
      <c r="K21" s="116" t="s">
        <v>513</v>
      </c>
    </row>
    <row r="22" spans="1:11" ht="14.1" customHeight="1" x14ac:dyDescent="0.2">
      <c r="A22" s="306">
        <v>22</v>
      </c>
      <c r="B22" s="307" t="s">
        <v>239</v>
      </c>
      <c r="C22" s="308"/>
      <c r="D22" s="113">
        <v>1.9817889662560257</v>
      </c>
      <c r="E22" s="115">
        <v>37</v>
      </c>
      <c r="F22" s="114">
        <v>26</v>
      </c>
      <c r="G22" s="114">
        <v>37</v>
      </c>
      <c r="H22" s="114">
        <v>29</v>
      </c>
      <c r="I22" s="140">
        <v>41</v>
      </c>
      <c r="J22" s="115">
        <v>-4</v>
      </c>
      <c r="K22" s="116">
        <v>-9.7560975609756095</v>
      </c>
    </row>
    <row r="23" spans="1:11" ht="14.1" customHeight="1" x14ac:dyDescent="0.2">
      <c r="A23" s="306">
        <v>23</v>
      </c>
      <c r="B23" s="307" t="s">
        <v>240</v>
      </c>
      <c r="C23" s="308"/>
      <c r="D23" s="113">
        <v>0.37493304767005892</v>
      </c>
      <c r="E23" s="115">
        <v>7</v>
      </c>
      <c r="F23" s="114" t="s">
        <v>513</v>
      </c>
      <c r="G23" s="114">
        <v>3</v>
      </c>
      <c r="H23" s="114">
        <v>6</v>
      </c>
      <c r="I23" s="140" t="s">
        <v>513</v>
      </c>
      <c r="J23" s="115" t="s">
        <v>513</v>
      </c>
      <c r="K23" s="116" t="s">
        <v>513</v>
      </c>
    </row>
    <row r="24" spans="1:11" ht="14.1" customHeight="1" x14ac:dyDescent="0.2">
      <c r="A24" s="306">
        <v>24</v>
      </c>
      <c r="B24" s="307" t="s">
        <v>241</v>
      </c>
      <c r="C24" s="308"/>
      <c r="D24" s="113">
        <v>8.623460096411355</v>
      </c>
      <c r="E24" s="115">
        <v>161</v>
      </c>
      <c r="F24" s="114">
        <v>130</v>
      </c>
      <c r="G24" s="114">
        <v>185</v>
      </c>
      <c r="H24" s="114">
        <v>139</v>
      </c>
      <c r="I24" s="140">
        <v>176</v>
      </c>
      <c r="J24" s="115">
        <v>-15</v>
      </c>
      <c r="K24" s="116">
        <v>-8.5227272727272734</v>
      </c>
    </row>
    <row r="25" spans="1:11" ht="14.1" customHeight="1" x14ac:dyDescent="0.2">
      <c r="A25" s="306">
        <v>25</v>
      </c>
      <c r="B25" s="307" t="s">
        <v>242</v>
      </c>
      <c r="C25" s="308"/>
      <c r="D25" s="113">
        <v>17.193358328869845</v>
      </c>
      <c r="E25" s="115">
        <v>321</v>
      </c>
      <c r="F25" s="114">
        <v>87</v>
      </c>
      <c r="G25" s="114">
        <v>174</v>
      </c>
      <c r="H25" s="114">
        <v>121</v>
      </c>
      <c r="I25" s="140">
        <v>428</v>
      </c>
      <c r="J25" s="115">
        <v>-107</v>
      </c>
      <c r="K25" s="116">
        <v>-25</v>
      </c>
    </row>
    <row r="26" spans="1:11" ht="14.1" customHeight="1" x14ac:dyDescent="0.2">
      <c r="A26" s="306">
        <v>26</v>
      </c>
      <c r="B26" s="307" t="s">
        <v>243</v>
      </c>
      <c r="C26" s="308"/>
      <c r="D26" s="113">
        <v>1.8746652383502946</v>
      </c>
      <c r="E26" s="115">
        <v>35</v>
      </c>
      <c r="F26" s="114">
        <v>27</v>
      </c>
      <c r="G26" s="114">
        <v>35</v>
      </c>
      <c r="H26" s="114">
        <v>20</v>
      </c>
      <c r="I26" s="140">
        <v>65</v>
      </c>
      <c r="J26" s="115">
        <v>-30</v>
      </c>
      <c r="K26" s="116">
        <v>-46.153846153846153</v>
      </c>
    </row>
    <row r="27" spans="1:11" ht="14.1" customHeight="1" x14ac:dyDescent="0.2">
      <c r="A27" s="306">
        <v>27</v>
      </c>
      <c r="B27" s="307" t="s">
        <v>244</v>
      </c>
      <c r="C27" s="308"/>
      <c r="D27" s="113">
        <v>2.6245313336904124</v>
      </c>
      <c r="E27" s="115">
        <v>49</v>
      </c>
      <c r="F27" s="114">
        <v>19</v>
      </c>
      <c r="G27" s="114">
        <v>60</v>
      </c>
      <c r="H27" s="114">
        <v>47</v>
      </c>
      <c r="I27" s="140">
        <v>133</v>
      </c>
      <c r="J27" s="115">
        <v>-84</v>
      </c>
      <c r="K27" s="116">
        <v>-63.157894736842103</v>
      </c>
    </row>
    <row r="28" spans="1:11" ht="14.1" customHeight="1" x14ac:dyDescent="0.2">
      <c r="A28" s="306">
        <v>28</v>
      </c>
      <c r="B28" s="307" t="s">
        <v>245</v>
      </c>
      <c r="C28" s="308"/>
      <c r="D28" s="113">
        <v>0</v>
      </c>
      <c r="E28" s="115">
        <v>0</v>
      </c>
      <c r="F28" s="114">
        <v>6</v>
      </c>
      <c r="G28" s="114">
        <v>21</v>
      </c>
      <c r="H28" s="114">
        <v>5</v>
      </c>
      <c r="I28" s="140">
        <v>3</v>
      </c>
      <c r="J28" s="115">
        <v>-3</v>
      </c>
      <c r="K28" s="116">
        <v>-100</v>
      </c>
    </row>
    <row r="29" spans="1:11" ht="14.1" customHeight="1" x14ac:dyDescent="0.2">
      <c r="A29" s="306">
        <v>29</v>
      </c>
      <c r="B29" s="307" t="s">
        <v>246</v>
      </c>
      <c r="C29" s="308"/>
      <c r="D29" s="113">
        <v>3.5350830208891271</v>
      </c>
      <c r="E29" s="115">
        <v>66</v>
      </c>
      <c r="F29" s="114">
        <v>66</v>
      </c>
      <c r="G29" s="114">
        <v>91</v>
      </c>
      <c r="H29" s="114">
        <v>95</v>
      </c>
      <c r="I29" s="140">
        <v>55</v>
      </c>
      <c r="J29" s="115">
        <v>11</v>
      </c>
      <c r="K29" s="116">
        <v>20</v>
      </c>
    </row>
    <row r="30" spans="1:11" ht="14.1" customHeight="1" x14ac:dyDescent="0.2">
      <c r="A30" s="306" t="s">
        <v>247</v>
      </c>
      <c r="B30" s="307" t="s">
        <v>248</v>
      </c>
      <c r="C30" s="308"/>
      <c r="D30" s="113">
        <v>0.80342795929298338</v>
      </c>
      <c r="E30" s="115">
        <v>15</v>
      </c>
      <c r="F30" s="114">
        <v>9</v>
      </c>
      <c r="G30" s="114">
        <v>21</v>
      </c>
      <c r="H30" s="114">
        <v>23</v>
      </c>
      <c r="I30" s="140">
        <v>10</v>
      </c>
      <c r="J30" s="115">
        <v>5</v>
      </c>
      <c r="K30" s="116">
        <v>50</v>
      </c>
    </row>
    <row r="31" spans="1:11" ht="14.1" customHeight="1" x14ac:dyDescent="0.2">
      <c r="A31" s="306" t="s">
        <v>249</v>
      </c>
      <c r="B31" s="307" t="s">
        <v>250</v>
      </c>
      <c r="C31" s="308"/>
      <c r="D31" s="113">
        <v>2.7316550615961437</v>
      </c>
      <c r="E31" s="115">
        <v>51</v>
      </c>
      <c r="F31" s="114">
        <v>57</v>
      </c>
      <c r="G31" s="114">
        <v>70</v>
      </c>
      <c r="H31" s="114">
        <v>72</v>
      </c>
      <c r="I31" s="140">
        <v>45</v>
      </c>
      <c r="J31" s="115">
        <v>6</v>
      </c>
      <c r="K31" s="116">
        <v>13.333333333333334</v>
      </c>
    </row>
    <row r="32" spans="1:11" ht="14.1" customHeight="1" x14ac:dyDescent="0.2">
      <c r="A32" s="306">
        <v>31</v>
      </c>
      <c r="B32" s="307" t="s">
        <v>251</v>
      </c>
      <c r="C32" s="308"/>
      <c r="D32" s="113">
        <v>0.26780931976432781</v>
      </c>
      <c r="E32" s="115">
        <v>5</v>
      </c>
      <c r="F32" s="114" t="s">
        <v>513</v>
      </c>
      <c r="G32" s="114">
        <v>5</v>
      </c>
      <c r="H32" s="114">
        <v>3</v>
      </c>
      <c r="I32" s="140">
        <v>3</v>
      </c>
      <c r="J32" s="115">
        <v>2</v>
      </c>
      <c r="K32" s="116">
        <v>66.666666666666671</v>
      </c>
    </row>
    <row r="33" spans="1:11" ht="14.1" customHeight="1" x14ac:dyDescent="0.2">
      <c r="A33" s="306">
        <v>32</v>
      </c>
      <c r="B33" s="307" t="s">
        <v>252</v>
      </c>
      <c r="C33" s="308"/>
      <c r="D33" s="113">
        <v>1.6604177825388324</v>
      </c>
      <c r="E33" s="115">
        <v>31</v>
      </c>
      <c r="F33" s="114">
        <v>20</v>
      </c>
      <c r="G33" s="114">
        <v>46</v>
      </c>
      <c r="H33" s="114">
        <v>49</v>
      </c>
      <c r="I33" s="140">
        <v>22</v>
      </c>
      <c r="J33" s="115">
        <v>9</v>
      </c>
      <c r="K33" s="116">
        <v>40.909090909090907</v>
      </c>
    </row>
    <row r="34" spans="1:11" ht="14.1" customHeight="1" x14ac:dyDescent="0.2">
      <c r="A34" s="306">
        <v>33</v>
      </c>
      <c r="B34" s="307" t="s">
        <v>253</v>
      </c>
      <c r="C34" s="308"/>
      <c r="D34" s="113">
        <v>0.37493304767005892</v>
      </c>
      <c r="E34" s="115">
        <v>7</v>
      </c>
      <c r="F34" s="114" t="s">
        <v>513</v>
      </c>
      <c r="G34" s="114">
        <v>8</v>
      </c>
      <c r="H34" s="114">
        <v>11</v>
      </c>
      <c r="I34" s="140">
        <v>13</v>
      </c>
      <c r="J34" s="115">
        <v>-6</v>
      </c>
      <c r="K34" s="116">
        <v>-46.153846153846153</v>
      </c>
    </row>
    <row r="35" spans="1:11" ht="14.1" customHeight="1" x14ac:dyDescent="0.2">
      <c r="A35" s="306">
        <v>34</v>
      </c>
      <c r="B35" s="307" t="s">
        <v>254</v>
      </c>
      <c r="C35" s="308"/>
      <c r="D35" s="113">
        <v>1.9817889662560257</v>
      </c>
      <c r="E35" s="115">
        <v>37</v>
      </c>
      <c r="F35" s="114">
        <v>15</v>
      </c>
      <c r="G35" s="114">
        <v>67</v>
      </c>
      <c r="H35" s="114">
        <v>24</v>
      </c>
      <c r="I35" s="140">
        <v>36</v>
      </c>
      <c r="J35" s="115">
        <v>1</v>
      </c>
      <c r="K35" s="116">
        <v>2.7777777777777777</v>
      </c>
    </row>
    <row r="36" spans="1:11" ht="14.1" customHeight="1" x14ac:dyDescent="0.2">
      <c r="A36" s="306">
        <v>41</v>
      </c>
      <c r="B36" s="307" t="s">
        <v>255</v>
      </c>
      <c r="C36" s="308"/>
      <c r="D36" s="113">
        <v>0.26780931976432781</v>
      </c>
      <c r="E36" s="115">
        <v>5</v>
      </c>
      <c r="F36" s="114">
        <v>3</v>
      </c>
      <c r="G36" s="114">
        <v>8</v>
      </c>
      <c r="H36" s="114">
        <v>0</v>
      </c>
      <c r="I36" s="140">
        <v>13</v>
      </c>
      <c r="J36" s="115">
        <v>-8</v>
      </c>
      <c r="K36" s="116">
        <v>-61.53846153846154</v>
      </c>
    </row>
    <row r="37" spans="1:11" ht="14.1" customHeight="1" x14ac:dyDescent="0.2">
      <c r="A37" s="306">
        <v>42</v>
      </c>
      <c r="B37" s="307" t="s">
        <v>256</v>
      </c>
      <c r="C37" s="308"/>
      <c r="D37" s="113" t="s">
        <v>513</v>
      </c>
      <c r="E37" s="115" t="s">
        <v>513</v>
      </c>
      <c r="F37" s="114" t="s">
        <v>513</v>
      </c>
      <c r="G37" s="114" t="s">
        <v>513</v>
      </c>
      <c r="H37" s="114" t="s">
        <v>513</v>
      </c>
      <c r="I37" s="140">
        <v>3</v>
      </c>
      <c r="J37" s="115" t="s">
        <v>513</v>
      </c>
      <c r="K37" s="116" t="s">
        <v>513</v>
      </c>
    </row>
    <row r="38" spans="1:11" ht="14.1" customHeight="1" x14ac:dyDescent="0.2">
      <c r="A38" s="306">
        <v>43</v>
      </c>
      <c r="B38" s="307" t="s">
        <v>257</v>
      </c>
      <c r="C38" s="308"/>
      <c r="D38" s="113">
        <v>0.42849491162292447</v>
      </c>
      <c r="E38" s="115">
        <v>8</v>
      </c>
      <c r="F38" s="114">
        <v>8</v>
      </c>
      <c r="G38" s="114">
        <v>4</v>
      </c>
      <c r="H38" s="114">
        <v>10</v>
      </c>
      <c r="I38" s="140">
        <v>14</v>
      </c>
      <c r="J38" s="115">
        <v>-6</v>
      </c>
      <c r="K38" s="116">
        <v>-42.857142857142854</v>
      </c>
    </row>
    <row r="39" spans="1:11" ht="14.1" customHeight="1" x14ac:dyDescent="0.2">
      <c r="A39" s="306">
        <v>51</v>
      </c>
      <c r="B39" s="307" t="s">
        <v>258</v>
      </c>
      <c r="C39" s="308"/>
      <c r="D39" s="113">
        <v>11.087305838243172</v>
      </c>
      <c r="E39" s="115">
        <v>207</v>
      </c>
      <c r="F39" s="114">
        <v>235</v>
      </c>
      <c r="G39" s="114">
        <v>233</v>
      </c>
      <c r="H39" s="114">
        <v>177</v>
      </c>
      <c r="I39" s="140">
        <v>202</v>
      </c>
      <c r="J39" s="115">
        <v>5</v>
      </c>
      <c r="K39" s="116">
        <v>2.4752475247524752</v>
      </c>
    </row>
    <row r="40" spans="1:11" ht="14.1" customHeight="1" x14ac:dyDescent="0.2">
      <c r="A40" s="306" t="s">
        <v>259</v>
      </c>
      <c r="B40" s="307" t="s">
        <v>260</v>
      </c>
      <c r="C40" s="308"/>
      <c r="D40" s="113">
        <v>10.551687198714514</v>
      </c>
      <c r="E40" s="115">
        <v>197</v>
      </c>
      <c r="F40" s="114">
        <v>229</v>
      </c>
      <c r="G40" s="114">
        <v>219</v>
      </c>
      <c r="H40" s="114">
        <v>168</v>
      </c>
      <c r="I40" s="140">
        <v>196</v>
      </c>
      <c r="J40" s="115">
        <v>1</v>
      </c>
      <c r="K40" s="116">
        <v>0.51020408163265307</v>
      </c>
    </row>
    <row r="41" spans="1:11" ht="14.1" customHeight="1" x14ac:dyDescent="0.2">
      <c r="A41" s="306"/>
      <c r="B41" s="307" t="s">
        <v>261</v>
      </c>
      <c r="C41" s="308"/>
      <c r="D41" s="113">
        <v>10.337439742903053</v>
      </c>
      <c r="E41" s="115">
        <v>193</v>
      </c>
      <c r="F41" s="114">
        <v>224</v>
      </c>
      <c r="G41" s="114">
        <v>211</v>
      </c>
      <c r="H41" s="114">
        <v>163</v>
      </c>
      <c r="I41" s="140">
        <v>187</v>
      </c>
      <c r="J41" s="115">
        <v>6</v>
      </c>
      <c r="K41" s="116">
        <v>3.2085561497326203</v>
      </c>
    </row>
    <row r="42" spans="1:11" ht="14.1" customHeight="1" x14ac:dyDescent="0.2">
      <c r="A42" s="306">
        <v>52</v>
      </c>
      <c r="B42" s="307" t="s">
        <v>262</v>
      </c>
      <c r="C42" s="308"/>
      <c r="D42" s="113">
        <v>4.9812533476164971</v>
      </c>
      <c r="E42" s="115">
        <v>93</v>
      </c>
      <c r="F42" s="114">
        <v>68</v>
      </c>
      <c r="G42" s="114">
        <v>44</v>
      </c>
      <c r="H42" s="114">
        <v>45</v>
      </c>
      <c r="I42" s="140">
        <v>74</v>
      </c>
      <c r="J42" s="115">
        <v>19</v>
      </c>
      <c r="K42" s="116">
        <v>25.675675675675677</v>
      </c>
    </row>
    <row r="43" spans="1:11" ht="14.1" customHeight="1" x14ac:dyDescent="0.2">
      <c r="A43" s="306" t="s">
        <v>263</v>
      </c>
      <c r="B43" s="307" t="s">
        <v>264</v>
      </c>
      <c r="C43" s="308"/>
      <c r="D43" s="113">
        <v>2.7316550615961437</v>
      </c>
      <c r="E43" s="115">
        <v>51</v>
      </c>
      <c r="F43" s="114">
        <v>24</v>
      </c>
      <c r="G43" s="114">
        <v>28</v>
      </c>
      <c r="H43" s="114">
        <v>32</v>
      </c>
      <c r="I43" s="140">
        <v>52</v>
      </c>
      <c r="J43" s="115">
        <v>-1</v>
      </c>
      <c r="K43" s="116">
        <v>-1.9230769230769231</v>
      </c>
    </row>
    <row r="44" spans="1:11" ht="14.1" customHeight="1" x14ac:dyDescent="0.2">
      <c r="A44" s="306">
        <v>53</v>
      </c>
      <c r="B44" s="307" t="s">
        <v>265</v>
      </c>
      <c r="C44" s="308"/>
      <c r="D44" s="113">
        <v>0.21424745581146223</v>
      </c>
      <c r="E44" s="115">
        <v>4</v>
      </c>
      <c r="F44" s="114">
        <v>6</v>
      </c>
      <c r="G44" s="114">
        <v>15</v>
      </c>
      <c r="H44" s="114">
        <v>10</v>
      </c>
      <c r="I44" s="140">
        <v>6</v>
      </c>
      <c r="J44" s="115">
        <v>-2</v>
      </c>
      <c r="K44" s="116">
        <v>-33.333333333333336</v>
      </c>
    </row>
    <row r="45" spans="1:11" ht="14.1" customHeight="1" x14ac:dyDescent="0.2">
      <c r="A45" s="306" t="s">
        <v>266</v>
      </c>
      <c r="B45" s="307" t="s">
        <v>267</v>
      </c>
      <c r="C45" s="308"/>
      <c r="D45" s="113">
        <v>0.21424745581146223</v>
      </c>
      <c r="E45" s="115">
        <v>4</v>
      </c>
      <c r="F45" s="114">
        <v>6</v>
      </c>
      <c r="G45" s="114">
        <v>15</v>
      </c>
      <c r="H45" s="114">
        <v>9</v>
      </c>
      <c r="I45" s="140">
        <v>5</v>
      </c>
      <c r="J45" s="115">
        <v>-1</v>
      </c>
      <c r="K45" s="116">
        <v>-20</v>
      </c>
    </row>
    <row r="46" spans="1:11" ht="14.1" customHeight="1" x14ac:dyDescent="0.2">
      <c r="A46" s="306">
        <v>54</v>
      </c>
      <c r="B46" s="307" t="s">
        <v>268</v>
      </c>
      <c r="C46" s="308"/>
      <c r="D46" s="113">
        <v>3.1065881092662027</v>
      </c>
      <c r="E46" s="115">
        <v>58</v>
      </c>
      <c r="F46" s="114">
        <v>59</v>
      </c>
      <c r="G46" s="114">
        <v>63</v>
      </c>
      <c r="H46" s="114">
        <v>66</v>
      </c>
      <c r="I46" s="140">
        <v>74</v>
      </c>
      <c r="J46" s="115">
        <v>-16</v>
      </c>
      <c r="K46" s="116">
        <v>-21.621621621621621</v>
      </c>
    </row>
    <row r="47" spans="1:11" ht="14.1" customHeight="1" x14ac:dyDescent="0.2">
      <c r="A47" s="306">
        <v>61</v>
      </c>
      <c r="B47" s="307" t="s">
        <v>269</v>
      </c>
      <c r="C47" s="308"/>
      <c r="D47" s="113">
        <v>0.80342795929298338</v>
      </c>
      <c r="E47" s="115">
        <v>15</v>
      </c>
      <c r="F47" s="114">
        <v>15</v>
      </c>
      <c r="G47" s="114">
        <v>19</v>
      </c>
      <c r="H47" s="114">
        <v>12</v>
      </c>
      <c r="I47" s="140">
        <v>23</v>
      </c>
      <c r="J47" s="115">
        <v>-8</v>
      </c>
      <c r="K47" s="116">
        <v>-34.782608695652172</v>
      </c>
    </row>
    <row r="48" spans="1:11" ht="14.1" customHeight="1" x14ac:dyDescent="0.2">
      <c r="A48" s="306">
        <v>62</v>
      </c>
      <c r="B48" s="307" t="s">
        <v>270</v>
      </c>
      <c r="C48" s="308"/>
      <c r="D48" s="113">
        <v>7.980717728976968</v>
      </c>
      <c r="E48" s="115">
        <v>149</v>
      </c>
      <c r="F48" s="114">
        <v>93</v>
      </c>
      <c r="G48" s="114">
        <v>135</v>
      </c>
      <c r="H48" s="114">
        <v>105</v>
      </c>
      <c r="I48" s="140">
        <v>105</v>
      </c>
      <c r="J48" s="115">
        <v>44</v>
      </c>
      <c r="K48" s="116">
        <v>41.904761904761905</v>
      </c>
    </row>
    <row r="49" spans="1:11" ht="14.1" customHeight="1" x14ac:dyDescent="0.2">
      <c r="A49" s="306">
        <v>63</v>
      </c>
      <c r="B49" s="307" t="s">
        <v>271</v>
      </c>
      <c r="C49" s="308"/>
      <c r="D49" s="113">
        <v>4.0707016604177824</v>
      </c>
      <c r="E49" s="115">
        <v>76</v>
      </c>
      <c r="F49" s="114">
        <v>75</v>
      </c>
      <c r="G49" s="114">
        <v>98</v>
      </c>
      <c r="H49" s="114">
        <v>122</v>
      </c>
      <c r="I49" s="140">
        <v>88</v>
      </c>
      <c r="J49" s="115">
        <v>-12</v>
      </c>
      <c r="K49" s="116">
        <v>-13.636363636363637</v>
      </c>
    </row>
    <row r="50" spans="1:11" ht="14.1" customHeight="1" x14ac:dyDescent="0.2">
      <c r="A50" s="306" t="s">
        <v>272</v>
      </c>
      <c r="B50" s="307" t="s">
        <v>273</v>
      </c>
      <c r="C50" s="308"/>
      <c r="D50" s="113">
        <v>1.44617032672737</v>
      </c>
      <c r="E50" s="115">
        <v>27</v>
      </c>
      <c r="F50" s="114">
        <v>27</v>
      </c>
      <c r="G50" s="114">
        <v>36</v>
      </c>
      <c r="H50" s="114">
        <v>32</v>
      </c>
      <c r="I50" s="140">
        <v>26</v>
      </c>
      <c r="J50" s="115">
        <v>1</v>
      </c>
      <c r="K50" s="116">
        <v>3.8461538461538463</v>
      </c>
    </row>
    <row r="51" spans="1:11" ht="14.1" customHeight="1" x14ac:dyDescent="0.2">
      <c r="A51" s="306" t="s">
        <v>274</v>
      </c>
      <c r="B51" s="307" t="s">
        <v>275</v>
      </c>
      <c r="C51" s="308"/>
      <c r="D51" s="113">
        <v>2.5709694697375469</v>
      </c>
      <c r="E51" s="115">
        <v>48</v>
      </c>
      <c r="F51" s="114">
        <v>41</v>
      </c>
      <c r="G51" s="114">
        <v>55</v>
      </c>
      <c r="H51" s="114">
        <v>85</v>
      </c>
      <c r="I51" s="140">
        <v>54</v>
      </c>
      <c r="J51" s="115">
        <v>-6</v>
      </c>
      <c r="K51" s="116">
        <v>-11.111111111111111</v>
      </c>
    </row>
    <row r="52" spans="1:11" ht="14.1" customHeight="1" x14ac:dyDescent="0.2">
      <c r="A52" s="306">
        <v>71</v>
      </c>
      <c r="B52" s="307" t="s">
        <v>276</v>
      </c>
      <c r="C52" s="308"/>
      <c r="D52" s="113">
        <v>5.731119442956615</v>
      </c>
      <c r="E52" s="115">
        <v>107</v>
      </c>
      <c r="F52" s="114">
        <v>119</v>
      </c>
      <c r="G52" s="114">
        <v>111</v>
      </c>
      <c r="H52" s="114">
        <v>117</v>
      </c>
      <c r="I52" s="140">
        <v>194</v>
      </c>
      <c r="J52" s="115">
        <v>-87</v>
      </c>
      <c r="K52" s="116">
        <v>-44.845360824742265</v>
      </c>
    </row>
    <row r="53" spans="1:11" ht="14.1" customHeight="1" x14ac:dyDescent="0.2">
      <c r="A53" s="306" t="s">
        <v>277</v>
      </c>
      <c r="B53" s="307" t="s">
        <v>278</v>
      </c>
      <c r="C53" s="308"/>
      <c r="D53" s="113">
        <v>2.1424745581146225</v>
      </c>
      <c r="E53" s="115">
        <v>40</v>
      </c>
      <c r="F53" s="114">
        <v>42</v>
      </c>
      <c r="G53" s="114">
        <v>39</v>
      </c>
      <c r="H53" s="114">
        <v>45</v>
      </c>
      <c r="I53" s="140">
        <v>89</v>
      </c>
      <c r="J53" s="115">
        <v>-49</v>
      </c>
      <c r="K53" s="116">
        <v>-55.056179775280896</v>
      </c>
    </row>
    <row r="54" spans="1:11" ht="14.1" customHeight="1" x14ac:dyDescent="0.2">
      <c r="A54" s="306" t="s">
        <v>279</v>
      </c>
      <c r="B54" s="307" t="s">
        <v>280</v>
      </c>
      <c r="C54" s="308"/>
      <c r="D54" s="113">
        <v>2.6780931976432778</v>
      </c>
      <c r="E54" s="115">
        <v>50</v>
      </c>
      <c r="F54" s="114">
        <v>68</v>
      </c>
      <c r="G54" s="114">
        <v>61</v>
      </c>
      <c r="H54" s="114">
        <v>62</v>
      </c>
      <c r="I54" s="140">
        <v>84</v>
      </c>
      <c r="J54" s="115">
        <v>-34</v>
      </c>
      <c r="K54" s="116">
        <v>-40.476190476190474</v>
      </c>
    </row>
    <row r="55" spans="1:11" ht="14.1" customHeight="1" x14ac:dyDescent="0.2">
      <c r="A55" s="306">
        <v>72</v>
      </c>
      <c r="B55" s="307" t="s">
        <v>281</v>
      </c>
      <c r="C55" s="308"/>
      <c r="D55" s="113">
        <v>0.85698982324584894</v>
      </c>
      <c r="E55" s="115">
        <v>16</v>
      </c>
      <c r="F55" s="114">
        <v>20</v>
      </c>
      <c r="G55" s="114">
        <v>38</v>
      </c>
      <c r="H55" s="114">
        <v>17</v>
      </c>
      <c r="I55" s="140">
        <v>32</v>
      </c>
      <c r="J55" s="115">
        <v>-16</v>
      </c>
      <c r="K55" s="116">
        <v>-50</v>
      </c>
    </row>
    <row r="56" spans="1:11" ht="14.1" customHeight="1" x14ac:dyDescent="0.2">
      <c r="A56" s="306" t="s">
        <v>282</v>
      </c>
      <c r="B56" s="307" t="s">
        <v>283</v>
      </c>
      <c r="C56" s="308"/>
      <c r="D56" s="113">
        <v>0.26780931976432781</v>
      </c>
      <c r="E56" s="115">
        <v>5</v>
      </c>
      <c r="F56" s="114" t="s">
        <v>513</v>
      </c>
      <c r="G56" s="114">
        <v>25</v>
      </c>
      <c r="H56" s="114">
        <v>8</v>
      </c>
      <c r="I56" s="140">
        <v>6</v>
      </c>
      <c r="J56" s="115">
        <v>-1</v>
      </c>
      <c r="K56" s="116">
        <v>-16.666666666666668</v>
      </c>
    </row>
    <row r="57" spans="1:11" ht="14.1" customHeight="1" x14ac:dyDescent="0.2">
      <c r="A57" s="306" t="s">
        <v>284</v>
      </c>
      <c r="B57" s="307" t="s">
        <v>285</v>
      </c>
      <c r="C57" s="308"/>
      <c r="D57" s="113">
        <v>0.26780931976432781</v>
      </c>
      <c r="E57" s="115">
        <v>5</v>
      </c>
      <c r="F57" s="114">
        <v>10</v>
      </c>
      <c r="G57" s="114" t="s">
        <v>513</v>
      </c>
      <c r="H57" s="114" t="s">
        <v>513</v>
      </c>
      <c r="I57" s="140">
        <v>19</v>
      </c>
      <c r="J57" s="115">
        <v>-14</v>
      </c>
      <c r="K57" s="116">
        <v>-73.684210526315795</v>
      </c>
    </row>
    <row r="58" spans="1:11" ht="14.1" customHeight="1" x14ac:dyDescent="0.2">
      <c r="A58" s="306">
        <v>73</v>
      </c>
      <c r="B58" s="307" t="s">
        <v>286</v>
      </c>
      <c r="C58" s="308"/>
      <c r="D58" s="113">
        <v>1.44617032672737</v>
      </c>
      <c r="E58" s="115">
        <v>27</v>
      </c>
      <c r="F58" s="114">
        <v>20</v>
      </c>
      <c r="G58" s="114">
        <v>19</v>
      </c>
      <c r="H58" s="114">
        <v>14</v>
      </c>
      <c r="I58" s="140">
        <v>25</v>
      </c>
      <c r="J58" s="115">
        <v>2</v>
      </c>
      <c r="K58" s="116">
        <v>8</v>
      </c>
    </row>
    <row r="59" spans="1:11" ht="14.1" customHeight="1" x14ac:dyDescent="0.2">
      <c r="A59" s="306" t="s">
        <v>287</v>
      </c>
      <c r="B59" s="307" t="s">
        <v>288</v>
      </c>
      <c r="C59" s="308"/>
      <c r="D59" s="113">
        <v>1.1247991430101767</v>
      </c>
      <c r="E59" s="115">
        <v>21</v>
      </c>
      <c r="F59" s="114">
        <v>16</v>
      </c>
      <c r="G59" s="114">
        <v>11</v>
      </c>
      <c r="H59" s="114">
        <v>9</v>
      </c>
      <c r="I59" s="140">
        <v>19</v>
      </c>
      <c r="J59" s="115">
        <v>2</v>
      </c>
      <c r="K59" s="116">
        <v>10.526315789473685</v>
      </c>
    </row>
    <row r="60" spans="1:11" ht="14.1" customHeight="1" x14ac:dyDescent="0.2">
      <c r="A60" s="306">
        <v>81</v>
      </c>
      <c r="B60" s="307" t="s">
        <v>289</v>
      </c>
      <c r="C60" s="308"/>
      <c r="D60" s="113">
        <v>6.4274236743438671</v>
      </c>
      <c r="E60" s="115">
        <v>120</v>
      </c>
      <c r="F60" s="114">
        <v>98</v>
      </c>
      <c r="G60" s="114">
        <v>178</v>
      </c>
      <c r="H60" s="114">
        <v>74</v>
      </c>
      <c r="I60" s="140">
        <v>96</v>
      </c>
      <c r="J60" s="115">
        <v>24</v>
      </c>
      <c r="K60" s="116">
        <v>25</v>
      </c>
    </row>
    <row r="61" spans="1:11" ht="14.1" customHeight="1" x14ac:dyDescent="0.2">
      <c r="A61" s="306" t="s">
        <v>290</v>
      </c>
      <c r="B61" s="307" t="s">
        <v>291</v>
      </c>
      <c r="C61" s="308"/>
      <c r="D61" s="113">
        <v>1.6604177825388324</v>
      </c>
      <c r="E61" s="115">
        <v>31</v>
      </c>
      <c r="F61" s="114">
        <v>18</v>
      </c>
      <c r="G61" s="114">
        <v>38</v>
      </c>
      <c r="H61" s="114">
        <v>16</v>
      </c>
      <c r="I61" s="140">
        <v>22</v>
      </c>
      <c r="J61" s="115">
        <v>9</v>
      </c>
      <c r="K61" s="116">
        <v>40.909090909090907</v>
      </c>
    </row>
    <row r="62" spans="1:11" ht="14.1" customHeight="1" x14ac:dyDescent="0.2">
      <c r="A62" s="306" t="s">
        <v>292</v>
      </c>
      <c r="B62" s="307" t="s">
        <v>293</v>
      </c>
      <c r="C62" s="308"/>
      <c r="D62" s="113">
        <v>2.9994643813604713</v>
      </c>
      <c r="E62" s="115">
        <v>56</v>
      </c>
      <c r="F62" s="114">
        <v>45</v>
      </c>
      <c r="G62" s="114">
        <v>102</v>
      </c>
      <c r="H62" s="114">
        <v>31</v>
      </c>
      <c r="I62" s="140">
        <v>43</v>
      </c>
      <c r="J62" s="115">
        <v>13</v>
      </c>
      <c r="K62" s="116">
        <v>30.232558139534884</v>
      </c>
    </row>
    <row r="63" spans="1:11" ht="14.1" customHeight="1" x14ac:dyDescent="0.2">
      <c r="A63" s="306"/>
      <c r="B63" s="307" t="s">
        <v>294</v>
      </c>
      <c r="C63" s="308"/>
      <c r="D63" s="113">
        <v>2.89234065345474</v>
      </c>
      <c r="E63" s="115">
        <v>54</v>
      </c>
      <c r="F63" s="114">
        <v>37</v>
      </c>
      <c r="G63" s="114">
        <v>95</v>
      </c>
      <c r="H63" s="114">
        <v>25</v>
      </c>
      <c r="I63" s="140">
        <v>38</v>
      </c>
      <c r="J63" s="115">
        <v>16</v>
      </c>
      <c r="K63" s="116">
        <v>42.10526315789474</v>
      </c>
    </row>
    <row r="64" spans="1:11" ht="14.1" customHeight="1" x14ac:dyDescent="0.2">
      <c r="A64" s="306" t="s">
        <v>295</v>
      </c>
      <c r="B64" s="307" t="s">
        <v>296</v>
      </c>
      <c r="C64" s="308"/>
      <c r="D64" s="113">
        <v>0.96411355115158004</v>
      </c>
      <c r="E64" s="115">
        <v>18</v>
      </c>
      <c r="F64" s="114">
        <v>15</v>
      </c>
      <c r="G64" s="114">
        <v>11</v>
      </c>
      <c r="H64" s="114">
        <v>13</v>
      </c>
      <c r="I64" s="140">
        <v>14</v>
      </c>
      <c r="J64" s="115">
        <v>4</v>
      </c>
      <c r="K64" s="116">
        <v>28.571428571428573</v>
      </c>
    </row>
    <row r="65" spans="1:11" ht="14.1" customHeight="1" x14ac:dyDescent="0.2">
      <c r="A65" s="306" t="s">
        <v>297</v>
      </c>
      <c r="B65" s="307" t="s">
        <v>298</v>
      </c>
      <c r="C65" s="308"/>
      <c r="D65" s="113">
        <v>0.32137118371719336</v>
      </c>
      <c r="E65" s="115">
        <v>6</v>
      </c>
      <c r="F65" s="114">
        <v>8</v>
      </c>
      <c r="G65" s="114">
        <v>12</v>
      </c>
      <c r="H65" s="114">
        <v>5</v>
      </c>
      <c r="I65" s="140">
        <v>7</v>
      </c>
      <c r="J65" s="115">
        <v>-1</v>
      </c>
      <c r="K65" s="116">
        <v>-14.285714285714286</v>
      </c>
    </row>
    <row r="66" spans="1:11" ht="14.1" customHeight="1" x14ac:dyDescent="0.2">
      <c r="A66" s="306">
        <v>82</v>
      </c>
      <c r="B66" s="307" t="s">
        <v>299</v>
      </c>
      <c r="C66" s="308"/>
      <c r="D66" s="113">
        <v>3.910016068559186</v>
      </c>
      <c r="E66" s="115">
        <v>73</v>
      </c>
      <c r="F66" s="114">
        <v>48</v>
      </c>
      <c r="G66" s="114">
        <v>91</v>
      </c>
      <c r="H66" s="114">
        <v>50</v>
      </c>
      <c r="I66" s="140">
        <v>50</v>
      </c>
      <c r="J66" s="115">
        <v>23</v>
      </c>
      <c r="K66" s="116">
        <v>46</v>
      </c>
    </row>
    <row r="67" spans="1:11" ht="14.1" customHeight="1" x14ac:dyDescent="0.2">
      <c r="A67" s="306" t="s">
        <v>300</v>
      </c>
      <c r="B67" s="307" t="s">
        <v>301</v>
      </c>
      <c r="C67" s="308"/>
      <c r="D67" s="113">
        <v>2.4102838778789502</v>
      </c>
      <c r="E67" s="115">
        <v>45</v>
      </c>
      <c r="F67" s="114">
        <v>30</v>
      </c>
      <c r="G67" s="114">
        <v>56</v>
      </c>
      <c r="H67" s="114">
        <v>34</v>
      </c>
      <c r="I67" s="140">
        <v>32</v>
      </c>
      <c r="J67" s="115">
        <v>13</v>
      </c>
      <c r="K67" s="116">
        <v>40.625</v>
      </c>
    </row>
    <row r="68" spans="1:11" ht="14.1" customHeight="1" x14ac:dyDescent="0.2">
      <c r="A68" s="306" t="s">
        <v>302</v>
      </c>
      <c r="B68" s="307" t="s">
        <v>303</v>
      </c>
      <c r="C68" s="308"/>
      <c r="D68" s="113">
        <v>1.0176754151044456</v>
      </c>
      <c r="E68" s="115">
        <v>19</v>
      </c>
      <c r="F68" s="114">
        <v>16</v>
      </c>
      <c r="G68" s="114">
        <v>15</v>
      </c>
      <c r="H68" s="114">
        <v>11</v>
      </c>
      <c r="I68" s="140">
        <v>6</v>
      </c>
      <c r="J68" s="115">
        <v>13</v>
      </c>
      <c r="K68" s="116">
        <v>216.66666666666666</v>
      </c>
    </row>
    <row r="69" spans="1:11" ht="14.1" customHeight="1" x14ac:dyDescent="0.2">
      <c r="A69" s="306">
        <v>83</v>
      </c>
      <c r="B69" s="307" t="s">
        <v>304</v>
      </c>
      <c r="C69" s="308"/>
      <c r="D69" s="113">
        <v>5.5704338510980183</v>
      </c>
      <c r="E69" s="115">
        <v>104</v>
      </c>
      <c r="F69" s="114">
        <v>31</v>
      </c>
      <c r="G69" s="114">
        <v>94</v>
      </c>
      <c r="H69" s="114">
        <v>57</v>
      </c>
      <c r="I69" s="140">
        <v>77</v>
      </c>
      <c r="J69" s="115">
        <v>27</v>
      </c>
      <c r="K69" s="116">
        <v>35.064935064935064</v>
      </c>
    </row>
    <row r="70" spans="1:11" ht="14.1" customHeight="1" x14ac:dyDescent="0.2">
      <c r="A70" s="306" t="s">
        <v>305</v>
      </c>
      <c r="B70" s="307" t="s">
        <v>306</v>
      </c>
      <c r="C70" s="308"/>
      <c r="D70" s="113">
        <v>4.7670058918050344</v>
      </c>
      <c r="E70" s="115">
        <v>89</v>
      </c>
      <c r="F70" s="114">
        <v>23</v>
      </c>
      <c r="G70" s="114">
        <v>76</v>
      </c>
      <c r="H70" s="114">
        <v>42</v>
      </c>
      <c r="I70" s="140">
        <v>68</v>
      </c>
      <c r="J70" s="115">
        <v>21</v>
      </c>
      <c r="K70" s="116">
        <v>30.882352941176471</v>
      </c>
    </row>
    <row r="71" spans="1:11" ht="14.1" customHeight="1" x14ac:dyDescent="0.2">
      <c r="A71" s="306"/>
      <c r="B71" s="307" t="s">
        <v>307</v>
      </c>
      <c r="C71" s="308"/>
      <c r="D71" s="113">
        <v>2.9459025174076059</v>
      </c>
      <c r="E71" s="115">
        <v>55</v>
      </c>
      <c r="F71" s="114">
        <v>12</v>
      </c>
      <c r="G71" s="114">
        <v>52</v>
      </c>
      <c r="H71" s="114">
        <v>26</v>
      </c>
      <c r="I71" s="140">
        <v>48</v>
      </c>
      <c r="J71" s="115">
        <v>7</v>
      </c>
      <c r="K71" s="116">
        <v>14.583333333333334</v>
      </c>
    </row>
    <row r="72" spans="1:11" ht="14.1" customHeight="1" x14ac:dyDescent="0.2">
      <c r="A72" s="306">
        <v>84</v>
      </c>
      <c r="B72" s="307" t="s">
        <v>308</v>
      </c>
      <c r="C72" s="308"/>
      <c r="D72" s="113">
        <v>0.74986609534011783</v>
      </c>
      <c r="E72" s="115">
        <v>14</v>
      </c>
      <c r="F72" s="114">
        <v>15</v>
      </c>
      <c r="G72" s="114">
        <v>25</v>
      </c>
      <c r="H72" s="114">
        <v>6</v>
      </c>
      <c r="I72" s="140">
        <v>13</v>
      </c>
      <c r="J72" s="115">
        <v>1</v>
      </c>
      <c r="K72" s="116">
        <v>7.6923076923076925</v>
      </c>
    </row>
    <row r="73" spans="1:11" ht="14.1" customHeight="1" x14ac:dyDescent="0.2">
      <c r="A73" s="306" t="s">
        <v>309</v>
      </c>
      <c r="B73" s="307" t="s">
        <v>310</v>
      </c>
      <c r="C73" s="308"/>
      <c r="D73" s="113">
        <v>0.37493304767005892</v>
      </c>
      <c r="E73" s="115">
        <v>7</v>
      </c>
      <c r="F73" s="114">
        <v>7</v>
      </c>
      <c r="G73" s="114">
        <v>15</v>
      </c>
      <c r="H73" s="114" t="s">
        <v>513</v>
      </c>
      <c r="I73" s="140">
        <v>9</v>
      </c>
      <c r="J73" s="115">
        <v>-2</v>
      </c>
      <c r="K73" s="116">
        <v>-22.222222222222221</v>
      </c>
    </row>
    <row r="74" spans="1:11" ht="14.1" customHeight="1" x14ac:dyDescent="0.2">
      <c r="A74" s="306" t="s">
        <v>311</v>
      </c>
      <c r="B74" s="307" t="s">
        <v>312</v>
      </c>
      <c r="C74" s="308"/>
      <c r="D74" s="113">
        <v>0.21424745581146223</v>
      </c>
      <c r="E74" s="115">
        <v>4</v>
      </c>
      <c r="F74" s="114">
        <v>4</v>
      </c>
      <c r="G74" s="114" t="s">
        <v>513</v>
      </c>
      <c r="H74" s="114" t="s">
        <v>513</v>
      </c>
      <c r="I74" s="140">
        <v>3</v>
      </c>
      <c r="J74" s="115">
        <v>1</v>
      </c>
      <c r="K74" s="116">
        <v>33.333333333333336</v>
      </c>
    </row>
    <row r="75" spans="1:11" ht="14.1" customHeight="1" x14ac:dyDescent="0.2">
      <c r="A75" s="306" t="s">
        <v>313</v>
      </c>
      <c r="B75" s="307" t="s">
        <v>314</v>
      </c>
      <c r="C75" s="308"/>
      <c r="D75" s="113">
        <v>0</v>
      </c>
      <c r="E75" s="115">
        <v>0</v>
      </c>
      <c r="F75" s="114">
        <v>0</v>
      </c>
      <c r="G75" s="114" t="s">
        <v>513</v>
      </c>
      <c r="H75" s="114" t="s">
        <v>513</v>
      </c>
      <c r="I75" s="140">
        <v>0</v>
      </c>
      <c r="J75" s="115">
        <v>0</v>
      </c>
      <c r="K75" s="116">
        <v>0</v>
      </c>
    </row>
    <row r="76" spans="1:11" ht="14.1" customHeight="1" x14ac:dyDescent="0.2">
      <c r="A76" s="306">
        <v>91</v>
      </c>
      <c r="B76" s="307" t="s">
        <v>315</v>
      </c>
      <c r="C76" s="308"/>
      <c r="D76" s="113">
        <v>0.16068559185859668</v>
      </c>
      <c r="E76" s="115">
        <v>3</v>
      </c>
      <c r="F76" s="114">
        <v>0</v>
      </c>
      <c r="G76" s="114">
        <v>0</v>
      </c>
      <c r="H76" s="114" t="s">
        <v>513</v>
      </c>
      <c r="I76" s="140" t="s">
        <v>513</v>
      </c>
      <c r="J76" s="115" t="s">
        <v>513</v>
      </c>
      <c r="K76" s="116" t="s">
        <v>513</v>
      </c>
    </row>
    <row r="77" spans="1:11" ht="14.1" customHeight="1" x14ac:dyDescent="0.2">
      <c r="A77" s="306">
        <v>92</v>
      </c>
      <c r="B77" s="307" t="s">
        <v>316</v>
      </c>
      <c r="C77" s="308"/>
      <c r="D77" s="113">
        <v>0.16068559185859668</v>
      </c>
      <c r="E77" s="115">
        <v>3</v>
      </c>
      <c r="F77" s="114">
        <v>5</v>
      </c>
      <c r="G77" s="114">
        <v>5</v>
      </c>
      <c r="H77" s="114">
        <v>3</v>
      </c>
      <c r="I77" s="140">
        <v>12</v>
      </c>
      <c r="J77" s="115">
        <v>-9</v>
      </c>
      <c r="K77" s="116">
        <v>-75</v>
      </c>
    </row>
    <row r="78" spans="1:11" ht="14.1" customHeight="1" x14ac:dyDescent="0.2">
      <c r="A78" s="306">
        <v>93</v>
      </c>
      <c r="B78" s="307" t="s">
        <v>317</v>
      </c>
      <c r="C78" s="308"/>
      <c r="D78" s="113" t="s">
        <v>513</v>
      </c>
      <c r="E78" s="115" t="s">
        <v>513</v>
      </c>
      <c r="F78" s="114">
        <v>0</v>
      </c>
      <c r="G78" s="114" t="s">
        <v>513</v>
      </c>
      <c r="H78" s="114" t="s">
        <v>513</v>
      </c>
      <c r="I78" s="140">
        <v>0</v>
      </c>
      <c r="J78" s="115" t="s">
        <v>513</v>
      </c>
      <c r="K78" s="116" t="s">
        <v>513</v>
      </c>
    </row>
    <row r="79" spans="1:11" ht="14.1" customHeight="1" x14ac:dyDescent="0.2">
      <c r="A79" s="306">
        <v>94</v>
      </c>
      <c r="B79" s="307" t="s">
        <v>318</v>
      </c>
      <c r="C79" s="308"/>
      <c r="D79" s="113">
        <v>0.42849491162292447</v>
      </c>
      <c r="E79" s="115">
        <v>8</v>
      </c>
      <c r="F79" s="114" t="s">
        <v>513</v>
      </c>
      <c r="G79" s="114">
        <v>16</v>
      </c>
      <c r="H79" s="114">
        <v>5</v>
      </c>
      <c r="I79" s="140">
        <v>8</v>
      </c>
      <c r="J79" s="115">
        <v>0</v>
      </c>
      <c r="K79" s="116">
        <v>0</v>
      </c>
    </row>
    <row r="80" spans="1:11" ht="14.1" customHeight="1" x14ac:dyDescent="0.2">
      <c r="A80" s="306" t="s">
        <v>319</v>
      </c>
      <c r="B80" s="307" t="s">
        <v>320</v>
      </c>
      <c r="C80" s="308"/>
      <c r="D80" s="113" t="s">
        <v>513</v>
      </c>
      <c r="E80" s="115" t="s">
        <v>513</v>
      </c>
      <c r="F80" s="114">
        <v>0</v>
      </c>
      <c r="G80" s="114">
        <v>0</v>
      </c>
      <c r="H80" s="114">
        <v>0</v>
      </c>
      <c r="I80" s="140">
        <v>0</v>
      </c>
      <c r="J80" s="115" t="s">
        <v>513</v>
      </c>
      <c r="K80" s="116" t="s">
        <v>513</v>
      </c>
    </row>
    <row r="81" spans="1:11" ht="14.1" customHeight="1" x14ac:dyDescent="0.2">
      <c r="A81" s="310" t="s">
        <v>321</v>
      </c>
      <c r="B81" s="311" t="s">
        <v>333</v>
      </c>
      <c r="C81" s="312"/>
      <c r="D81" s="125">
        <v>0</v>
      </c>
      <c r="E81" s="143">
        <v>0</v>
      </c>
      <c r="F81" s="144">
        <v>0</v>
      </c>
      <c r="G81" s="144">
        <v>0</v>
      </c>
      <c r="H81" s="144">
        <v>0</v>
      </c>
      <c r="I81" s="145" t="s">
        <v>513</v>
      </c>
      <c r="J81" s="143" t="s">
        <v>513</v>
      </c>
      <c r="K81" s="146" t="s">
        <v>513</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4" t="s">
        <v>364</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151" t="s">
        <v>365</v>
      </c>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5">
    <mergeCell ref="A3:K3"/>
    <mergeCell ref="A4:K4"/>
    <mergeCell ref="A5:E5"/>
    <mergeCell ref="A7:C10"/>
    <mergeCell ref="D7:D10"/>
    <mergeCell ref="E7:I7"/>
    <mergeCell ref="J7:K8"/>
    <mergeCell ref="E8:E9"/>
    <mergeCell ref="F8:F9"/>
    <mergeCell ref="G8:G9"/>
    <mergeCell ref="H8:H9"/>
    <mergeCell ref="I8:I9"/>
    <mergeCell ref="A84:K84"/>
    <mergeCell ref="A85:K85"/>
    <mergeCell ref="A87:K87"/>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366</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56" t="s">
        <v>367</v>
      </c>
      <c r="E7" s="657"/>
      <c r="F7" s="657"/>
      <c r="G7" s="657"/>
      <c r="H7" s="658"/>
      <c r="I7" s="588" t="s">
        <v>359</v>
      </c>
      <c r="J7" s="589"/>
      <c r="K7" s="96"/>
      <c r="L7" s="96"/>
      <c r="M7" s="96"/>
      <c r="N7" s="96"/>
      <c r="O7" s="96"/>
    </row>
    <row r="8" spans="1:15" ht="21.75" customHeight="1" x14ac:dyDescent="0.2">
      <c r="A8" s="616"/>
      <c r="B8" s="617"/>
      <c r="C8" s="583"/>
      <c r="D8" s="566" t="s">
        <v>335</v>
      </c>
      <c r="E8" s="566" t="s">
        <v>337</v>
      </c>
      <c r="F8" s="566" t="s">
        <v>338</v>
      </c>
      <c r="G8" s="566" t="s">
        <v>339</v>
      </c>
      <c r="H8" s="566" t="s">
        <v>340</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1874</v>
      </c>
      <c r="E11" s="114">
        <v>1890</v>
      </c>
      <c r="F11" s="114">
        <v>1927</v>
      </c>
      <c r="G11" s="114">
        <v>1596</v>
      </c>
      <c r="H11" s="140">
        <v>2514</v>
      </c>
      <c r="I11" s="115">
        <v>-640</v>
      </c>
      <c r="J11" s="116">
        <v>-25.457438345266507</v>
      </c>
    </row>
    <row r="12" spans="1:15" s="110" customFormat="1" ht="24.95" customHeight="1" x14ac:dyDescent="0.2">
      <c r="A12" s="193" t="s">
        <v>132</v>
      </c>
      <c r="B12" s="194" t="s">
        <v>133</v>
      </c>
      <c r="C12" s="113">
        <v>0.16008537886872998</v>
      </c>
      <c r="D12" s="115">
        <v>3</v>
      </c>
      <c r="E12" s="114">
        <v>6</v>
      </c>
      <c r="F12" s="114">
        <v>6</v>
      </c>
      <c r="G12" s="114" t="s">
        <v>513</v>
      </c>
      <c r="H12" s="140">
        <v>5</v>
      </c>
      <c r="I12" s="115">
        <v>-2</v>
      </c>
      <c r="J12" s="116">
        <v>-40</v>
      </c>
    </row>
    <row r="13" spans="1:15" s="110" customFormat="1" ht="24.95" customHeight="1" x14ac:dyDescent="0.2">
      <c r="A13" s="193" t="s">
        <v>134</v>
      </c>
      <c r="B13" s="199" t="s">
        <v>214</v>
      </c>
      <c r="C13" s="113">
        <v>0.53361792956243326</v>
      </c>
      <c r="D13" s="115">
        <v>10</v>
      </c>
      <c r="E13" s="114">
        <v>5</v>
      </c>
      <c r="F13" s="114">
        <v>10</v>
      </c>
      <c r="G13" s="114" t="s">
        <v>513</v>
      </c>
      <c r="H13" s="140">
        <v>7</v>
      </c>
      <c r="I13" s="115">
        <v>3</v>
      </c>
      <c r="J13" s="116">
        <v>42.857142857142854</v>
      </c>
    </row>
    <row r="14" spans="1:15" s="287" customFormat="1" ht="24.95" customHeight="1" x14ac:dyDescent="0.2">
      <c r="A14" s="193" t="s">
        <v>215</v>
      </c>
      <c r="B14" s="199" t="s">
        <v>137</v>
      </c>
      <c r="C14" s="113">
        <v>13.60725720384205</v>
      </c>
      <c r="D14" s="115">
        <v>255</v>
      </c>
      <c r="E14" s="114">
        <v>572</v>
      </c>
      <c r="F14" s="114">
        <v>302</v>
      </c>
      <c r="G14" s="114">
        <v>195</v>
      </c>
      <c r="H14" s="140">
        <v>928</v>
      </c>
      <c r="I14" s="115">
        <v>-673</v>
      </c>
      <c r="J14" s="116">
        <v>-72.521551724137936</v>
      </c>
      <c r="K14" s="110"/>
      <c r="L14" s="110"/>
      <c r="M14" s="110"/>
      <c r="N14" s="110"/>
      <c r="O14" s="110"/>
    </row>
    <row r="15" spans="1:15" s="110" customFormat="1" ht="24.95" customHeight="1" x14ac:dyDescent="0.2">
      <c r="A15" s="193" t="s">
        <v>216</v>
      </c>
      <c r="B15" s="199" t="s">
        <v>217</v>
      </c>
      <c r="C15" s="113" t="s">
        <v>513</v>
      </c>
      <c r="D15" s="115" t="s">
        <v>513</v>
      </c>
      <c r="E15" s="114" t="s">
        <v>513</v>
      </c>
      <c r="F15" s="114" t="s">
        <v>513</v>
      </c>
      <c r="G15" s="114" t="s">
        <v>513</v>
      </c>
      <c r="H15" s="140" t="s">
        <v>513</v>
      </c>
      <c r="I15" s="115" t="s">
        <v>513</v>
      </c>
      <c r="J15" s="116" t="s">
        <v>513</v>
      </c>
    </row>
    <row r="16" spans="1:15" s="287" customFormat="1" ht="24.95" customHeight="1" x14ac:dyDescent="0.2">
      <c r="A16" s="193" t="s">
        <v>218</v>
      </c>
      <c r="B16" s="199" t="s">
        <v>141</v>
      </c>
      <c r="C16" s="113">
        <v>12.593383137673426</v>
      </c>
      <c r="D16" s="115">
        <v>236</v>
      </c>
      <c r="E16" s="114">
        <v>555</v>
      </c>
      <c r="F16" s="114">
        <v>281</v>
      </c>
      <c r="G16" s="114">
        <v>173</v>
      </c>
      <c r="H16" s="140">
        <v>904</v>
      </c>
      <c r="I16" s="115">
        <v>-668</v>
      </c>
      <c r="J16" s="116">
        <v>-73.893805309734518</v>
      </c>
      <c r="K16" s="110"/>
      <c r="L16" s="110"/>
      <c r="M16" s="110"/>
      <c r="N16" s="110"/>
      <c r="O16" s="110"/>
    </row>
    <row r="17" spans="1:15" s="110" customFormat="1" ht="24.95" customHeight="1" x14ac:dyDescent="0.2">
      <c r="A17" s="193" t="s">
        <v>142</v>
      </c>
      <c r="B17" s="199" t="s">
        <v>220</v>
      </c>
      <c r="C17" s="113" t="s">
        <v>513</v>
      </c>
      <c r="D17" s="115" t="s">
        <v>513</v>
      </c>
      <c r="E17" s="114" t="s">
        <v>513</v>
      </c>
      <c r="F17" s="114" t="s">
        <v>513</v>
      </c>
      <c r="G17" s="114" t="s">
        <v>513</v>
      </c>
      <c r="H17" s="140" t="s">
        <v>513</v>
      </c>
      <c r="I17" s="115" t="s">
        <v>513</v>
      </c>
      <c r="J17" s="116" t="s">
        <v>513</v>
      </c>
    </row>
    <row r="18" spans="1:15" s="287" customFormat="1" ht="24.95" customHeight="1" x14ac:dyDescent="0.2">
      <c r="A18" s="201" t="s">
        <v>144</v>
      </c>
      <c r="B18" s="202" t="s">
        <v>145</v>
      </c>
      <c r="C18" s="113">
        <v>2.454642475987193</v>
      </c>
      <c r="D18" s="115">
        <v>46</v>
      </c>
      <c r="E18" s="114">
        <v>44</v>
      </c>
      <c r="F18" s="114">
        <v>37</v>
      </c>
      <c r="G18" s="114" t="s">
        <v>513</v>
      </c>
      <c r="H18" s="140">
        <v>45</v>
      </c>
      <c r="I18" s="115">
        <v>1</v>
      </c>
      <c r="J18" s="116">
        <v>2.2222222222222223</v>
      </c>
      <c r="K18" s="110"/>
      <c r="L18" s="110"/>
      <c r="M18" s="110"/>
      <c r="N18" s="110"/>
      <c r="O18" s="110"/>
    </row>
    <row r="19" spans="1:15" s="110" customFormat="1" ht="24.95" customHeight="1" x14ac:dyDescent="0.2">
      <c r="A19" s="193" t="s">
        <v>146</v>
      </c>
      <c r="B19" s="199" t="s">
        <v>147</v>
      </c>
      <c r="C19" s="113">
        <v>13.127001067235859</v>
      </c>
      <c r="D19" s="115">
        <v>246</v>
      </c>
      <c r="E19" s="114">
        <v>138</v>
      </c>
      <c r="F19" s="114">
        <v>196</v>
      </c>
      <c r="G19" s="114">
        <v>182</v>
      </c>
      <c r="H19" s="140">
        <v>185</v>
      </c>
      <c r="I19" s="115">
        <v>61</v>
      </c>
      <c r="J19" s="116">
        <v>32.972972972972975</v>
      </c>
    </row>
    <row r="20" spans="1:15" s="287" customFormat="1" ht="24.95" customHeight="1" x14ac:dyDescent="0.2">
      <c r="A20" s="193" t="s">
        <v>148</v>
      </c>
      <c r="B20" s="199" t="s">
        <v>149</v>
      </c>
      <c r="C20" s="113">
        <v>2.9348986125933831</v>
      </c>
      <c r="D20" s="115">
        <v>55</v>
      </c>
      <c r="E20" s="114">
        <v>37</v>
      </c>
      <c r="F20" s="114">
        <v>47</v>
      </c>
      <c r="G20" s="114">
        <v>74</v>
      </c>
      <c r="H20" s="140">
        <v>88</v>
      </c>
      <c r="I20" s="115">
        <v>-33</v>
      </c>
      <c r="J20" s="116">
        <v>-37.5</v>
      </c>
      <c r="K20" s="110"/>
      <c r="L20" s="110"/>
      <c r="M20" s="110"/>
      <c r="N20" s="110"/>
      <c r="O20" s="110"/>
    </row>
    <row r="21" spans="1:15" s="110" customFormat="1" ht="24.95" customHeight="1" x14ac:dyDescent="0.2">
      <c r="A21" s="201" t="s">
        <v>150</v>
      </c>
      <c r="B21" s="202" t="s">
        <v>151</v>
      </c>
      <c r="C21" s="113">
        <v>8.1109925293489855</v>
      </c>
      <c r="D21" s="115">
        <v>152</v>
      </c>
      <c r="E21" s="114">
        <v>141</v>
      </c>
      <c r="F21" s="114">
        <v>158</v>
      </c>
      <c r="G21" s="114">
        <v>119</v>
      </c>
      <c r="H21" s="140">
        <v>141</v>
      </c>
      <c r="I21" s="115">
        <v>11</v>
      </c>
      <c r="J21" s="116">
        <v>7.8014184397163122</v>
      </c>
    </row>
    <row r="22" spans="1:15" s="110" customFormat="1" ht="24.95" customHeight="1" x14ac:dyDescent="0.2">
      <c r="A22" s="201" t="s">
        <v>152</v>
      </c>
      <c r="B22" s="199" t="s">
        <v>153</v>
      </c>
      <c r="C22" s="113">
        <v>0.48025613660618999</v>
      </c>
      <c r="D22" s="115">
        <v>9</v>
      </c>
      <c r="E22" s="114">
        <v>7</v>
      </c>
      <c r="F22" s="114">
        <v>5</v>
      </c>
      <c r="G22" s="114">
        <v>9</v>
      </c>
      <c r="H22" s="140">
        <v>8</v>
      </c>
      <c r="I22" s="115">
        <v>1</v>
      </c>
      <c r="J22" s="116">
        <v>12.5</v>
      </c>
    </row>
    <row r="23" spans="1:15" s="110" customFormat="1" ht="24.95" customHeight="1" x14ac:dyDescent="0.2">
      <c r="A23" s="193" t="s">
        <v>154</v>
      </c>
      <c r="B23" s="199" t="s">
        <v>155</v>
      </c>
      <c r="C23" s="113">
        <v>1.0138740661686232</v>
      </c>
      <c r="D23" s="115">
        <v>19</v>
      </c>
      <c r="E23" s="114">
        <v>11</v>
      </c>
      <c r="F23" s="114">
        <v>14</v>
      </c>
      <c r="G23" s="114">
        <v>18</v>
      </c>
      <c r="H23" s="140">
        <v>19</v>
      </c>
      <c r="I23" s="115">
        <v>0</v>
      </c>
      <c r="J23" s="116">
        <v>0</v>
      </c>
    </row>
    <row r="24" spans="1:15" s="110" customFormat="1" ht="24.95" customHeight="1" x14ac:dyDescent="0.2">
      <c r="A24" s="193" t="s">
        <v>156</v>
      </c>
      <c r="B24" s="199" t="s">
        <v>221</v>
      </c>
      <c r="C24" s="113">
        <v>3.2017075773746</v>
      </c>
      <c r="D24" s="115">
        <v>60</v>
      </c>
      <c r="E24" s="114">
        <v>51</v>
      </c>
      <c r="F24" s="114">
        <v>57</v>
      </c>
      <c r="G24" s="114">
        <v>37</v>
      </c>
      <c r="H24" s="140">
        <v>66</v>
      </c>
      <c r="I24" s="115">
        <v>-6</v>
      </c>
      <c r="J24" s="116">
        <v>-9.0909090909090917</v>
      </c>
    </row>
    <row r="25" spans="1:15" s="110" customFormat="1" ht="24.95" customHeight="1" x14ac:dyDescent="0.2">
      <c r="A25" s="193" t="s">
        <v>222</v>
      </c>
      <c r="B25" s="204" t="s">
        <v>159</v>
      </c>
      <c r="C25" s="113">
        <v>3.6286019210245466</v>
      </c>
      <c r="D25" s="115">
        <v>68</v>
      </c>
      <c r="E25" s="114">
        <v>64</v>
      </c>
      <c r="F25" s="114">
        <v>83</v>
      </c>
      <c r="G25" s="114">
        <v>89</v>
      </c>
      <c r="H25" s="140">
        <v>93</v>
      </c>
      <c r="I25" s="115">
        <v>-25</v>
      </c>
      <c r="J25" s="116">
        <v>-26.881720430107528</v>
      </c>
    </row>
    <row r="26" spans="1:15" s="110" customFormat="1" ht="24.95" customHeight="1" x14ac:dyDescent="0.2">
      <c r="A26" s="201">
        <v>782.78300000000002</v>
      </c>
      <c r="B26" s="203" t="s">
        <v>160</v>
      </c>
      <c r="C26" s="113">
        <v>31.163287086446104</v>
      </c>
      <c r="D26" s="115">
        <v>584</v>
      </c>
      <c r="E26" s="114">
        <v>520</v>
      </c>
      <c r="F26" s="114">
        <v>574</v>
      </c>
      <c r="G26" s="114">
        <v>572</v>
      </c>
      <c r="H26" s="140">
        <v>565</v>
      </c>
      <c r="I26" s="115">
        <v>19</v>
      </c>
      <c r="J26" s="116">
        <v>3.3628318584070795</v>
      </c>
    </row>
    <row r="27" spans="1:15" s="110" customFormat="1" ht="24.95" customHeight="1" x14ac:dyDescent="0.2">
      <c r="A27" s="193" t="s">
        <v>161</v>
      </c>
      <c r="B27" s="199" t="s">
        <v>162</v>
      </c>
      <c r="C27" s="113">
        <v>1.6008537886873</v>
      </c>
      <c r="D27" s="115">
        <v>30</v>
      </c>
      <c r="E27" s="114">
        <v>23</v>
      </c>
      <c r="F27" s="114">
        <v>27</v>
      </c>
      <c r="G27" s="114">
        <v>32</v>
      </c>
      <c r="H27" s="140">
        <v>74</v>
      </c>
      <c r="I27" s="115">
        <v>-44</v>
      </c>
      <c r="J27" s="116">
        <v>-59.45945945945946</v>
      </c>
    </row>
    <row r="28" spans="1:15" s="110" customFormat="1" ht="24.95" customHeight="1" x14ac:dyDescent="0.2">
      <c r="A28" s="193" t="s">
        <v>163</v>
      </c>
      <c r="B28" s="199" t="s">
        <v>164</v>
      </c>
      <c r="C28" s="113">
        <v>1.9210245464247599</v>
      </c>
      <c r="D28" s="115">
        <v>36</v>
      </c>
      <c r="E28" s="114">
        <v>27</v>
      </c>
      <c r="F28" s="114">
        <v>100</v>
      </c>
      <c r="G28" s="114">
        <v>33</v>
      </c>
      <c r="H28" s="140">
        <v>47</v>
      </c>
      <c r="I28" s="115">
        <v>-11</v>
      </c>
      <c r="J28" s="116">
        <v>-23.404255319148938</v>
      </c>
    </row>
    <row r="29" spans="1:15" s="110" customFormat="1" ht="24.95" customHeight="1" x14ac:dyDescent="0.2">
      <c r="A29" s="193">
        <v>86</v>
      </c>
      <c r="B29" s="199" t="s">
        <v>165</v>
      </c>
      <c r="C29" s="113">
        <v>4.3223052294557096</v>
      </c>
      <c r="D29" s="115">
        <v>81</v>
      </c>
      <c r="E29" s="114">
        <v>79</v>
      </c>
      <c r="F29" s="114">
        <v>96</v>
      </c>
      <c r="G29" s="114">
        <v>50</v>
      </c>
      <c r="H29" s="140">
        <v>78</v>
      </c>
      <c r="I29" s="115">
        <v>3</v>
      </c>
      <c r="J29" s="116">
        <v>3.8461538461538463</v>
      </c>
    </row>
    <row r="30" spans="1:15" s="110" customFormat="1" ht="24.95" customHeight="1" x14ac:dyDescent="0.2">
      <c r="A30" s="193">
        <v>87.88</v>
      </c>
      <c r="B30" s="204" t="s">
        <v>166</v>
      </c>
      <c r="C30" s="113">
        <v>7.9509071504802558</v>
      </c>
      <c r="D30" s="115">
        <v>149</v>
      </c>
      <c r="E30" s="114">
        <v>117</v>
      </c>
      <c r="F30" s="114">
        <v>137</v>
      </c>
      <c r="G30" s="114">
        <v>112</v>
      </c>
      <c r="H30" s="140">
        <v>117</v>
      </c>
      <c r="I30" s="115">
        <v>32</v>
      </c>
      <c r="J30" s="116">
        <v>27.350427350427349</v>
      </c>
    </row>
    <row r="31" spans="1:15" s="110" customFormat="1" ht="24.95" customHeight="1" x14ac:dyDescent="0.2">
      <c r="A31" s="193" t="s">
        <v>167</v>
      </c>
      <c r="B31" s="199" t="s">
        <v>168</v>
      </c>
      <c r="C31" s="113">
        <v>3.7886872998932764</v>
      </c>
      <c r="D31" s="115">
        <v>71</v>
      </c>
      <c r="E31" s="114">
        <v>48</v>
      </c>
      <c r="F31" s="114">
        <v>78</v>
      </c>
      <c r="G31" s="114">
        <v>38</v>
      </c>
      <c r="H31" s="140">
        <v>48</v>
      </c>
      <c r="I31" s="115">
        <v>23</v>
      </c>
      <c r="J31" s="116">
        <v>47.916666666666664</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0.16008537886872998</v>
      </c>
      <c r="D34" s="115">
        <v>3</v>
      </c>
      <c r="E34" s="114">
        <v>6</v>
      </c>
      <c r="F34" s="114">
        <v>6</v>
      </c>
      <c r="G34" s="114" t="s">
        <v>513</v>
      </c>
      <c r="H34" s="140">
        <v>5</v>
      </c>
      <c r="I34" s="115">
        <v>-2</v>
      </c>
      <c r="J34" s="116">
        <v>-40</v>
      </c>
    </row>
    <row r="35" spans="1:10" s="110" customFormat="1" ht="24.95" customHeight="1" x14ac:dyDescent="0.2">
      <c r="A35" s="292" t="s">
        <v>171</v>
      </c>
      <c r="B35" s="293" t="s">
        <v>172</v>
      </c>
      <c r="C35" s="113">
        <v>16.595517609391674</v>
      </c>
      <c r="D35" s="115">
        <v>311</v>
      </c>
      <c r="E35" s="114">
        <v>621</v>
      </c>
      <c r="F35" s="114">
        <v>349</v>
      </c>
      <c r="G35" s="114" t="s">
        <v>513</v>
      </c>
      <c r="H35" s="140">
        <v>980</v>
      </c>
      <c r="I35" s="115">
        <v>-669</v>
      </c>
      <c r="J35" s="116">
        <v>-68.265306122448976</v>
      </c>
    </row>
    <row r="36" spans="1:10" s="110" customFormat="1" ht="24.95" customHeight="1" x14ac:dyDescent="0.2">
      <c r="A36" s="294" t="s">
        <v>173</v>
      </c>
      <c r="B36" s="295" t="s">
        <v>174</v>
      </c>
      <c r="C36" s="125">
        <v>83.244397011739593</v>
      </c>
      <c r="D36" s="143">
        <v>1560</v>
      </c>
      <c r="E36" s="144">
        <v>1263</v>
      </c>
      <c r="F36" s="144">
        <v>1572</v>
      </c>
      <c r="G36" s="144">
        <v>1365</v>
      </c>
      <c r="H36" s="145">
        <v>1529</v>
      </c>
      <c r="I36" s="143">
        <v>31</v>
      </c>
      <c r="J36" s="146">
        <v>2.0274689339437542</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44" t="s">
        <v>368</v>
      </c>
      <c r="B39" s="645"/>
      <c r="C39" s="645"/>
      <c r="D39" s="645"/>
      <c r="E39" s="645"/>
      <c r="F39" s="645"/>
      <c r="G39" s="645"/>
      <c r="H39" s="645"/>
      <c r="I39" s="645"/>
      <c r="J39" s="645"/>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7"/>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369</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335</v>
      </c>
      <c r="B5" s="573"/>
      <c r="C5" s="573"/>
      <c r="D5" s="573"/>
      <c r="E5" s="573"/>
      <c r="F5" s="252"/>
      <c r="G5" s="252"/>
      <c r="H5" s="252"/>
      <c r="I5" s="252"/>
      <c r="J5" s="252"/>
      <c r="K5" s="252"/>
    </row>
    <row r="6" spans="1:17" s="94" customFormat="1" ht="11.25" customHeight="1" x14ac:dyDescent="0.2">
      <c r="A6" s="227"/>
      <c r="B6" s="228"/>
      <c r="C6" s="228"/>
      <c r="D6" s="228"/>
      <c r="E6" s="228"/>
      <c r="F6" s="228"/>
      <c r="G6" s="228"/>
      <c r="H6" s="228"/>
      <c r="I6" s="228"/>
      <c r="J6" s="228"/>
    </row>
    <row r="7" spans="1:17" s="91" customFormat="1" ht="24.95" customHeight="1" x14ac:dyDescent="0.2">
      <c r="A7" s="588" t="s">
        <v>332</v>
      </c>
      <c r="B7" s="577"/>
      <c r="C7" s="577"/>
      <c r="D7" s="582" t="s">
        <v>94</v>
      </c>
      <c r="E7" s="647" t="s">
        <v>370</v>
      </c>
      <c r="F7" s="648"/>
      <c r="G7" s="648"/>
      <c r="H7" s="648"/>
      <c r="I7" s="649"/>
      <c r="J7" s="588" t="s">
        <v>359</v>
      </c>
      <c r="K7" s="589"/>
      <c r="L7" s="96"/>
      <c r="M7" s="96"/>
      <c r="N7" s="96"/>
      <c r="O7" s="96"/>
      <c r="Q7" s="408"/>
    </row>
    <row r="8" spans="1:17" ht="21.75" customHeight="1" x14ac:dyDescent="0.2">
      <c r="A8" s="578"/>
      <c r="B8" s="579"/>
      <c r="C8" s="579"/>
      <c r="D8" s="583"/>
      <c r="E8" s="566" t="s">
        <v>335</v>
      </c>
      <c r="F8" s="566" t="s">
        <v>337</v>
      </c>
      <c r="G8" s="566" t="s">
        <v>338</v>
      </c>
      <c r="H8" s="566" t="s">
        <v>339</v>
      </c>
      <c r="I8" s="566" t="s">
        <v>340</v>
      </c>
      <c r="J8" s="590"/>
      <c r="K8" s="591"/>
    </row>
    <row r="9" spans="1:17" ht="12" customHeight="1" x14ac:dyDescent="0.2">
      <c r="A9" s="578"/>
      <c r="B9" s="579"/>
      <c r="C9" s="579"/>
      <c r="D9" s="583"/>
      <c r="E9" s="567"/>
      <c r="F9" s="567"/>
      <c r="G9" s="567"/>
      <c r="H9" s="567"/>
      <c r="I9" s="567"/>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1874</v>
      </c>
      <c r="F11" s="264">
        <v>1890</v>
      </c>
      <c r="G11" s="264">
        <v>1927</v>
      </c>
      <c r="H11" s="264">
        <v>1596</v>
      </c>
      <c r="I11" s="265">
        <v>2514</v>
      </c>
      <c r="J11" s="263">
        <v>-640</v>
      </c>
      <c r="K11" s="266">
        <v>-25.457438345266507</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39.114194236926359</v>
      </c>
      <c r="E13" s="115">
        <v>733</v>
      </c>
      <c r="F13" s="114">
        <v>678</v>
      </c>
      <c r="G13" s="114">
        <v>755</v>
      </c>
      <c r="H13" s="114">
        <v>667</v>
      </c>
      <c r="I13" s="140">
        <v>756</v>
      </c>
      <c r="J13" s="115">
        <v>-23</v>
      </c>
      <c r="K13" s="116">
        <v>-3.0423280423280423</v>
      </c>
    </row>
    <row r="14" spans="1:17" ht="15.95" customHeight="1" x14ac:dyDescent="0.2">
      <c r="A14" s="306" t="s">
        <v>230</v>
      </c>
      <c r="B14" s="307"/>
      <c r="C14" s="308"/>
      <c r="D14" s="113">
        <v>51.173959445037354</v>
      </c>
      <c r="E14" s="115">
        <v>959</v>
      </c>
      <c r="F14" s="114">
        <v>957</v>
      </c>
      <c r="G14" s="114">
        <v>963</v>
      </c>
      <c r="H14" s="114">
        <v>795</v>
      </c>
      <c r="I14" s="140">
        <v>1373</v>
      </c>
      <c r="J14" s="115">
        <v>-414</v>
      </c>
      <c r="K14" s="116">
        <v>-30.15294974508376</v>
      </c>
    </row>
    <row r="15" spans="1:17" ht="15.95" customHeight="1" x14ac:dyDescent="0.2">
      <c r="A15" s="306" t="s">
        <v>231</v>
      </c>
      <c r="B15" s="307"/>
      <c r="C15" s="308"/>
      <c r="D15" s="113">
        <v>5.3361792956243326</v>
      </c>
      <c r="E15" s="115">
        <v>100</v>
      </c>
      <c r="F15" s="114">
        <v>168</v>
      </c>
      <c r="G15" s="114">
        <v>121</v>
      </c>
      <c r="H15" s="114">
        <v>64</v>
      </c>
      <c r="I15" s="140">
        <v>236</v>
      </c>
      <c r="J15" s="115">
        <v>-136</v>
      </c>
      <c r="K15" s="116">
        <v>-57.627118644067799</v>
      </c>
    </row>
    <row r="16" spans="1:17" ht="15.95" customHeight="1" x14ac:dyDescent="0.2">
      <c r="A16" s="306" t="s">
        <v>232</v>
      </c>
      <c r="B16" s="307"/>
      <c r="C16" s="308"/>
      <c r="D16" s="113">
        <v>4.3756670224119532</v>
      </c>
      <c r="E16" s="115">
        <v>82</v>
      </c>
      <c r="F16" s="114">
        <v>86</v>
      </c>
      <c r="G16" s="114">
        <v>88</v>
      </c>
      <c r="H16" s="114">
        <v>70</v>
      </c>
      <c r="I16" s="140">
        <v>148</v>
      </c>
      <c r="J16" s="115">
        <v>-66</v>
      </c>
      <c r="K16" s="116">
        <v>-44.594594594594597</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0.32017075773745995</v>
      </c>
      <c r="E18" s="115">
        <v>6</v>
      </c>
      <c r="F18" s="114">
        <v>13</v>
      </c>
      <c r="G18" s="114">
        <v>9</v>
      </c>
      <c r="H18" s="114" t="s">
        <v>513</v>
      </c>
      <c r="I18" s="140">
        <v>4</v>
      </c>
      <c r="J18" s="115">
        <v>2</v>
      </c>
      <c r="K18" s="116">
        <v>50</v>
      </c>
    </row>
    <row r="19" spans="1:11" ht="14.1" customHeight="1" x14ac:dyDescent="0.2">
      <c r="A19" s="306" t="s">
        <v>235</v>
      </c>
      <c r="B19" s="307" t="s">
        <v>236</v>
      </c>
      <c r="C19" s="308"/>
      <c r="D19" s="113">
        <v>0.21344717182497333</v>
      </c>
      <c r="E19" s="115">
        <v>4</v>
      </c>
      <c r="F19" s="114">
        <v>8</v>
      </c>
      <c r="G19" s="114">
        <v>7</v>
      </c>
      <c r="H19" s="114" t="s">
        <v>513</v>
      </c>
      <c r="I19" s="140">
        <v>3</v>
      </c>
      <c r="J19" s="115">
        <v>1</v>
      </c>
      <c r="K19" s="116">
        <v>33.333333333333336</v>
      </c>
    </row>
    <row r="20" spans="1:11" ht="14.1" customHeight="1" x14ac:dyDescent="0.2">
      <c r="A20" s="306">
        <v>12</v>
      </c>
      <c r="B20" s="307" t="s">
        <v>237</v>
      </c>
      <c r="C20" s="308"/>
      <c r="D20" s="113">
        <v>0.80042689434365</v>
      </c>
      <c r="E20" s="115">
        <v>15</v>
      </c>
      <c r="F20" s="114">
        <v>9</v>
      </c>
      <c r="G20" s="114">
        <v>5</v>
      </c>
      <c r="H20" s="114">
        <v>11</v>
      </c>
      <c r="I20" s="140">
        <v>28</v>
      </c>
      <c r="J20" s="115">
        <v>-13</v>
      </c>
      <c r="K20" s="116">
        <v>-46.428571428571431</v>
      </c>
    </row>
    <row r="21" spans="1:11" ht="14.1" customHeight="1" x14ac:dyDescent="0.2">
      <c r="A21" s="306">
        <v>21</v>
      </c>
      <c r="B21" s="307" t="s">
        <v>238</v>
      </c>
      <c r="C21" s="308"/>
      <c r="D21" s="113">
        <v>0.16008537886872998</v>
      </c>
      <c r="E21" s="115">
        <v>3</v>
      </c>
      <c r="F21" s="114" t="s">
        <v>513</v>
      </c>
      <c r="G21" s="114" t="s">
        <v>513</v>
      </c>
      <c r="H21" s="114" t="s">
        <v>513</v>
      </c>
      <c r="I21" s="140">
        <v>5</v>
      </c>
      <c r="J21" s="115">
        <v>-2</v>
      </c>
      <c r="K21" s="116">
        <v>-40</v>
      </c>
    </row>
    <row r="22" spans="1:11" ht="14.1" customHeight="1" x14ac:dyDescent="0.2">
      <c r="A22" s="306">
        <v>22</v>
      </c>
      <c r="B22" s="307" t="s">
        <v>239</v>
      </c>
      <c r="C22" s="308"/>
      <c r="D22" s="113">
        <v>2.5613660618996796</v>
      </c>
      <c r="E22" s="115">
        <v>48</v>
      </c>
      <c r="F22" s="114">
        <v>27</v>
      </c>
      <c r="G22" s="114">
        <v>34</v>
      </c>
      <c r="H22" s="114">
        <v>40</v>
      </c>
      <c r="I22" s="140">
        <v>35</v>
      </c>
      <c r="J22" s="115">
        <v>13</v>
      </c>
      <c r="K22" s="116">
        <v>37.142857142857146</v>
      </c>
    </row>
    <row r="23" spans="1:11" ht="14.1" customHeight="1" x14ac:dyDescent="0.2">
      <c r="A23" s="306">
        <v>23</v>
      </c>
      <c r="B23" s="307" t="s">
        <v>240</v>
      </c>
      <c r="C23" s="308"/>
      <c r="D23" s="113">
        <v>0.42689434364994666</v>
      </c>
      <c r="E23" s="115">
        <v>8</v>
      </c>
      <c r="F23" s="114">
        <v>4</v>
      </c>
      <c r="G23" s="114">
        <v>3</v>
      </c>
      <c r="H23" s="114">
        <v>6</v>
      </c>
      <c r="I23" s="140" t="s">
        <v>513</v>
      </c>
      <c r="J23" s="115" t="s">
        <v>513</v>
      </c>
      <c r="K23" s="116" t="s">
        <v>513</v>
      </c>
    </row>
    <row r="24" spans="1:11" ht="14.1" customHeight="1" x14ac:dyDescent="0.2">
      <c r="A24" s="306">
        <v>24</v>
      </c>
      <c r="B24" s="307" t="s">
        <v>241</v>
      </c>
      <c r="C24" s="308"/>
      <c r="D24" s="113">
        <v>8.3244397011739597</v>
      </c>
      <c r="E24" s="115">
        <v>156</v>
      </c>
      <c r="F24" s="114">
        <v>176</v>
      </c>
      <c r="G24" s="114">
        <v>169</v>
      </c>
      <c r="H24" s="114">
        <v>147</v>
      </c>
      <c r="I24" s="140">
        <v>208</v>
      </c>
      <c r="J24" s="115">
        <v>-52</v>
      </c>
      <c r="K24" s="116">
        <v>-25</v>
      </c>
    </row>
    <row r="25" spans="1:11" ht="14.1" customHeight="1" x14ac:dyDescent="0.2">
      <c r="A25" s="306">
        <v>25</v>
      </c>
      <c r="B25" s="307" t="s">
        <v>242</v>
      </c>
      <c r="C25" s="308"/>
      <c r="D25" s="113">
        <v>12.486659551760939</v>
      </c>
      <c r="E25" s="115">
        <v>234</v>
      </c>
      <c r="F25" s="114">
        <v>306</v>
      </c>
      <c r="G25" s="114">
        <v>217</v>
      </c>
      <c r="H25" s="114">
        <v>184</v>
      </c>
      <c r="I25" s="140">
        <v>557</v>
      </c>
      <c r="J25" s="115">
        <v>-323</v>
      </c>
      <c r="K25" s="116">
        <v>-57.989228007181332</v>
      </c>
    </row>
    <row r="26" spans="1:11" ht="14.1" customHeight="1" x14ac:dyDescent="0.2">
      <c r="A26" s="306">
        <v>26</v>
      </c>
      <c r="B26" s="307" t="s">
        <v>243</v>
      </c>
      <c r="C26" s="308"/>
      <c r="D26" s="113">
        <v>1.8676627534685166</v>
      </c>
      <c r="E26" s="115">
        <v>35</v>
      </c>
      <c r="F26" s="114">
        <v>51</v>
      </c>
      <c r="G26" s="114">
        <v>39</v>
      </c>
      <c r="H26" s="114">
        <v>34</v>
      </c>
      <c r="I26" s="140">
        <v>75</v>
      </c>
      <c r="J26" s="115">
        <v>-40</v>
      </c>
      <c r="K26" s="116">
        <v>-53.333333333333336</v>
      </c>
    </row>
    <row r="27" spans="1:11" ht="14.1" customHeight="1" x14ac:dyDescent="0.2">
      <c r="A27" s="306">
        <v>27</v>
      </c>
      <c r="B27" s="307" t="s">
        <v>244</v>
      </c>
      <c r="C27" s="308"/>
      <c r="D27" s="113">
        <v>1.9743863393810033</v>
      </c>
      <c r="E27" s="115">
        <v>37</v>
      </c>
      <c r="F27" s="114">
        <v>127</v>
      </c>
      <c r="G27" s="114">
        <v>61</v>
      </c>
      <c r="H27" s="114">
        <v>21</v>
      </c>
      <c r="I27" s="140">
        <v>170</v>
      </c>
      <c r="J27" s="115">
        <v>-133</v>
      </c>
      <c r="K27" s="116">
        <v>-78.235294117647058</v>
      </c>
    </row>
    <row r="28" spans="1:11" ht="14.1" customHeight="1" x14ac:dyDescent="0.2">
      <c r="A28" s="306">
        <v>28</v>
      </c>
      <c r="B28" s="307" t="s">
        <v>245</v>
      </c>
      <c r="C28" s="308"/>
      <c r="D28" s="113">
        <v>0.21344717182497333</v>
      </c>
      <c r="E28" s="115">
        <v>4</v>
      </c>
      <c r="F28" s="114">
        <v>15</v>
      </c>
      <c r="G28" s="114">
        <v>25</v>
      </c>
      <c r="H28" s="114">
        <v>4</v>
      </c>
      <c r="I28" s="140">
        <v>7</v>
      </c>
      <c r="J28" s="115">
        <v>-3</v>
      </c>
      <c r="K28" s="116">
        <v>-42.857142857142854</v>
      </c>
    </row>
    <row r="29" spans="1:11" ht="14.1" customHeight="1" x14ac:dyDescent="0.2">
      <c r="A29" s="306">
        <v>29</v>
      </c>
      <c r="B29" s="307" t="s">
        <v>246</v>
      </c>
      <c r="C29" s="308"/>
      <c r="D29" s="113">
        <v>4.4290288153681967</v>
      </c>
      <c r="E29" s="115">
        <v>83</v>
      </c>
      <c r="F29" s="114">
        <v>84</v>
      </c>
      <c r="G29" s="114">
        <v>90</v>
      </c>
      <c r="H29" s="114">
        <v>59</v>
      </c>
      <c r="I29" s="140">
        <v>73</v>
      </c>
      <c r="J29" s="115">
        <v>10</v>
      </c>
      <c r="K29" s="116">
        <v>13.698630136986301</v>
      </c>
    </row>
    <row r="30" spans="1:11" ht="14.1" customHeight="1" x14ac:dyDescent="0.2">
      <c r="A30" s="306" t="s">
        <v>247</v>
      </c>
      <c r="B30" s="307" t="s">
        <v>248</v>
      </c>
      <c r="C30" s="308"/>
      <c r="D30" s="113">
        <v>0.53361792956243326</v>
      </c>
      <c r="E30" s="115">
        <v>10</v>
      </c>
      <c r="F30" s="114">
        <v>15</v>
      </c>
      <c r="G30" s="114">
        <v>17</v>
      </c>
      <c r="H30" s="114">
        <v>10</v>
      </c>
      <c r="I30" s="140">
        <v>17</v>
      </c>
      <c r="J30" s="115">
        <v>-7</v>
      </c>
      <c r="K30" s="116">
        <v>-41.176470588235297</v>
      </c>
    </row>
    <row r="31" spans="1:11" ht="14.1" customHeight="1" x14ac:dyDescent="0.2">
      <c r="A31" s="306" t="s">
        <v>249</v>
      </c>
      <c r="B31" s="307" t="s">
        <v>250</v>
      </c>
      <c r="C31" s="308"/>
      <c r="D31" s="113">
        <v>3.895410885805763</v>
      </c>
      <c r="E31" s="115">
        <v>73</v>
      </c>
      <c r="F31" s="114">
        <v>69</v>
      </c>
      <c r="G31" s="114">
        <v>73</v>
      </c>
      <c r="H31" s="114">
        <v>49</v>
      </c>
      <c r="I31" s="140">
        <v>56</v>
      </c>
      <c r="J31" s="115">
        <v>17</v>
      </c>
      <c r="K31" s="116">
        <v>30.357142857142858</v>
      </c>
    </row>
    <row r="32" spans="1:11" ht="14.1" customHeight="1" x14ac:dyDescent="0.2">
      <c r="A32" s="306">
        <v>31</v>
      </c>
      <c r="B32" s="307" t="s">
        <v>251</v>
      </c>
      <c r="C32" s="308"/>
      <c r="D32" s="113" t="s">
        <v>513</v>
      </c>
      <c r="E32" s="115" t="s">
        <v>513</v>
      </c>
      <c r="F32" s="114">
        <v>3</v>
      </c>
      <c r="G32" s="114">
        <v>5</v>
      </c>
      <c r="H32" s="114" t="s">
        <v>513</v>
      </c>
      <c r="I32" s="140">
        <v>4</v>
      </c>
      <c r="J32" s="115" t="s">
        <v>513</v>
      </c>
      <c r="K32" s="116" t="s">
        <v>513</v>
      </c>
    </row>
    <row r="33" spans="1:11" ht="14.1" customHeight="1" x14ac:dyDescent="0.2">
      <c r="A33" s="306">
        <v>32</v>
      </c>
      <c r="B33" s="307" t="s">
        <v>252</v>
      </c>
      <c r="C33" s="308"/>
      <c r="D33" s="113">
        <v>1.2806830309498398</v>
      </c>
      <c r="E33" s="115">
        <v>24</v>
      </c>
      <c r="F33" s="114">
        <v>43</v>
      </c>
      <c r="G33" s="114">
        <v>31</v>
      </c>
      <c r="H33" s="114">
        <v>26</v>
      </c>
      <c r="I33" s="140">
        <v>20</v>
      </c>
      <c r="J33" s="115">
        <v>4</v>
      </c>
      <c r="K33" s="116">
        <v>20</v>
      </c>
    </row>
    <row r="34" spans="1:11" ht="14.1" customHeight="1" x14ac:dyDescent="0.2">
      <c r="A34" s="306">
        <v>33</v>
      </c>
      <c r="B34" s="307" t="s">
        <v>253</v>
      </c>
      <c r="C34" s="308"/>
      <c r="D34" s="113">
        <v>0.32017075773745995</v>
      </c>
      <c r="E34" s="115">
        <v>6</v>
      </c>
      <c r="F34" s="114">
        <v>14</v>
      </c>
      <c r="G34" s="114">
        <v>3</v>
      </c>
      <c r="H34" s="114">
        <v>6</v>
      </c>
      <c r="I34" s="140">
        <v>21</v>
      </c>
      <c r="J34" s="115">
        <v>-15</v>
      </c>
      <c r="K34" s="116">
        <v>-71.428571428571431</v>
      </c>
    </row>
    <row r="35" spans="1:11" ht="14.1" customHeight="1" x14ac:dyDescent="0.2">
      <c r="A35" s="306">
        <v>34</v>
      </c>
      <c r="B35" s="307" t="s">
        <v>254</v>
      </c>
      <c r="C35" s="308"/>
      <c r="D35" s="113">
        <v>1.9743863393810033</v>
      </c>
      <c r="E35" s="115">
        <v>37</v>
      </c>
      <c r="F35" s="114">
        <v>18</v>
      </c>
      <c r="G35" s="114">
        <v>42</v>
      </c>
      <c r="H35" s="114">
        <v>28</v>
      </c>
      <c r="I35" s="140">
        <v>45</v>
      </c>
      <c r="J35" s="115">
        <v>-8</v>
      </c>
      <c r="K35" s="116">
        <v>-17.777777777777779</v>
      </c>
    </row>
    <row r="36" spans="1:11" ht="14.1" customHeight="1" x14ac:dyDescent="0.2">
      <c r="A36" s="306">
        <v>41</v>
      </c>
      <c r="B36" s="307" t="s">
        <v>255</v>
      </c>
      <c r="C36" s="308"/>
      <c r="D36" s="113">
        <v>0.42689434364994666</v>
      </c>
      <c r="E36" s="115">
        <v>8</v>
      </c>
      <c r="F36" s="114">
        <v>12</v>
      </c>
      <c r="G36" s="114">
        <v>5</v>
      </c>
      <c r="H36" s="114">
        <v>4</v>
      </c>
      <c r="I36" s="140">
        <v>15</v>
      </c>
      <c r="J36" s="115">
        <v>-7</v>
      </c>
      <c r="K36" s="116">
        <v>-46.666666666666664</v>
      </c>
    </row>
    <row r="37" spans="1:11" ht="14.1" customHeight="1" x14ac:dyDescent="0.2">
      <c r="A37" s="306">
        <v>42</v>
      </c>
      <c r="B37" s="307" t="s">
        <v>256</v>
      </c>
      <c r="C37" s="308"/>
      <c r="D37" s="113">
        <v>0.16008537886872998</v>
      </c>
      <c r="E37" s="115">
        <v>3</v>
      </c>
      <c r="F37" s="114" t="s">
        <v>513</v>
      </c>
      <c r="G37" s="114" t="s">
        <v>513</v>
      </c>
      <c r="H37" s="114" t="s">
        <v>513</v>
      </c>
      <c r="I37" s="140" t="s">
        <v>513</v>
      </c>
      <c r="J37" s="115" t="s">
        <v>513</v>
      </c>
      <c r="K37" s="116" t="s">
        <v>513</v>
      </c>
    </row>
    <row r="38" spans="1:11" ht="14.1" customHeight="1" x14ac:dyDescent="0.2">
      <c r="A38" s="306">
        <v>43</v>
      </c>
      <c r="B38" s="307" t="s">
        <v>257</v>
      </c>
      <c r="C38" s="308"/>
      <c r="D38" s="113">
        <v>0.53361792956243326</v>
      </c>
      <c r="E38" s="115">
        <v>10</v>
      </c>
      <c r="F38" s="114">
        <v>9</v>
      </c>
      <c r="G38" s="114">
        <v>5</v>
      </c>
      <c r="H38" s="114">
        <v>8</v>
      </c>
      <c r="I38" s="140">
        <v>14</v>
      </c>
      <c r="J38" s="115">
        <v>-4</v>
      </c>
      <c r="K38" s="116">
        <v>-28.571428571428573</v>
      </c>
    </row>
    <row r="39" spans="1:11" ht="14.1" customHeight="1" x14ac:dyDescent="0.2">
      <c r="A39" s="306">
        <v>51</v>
      </c>
      <c r="B39" s="307" t="s">
        <v>258</v>
      </c>
      <c r="C39" s="308"/>
      <c r="D39" s="113">
        <v>14.194236926360725</v>
      </c>
      <c r="E39" s="115">
        <v>266</v>
      </c>
      <c r="F39" s="114">
        <v>245</v>
      </c>
      <c r="G39" s="114">
        <v>242</v>
      </c>
      <c r="H39" s="114">
        <v>257</v>
      </c>
      <c r="I39" s="140">
        <v>296</v>
      </c>
      <c r="J39" s="115">
        <v>-30</v>
      </c>
      <c r="K39" s="116">
        <v>-10.135135135135135</v>
      </c>
    </row>
    <row r="40" spans="1:11" ht="14.1" customHeight="1" x14ac:dyDescent="0.2">
      <c r="A40" s="306" t="s">
        <v>259</v>
      </c>
      <c r="B40" s="307" t="s">
        <v>260</v>
      </c>
      <c r="C40" s="308"/>
      <c r="D40" s="113">
        <v>13.713980789754535</v>
      </c>
      <c r="E40" s="115">
        <v>257</v>
      </c>
      <c r="F40" s="114">
        <v>233</v>
      </c>
      <c r="G40" s="114">
        <v>235</v>
      </c>
      <c r="H40" s="114">
        <v>245</v>
      </c>
      <c r="I40" s="140">
        <v>284</v>
      </c>
      <c r="J40" s="115">
        <v>-27</v>
      </c>
      <c r="K40" s="116">
        <v>-9.5070422535211261</v>
      </c>
    </row>
    <row r="41" spans="1:11" ht="14.1" customHeight="1" x14ac:dyDescent="0.2">
      <c r="A41" s="306"/>
      <c r="B41" s="307" t="s">
        <v>261</v>
      </c>
      <c r="C41" s="308"/>
      <c r="D41" s="113">
        <v>13.287086446104588</v>
      </c>
      <c r="E41" s="115">
        <v>249</v>
      </c>
      <c r="F41" s="114">
        <v>225</v>
      </c>
      <c r="G41" s="114">
        <v>228</v>
      </c>
      <c r="H41" s="114">
        <v>237</v>
      </c>
      <c r="I41" s="140">
        <v>243</v>
      </c>
      <c r="J41" s="115">
        <v>6</v>
      </c>
      <c r="K41" s="116">
        <v>2.4691358024691357</v>
      </c>
    </row>
    <row r="42" spans="1:11" ht="14.1" customHeight="1" x14ac:dyDescent="0.2">
      <c r="A42" s="306">
        <v>52</v>
      </c>
      <c r="B42" s="307" t="s">
        <v>262</v>
      </c>
      <c r="C42" s="308"/>
      <c r="D42" s="113">
        <v>3.9487726787620065</v>
      </c>
      <c r="E42" s="115">
        <v>74</v>
      </c>
      <c r="F42" s="114">
        <v>67</v>
      </c>
      <c r="G42" s="114">
        <v>52</v>
      </c>
      <c r="H42" s="114">
        <v>59</v>
      </c>
      <c r="I42" s="140">
        <v>60</v>
      </c>
      <c r="J42" s="115">
        <v>14</v>
      </c>
      <c r="K42" s="116">
        <v>23.333333333333332</v>
      </c>
    </row>
    <row r="43" spans="1:11" ht="14.1" customHeight="1" x14ac:dyDescent="0.2">
      <c r="A43" s="306" t="s">
        <v>263</v>
      </c>
      <c r="B43" s="307" t="s">
        <v>264</v>
      </c>
      <c r="C43" s="308"/>
      <c r="D43" s="113">
        <v>2.4012806830309499</v>
      </c>
      <c r="E43" s="115">
        <v>45</v>
      </c>
      <c r="F43" s="114">
        <v>34</v>
      </c>
      <c r="G43" s="114">
        <v>30</v>
      </c>
      <c r="H43" s="114">
        <v>36</v>
      </c>
      <c r="I43" s="140">
        <v>34</v>
      </c>
      <c r="J43" s="115">
        <v>11</v>
      </c>
      <c r="K43" s="116">
        <v>32.352941176470587</v>
      </c>
    </row>
    <row r="44" spans="1:11" ht="14.1" customHeight="1" x14ac:dyDescent="0.2">
      <c r="A44" s="306">
        <v>53</v>
      </c>
      <c r="B44" s="307" t="s">
        <v>265</v>
      </c>
      <c r="C44" s="308"/>
      <c r="D44" s="113" t="s">
        <v>513</v>
      </c>
      <c r="E44" s="115" t="s">
        <v>513</v>
      </c>
      <c r="F44" s="114">
        <v>15</v>
      </c>
      <c r="G44" s="114">
        <v>12</v>
      </c>
      <c r="H44" s="114">
        <v>7</v>
      </c>
      <c r="I44" s="140">
        <v>8</v>
      </c>
      <c r="J44" s="115" t="s">
        <v>513</v>
      </c>
      <c r="K44" s="116" t="s">
        <v>513</v>
      </c>
    </row>
    <row r="45" spans="1:11" ht="14.1" customHeight="1" x14ac:dyDescent="0.2">
      <c r="A45" s="306" t="s">
        <v>266</v>
      </c>
      <c r="B45" s="307" t="s">
        <v>267</v>
      </c>
      <c r="C45" s="308"/>
      <c r="D45" s="113" t="s">
        <v>513</v>
      </c>
      <c r="E45" s="115" t="s">
        <v>513</v>
      </c>
      <c r="F45" s="114">
        <v>15</v>
      </c>
      <c r="G45" s="114">
        <v>12</v>
      </c>
      <c r="H45" s="114">
        <v>7</v>
      </c>
      <c r="I45" s="140">
        <v>8</v>
      </c>
      <c r="J45" s="115" t="s">
        <v>513</v>
      </c>
      <c r="K45" s="116" t="s">
        <v>513</v>
      </c>
    </row>
    <row r="46" spans="1:11" ht="14.1" customHeight="1" x14ac:dyDescent="0.2">
      <c r="A46" s="306">
        <v>54</v>
      </c>
      <c r="B46" s="307" t="s">
        <v>268</v>
      </c>
      <c r="C46" s="308"/>
      <c r="D46" s="113">
        <v>4.0021344717182501</v>
      </c>
      <c r="E46" s="115">
        <v>75</v>
      </c>
      <c r="F46" s="114">
        <v>60</v>
      </c>
      <c r="G46" s="114">
        <v>79</v>
      </c>
      <c r="H46" s="114">
        <v>83</v>
      </c>
      <c r="I46" s="140">
        <v>89</v>
      </c>
      <c r="J46" s="115">
        <v>-14</v>
      </c>
      <c r="K46" s="116">
        <v>-15.730337078651685</v>
      </c>
    </row>
    <row r="47" spans="1:11" ht="14.1" customHeight="1" x14ac:dyDescent="0.2">
      <c r="A47" s="306">
        <v>61</v>
      </c>
      <c r="B47" s="307" t="s">
        <v>269</v>
      </c>
      <c r="C47" s="308"/>
      <c r="D47" s="113">
        <v>0.53361792956243326</v>
      </c>
      <c r="E47" s="115">
        <v>10</v>
      </c>
      <c r="F47" s="114">
        <v>14</v>
      </c>
      <c r="G47" s="114">
        <v>12</v>
      </c>
      <c r="H47" s="114">
        <v>17</v>
      </c>
      <c r="I47" s="140">
        <v>26</v>
      </c>
      <c r="J47" s="115">
        <v>-16</v>
      </c>
      <c r="K47" s="116">
        <v>-61.53846153846154</v>
      </c>
    </row>
    <row r="48" spans="1:11" ht="14.1" customHeight="1" x14ac:dyDescent="0.2">
      <c r="A48" s="306">
        <v>62</v>
      </c>
      <c r="B48" s="307" t="s">
        <v>270</v>
      </c>
      <c r="C48" s="308"/>
      <c r="D48" s="113">
        <v>8.8580576307363934</v>
      </c>
      <c r="E48" s="115">
        <v>166</v>
      </c>
      <c r="F48" s="114">
        <v>85</v>
      </c>
      <c r="G48" s="114">
        <v>138</v>
      </c>
      <c r="H48" s="114">
        <v>139</v>
      </c>
      <c r="I48" s="140">
        <v>117</v>
      </c>
      <c r="J48" s="115">
        <v>49</v>
      </c>
      <c r="K48" s="116">
        <v>41.880341880341881</v>
      </c>
    </row>
    <row r="49" spans="1:11" ht="14.1" customHeight="1" x14ac:dyDescent="0.2">
      <c r="A49" s="306">
        <v>63</v>
      </c>
      <c r="B49" s="307" t="s">
        <v>271</v>
      </c>
      <c r="C49" s="308"/>
      <c r="D49" s="113">
        <v>4.7491995731056562</v>
      </c>
      <c r="E49" s="115">
        <v>89</v>
      </c>
      <c r="F49" s="114">
        <v>94</v>
      </c>
      <c r="G49" s="114">
        <v>110</v>
      </c>
      <c r="H49" s="114">
        <v>90</v>
      </c>
      <c r="I49" s="140">
        <v>84</v>
      </c>
      <c r="J49" s="115">
        <v>5</v>
      </c>
      <c r="K49" s="116">
        <v>5.9523809523809526</v>
      </c>
    </row>
    <row r="50" spans="1:11" ht="14.1" customHeight="1" x14ac:dyDescent="0.2">
      <c r="A50" s="306" t="s">
        <v>272</v>
      </c>
      <c r="B50" s="307" t="s">
        <v>273</v>
      </c>
      <c r="C50" s="308"/>
      <c r="D50" s="113">
        <v>2.134471718249733</v>
      </c>
      <c r="E50" s="115">
        <v>40</v>
      </c>
      <c r="F50" s="114">
        <v>34</v>
      </c>
      <c r="G50" s="114">
        <v>24</v>
      </c>
      <c r="H50" s="114">
        <v>25</v>
      </c>
      <c r="I50" s="140">
        <v>20</v>
      </c>
      <c r="J50" s="115">
        <v>20</v>
      </c>
      <c r="K50" s="116">
        <v>100</v>
      </c>
    </row>
    <row r="51" spans="1:11" ht="14.1" customHeight="1" x14ac:dyDescent="0.2">
      <c r="A51" s="306" t="s">
        <v>274</v>
      </c>
      <c r="B51" s="307" t="s">
        <v>275</v>
      </c>
      <c r="C51" s="308"/>
      <c r="D51" s="113">
        <v>2.454642475987193</v>
      </c>
      <c r="E51" s="115">
        <v>46</v>
      </c>
      <c r="F51" s="114">
        <v>56</v>
      </c>
      <c r="G51" s="114">
        <v>78</v>
      </c>
      <c r="H51" s="114">
        <v>61</v>
      </c>
      <c r="I51" s="140">
        <v>57</v>
      </c>
      <c r="J51" s="115">
        <v>-11</v>
      </c>
      <c r="K51" s="116">
        <v>-19.298245614035089</v>
      </c>
    </row>
    <row r="52" spans="1:11" ht="14.1" customHeight="1" x14ac:dyDescent="0.2">
      <c r="A52" s="306">
        <v>71</v>
      </c>
      <c r="B52" s="307" t="s">
        <v>276</v>
      </c>
      <c r="C52" s="308"/>
      <c r="D52" s="113">
        <v>7.4706510138740665</v>
      </c>
      <c r="E52" s="115">
        <v>140</v>
      </c>
      <c r="F52" s="114">
        <v>118</v>
      </c>
      <c r="G52" s="114">
        <v>146</v>
      </c>
      <c r="H52" s="114">
        <v>127</v>
      </c>
      <c r="I52" s="140">
        <v>220</v>
      </c>
      <c r="J52" s="115">
        <v>-80</v>
      </c>
      <c r="K52" s="116">
        <v>-36.363636363636367</v>
      </c>
    </row>
    <row r="53" spans="1:11" ht="14.1" customHeight="1" x14ac:dyDescent="0.2">
      <c r="A53" s="306" t="s">
        <v>277</v>
      </c>
      <c r="B53" s="307" t="s">
        <v>278</v>
      </c>
      <c r="C53" s="308"/>
      <c r="D53" s="113">
        <v>2.5613660618996796</v>
      </c>
      <c r="E53" s="115">
        <v>48</v>
      </c>
      <c r="F53" s="114">
        <v>52</v>
      </c>
      <c r="G53" s="114">
        <v>39</v>
      </c>
      <c r="H53" s="114">
        <v>54</v>
      </c>
      <c r="I53" s="140">
        <v>93</v>
      </c>
      <c r="J53" s="115">
        <v>-45</v>
      </c>
      <c r="K53" s="116">
        <v>-48.387096774193552</v>
      </c>
    </row>
    <row r="54" spans="1:11" ht="14.1" customHeight="1" x14ac:dyDescent="0.2">
      <c r="A54" s="306" t="s">
        <v>279</v>
      </c>
      <c r="B54" s="307" t="s">
        <v>280</v>
      </c>
      <c r="C54" s="308"/>
      <c r="D54" s="113">
        <v>4.3756670224119532</v>
      </c>
      <c r="E54" s="115">
        <v>82</v>
      </c>
      <c r="F54" s="114">
        <v>54</v>
      </c>
      <c r="G54" s="114">
        <v>87</v>
      </c>
      <c r="H54" s="114">
        <v>57</v>
      </c>
      <c r="I54" s="140">
        <v>101</v>
      </c>
      <c r="J54" s="115">
        <v>-19</v>
      </c>
      <c r="K54" s="116">
        <v>-18.811881188118811</v>
      </c>
    </row>
    <row r="55" spans="1:11" ht="14.1" customHeight="1" x14ac:dyDescent="0.2">
      <c r="A55" s="306">
        <v>72</v>
      </c>
      <c r="B55" s="307" t="s">
        <v>281</v>
      </c>
      <c r="C55" s="308"/>
      <c r="D55" s="113">
        <v>1.4941302027748133</v>
      </c>
      <c r="E55" s="115">
        <v>28</v>
      </c>
      <c r="F55" s="114">
        <v>30</v>
      </c>
      <c r="G55" s="114">
        <v>29</v>
      </c>
      <c r="H55" s="114">
        <v>22</v>
      </c>
      <c r="I55" s="140">
        <v>35</v>
      </c>
      <c r="J55" s="115">
        <v>-7</v>
      </c>
      <c r="K55" s="116">
        <v>-20</v>
      </c>
    </row>
    <row r="56" spans="1:11" ht="14.1" customHeight="1" x14ac:dyDescent="0.2">
      <c r="A56" s="306" t="s">
        <v>282</v>
      </c>
      <c r="B56" s="307" t="s">
        <v>283</v>
      </c>
      <c r="C56" s="308"/>
      <c r="D56" s="113">
        <v>0.69370330843116323</v>
      </c>
      <c r="E56" s="115">
        <v>13</v>
      </c>
      <c r="F56" s="114">
        <v>6</v>
      </c>
      <c r="G56" s="114">
        <v>12</v>
      </c>
      <c r="H56" s="114">
        <v>13</v>
      </c>
      <c r="I56" s="140">
        <v>14</v>
      </c>
      <c r="J56" s="115">
        <v>-1</v>
      </c>
      <c r="K56" s="116">
        <v>-7.1428571428571432</v>
      </c>
    </row>
    <row r="57" spans="1:11" ht="14.1" customHeight="1" x14ac:dyDescent="0.2">
      <c r="A57" s="306" t="s">
        <v>284</v>
      </c>
      <c r="B57" s="307" t="s">
        <v>285</v>
      </c>
      <c r="C57" s="308"/>
      <c r="D57" s="113">
        <v>0.53361792956243326</v>
      </c>
      <c r="E57" s="115">
        <v>10</v>
      </c>
      <c r="F57" s="114">
        <v>20</v>
      </c>
      <c r="G57" s="114">
        <v>12</v>
      </c>
      <c r="H57" s="114">
        <v>6</v>
      </c>
      <c r="I57" s="140">
        <v>18</v>
      </c>
      <c r="J57" s="115">
        <v>-8</v>
      </c>
      <c r="K57" s="116">
        <v>-44.444444444444443</v>
      </c>
    </row>
    <row r="58" spans="1:11" ht="14.1" customHeight="1" x14ac:dyDescent="0.2">
      <c r="A58" s="306">
        <v>73</v>
      </c>
      <c r="B58" s="307" t="s">
        <v>286</v>
      </c>
      <c r="C58" s="308"/>
      <c r="D58" s="113">
        <v>0.80042689434365</v>
      </c>
      <c r="E58" s="115">
        <v>15</v>
      </c>
      <c r="F58" s="114">
        <v>22</v>
      </c>
      <c r="G58" s="114">
        <v>20</v>
      </c>
      <c r="H58" s="114">
        <v>12</v>
      </c>
      <c r="I58" s="140">
        <v>28</v>
      </c>
      <c r="J58" s="115">
        <v>-13</v>
      </c>
      <c r="K58" s="116">
        <v>-46.428571428571431</v>
      </c>
    </row>
    <row r="59" spans="1:11" ht="14.1" customHeight="1" x14ac:dyDescent="0.2">
      <c r="A59" s="306" t="s">
        <v>287</v>
      </c>
      <c r="B59" s="307" t="s">
        <v>288</v>
      </c>
      <c r="C59" s="308"/>
      <c r="D59" s="113">
        <v>0.69370330843116323</v>
      </c>
      <c r="E59" s="115">
        <v>13</v>
      </c>
      <c r="F59" s="114">
        <v>16</v>
      </c>
      <c r="G59" s="114">
        <v>16</v>
      </c>
      <c r="H59" s="114">
        <v>10</v>
      </c>
      <c r="I59" s="140">
        <v>20</v>
      </c>
      <c r="J59" s="115">
        <v>-7</v>
      </c>
      <c r="K59" s="116">
        <v>-35</v>
      </c>
    </row>
    <row r="60" spans="1:11" ht="14.1" customHeight="1" x14ac:dyDescent="0.2">
      <c r="A60" s="306">
        <v>81</v>
      </c>
      <c r="B60" s="307" t="s">
        <v>289</v>
      </c>
      <c r="C60" s="308"/>
      <c r="D60" s="113">
        <v>5.5496264674493059</v>
      </c>
      <c r="E60" s="115">
        <v>104</v>
      </c>
      <c r="F60" s="114">
        <v>110</v>
      </c>
      <c r="G60" s="114">
        <v>123</v>
      </c>
      <c r="H60" s="114">
        <v>78</v>
      </c>
      <c r="I60" s="140">
        <v>105</v>
      </c>
      <c r="J60" s="115">
        <v>-1</v>
      </c>
      <c r="K60" s="116">
        <v>-0.95238095238095233</v>
      </c>
    </row>
    <row r="61" spans="1:11" ht="14.1" customHeight="1" x14ac:dyDescent="0.2">
      <c r="A61" s="306" t="s">
        <v>290</v>
      </c>
      <c r="B61" s="307" t="s">
        <v>291</v>
      </c>
      <c r="C61" s="308"/>
      <c r="D61" s="113">
        <v>1.6008537886873</v>
      </c>
      <c r="E61" s="115">
        <v>30</v>
      </c>
      <c r="F61" s="114">
        <v>29</v>
      </c>
      <c r="G61" s="114">
        <v>17</v>
      </c>
      <c r="H61" s="114">
        <v>21</v>
      </c>
      <c r="I61" s="140">
        <v>30</v>
      </c>
      <c r="J61" s="115">
        <v>0</v>
      </c>
      <c r="K61" s="116">
        <v>0</v>
      </c>
    </row>
    <row r="62" spans="1:11" ht="14.1" customHeight="1" x14ac:dyDescent="0.2">
      <c r="A62" s="306" t="s">
        <v>292</v>
      </c>
      <c r="B62" s="307" t="s">
        <v>293</v>
      </c>
      <c r="C62" s="308"/>
      <c r="D62" s="113">
        <v>2.2945570971184632</v>
      </c>
      <c r="E62" s="115">
        <v>43</v>
      </c>
      <c r="F62" s="114">
        <v>48</v>
      </c>
      <c r="G62" s="114">
        <v>75</v>
      </c>
      <c r="H62" s="114">
        <v>37</v>
      </c>
      <c r="I62" s="140">
        <v>42</v>
      </c>
      <c r="J62" s="115">
        <v>1</v>
      </c>
      <c r="K62" s="116">
        <v>2.3809523809523809</v>
      </c>
    </row>
    <row r="63" spans="1:11" ht="14.1" customHeight="1" x14ac:dyDescent="0.2">
      <c r="A63" s="306"/>
      <c r="B63" s="307" t="s">
        <v>294</v>
      </c>
      <c r="C63" s="308"/>
      <c r="D63" s="113">
        <v>2.2411953041622197</v>
      </c>
      <c r="E63" s="115">
        <v>42</v>
      </c>
      <c r="F63" s="114">
        <v>44</v>
      </c>
      <c r="G63" s="114">
        <v>73</v>
      </c>
      <c r="H63" s="114">
        <v>29</v>
      </c>
      <c r="I63" s="140">
        <v>37</v>
      </c>
      <c r="J63" s="115">
        <v>5</v>
      </c>
      <c r="K63" s="116">
        <v>13.513513513513514</v>
      </c>
    </row>
    <row r="64" spans="1:11" ht="14.1" customHeight="1" x14ac:dyDescent="0.2">
      <c r="A64" s="306" t="s">
        <v>295</v>
      </c>
      <c r="B64" s="307" t="s">
        <v>296</v>
      </c>
      <c r="C64" s="308"/>
      <c r="D64" s="113">
        <v>0.85378868729989332</v>
      </c>
      <c r="E64" s="115">
        <v>16</v>
      </c>
      <c r="F64" s="114">
        <v>17</v>
      </c>
      <c r="G64" s="114">
        <v>10</v>
      </c>
      <c r="H64" s="114">
        <v>8</v>
      </c>
      <c r="I64" s="140">
        <v>16</v>
      </c>
      <c r="J64" s="115">
        <v>0</v>
      </c>
      <c r="K64" s="116">
        <v>0</v>
      </c>
    </row>
    <row r="65" spans="1:11" ht="14.1" customHeight="1" x14ac:dyDescent="0.2">
      <c r="A65" s="306" t="s">
        <v>297</v>
      </c>
      <c r="B65" s="307" t="s">
        <v>298</v>
      </c>
      <c r="C65" s="308"/>
      <c r="D65" s="113">
        <v>0.48025613660618999</v>
      </c>
      <c r="E65" s="115">
        <v>9</v>
      </c>
      <c r="F65" s="114">
        <v>6</v>
      </c>
      <c r="G65" s="114">
        <v>10</v>
      </c>
      <c r="H65" s="114" t="s">
        <v>513</v>
      </c>
      <c r="I65" s="140">
        <v>4</v>
      </c>
      <c r="J65" s="115">
        <v>5</v>
      </c>
      <c r="K65" s="116">
        <v>125</v>
      </c>
    </row>
    <row r="66" spans="1:11" ht="14.1" customHeight="1" x14ac:dyDescent="0.2">
      <c r="A66" s="306">
        <v>82</v>
      </c>
      <c r="B66" s="307" t="s">
        <v>299</v>
      </c>
      <c r="C66" s="308"/>
      <c r="D66" s="113">
        <v>4.5891141942369265</v>
      </c>
      <c r="E66" s="115">
        <v>86</v>
      </c>
      <c r="F66" s="114">
        <v>54</v>
      </c>
      <c r="G66" s="114">
        <v>75</v>
      </c>
      <c r="H66" s="114">
        <v>46</v>
      </c>
      <c r="I66" s="140">
        <v>51</v>
      </c>
      <c r="J66" s="115">
        <v>35</v>
      </c>
      <c r="K66" s="116">
        <v>68.627450980392155</v>
      </c>
    </row>
    <row r="67" spans="1:11" ht="14.1" customHeight="1" x14ac:dyDescent="0.2">
      <c r="A67" s="306" t="s">
        <v>300</v>
      </c>
      <c r="B67" s="307" t="s">
        <v>301</v>
      </c>
      <c r="C67" s="308"/>
      <c r="D67" s="113">
        <v>2.6680896478121663</v>
      </c>
      <c r="E67" s="115">
        <v>50</v>
      </c>
      <c r="F67" s="114">
        <v>40</v>
      </c>
      <c r="G67" s="114">
        <v>43</v>
      </c>
      <c r="H67" s="114">
        <v>29</v>
      </c>
      <c r="I67" s="140">
        <v>36</v>
      </c>
      <c r="J67" s="115">
        <v>14</v>
      </c>
      <c r="K67" s="116">
        <v>38.888888888888886</v>
      </c>
    </row>
    <row r="68" spans="1:11" ht="14.1" customHeight="1" x14ac:dyDescent="0.2">
      <c r="A68" s="306" t="s">
        <v>302</v>
      </c>
      <c r="B68" s="307" t="s">
        <v>303</v>
      </c>
      <c r="C68" s="308"/>
      <c r="D68" s="113">
        <v>1.2273212379935965</v>
      </c>
      <c r="E68" s="115">
        <v>23</v>
      </c>
      <c r="F68" s="114">
        <v>10</v>
      </c>
      <c r="G68" s="114">
        <v>18</v>
      </c>
      <c r="H68" s="114">
        <v>5</v>
      </c>
      <c r="I68" s="140">
        <v>3</v>
      </c>
      <c r="J68" s="115">
        <v>20</v>
      </c>
      <c r="K68" s="116" t="s">
        <v>514</v>
      </c>
    </row>
    <row r="69" spans="1:11" ht="14.1" customHeight="1" x14ac:dyDescent="0.2">
      <c r="A69" s="306">
        <v>83</v>
      </c>
      <c r="B69" s="307" t="s">
        <v>304</v>
      </c>
      <c r="C69" s="308"/>
      <c r="D69" s="113">
        <v>3.6286019210245466</v>
      </c>
      <c r="E69" s="115">
        <v>68</v>
      </c>
      <c r="F69" s="114">
        <v>31</v>
      </c>
      <c r="G69" s="114">
        <v>102</v>
      </c>
      <c r="H69" s="114">
        <v>50</v>
      </c>
      <c r="I69" s="140">
        <v>60</v>
      </c>
      <c r="J69" s="115">
        <v>8</v>
      </c>
      <c r="K69" s="116">
        <v>13.333333333333334</v>
      </c>
    </row>
    <row r="70" spans="1:11" ht="14.1" customHeight="1" x14ac:dyDescent="0.2">
      <c r="A70" s="306" t="s">
        <v>305</v>
      </c>
      <c r="B70" s="307" t="s">
        <v>306</v>
      </c>
      <c r="C70" s="308"/>
      <c r="D70" s="113">
        <v>2.8281750266808965</v>
      </c>
      <c r="E70" s="115">
        <v>53</v>
      </c>
      <c r="F70" s="114">
        <v>26</v>
      </c>
      <c r="G70" s="114">
        <v>85</v>
      </c>
      <c r="H70" s="114">
        <v>36</v>
      </c>
      <c r="I70" s="140">
        <v>46</v>
      </c>
      <c r="J70" s="115">
        <v>7</v>
      </c>
      <c r="K70" s="116">
        <v>15.217391304347826</v>
      </c>
    </row>
    <row r="71" spans="1:11" ht="14.1" customHeight="1" x14ac:dyDescent="0.2">
      <c r="A71" s="306"/>
      <c r="B71" s="307" t="s">
        <v>307</v>
      </c>
      <c r="C71" s="308"/>
      <c r="D71" s="113">
        <v>1.6542155816435433</v>
      </c>
      <c r="E71" s="115">
        <v>31</v>
      </c>
      <c r="F71" s="114">
        <v>17</v>
      </c>
      <c r="G71" s="114">
        <v>63</v>
      </c>
      <c r="H71" s="114">
        <v>19</v>
      </c>
      <c r="I71" s="140">
        <v>30</v>
      </c>
      <c r="J71" s="115">
        <v>1</v>
      </c>
      <c r="K71" s="116">
        <v>3.3333333333333335</v>
      </c>
    </row>
    <row r="72" spans="1:11" ht="14.1" customHeight="1" x14ac:dyDescent="0.2">
      <c r="A72" s="306">
        <v>84</v>
      </c>
      <c r="B72" s="307" t="s">
        <v>308</v>
      </c>
      <c r="C72" s="308"/>
      <c r="D72" s="113">
        <v>0.53361792956243326</v>
      </c>
      <c r="E72" s="115">
        <v>10</v>
      </c>
      <c r="F72" s="114">
        <v>12</v>
      </c>
      <c r="G72" s="114">
        <v>26</v>
      </c>
      <c r="H72" s="114">
        <v>9</v>
      </c>
      <c r="I72" s="140">
        <v>25</v>
      </c>
      <c r="J72" s="115">
        <v>-15</v>
      </c>
      <c r="K72" s="116">
        <v>-60</v>
      </c>
    </row>
    <row r="73" spans="1:11" ht="14.1" customHeight="1" x14ac:dyDescent="0.2">
      <c r="A73" s="306" t="s">
        <v>309</v>
      </c>
      <c r="B73" s="307" t="s">
        <v>310</v>
      </c>
      <c r="C73" s="308"/>
      <c r="D73" s="113">
        <v>0.32017075773745995</v>
      </c>
      <c r="E73" s="115">
        <v>6</v>
      </c>
      <c r="F73" s="114">
        <v>5</v>
      </c>
      <c r="G73" s="114">
        <v>15</v>
      </c>
      <c r="H73" s="114">
        <v>3</v>
      </c>
      <c r="I73" s="140">
        <v>13</v>
      </c>
      <c r="J73" s="115">
        <v>-7</v>
      </c>
      <c r="K73" s="116">
        <v>-53.846153846153847</v>
      </c>
    </row>
    <row r="74" spans="1:11" ht="14.1" customHeight="1" x14ac:dyDescent="0.2">
      <c r="A74" s="306" t="s">
        <v>311</v>
      </c>
      <c r="B74" s="307" t="s">
        <v>312</v>
      </c>
      <c r="C74" s="308"/>
      <c r="D74" s="113" t="s">
        <v>513</v>
      </c>
      <c r="E74" s="115" t="s">
        <v>513</v>
      </c>
      <c r="F74" s="114" t="s">
        <v>513</v>
      </c>
      <c r="G74" s="114">
        <v>5</v>
      </c>
      <c r="H74" s="114" t="s">
        <v>513</v>
      </c>
      <c r="I74" s="140">
        <v>4</v>
      </c>
      <c r="J74" s="115" t="s">
        <v>513</v>
      </c>
      <c r="K74" s="116" t="s">
        <v>513</v>
      </c>
    </row>
    <row r="75" spans="1:11" ht="14.1" customHeight="1" x14ac:dyDescent="0.2">
      <c r="A75" s="306" t="s">
        <v>313</v>
      </c>
      <c r="B75" s="307" t="s">
        <v>314</v>
      </c>
      <c r="C75" s="308"/>
      <c r="D75" s="113">
        <v>0</v>
      </c>
      <c r="E75" s="115">
        <v>0</v>
      </c>
      <c r="F75" s="114" t="s">
        <v>513</v>
      </c>
      <c r="G75" s="114" t="s">
        <v>513</v>
      </c>
      <c r="H75" s="114" t="s">
        <v>513</v>
      </c>
      <c r="I75" s="140" t="s">
        <v>513</v>
      </c>
      <c r="J75" s="115" t="s">
        <v>513</v>
      </c>
      <c r="K75" s="116" t="s">
        <v>513</v>
      </c>
    </row>
    <row r="76" spans="1:11" ht="14.1" customHeight="1" x14ac:dyDescent="0.2">
      <c r="A76" s="306">
        <v>91</v>
      </c>
      <c r="B76" s="307" t="s">
        <v>315</v>
      </c>
      <c r="C76" s="308"/>
      <c r="D76" s="113">
        <v>0.21344717182497333</v>
      </c>
      <c r="E76" s="115">
        <v>4</v>
      </c>
      <c r="F76" s="114">
        <v>0</v>
      </c>
      <c r="G76" s="114">
        <v>0</v>
      </c>
      <c r="H76" s="114">
        <v>3</v>
      </c>
      <c r="I76" s="140" t="s">
        <v>513</v>
      </c>
      <c r="J76" s="115" t="s">
        <v>513</v>
      </c>
      <c r="K76" s="116" t="s">
        <v>513</v>
      </c>
    </row>
    <row r="77" spans="1:11" ht="14.1" customHeight="1" x14ac:dyDescent="0.2">
      <c r="A77" s="306">
        <v>92</v>
      </c>
      <c r="B77" s="307" t="s">
        <v>316</v>
      </c>
      <c r="C77" s="308"/>
      <c r="D77" s="113">
        <v>0.26680896478121663</v>
      </c>
      <c r="E77" s="115">
        <v>5</v>
      </c>
      <c r="F77" s="114">
        <v>13</v>
      </c>
      <c r="G77" s="114">
        <v>4</v>
      </c>
      <c r="H77" s="114">
        <v>3</v>
      </c>
      <c r="I77" s="140">
        <v>12</v>
      </c>
      <c r="J77" s="115">
        <v>-7</v>
      </c>
      <c r="K77" s="116">
        <v>-58.333333333333336</v>
      </c>
    </row>
    <row r="78" spans="1:11" ht="14.1" customHeight="1" x14ac:dyDescent="0.2">
      <c r="A78" s="306">
        <v>93</v>
      </c>
      <c r="B78" s="307" t="s">
        <v>317</v>
      </c>
      <c r="C78" s="308"/>
      <c r="D78" s="113" t="s">
        <v>513</v>
      </c>
      <c r="E78" s="115" t="s">
        <v>513</v>
      </c>
      <c r="F78" s="114">
        <v>3</v>
      </c>
      <c r="G78" s="114" t="s">
        <v>513</v>
      </c>
      <c r="H78" s="114" t="s">
        <v>513</v>
      </c>
      <c r="I78" s="140" t="s">
        <v>513</v>
      </c>
      <c r="J78" s="115" t="s">
        <v>513</v>
      </c>
      <c r="K78" s="116" t="s">
        <v>513</v>
      </c>
    </row>
    <row r="79" spans="1:11" ht="14.1" customHeight="1" x14ac:dyDescent="0.2">
      <c r="A79" s="306">
        <v>94</v>
      </c>
      <c r="B79" s="307" t="s">
        <v>318</v>
      </c>
      <c r="C79" s="308"/>
      <c r="D79" s="113">
        <v>0.58697972251867658</v>
      </c>
      <c r="E79" s="115">
        <v>11</v>
      </c>
      <c r="F79" s="114" t="s">
        <v>513</v>
      </c>
      <c r="G79" s="114">
        <v>9</v>
      </c>
      <c r="H79" s="114">
        <v>9</v>
      </c>
      <c r="I79" s="140">
        <v>9</v>
      </c>
      <c r="J79" s="115">
        <v>2</v>
      </c>
      <c r="K79" s="116">
        <v>22.222222222222221</v>
      </c>
    </row>
    <row r="80" spans="1:11" ht="14.1" customHeight="1" x14ac:dyDescent="0.2">
      <c r="A80" s="306" t="s">
        <v>319</v>
      </c>
      <c r="B80" s="307" t="s">
        <v>320</v>
      </c>
      <c r="C80" s="308"/>
      <c r="D80" s="113" t="s">
        <v>513</v>
      </c>
      <c r="E80" s="115" t="s">
        <v>513</v>
      </c>
      <c r="F80" s="114">
        <v>0</v>
      </c>
      <c r="G80" s="114">
        <v>0</v>
      </c>
      <c r="H80" s="114">
        <v>0</v>
      </c>
      <c r="I80" s="140">
        <v>0</v>
      </c>
      <c r="J80" s="115" t="s">
        <v>513</v>
      </c>
      <c r="K80" s="116" t="s">
        <v>513</v>
      </c>
    </row>
    <row r="81" spans="1:11" ht="14.1" customHeight="1" x14ac:dyDescent="0.2">
      <c r="A81" s="310" t="s">
        <v>321</v>
      </c>
      <c r="B81" s="311" t="s">
        <v>333</v>
      </c>
      <c r="C81" s="312"/>
      <c r="D81" s="125">
        <v>0</v>
      </c>
      <c r="E81" s="143">
        <v>0</v>
      </c>
      <c r="F81" s="144" t="s">
        <v>513</v>
      </c>
      <c r="G81" s="144">
        <v>0</v>
      </c>
      <c r="H81" s="144">
        <v>0</v>
      </c>
      <c r="I81" s="145" t="s">
        <v>513</v>
      </c>
      <c r="J81" s="143" t="s">
        <v>513</v>
      </c>
      <c r="K81" s="146" t="s">
        <v>513</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4" t="s">
        <v>371</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618" t="s">
        <v>365</v>
      </c>
      <c r="B86" s="618"/>
      <c r="C86" s="618"/>
      <c r="D86" s="618"/>
      <c r="E86" s="618"/>
      <c r="F86" s="618"/>
      <c r="G86" s="618"/>
      <c r="H86" s="618"/>
      <c r="I86" s="618"/>
      <c r="J86" s="618"/>
      <c r="K86" s="618"/>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6">
    <mergeCell ref="A87:K87"/>
    <mergeCell ref="A3:K3"/>
    <mergeCell ref="A4:K4"/>
    <mergeCell ref="A5:E5"/>
    <mergeCell ref="A7:C10"/>
    <mergeCell ref="D7:D10"/>
    <mergeCell ref="E7:I7"/>
    <mergeCell ref="J7:K8"/>
    <mergeCell ref="E8:E9"/>
    <mergeCell ref="F8:F9"/>
    <mergeCell ref="G8:G9"/>
    <mergeCell ref="H8:H9"/>
    <mergeCell ref="I8:I9"/>
    <mergeCell ref="A84:K84"/>
    <mergeCell ref="A85:K85"/>
    <mergeCell ref="A86:K86"/>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9"/>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372</v>
      </c>
      <c r="B3" s="571"/>
      <c r="C3" s="571"/>
      <c r="D3" s="571"/>
      <c r="E3" s="571"/>
      <c r="F3" s="571"/>
      <c r="G3" s="571"/>
      <c r="H3" s="571"/>
      <c r="I3" s="571"/>
      <c r="J3" s="571"/>
      <c r="K3" s="571"/>
    </row>
    <row r="4" spans="1:13" s="94" customFormat="1" ht="12" customHeight="1" x14ac:dyDescent="0.2">
      <c r="A4" s="410" t="s">
        <v>373</v>
      </c>
      <c r="B4" s="411"/>
      <c r="C4" s="411"/>
      <c r="D4" s="411"/>
      <c r="E4" s="411"/>
      <c r="F4" s="411"/>
      <c r="G4" s="411"/>
      <c r="H4" s="411"/>
      <c r="I4" s="411"/>
      <c r="J4" s="411"/>
      <c r="K4" s="411"/>
      <c r="L4" s="411"/>
      <c r="M4" s="411"/>
    </row>
    <row r="5" spans="1:13" s="94" customFormat="1" ht="12" customHeight="1" x14ac:dyDescent="0.2">
      <c r="A5" s="667" t="s">
        <v>374</v>
      </c>
      <c r="B5" s="667"/>
      <c r="C5" s="412"/>
      <c r="D5" s="412"/>
      <c r="E5" s="412"/>
      <c r="F5" s="413"/>
      <c r="G5" s="413"/>
      <c r="H5" s="413"/>
      <c r="I5" s="413"/>
      <c r="J5" s="413"/>
      <c r="K5" s="413"/>
      <c r="L5" s="413"/>
      <c r="M5" s="413"/>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375</v>
      </c>
      <c r="B7" s="668" t="s">
        <v>376</v>
      </c>
      <c r="C7" s="668"/>
      <c r="D7" s="668"/>
      <c r="E7" s="668"/>
      <c r="F7" s="668"/>
      <c r="G7" s="668"/>
      <c r="H7" s="669"/>
      <c r="I7" s="668" t="s">
        <v>377</v>
      </c>
      <c r="J7" s="668"/>
      <c r="K7" s="669"/>
      <c r="L7" s="670" t="s">
        <v>378</v>
      </c>
      <c r="M7" s="671"/>
    </row>
    <row r="8" spans="1:13" ht="23.85" customHeight="1" x14ac:dyDescent="0.2">
      <c r="A8" s="583"/>
      <c r="B8" s="414" t="s">
        <v>104</v>
      </c>
      <c r="C8" s="415" t="s">
        <v>106</v>
      </c>
      <c r="D8" s="415" t="s">
        <v>107</v>
      </c>
      <c r="E8" s="415" t="s">
        <v>379</v>
      </c>
      <c r="F8" s="415" t="s">
        <v>380</v>
      </c>
      <c r="G8" s="415" t="s">
        <v>108</v>
      </c>
      <c r="H8" s="416" t="s">
        <v>381</v>
      </c>
      <c r="I8" s="414" t="s">
        <v>104</v>
      </c>
      <c r="J8" s="414" t="s">
        <v>382</v>
      </c>
      <c r="K8" s="417" t="s">
        <v>383</v>
      </c>
      <c r="L8" s="418" t="s">
        <v>384</v>
      </c>
      <c r="M8" s="419" t="s">
        <v>385</v>
      </c>
    </row>
    <row r="9" spans="1:13" ht="12" customHeight="1" x14ac:dyDescent="0.2">
      <c r="A9" s="584"/>
      <c r="B9" s="100">
        <v>1</v>
      </c>
      <c r="C9" s="100">
        <v>2</v>
      </c>
      <c r="D9" s="100">
        <v>3</v>
      </c>
      <c r="E9" s="100">
        <v>4</v>
      </c>
      <c r="F9" s="100">
        <v>5</v>
      </c>
      <c r="G9" s="100">
        <v>6</v>
      </c>
      <c r="H9" s="100">
        <v>7</v>
      </c>
      <c r="I9" s="100">
        <v>8</v>
      </c>
      <c r="J9" s="100">
        <v>9</v>
      </c>
      <c r="K9" s="420">
        <v>10</v>
      </c>
      <c r="L9" s="421">
        <v>11</v>
      </c>
      <c r="M9" s="421">
        <v>12</v>
      </c>
    </row>
    <row r="10" spans="1:13" ht="15" customHeight="1" x14ac:dyDescent="0.2">
      <c r="A10" s="422" t="s">
        <v>386</v>
      </c>
      <c r="B10" s="115">
        <v>21826</v>
      </c>
      <c r="C10" s="114">
        <v>11465</v>
      </c>
      <c r="D10" s="114">
        <v>10361</v>
      </c>
      <c r="E10" s="114">
        <v>16594</v>
      </c>
      <c r="F10" s="114">
        <v>4483</v>
      </c>
      <c r="G10" s="114">
        <v>2363</v>
      </c>
      <c r="H10" s="114">
        <v>6272</v>
      </c>
      <c r="I10" s="115">
        <v>2684</v>
      </c>
      <c r="J10" s="114">
        <v>2078</v>
      </c>
      <c r="K10" s="114">
        <v>606</v>
      </c>
      <c r="L10" s="423">
        <v>2019</v>
      </c>
      <c r="M10" s="424">
        <v>2009</v>
      </c>
    </row>
    <row r="11" spans="1:13" ht="11.1" customHeight="1" x14ac:dyDescent="0.2">
      <c r="A11" s="422" t="s">
        <v>387</v>
      </c>
      <c r="B11" s="115">
        <v>22775</v>
      </c>
      <c r="C11" s="114">
        <v>12163</v>
      </c>
      <c r="D11" s="114">
        <v>10612</v>
      </c>
      <c r="E11" s="114">
        <v>17487</v>
      </c>
      <c r="F11" s="114">
        <v>4541</v>
      </c>
      <c r="G11" s="114">
        <v>2450</v>
      </c>
      <c r="H11" s="114">
        <v>6607</v>
      </c>
      <c r="I11" s="115">
        <v>2643</v>
      </c>
      <c r="J11" s="114">
        <v>2026</v>
      </c>
      <c r="K11" s="114">
        <v>617</v>
      </c>
      <c r="L11" s="423">
        <v>2443</v>
      </c>
      <c r="M11" s="424">
        <v>1534</v>
      </c>
    </row>
    <row r="12" spans="1:13" ht="11.1" customHeight="1" x14ac:dyDescent="0.2">
      <c r="A12" s="422" t="s">
        <v>388</v>
      </c>
      <c r="B12" s="115">
        <v>23503</v>
      </c>
      <c r="C12" s="114">
        <v>12525</v>
      </c>
      <c r="D12" s="114">
        <v>10978</v>
      </c>
      <c r="E12" s="114">
        <v>18107</v>
      </c>
      <c r="F12" s="114">
        <v>4632</v>
      </c>
      <c r="G12" s="114">
        <v>2646</v>
      </c>
      <c r="H12" s="114">
        <v>6869</v>
      </c>
      <c r="I12" s="115">
        <v>2599</v>
      </c>
      <c r="J12" s="114">
        <v>1959</v>
      </c>
      <c r="K12" s="114">
        <v>640</v>
      </c>
      <c r="L12" s="423">
        <v>2764</v>
      </c>
      <c r="M12" s="424">
        <v>2046</v>
      </c>
    </row>
    <row r="13" spans="1:13" s="110" customFormat="1" ht="11.1" customHeight="1" x14ac:dyDescent="0.2">
      <c r="A13" s="422" t="s">
        <v>389</v>
      </c>
      <c r="B13" s="115">
        <v>23048</v>
      </c>
      <c r="C13" s="114">
        <v>12156</v>
      </c>
      <c r="D13" s="114">
        <v>10892</v>
      </c>
      <c r="E13" s="114">
        <v>17622</v>
      </c>
      <c r="F13" s="114">
        <v>4661</v>
      </c>
      <c r="G13" s="114">
        <v>2454</v>
      </c>
      <c r="H13" s="114">
        <v>6909</v>
      </c>
      <c r="I13" s="115">
        <v>2657</v>
      </c>
      <c r="J13" s="114">
        <v>2009</v>
      </c>
      <c r="K13" s="114">
        <v>648</v>
      </c>
      <c r="L13" s="423">
        <v>1603</v>
      </c>
      <c r="M13" s="424">
        <v>2092</v>
      </c>
    </row>
    <row r="14" spans="1:13" ht="15" customHeight="1" x14ac:dyDescent="0.2">
      <c r="A14" s="422" t="s">
        <v>390</v>
      </c>
      <c r="B14" s="115">
        <v>22671</v>
      </c>
      <c r="C14" s="114">
        <v>12021</v>
      </c>
      <c r="D14" s="114">
        <v>10650</v>
      </c>
      <c r="E14" s="114">
        <v>17094</v>
      </c>
      <c r="F14" s="114">
        <v>4847</v>
      </c>
      <c r="G14" s="114">
        <v>2297</v>
      </c>
      <c r="H14" s="114">
        <v>6939</v>
      </c>
      <c r="I14" s="115">
        <v>2650</v>
      </c>
      <c r="J14" s="114">
        <v>2004</v>
      </c>
      <c r="K14" s="114">
        <v>646</v>
      </c>
      <c r="L14" s="423">
        <v>1956</v>
      </c>
      <c r="M14" s="424">
        <v>2343</v>
      </c>
    </row>
    <row r="15" spans="1:13" ht="11.1" customHeight="1" x14ac:dyDescent="0.2">
      <c r="A15" s="422" t="s">
        <v>387</v>
      </c>
      <c r="B15" s="115">
        <v>22982</v>
      </c>
      <c r="C15" s="114">
        <v>12236</v>
      </c>
      <c r="D15" s="114">
        <v>10746</v>
      </c>
      <c r="E15" s="114">
        <v>17218</v>
      </c>
      <c r="F15" s="114">
        <v>5048</v>
      </c>
      <c r="G15" s="114">
        <v>2280</v>
      </c>
      <c r="H15" s="114">
        <v>7146</v>
      </c>
      <c r="I15" s="115">
        <v>2717</v>
      </c>
      <c r="J15" s="114">
        <v>2025</v>
      </c>
      <c r="K15" s="114">
        <v>692</v>
      </c>
      <c r="L15" s="423">
        <v>1860</v>
      </c>
      <c r="M15" s="424">
        <v>1552</v>
      </c>
    </row>
    <row r="16" spans="1:13" ht="11.1" customHeight="1" x14ac:dyDescent="0.2">
      <c r="A16" s="422" t="s">
        <v>388</v>
      </c>
      <c r="B16" s="115">
        <v>23398</v>
      </c>
      <c r="C16" s="114">
        <v>12491</v>
      </c>
      <c r="D16" s="114">
        <v>10907</v>
      </c>
      <c r="E16" s="114">
        <v>18097</v>
      </c>
      <c r="F16" s="114">
        <v>5239</v>
      </c>
      <c r="G16" s="114">
        <v>2485</v>
      </c>
      <c r="H16" s="114">
        <v>7261</v>
      </c>
      <c r="I16" s="115">
        <v>2651</v>
      </c>
      <c r="J16" s="114">
        <v>1951</v>
      </c>
      <c r="K16" s="114">
        <v>700</v>
      </c>
      <c r="L16" s="423">
        <v>2523</v>
      </c>
      <c r="M16" s="424">
        <v>2179</v>
      </c>
    </row>
    <row r="17" spans="1:13" s="110" customFormat="1" ht="11.1" customHeight="1" x14ac:dyDescent="0.2">
      <c r="A17" s="422" t="s">
        <v>389</v>
      </c>
      <c r="B17" s="115">
        <v>23374</v>
      </c>
      <c r="C17" s="114">
        <v>12419</v>
      </c>
      <c r="D17" s="114">
        <v>10955</v>
      </c>
      <c r="E17" s="114">
        <v>18052</v>
      </c>
      <c r="F17" s="114">
        <v>5279</v>
      </c>
      <c r="G17" s="114">
        <v>2358</v>
      </c>
      <c r="H17" s="114">
        <v>7357</v>
      </c>
      <c r="I17" s="115">
        <v>2721</v>
      </c>
      <c r="J17" s="114">
        <v>2015</v>
      </c>
      <c r="K17" s="114">
        <v>706</v>
      </c>
      <c r="L17" s="423">
        <v>1796</v>
      </c>
      <c r="M17" s="424">
        <v>1881</v>
      </c>
    </row>
    <row r="18" spans="1:13" ht="15" customHeight="1" x14ac:dyDescent="0.2">
      <c r="A18" s="422" t="s">
        <v>391</v>
      </c>
      <c r="B18" s="115">
        <v>23156</v>
      </c>
      <c r="C18" s="114">
        <v>12362</v>
      </c>
      <c r="D18" s="114">
        <v>10794</v>
      </c>
      <c r="E18" s="114">
        <v>17791</v>
      </c>
      <c r="F18" s="114">
        <v>5313</v>
      </c>
      <c r="G18" s="114">
        <v>2298</v>
      </c>
      <c r="H18" s="114">
        <v>7400</v>
      </c>
      <c r="I18" s="115">
        <v>2687</v>
      </c>
      <c r="J18" s="114">
        <v>1985</v>
      </c>
      <c r="K18" s="114">
        <v>702</v>
      </c>
      <c r="L18" s="423">
        <v>2006</v>
      </c>
      <c r="M18" s="424">
        <v>2216</v>
      </c>
    </row>
    <row r="19" spans="1:13" ht="11.1" customHeight="1" x14ac:dyDescent="0.2">
      <c r="A19" s="422" t="s">
        <v>387</v>
      </c>
      <c r="B19" s="115">
        <v>23469</v>
      </c>
      <c r="C19" s="114">
        <v>12515</v>
      </c>
      <c r="D19" s="114">
        <v>10954</v>
      </c>
      <c r="E19" s="114">
        <v>17884</v>
      </c>
      <c r="F19" s="114">
        <v>5522</v>
      </c>
      <c r="G19" s="114">
        <v>2266</v>
      </c>
      <c r="H19" s="114">
        <v>7589</v>
      </c>
      <c r="I19" s="115">
        <v>2771</v>
      </c>
      <c r="J19" s="114">
        <v>2041</v>
      </c>
      <c r="K19" s="114">
        <v>730</v>
      </c>
      <c r="L19" s="423">
        <v>1796</v>
      </c>
      <c r="M19" s="424">
        <v>1645</v>
      </c>
    </row>
    <row r="20" spans="1:13" ht="11.1" customHeight="1" x14ac:dyDescent="0.2">
      <c r="A20" s="422" t="s">
        <v>388</v>
      </c>
      <c r="B20" s="115">
        <v>23260</v>
      </c>
      <c r="C20" s="114">
        <v>12392</v>
      </c>
      <c r="D20" s="114">
        <v>10868</v>
      </c>
      <c r="E20" s="114">
        <v>17763</v>
      </c>
      <c r="F20" s="114">
        <v>5480</v>
      </c>
      <c r="G20" s="114">
        <v>2352</v>
      </c>
      <c r="H20" s="114">
        <v>7525</v>
      </c>
      <c r="I20" s="115">
        <v>2750</v>
      </c>
      <c r="J20" s="114">
        <v>2009</v>
      </c>
      <c r="K20" s="114">
        <v>741</v>
      </c>
      <c r="L20" s="423">
        <v>2117</v>
      </c>
      <c r="M20" s="424">
        <v>2123</v>
      </c>
    </row>
    <row r="21" spans="1:13" s="110" customFormat="1" ht="11.1" customHeight="1" x14ac:dyDescent="0.2">
      <c r="A21" s="422" t="s">
        <v>389</v>
      </c>
      <c r="B21" s="115">
        <v>22896</v>
      </c>
      <c r="C21" s="114">
        <v>12060</v>
      </c>
      <c r="D21" s="114">
        <v>10836</v>
      </c>
      <c r="E21" s="114">
        <v>17432</v>
      </c>
      <c r="F21" s="114">
        <v>5454</v>
      </c>
      <c r="G21" s="114">
        <v>2243</v>
      </c>
      <c r="H21" s="114">
        <v>7523</v>
      </c>
      <c r="I21" s="115">
        <v>2831</v>
      </c>
      <c r="J21" s="114">
        <v>2078</v>
      </c>
      <c r="K21" s="114">
        <v>753</v>
      </c>
      <c r="L21" s="423">
        <v>1438</v>
      </c>
      <c r="M21" s="424">
        <v>1855</v>
      </c>
    </row>
    <row r="22" spans="1:13" ht="15" customHeight="1" x14ac:dyDescent="0.2">
      <c r="A22" s="422" t="s">
        <v>392</v>
      </c>
      <c r="B22" s="115">
        <v>22210</v>
      </c>
      <c r="C22" s="114">
        <v>11568</v>
      </c>
      <c r="D22" s="114">
        <v>10642</v>
      </c>
      <c r="E22" s="114">
        <v>16862</v>
      </c>
      <c r="F22" s="114">
        <v>5280</v>
      </c>
      <c r="G22" s="114">
        <v>2043</v>
      </c>
      <c r="H22" s="114">
        <v>7420</v>
      </c>
      <c r="I22" s="115">
        <v>2749</v>
      </c>
      <c r="J22" s="114">
        <v>2006</v>
      </c>
      <c r="K22" s="114">
        <v>743</v>
      </c>
      <c r="L22" s="423">
        <v>1710</v>
      </c>
      <c r="M22" s="424">
        <v>2411</v>
      </c>
    </row>
    <row r="23" spans="1:13" ht="11.1" customHeight="1" x14ac:dyDescent="0.2">
      <c r="A23" s="422" t="s">
        <v>387</v>
      </c>
      <c r="B23" s="115">
        <v>22236</v>
      </c>
      <c r="C23" s="114">
        <v>11607</v>
      </c>
      <c r="D23" s="114">
        <v>10629</v>
      </c>
      <c r="E23" s="114">
        <v>16840</v>
      </c>
      <c r="F23" s="114">
        <v>5301</v>
      </c>
      <c r="G23" s="114">
        <v>1920</v>
      </c>
      <c r="H23" s="114">
        <v>7533</v>
      </c>
      <c r="I23" s="115">
        <v>2825</v>
      </c>
      <c r="J23" s="114">
        <v>2042</v>
      </c>
      <c r="K23" s="114">
        <v>783</v>
      </c>
      <c r="L23" s="423">
        <v>1681</v>
      </c>
      <c r="M23" s="424">
        <v>1670</v>
      </c>
    </row>
    <row r="24" spans="1:13" ht="11.1" customHeight="1" x14ac:dyDescent="0.2">
      <c r="A24" s="422" t="s">
        <v>388</v>
      </c>
      <c r="B24" s="115">
        <v>23147</v>
      </c>
      <c r="C24" s="114">
        <v>12180</v>
      </c>
      <c r="D24" s="114">
        <v>10967</v>
      </c>
      <c r="E24" s="114">
        <v>17025</v>
      </c>
      <c r="F24" s="114">
        <v>5343</v>
      </c>
      <c r="G24" s="114">
        <v>2165</v>
      </c>
      <c r="H24" s="114">
        <v>7863</v>
      </c>
      <c r="I24" s="115">
        <v>2842</v>
      </c>
      <c r="J24" s="114">
        <v>2031</v>
      </c>
      <c r="K24" s="114">
        <v>811</v>
      </c>
      <c r="L24" s="423">
        <v>2616</v>
      </c>
      <c r="M24" s="424">
        <v>1757</v>
      </c>
    </row>
    <row r="25" spans="1:13" s="110" customFormat="1" ht="11.1" customHeight="1" x14ac:dyDescent="0.2">
      <c r="A25" s="422" t="s">
        <v>389</v>
      </c>
      <c r="B25" s="115">
        <v>22902</v>
      </c>
      <c r="C25" s="114">
        <v>11955</v>
      </c>
      <c r="D25" s="114">
        <v>10947</v>
      </c>
      <c r="E25" s="114">
        <v>16712</v>
      </c>
      <c r="F25" s="114">
        <v>5407</v>
      </c>
      <c r="G25" s="114">
        <v>2038</v>
      </c>
      <c r="H25" s="114">
        <v>7890</v>
      </c>
      <c r="I25" s="115">
        <v>2835</v>
      </c>
      <c r="J25" s="114">
        <v>2036</v>
      </c>
      <c r="K25" s="114">
        <v>799</v>
      </c>
      <c r="L25" s="423">
        <v>3269</v>
      </c>
      <c r="M25" s="424">
        <v>3529</v>
      </c>
    </row>
    <row r="26" spans="1:13" ht="15" customHeight="1" x14ac:dyDescent="0.2">
      <c r="A26" s="422" t="s">
        <v>393</v>
      </c>
      <c r="B26" s="115">
        <v>22953</v>
      </c>
      <c r="C26" s="114">
        <v>11941</v>
      </c>
      <c r="D26" s="114">
        <v>11012</v>
      </c>
      <c r="E26" s="114">
        <v>16664</v>
      </c>
      <c r="F26" s="114">
        <v>5504</v>
      </c>
      <c r="G26" s="114">
        <v>1958</v>
      </c>
      <c r="H26" s="114">
        <v>8003</v>
      </c>
      <c r="I26" s="115">
        <v>2822</v>
      </c>
      <c r="J26" s="114">
        <v>2013</v>
      </c>
      <c r="K26" s="114">
        <v>809</v>
      </c>
      <c r="L26" s="423">
        <v>2154</v>
      </c>
      <c r="M26" s="424">
        <v>2068</v>
      </c>
    </row>
    <row r="27" spans="1:13" ht="11.1" customHeight="1" x14ac:dyDescent="0.2">
      <c r="A27" s="422" t="s">
        <v>387</v>
      </c>
      <c r="B27" s="115">
        <v>23123</v>
      </c>
      <c r="C27" s="114">
        <v>12043</v>
      </c>
      <c r="D27" s="114">
        <v>11080</v>
      </c>
      <c r="E27" s="114">
        <v>16774</v>
      </c>
      <c r="F27" s="114">
        <v>5576</v>
      </c>
      <c r="G27" s="114">
        <v>1904</v>
      </c>
      <c r="H27" s="114">
        <v>8140</v>
      </c>
      <c r="I27" s="115">
        <v>2869</v>
      </c>
      <c r="J27" s="114">
        <v>2045</v>
      </c>
      <c r="K27" s="114">
        <v>824</v>
      </c>
      <c r="L27" s="423">
        <v>1986</v>
      </c>
      <c r="M27" s="424">
        <v>1787</v>
      </c>
    </row>
    <row r="28" spans="1:13" ht="11.1" customHeight="1" x14ac:dyDescent="0.2">
      <c r="A28" s="422" t="s">
        <v>388</v>
      </c>
      <c r="B28" s="115">
        <v>23381</v>
      </c>
      <c r="C28" s="114">
        <v>12180</v>
      </c>
      <c r="D28" s="114">
        <v>11201</v>
      </c>
      <c r="E28" s="114">
        <v>17644</v>
      </c>
      <c r="F28" s="114">
        <v>5652</v>
      </c>
      <c r="G28" s="114">
        <v>1966</v>
      </c>
      <c r="H28" s="114">
        <v>8204</v>
      </c>
      <c r="I28" s="115">
        <v>2774</v>
      </c>
      <c r="J28" s="114">
        <v>1935</v>
      </c>
      <c r="K28" s="114">
        <v>839</v>
      </c>
      <c r="L28" s="423">
        <v>2195</v>
      </c>
      <c r="M28" s="424">
        <v>2019</v>
      </c>
    </row>
    <row r="29" spans="1:13" s="110" customFormat="1" ht="11.1" customHeight="1" x14ac:dyDescent="0.2">
      <c r="A29" s="422" t="s">
        <v>389</v>
      </c>
      <c r="B29" s="115">
        <v>23252</v>
      </c>
      <c r="C29" s="114">
        <v>12049</v>
      </c>
      <c r="D29" s="114">
        <v>11203</v>
      </c>
      <c r="E29" s="114">
        <v>17547</v>
      </c>
      <c r="F29" s="114">
        <v>5644</v>
      </c>
      <c r="G29" s="114">
        <v>1891</v>
      </c>
      <c r="H29" s="114">
        <v>8231</v>
      </c>
      <c r="I29" s="115">
        <v>2812</v>
      </c>
      <c r="J29" s="114">
        <v>1955</v>
      </c>
      <c r="K29" s="114">
        <v>857</v>
      </c>
      <c r="L29" s="423">
        <v>1355</v>
      </c>
      <c r="M29" s="424">
        <v>1519</v>
      </c>
    </row>
    <row r="30" spans="1:13" ht="15" customHeight="1" x14ac:dyDescent="0.2">
      <c r="A30" s="422" t="s">
        <v>394</v>
      </c>
      <c r="B30" s="115">
        <v>23332</v>
      </c>
      <c r="C30" s="114">
        <v>12095</v>
      </c>
      <c r="D30" s="114">
        <v>11237</v>
      </c>
      <c r="E30" s="114">
        <v>17546</v>
      </c>
      <c r="F30" s="114">
        <v>5732</v>
      </c>
      <c r="G30" s="114">
        <v>1866</v>
      </c>
      <c r="H30" s="114">
        <v>8306</v>
      </c>
      <c r="I30" s="115">
        <v>2604</v>
      </c>
      <c r="J30" s="114">
        <v>1827</v>
      </c>
      <c r="K30" s="114">
        <v>777</v>
      </c>
      <c r="L30" s="423">
        <v>2234</v>
      </c>
      <c r="M30" s="424">
        <v>2158</v>
      </c>
    </row>
    <row r="31" spans="1:13" ht="11.1" customHeight="1" x14ac:dyDescent="0.2">
      <c r="A31" s="422" t="s">
        <v>387</v>
      </c>
      <c r="B31" s="115">
        <v>23938</v>
      </c>
      <c r="C31" s="114">
        <v>12588</v>
      </c>
      <c r="D31" s="114">
        <v>11350</v>
      </c>
      <c r="E31" s="114">
        <v>17999</v>
      </c>
      <c r="F31" s="114">
        <v>5889</v>
      </c>
      <c r="G31" s="114">
        <v>1886</v>
      </c>
      <c r="H31" s="114">
        <v>8423</v>
      </c>
      <c r="I31" s="115">
        <v>2729</v>
      </c>
      <c r="J31" s="114">
        <v>1923</v>
      </c>
      <c r="K31" s="114">
        <v>806</v>
      </c>
      <c r="L31" s="423">
        <v>2237</v>
      </c>
      <c r="M31" s="424">
        <v>1698</v>
      </c>
    </row>
    <row r="32" spans="1:13" ht="11.1" customHeight="1" x14ac:dyDescent="0.2">
      <c r="A32" s="422" t="s">
        <v>388</v>
      </c>
      <c r="B32" s="115">
        <v>24152</v>
      </c>
      <c r="C32" s="114">
        <v>12717</v>
      </c>
      <c r="D32" s="114">
        <v>11435</v>
      </c>
      <c r="E32" s="114">
        <v>18080</v>
      </c>
      <c r="F32" s="114">
        <v>6037</v>
      </c>
      <c r="G32" s="114">
        <v>2029</v>
      </c>
      <c r="H32" s="114">
        <v>8439</v>
      </c>
      <c r="I32" s="115">
        <v>2712</v>
      </c>
      <c r="J32" s="114">
        <v>1871</v>
      </c>
      <c r="K32" s="114">
        <v>841</v>
      </c>
      <c r="L32" s="423">
        <v>2063</v>
      </c>
      <c r="M32" s="424">
        <v>1924</v>
      </c>
    </row>
    <row r="33" spans="1:13" s="110" customFormat="1" ht="11.1" customHeight="1" x14ac:dyDescent="0.2">
      <c r="A33" s="422" t="s">
        <v>389</v>
      </c>
      <c r="B33" s="115">
        <v>23986</v>
      </c>
      <c r="C33" s="114">
        <v>12595</v>
      </c>
      <c r="D33" s="114">
        <v>11391</v>
      </c>
      <c r="E33" s="114">
        <v>17906</v>
      </c>
      <c r="F33" s="114">
        <v>6054</v>
      </c>
      <c r="G33" s="114">
        <v>1909</v>
      </c>
      <c r="H33" s="114">
        <v>8477</v>
      </c>
      <c r="I33" s="115">
        <v>2779</v>
      </c>
      <c r="J33" s="114">
        <v>1907</v>
      </c>
      <c r="K33" s="114">
        <v>872</v>
      </c>
      <c r="L33" s="423">
        <v>1355</v>
      </c>
      <c r="M33" s="424">
        <v>1551</v>
      </c>
    </row>
    <row r="34" spans="1:13" ht="15" customHeight="1" x14ac:dyDescent="0.2">
      <c r="A34" s="422" t="s">
        <v>395</v>
      </c>
      <c r="B34" s="115">
        <v>23764</v>
      </c>
      <c r="C34" s="114">
        <v>12662</v>
      </c>
      <c r="D34" s="114">
        <v>11102</v>
      </c>
      <c r="E34" s="114">
        <v>17901</v>
      </c>
      <c r="F34" s="114">
        <v>5852</v>
      </c>
      <c r="G34" s="114">
        <v>1839</v>
      </c>
      <c r="H34" s="114">
        <v>8397</v>
      </c>
      <c r="I34" s="115">
        <v>2706</v>
      </c>
      <c r="J34" s="114">
        <v>1870</v>
      </c>
      <c r="K34" s="114">
        <v>836</v>
      </c>
      <c r="L34" s="423">
        <v>1803</v>
      </c>
      <c r="M34" s="424">
        <v>2066</v>
      </c>
    </row>
    <row r="35" spans="1:13" ht="11.1" customHeight="1" x14ac:dyDescent="0.2">
      <c r="A35" s="422" t="s">
        <v>387</v>
      </c>
      <c r="B35" s="115">
        <v>23741</v>
      </c>
      <c r="C35" s="114">
        <v>12672</v>
      </c>
      <c r="D35" s="114">
        <v>11069</v>
      </c>
      <c r="E35" s="114">
        <v>17907</v>
      </c>
      <c r="F35" s="114">
        <v>5831</v>
      </c>
      <c r="G35" s="114">
        <v>1796</v>
      </c>
      <c r="H35" s="114">
        <v>8476</v>
      </c>
      <c r="I35" s="115">
        <v>2756</v>
      </c>
      <c r="J35" s="114">
        <v>1852</v>
      </c>
      <c r="K35" s="114">
        <v>904</v>
      </c>
      <c r="L35" s="423">
        <v>1535</v>
      </c>
      <c r="M35" s="424">
        <v>1543</v>
      </c>
    </row>
    <row r="36" spans="1:13" ht="11.1" customHeight="1" x14ac:dyDescent="0.2">
      <c r="A36" s="422" t="s">
        <v>388</v>
      </c>
      <c r="B36" s="115">
        <v>23973</v>
      </c>
      <c r="C36" s="114">
        <v>12776</v>
      </c>
      <c r="D36" s="114">
        <v>11197</v>
      </c>
      <c r="E36" s="114">
        <v>18075</v>
      </c>
      <c r="F36" s="114">
        <v>5895</v>
      </c>
      <c r="G36" s="114">
        <v>1965</v>
      </c>
      <c r="H36" s="114">
        <v>8545</v>
      </c>
      <c r="I36" s="115">
        <v>2759</v>
      </c>
      <c r="J36" s="114">
        <v>1806</v>
      </c>
      <c r="K36" s="114">
        <v>953</v>
      </c>
      <c r="L36" s="423">
        <v>2238</v>
      </c>
      <c r="M36" s="424">
        <v>1999</v>
      </c>
    </row>
    <row r="37" spans="1:13" s="110" customFormat="1" ht="11.1" customHeight="1" x14ac:dyDescent="0.2">
      <c r="A37" s="422" t="s">
        <v>389</v>
      </c>
      <c r="B37" s="115">
        <v>23842</v>
      </c>
      <c r="C37" s="114">
        <v>12637</v>
      </c>
      <c r="D37" s="114">
        <v>11205</v>
      </c>
      <c r="E37" s="114">
        <v>17881</v>
      </c>
      <c r="F37" s="114">
        <v>5961</v>
      </c>
      <c r="G37" s="114">
        <v>1884</v>
      </c>
      <c r="H37" s="114">
        <v>8623</v>
      </c>
      <c r="I37" s="115">
        <v>2806</v>
      </c>
      <c r="J37" s="114">
        <v>1857</v>
      </c>
      <c r="K37" s="114">
        <v>949</v>
      </c>
      <c r="L37" s="423">
        <v>1414</v>
      </c>
      <c r="M37" s="424">
        <v>1638</v>
      </c>
    </row>
    <row r="38" spans="1:13" ht="15" customHeight="1" x14ac:dyDescent="0.2">
      <c r="A38" s="425" t="s">
        <v>396</v>
      </c>
      <c r="B38" s="115">
        <v>23854</v>
      </c>
      <c r="C38" s="114">
        <v>12587</v>
      </c>
      <c r="D38" s="114">
        <v>11267</v>
      </c>
      <c r="E38" s="114">
        <v>17804</v>
      </c>
      <c r="F38" s="114">
        <v>6050</v>
      </c>
      <c r="G38" s="114">
        <v>1833</v>
      </c>
      <c r="H38" s="114">
        <v>8681</v>
      </c>
      <c r="I38" s="115">
        <v>2777</v>
      </c>
      <c r="J38" s="114">
        <v>1857</v>
      </c>
      <c r="K38" s="114">
        <v>920</v>
      </c>
      <c r="L38" s="423">
        <v>1989</v>
      </c>
      <c r="M38" s="424">
        <v>1936</v>
      </c>
    </row>
    <row r="39" spans="1:13" ht="11.1" customHeight="1" x14ac:dyDescent="0.2">
      <c r="A39" s="422" t="s">
        <v>387</v>
      </c>
      <c r="B39" s="115">
        <v>23805</v>
      </c>
      <c r="C39" s="114">
        <v>12578</v>
      </c>
      <c r="D39" s="114">
        <v>11227</v>
      </c>
      <c r="E39" s="114">
        <v>17691</v>
      </c>
      <c r="F39" s="114">
        <v>6114</v>
      </c>
      <c r="G39" s="114">
        <v>1788</v>
      </c>
      <c r="H39" s="114">
        <v>8759</v>
      </c>
      <c r="I39" s="115">
        <v>2879</v>
      </c>
      <c r="J39" s="114">
        <v>1939</v>
      </c>
      <c r="K39" s="114">
        <v>940</v>
      </c>
      <c r="L39" s="423">
        <v>1589</v>
      </c>
      <c r="M39" s="424">
        <v>1631</v>
      </c>
    </row>
    <row r="40" spans="1:13" ht="11.1" customHeight="1" x14ac:dyDescent="0.2">
      <c r="A40" s="425" t="s">
        <v>388</v>
      </c>
      <c r="B40" s="115">
        <v>24489</v>
      </c>
      <c r="C40" s="114">
        <v>12962</v>
      </c>
      <c r="D40" s="114">
        <v>11527</v>
      </c>
      <c r="E40" s="114">
        <v>18230</v>
      </c>
      <c r="F40" s="114">
        <v>6259</v>
      </c>
      <c r="G40" s="114">
        <v>2065</v>
      </c>
      <c r="H40" s="114">
        <v>8957</v>
      </c>
      <c r="I40" s="115">
        <v>2873</v>
      </c>
      <c r="J40" s="114">
        <v>1901</v>
      </c>
      <c r="K40" s="114">
        <v>972</v>
      </c>
      <c r="L40" s="423">
        <v>4562</v>
      </c>
      <c r="M40" s="424">
        <v>3906</v>
      </c>
    </row>
    <row r="41" spans="1:13" s="110" customFormat="1" ht="11.1" customHeight="1" x14ac:dyDescent="0.2">
      <c r="A41" s="422" t="s">
        <v>389</v>
      </c>
      <c r="B41" s="115">
        <v>24031</v>
      </c>
      <c r="C41" s="114">
        <v>12653</v>
      </c>
      <c r="D41" s="114">
        <v>11378</v>
      </c>
      <c r="E41" s="114">
        <v>17827</v>
      </c>
      <c r="F41" s="114">
        <v>6204</v>
      </c>
      <c r="G41" s="114">
        <v>1962</v>
      </c>
      <c r="H41" s="114">
        <v>8903</v>
      </c>
      <c r="I41" s="115">
        <v>2831</v>
      </c>
      <c r="J41" s="114">
        <v>1863</v>
      </c>
      <c r="K41" s="114">
        <v>968</v>
      </c>
      <c r="L41" s="423">
        <v>1458</v>
      </c>
      <c r="M41" s="424">
        <v>1910</v>
      </c>
    </row>
    <row r="42" spans="1:13" ht="15" customHeight="1" x14ac:dyDescent="0.2">
      <c r="A42" s="422" t="s">
        <v>397</v>
      </c>
      <c r="B42" s="115">
        <v>23619</v>
      </c>
      <c r="C42" s="114">
        <v>12369</v>
      </c>
      <c r="D42" s="114">
        <v>11250</v>
      </c>
      <c r="E42" s="114">
        <v>17450</v>
      </c>
      <c r="F42" s="114">
        <v>6169</v>
      </c>
      <c r="G42" s="114">
        <v>1924</v>
      </c>
      <c r="H42" s="114">
        <v>8738</v>
      </c>
      <c r="I42" s="115">
        <v>2800</v>
      </c>
      <c r="J42" s="114">
        <v>1865</v>
      </c>
      <c r="K42" s="114">
        <v>935</v>
      </c>
      <c r="L42" s="423">
        <v>1811</v>
      </c>
      <c r="M42" s="424">
        <v>2348</v>
      </c>
    </row>
    <row r="43" spans="1:13" ht="11.1" customHeight="1" x14ac:dyDescent="0.2">
      <c r="A43" s="422" t="s">
        <v>387</v>
      </c>
      <c r="B43" s="115">
        <v>23561</v>
      </c>
      <c r="C43" s="114">
        <v>12281</v>
      </c>
      <c r="D43" s="114">
        <v>11280</v>
      </c>
      <c r="E43" s="114">
        <v>17233</v>
      </c>
      <c r="F43" s="114">
        <v>6328</v>
      </c>
      <c r="G43" s="114">
        <v>1893</v>
      </c>
      <c r="H43" s="114">
        <v>8822</v>
      </c>
      <c r="I43" s="115">
        <v>2947</v>
      </c>
      <c r="J43" s="114">
        <v>1944</v>
      </c>
      <c r="K43" s="114">
        <v>1003</v>
      </c>
      <c r="L43" s="423">
        <v>1981</v>
      </c>
      <c r="M43" s="424">
        <v>2154</v>
      </c>
    </row>
    <row r="44" spans="1:13" ht="11.1" customHeight="1" x14ac:dyDescent="0.2">
      <c r="A44" s="422" t="s">
        <v>388</v>
      </c>
      <c r="B44" s="115">
        <v>23761</v>
      </c>
      <c r="C44" s="114">
        <v>12392</v>
      </c>
      <c r="D44" s="114">
        <v>11369</v>
      </c>
      <c r="E44" s="114">
        <v>17409</v>
      </c>
      <c r="F44" s="114">
        <v>6352</v>
      </c>
      <c r="G44" s="114">
        <v>2092</v>
      </c>
      <c r="H44" s="114">
        <v>8869</v>
      </c>
      <c r="I44" s="115">
        <v>2917</v>
      </c>
      <c r="J44" s="114">
        <v>1928</v>
      </c>
      <c r="K44" s="114">
        <v>989</v>
      </c>
      <c r="L44" s="423">
        <v>2178</v>
      </c>
      <c r="M44" s="424">
        <v>2094</v>
      </c>
    </row>
    <row r="45" spans="1:13" s="110" customFormat="1" ht="11.1" customHeight="1" x14ac:dyDescent="0.2">
      <c r="A45" s="422" t="s">
        <v>389</v>
      </c>
      <c r="B45" s="115">
        <v>23343</v>
      </c>
      <c r="C45" s="114">
        <v>12098</v>
      </c>
      <c r="D45" s="114">
        <v>11245</v>
      </c>
      <c r="E45" s="114">
        <v>17084</v>
      </c>
      <c r="F45" s="114">
        <v>6259</v>
      </c>
      <c r="G45" s="114">
        <v>2043</v>
      </c>
      <c r="H45" s="114">
        <v>8787</v>
      </c>
      <c r="I45" s="115">
        <v>2862</v>
      </c>
      <c r="J45" s="114">
        <v>1874</v>
      </c>
      <c r="K45" s="114">
        <v>988</v>
      </c>
      <c r="L45" s="423">
        <v>1269</v>
      </c>
      <c r="M45" s="424">
        <v>1665</v>
      </c>
    </row>
    <row r="46" spans="1:13" ht="15" customHeight="1" x14ac:dyDescent="0.2">
      <c r="A46" s="422" t="s">
        <v>398</v>
      </c>
      <c r="B46" s="115">
        <v>22915</v>
      </c>
      <c r="C46" s="114">
        <v>11817</v>
      </c>
      <c r="D46" s="114">
        <v>11098</v>
      </c>
      <c r="E46" s="114">
        <v>16688</v>
      </c>
      <c r="F46" s="114">
        <v>6227</v>
      </c>
      <c r="G46" s="114">
        <v>1990</v>
      </c>
      <c r="H46" s="114">
        <v>8666</v>
      </c>
      <c r="I46" s="115">
        <v>2766</v>
      </c>
      <c r="J46" s="114">
        <v>1820</v>
      </c>
      <c r="K46" s="114">
        <v>946</v>
      </c>
      <c r="L46" s="423">
        <v>2106</v>
      </c>
      <c r="M46" s="424">
        <v>2514</v>
      </c>
    </row>
    <row r="47" spans="1:13" ht="11.1" customHeight="1" x14ac:dyDescent="0.2">
      <c r="A47" s="422" t="s">
        <v>387</v>
      </c>
      <c r="B47" s="115">
        <v>22812</v>
      </c>
      <c r="C47" s="114">
        <v>11787</v>
      </c>
      <c r="D47" s="114">
        <v>11025</v>
      </c>
      <c r="E47" s="114">
        <v>16495</v>
      </c>
      <c r="F47" s="114">
        <v>6317</v>
      </c>
      <c r="G47" s="114">
        <v>1965</v>
      </c>
      <c r="H47" s="114">
        <v>8678</v>
      </c>
      <c r="I47" s="115">
        <v>2918</v>
      </c>
      <c r="J47" s="114">
        <v>1894</v>
      </c>
      <c r="K47" s="114">
        <v>1024</v>
      </c>
      <c r="L47" s="423">
        <v>1471</v>
      </c>
      <c r="M47" s="424">
        <v>1596</v>
      </c>
    </row>
    <row r="48" spans="1:13" ht="11.1" customHeight="1" x14ac:dyDescent="0.2">
      <c r="A48" s="422" t="s">
        <v>388</v>
      </c>
      <c r="B48" s="115">
        <v>22754</v>
      </c>
      <c r="C48" s="114">
        <v>11749</v>
      </c>
      <c r="D48" s="114">
        <v>11005</v>
      </c>
      <c r="E48" s="114">
        <v>16358</v>
      </c>
      <c r="F48" s="114">
        <v>6396</v>
      </c>
      <c r="G48" s="114">
        <v>2138</v>
      </c>
      <c r="H48" s="114">
        <v>8587</v>
      </c>
      <c r="I48" s="115">
        <v>2892</v>
      </c>
      <c r="J48" s="114">
        <v>1867</v>
      </c>
      <c r="K48" s="114">
        <v>1025</v>
      </c>
      <c r="L48" s="423">
        <v>1955</v>
      </c>
      <c r="M48" s="424">
        <v>1927</v>
      </c>
    </row>
    <row r="49" spans="1:17" s="110" customFormat="1" ht="11.1" customHeight="1" x14ac:dyDescent="0.2">
      <c r="A49" s="422" t="s">
        <v>389</v>
      </c>
      <c r="B49" s="115">
        <v>22217</v>
      </c>
      <c r="C49" s="114">
        <v>11359</v>
      </c>
      <c r="D49" s="114">
        <v>10858</v>
      </c>
      <c r="E49" s="114">
        <v>15839</v>
      </c>
      <c r="F49" s="114">
        <v>6378</v>
      </c>
      <c r="G49" s="114">
        <v>2104</v>
      </c>
      <c r="H49" s="114">
        <v>8401</v>
      </c>
      <c r="I49" s="115">
        <v>2892</v>
      </c>
      <c r="J49" s="114">
        <v>1852</v>
      </c>
      <c r="K49" s="114">
        <v>1040</v>
      </c>
      <c r="L49" s="423">
        <v>1338</v>
      </c>
      <c r="M49" s="424">
        <v>1890</v>
      </c>
    </row>
    <row r="50" spans="1:17" ht="15" customHeight="1" x14ac:dyDescent="0.2">
      <c r="A50" s="422" t="s">
        <v>399</v>
      </c>
      <c r="B50" s="143">
        <v>22212</v>
      </c>
      <c r="C50" s="144">
        <v>11356</v>
      </c>
      <c r="D50" s="144">
        <v>10856</v>
      </c>
      <c r="E50" s="144">
        <v>15826</v>
      </c>
      <c r="F50" s="144">
        <v>6386</v>
      </c>
      <c r="G50" s="144">
        <v>2030</v>
      </c>
      <c r="H50" s="144">
        <v>8499</v>
      </c>
      <c r="I50" s="143">
        <v>2755</v>
      </c>
      <c r="J50" s="144">
        <v>1747</v>
      </c>
      <c r="K50" s="144">
        <v>1008</v>
      </c>
      <c r="L50" s="426">
        <v>1867</v>
      </c>
      <c r="M50" s="427">
        <v>1874</v>
      </c>
    </row>
    <row r="51" spans="1:17" ht="11.25" customHeight="1" x14ac:dyDescent="0.2">
      <c r="A51" s="428"/>
      <c r="B51" s="429"/>
      <c r="C51" s="430"/>
      <c r="D51" s="430"/>
      <c r="E51" s="430"/>
      <c r="F51" s="430"/>
      <c r="G51" s="430"/>
      <c r="H51" s="430"/>
      <c r="I51" s="430"/>
      <c r="J51" s="431"/>
      <c r="K51" s="269"/>
      <c r="L51" s="430"/>
      <c r="M51" s="432" t="s">
        <v>45</v>
      </c>
    </row>
    <row r="52" spans="1:17" ht="18" customHeight="1" x14ac:dyDescent="0.2">
      <c r="A52" s="659" t="s">
        <v>400</v>
      </c>
      <c r="B52" s="659"/>
      <c r="C52" s="659"/>
      <c r="D52" s="659"/>
      <c r="E52" s="659"/>
      <c r="F52" s="659"/>
      <c r="G52" s="659"/>
      <c r="H52" s="659"/>
      <c r="I52" s="659"/>
      <c r="J52" s="659"/>
      <c r="K52" s="659"/>
      <c r="L52" s="659"/>
      <c r="M52" s="659"/>
    </row>
    <row r="53" spans="1:17" ht="38.1" customHeight="1" x14ac:dyDescent="0.2">
      <c r="A53" s="660" t="s">
        <v>401</v>
      </c>
      <c r="B53" s="660"/>
      <c r="C53" s="660"/>
      <c r="D53" s="660"/>
      <c r="E53" s="660"/>
      <c r="F53" s="660"/>
      <c r="G53" s="660"/>
      <c r="H53" s="660"/>
      <c r="I53" s="660"/>
      <c r="J53" s="660"/>
      <c r="K53" s="660"/>
      <c r="L53" s="660"/>
      <c r="M53" s="660"/>
    </row>
    <row r="54" spans="1:17" s="151" customFormat="1" ht="9" x14ac:dyDescent="0.15">
      <c r="A54" s="661" t="s">
        <v>323</v>
      </c>
      <c r="B54" s="661"/>
      <c r="C54" s="661"/>
      <c r="D54" s="661"/>
      <c r="E54" s="661"/>
      <c r="F54" s="661"/>
      <c r="G54" s="661"/>
      <c r="H54" s="661"/>
      <c r="I54" s="661"/>
      <c r="J54" s="661"/>
      <c r="K54" s="661"/>
      <c r="L54" s="661"/>
      <c r="M54" s="661"/>
    </row>
    <row r="55" spans="1:17" s="151" customFormat="1" ht="20.25" customHeight="1" x14ac:dyDescent="0.15">
      <c r="A55" s="662"/>
      <c r="B55" s="663"/>
      <c r="C55" s="663"/>
      <c r="D55" s="663"/>
      <c r="E55" s="663"/>
      <c r="F55" s="663"/>
      <c r="G55" s="663"/>
      <c r="H55" s="663"/>
      <c r="I55" s="663"/>
      <c r="J55" s="663"/>
      <c r="K55" s="663"/>
      <c r="L55" s="221"/>
      <c r="M55" s="221"/>
    </row>
    <row r="56" spans="1:17" s="151" customFormat="1" ht="18" customHeight="1" x14ac:dyDescent="0.2">
      <c r="A56" s="664" t="s">
        <v>520</v>
      </c>
      <c r="B56" s="665"/>
      <c r="C56" s="665"/>
      <c r="D56" s="665"/>
      <c r="E56" s="665"/>
      <c r="F56" s="665"/>
      <c r="G56" s="665"/>
      <c r="H56" s="665"/>
      <c r="I56" s="665"/>
      <c r="J56" s="665"/>
      <c r="K56" s="665"/>
    </row>
    <row r="57" spans="1:17" s="151" customFormat="1" ht="11.25" customHeight="1" x14ac:dyDescent="0.2">
      <c r="A57" s="666"/>
      <c r="B57" s="666"/>
      <c r="C57" s="666"/>
      <c r="D57" s="666"/>
      <c r="E57" s="666"/>
      <c r="F57" s="666"/>
      <c r="G57" s="666"/>
      <c r="H57" s="666"/>
      <c r="I57" s="666"/>
      <c r="J57" s="666"/>
      <c r="L57" s="219"/>
      <c r="N57" s="219"/>
      <c r="O57" s="219"/>
      <c r="P57" s="219"/>
      <c r="Q57" s="219"/>
    </row>
    <row r="58" spans="1:17" ht="12.75" customHeight="1" x14ac:dyDescent="0.2">
      <c r="A58" s="433"/>
      <c r="B58" s="434"/>
      <c r="C58" s="435"/>
      <c r="D58" s="435"/>
      <c r="E58" s="435"/>
      <c r="F58" s="435"/>
      <c r="G58" s="435"/>
      <c r="H58" s="435"/>
      <c r="I58" s="435"/>
      <c r="J58" s="436"/>
      <c r="L58" s="435"/>
      <c r="N58" s="226"/>
      <c r="O58" s="226"/>
      <c r="P58" s="226"/>
      <c r="Q58" s="226"/>
    </row>
    <row r="59" spans="1:17" ht="12.75" customHeight="1" x14ac:dyDescent="0.2">
      <c r="A59" s="437"/>
      <c r="B59" s="434"/>
      <c r="C59" s="435"/>
      <c r="D59" s="435"/>
      <c r="E59" s="435"/>
      <c r="F59" s="435"/>
      <c r="G59" s="435"/>
      <c r="H59" s="435"/>
      <c r="I59" s="435"/>
      <c r="J59" s="436"/>
      <c r="L59" s="435"/>
    </row>
    <row r="60" spans="1:17" ht="12.75" customHeight="1" x14ac:dyDescent="0.2">
      <c r="A60" s="438"/>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9"/>
    </row>
    <row r="68" spans="1:13" ht="15.95" customHeight="1" x14ac:dyDescent="0.2">
      <c r="A68" s="439"/>
    </row>
    <row r="70" spans="1:13" ht="15.95" customHeight="1" x14ac:dyDescent="0.2">
      <c r="K70" s="440"/>
      <c r="M70" s="440"/>
    </row>
    <row r="71" spans="1:13" ht="15.95" customHeight="1" x14ac:dyDescent="0.2">
      <c r="K71" s="440"/>
      <c r="M71" s="440"/>
    </row>
    <row r="72" spans="1:13" ht="15.95" customHeight="1" x14ac:dyDescent="0.2">
      <c r="A72" s="439"/>
      <c r="K72" s="440"/>
      <c r="M72" s="440"/>
    </row>
    <row r="76" spans="1:13" ht="15.95" customHeight="1" x14ac:dyDescent="0.2">
      <c r="A76" s="439"/>
    </row>
    <row r="80" spans="1:13" ht="15.95" customHeight="1" x14ac:dyDescent="0.2">
      <c r="A80" s="439"/>
    </row>
    <row r="84" spans="1:1" ht="15.95" customHeight="1" x14ac:dyDescent="0.2">
      <c r="A84" s="439"/>
    </row>
    <row r="88" spans="1:1" ht="15.95" customHeight="1" x14ac:dyDescent="0.2">
      <c r="A88" s="439"/>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6" customWidth="1"/>
    <col min="2" max="2" width="78" style="446" customWidth="1"/>
    <col min="3" max="6" width="102.75" style="446" customWidth="1"/>
    <col min="7" max="256" width="11" style="446"/>
    <col min="257" max="257" width="2" style="446" customWidth="1"/>
    <col min="258" max="258" width="78" style="446" customWidth="1"/>
    <col min="259" max="262" width="102.75" style="446" customWidth="1"/>
    <col min="263" max="512" width="11" style="446"/>
    <col min="513" max="513" width="2" style="446" customWidth="1"/>
    <col min="514" max="514" width="78" style="446" customWidth="1"/>
    <col min="515" max="518" width="102.75" style="446" customWidth="1"/>
    <col min="519" max="768" width="11" style="446"/>
    <col min="769" max="769" width="2" style="446" customWidth="1"/>
    <col min="770" max="770" width="78" style="446" customWidth="1"/>
    <col min="771" max="774" width="102.75" style="446" customWidth="1"/>
    <col min="775" max="1024" width="11" style="446"/>
    <col min="1025" max="1025" width="2" style="446" customWidth="1"/>
    <col min="1026" max="1026" width="78" style="446" customWidth="1"/>
    <col min="1027" max="1030" width="102.75" style="446" customWidth="1"/>
    <col min="1031" max="1280" width="11" style="446"/>
    <col min="1281" max="1281" width="2" style="446" customWidth="1"/>
    <col min="1282" max="1282" width="78" style="446" customWidth="1"/>
    <col min="1283" max="1286" width="102.75" style="446" customWidth="1"/>
    <col min="1287" max="1536" width="11" style="446"/>
    <col min="1537" max="1537" width="2" style="446" customWidth="1"/>
    <col min="1538" max="1538" width="78" style="446" customWidth="1"/>
    <col min="1539" max="1542" width="102.75" style="446" customWidth="1"/>
    <col min="1543" max="1792" width="11" style="446"/>
    <col min="1793" max="1793" width="2" style="446" customWidth="1"/>
    <col min="1794" max="1794" width="78" style="446" customWidth="1"/>
    <col min="1795" max="1798" width="102.75" style="446" customWidth="1"/>
    <col min="1799" max="2048" width="11" style="446"/>
    <col min="2049" max="2049" width="2" style="446" customWidth="1"/>
    <col min="2050" max="2050" width="78" style="446" customWidth="1"/>
    <col min="2051" max="2054" width="102.75" style="446" customWidth="1"/>
    <col min="2055" max="2304" width="11" style="446"/>
    <col min="2305" max="2305" width="2" style="446" customWidth="1"/>
    <col min="2306" max="2306" width="78" style="446" customWidth="1"/>
    <col min="2307" max="2310" width="102.75" style="446" customWidth="1"/>
    <col min="2311" max="2560" width="11" style="446"/>
    <col min="2561" max="2561" width="2" style="446" customWidth="1"/>
    <col min="2562" max="2562" width="78" style="446" customWidth="1"/>
    <col min="2563" max="2566" width="102.75" style="446" customWidth="1"/>
    <col min="2567" max="2816" width="11" style="446"/>
    <col min="2817" max="2817" width="2" style="446" customWidth="1"/>
    <col min="2818" max="2818" width="78" style="446" customWidth="1"/>
    <col min="2819" max="2822" width="102.75" style="446" customWidth="1"/>
    <col min="2823" max="3072" width="11" style="446"/>
    <col min="3073" max="3073" width="2" style="446" customWidth="1"/>
    <col min="3074" max="3074" width="78" style="446" customWidth="1"/>
    <col min="3075" max="3078" width="102.75" style="446" customWidth="1"/>
    <col min="3079" max="3328" width="11" style="446"/>
    <col min="3329" max="3329" width="2" style="446" customWidth="1"/>
    <col min="3330" max="3330" width="78" style="446" customWidth="1"/>
    <col min="3331" max="3334" width="102.75" style="446" customWidth="1"/>
    <col min="3335" max="3584" width="11" style="446"/>
    <col min="3585" max="3585" width="2" style="446" customWidth="1"/>
    <col min="3586" max="3586" width="78" style="446" customWidth="1"/>
    <col min="3587" max="3590" width="102.75" style="446" customWidth="1"/>
    <col min="3591" max="3840" width="11" style="446"/>
    <col min="3841" max="3841" width="2" style="446" customWidth="1"/>
    <col min="3842" max="3842" width="78" style="446" customWidth="1"/>
    <col min="3843" max="3846" width="102.75" style="446" customWidth="1"/>
    <col min="3847" max="4096" width="11" style="446"/>
    <col min="4097" max="4097" width="2" style="446" customWidth="1"/>
    <col min="4098" max="4098" width="78" style="446" customWidth="1"/>
    <col min="4099" max="4102" width="102.75" style="446" customWidth="1"/>
    <col min="4103" max="4352" width="11" style="446"/>
    <col min="4353" max="4353" width="2" style="446" customWidth="1"/>
    <col min="4354" max="4354" width="78" style="446" customWidth="1"/>
    <col min="4355" max="4358" width="102.75" style="446" customWidth="1"/>
    <col min="4359" max="4608" width="11" style="446"/>
    <col min="4609" max="4609" width="2" style="446" customWidth="1"/>
    <col min="4610" max="4610" width="78" style="446" customWidth="1"/>
    <col min="4611" max="4614" width="102.75" style="446" customWidth="1"/>
    <col min="4615" max="4864" width="11" style="446"/>
    <col min="4865" max="4865" width="2" style="446" customWidth="1"/>
    <col min="4866" max="4866" width="78" style="446" customWidth="1"/>
    <col min="4867" max="4870" width="102.75" style="446" customWidth="1"/>
    <col min="4871" max="5120" width="11" style="446"/>
    <col min="5121" max="5121" width="2" style="446" customWidth="1"/>
    <col min="5122" max="5122" width="78" style="446" customWidth="1"/>
    <col min="5123" max="5126" width="102.75" style="446" customWidth="1"/>
    <col min="5127" max="5376" width="11" style="446"/>
    <col min="5377" max="5377" width="2" style="446" customWidth="1"/>
    <col min="5378" max="5378" width="78" style="446" customWidth="1"/>
    <col min="5379" max="5382" width="102.75" style="446" customWidth="1"/>
    <col min="5383" max="5632" width="11" style="446"/>
    <col min="5633" max="5633" width="2" style="446" customWidth="1"/>
    <col min="5634" max="5634" width="78" style="446" customWidth="1"/>
    <col min="5635" max="5638" width="102.75" style="446" customWidth="1"/>
    <col min="5639" max="5888" width="11" style="446"/>
    <col min="5889" max="5889" width="2" style="446" customWidth="1"/>
    <col min="5890" max="5890" width="78" style="446" customWidth="1"/>
    <col min="5891" max="5894" width="102.75" style="446" customWidth="1"/>
    <col min="5895" max="6144" width="11" style="446"/>
    <col min="6145" max="6145" width="2" style="446" customWidth="1"/>
    <col min="6146" max="6146" width="78" style="446" customWidth="1"/>
    <col min="6147" max="6150" width="102.75" style="446" customWidth="1"/>
    <col min="6151" max="6400" width="11" style="446"/>
    <col min="6401" max="6401" width="2" style="446" customWidth="1"/>
    <col min="6402" max="6402" width="78" style="446" customWidth="1"/>
    <col min="6403" max="6406" width="102.75" style="446" customWidth="1"/>
    <col min="6407" max="6656" width="11" style="446"/>
    <col min="6657" max="6657" width="2" style="446" customWidth="1"/>
    <col min="6658" max="6658" width="78" style="446" customWidth="1"/>
    <col min="6659" max="6662" width="102.75" style="446" customWidth="1"/>
    <col min="6663" max="6912" width="11" style="446"/>
    <col min="6913" max="6913" width="2" style="446" customWidth="1"/>
    <col min="6914" max="6914" width="78" style="446" customWidth="1"/>
    <col min="6915" max="6918" width="102.75" style="446" customWidth="1"/>
    <col min="6919" max="7168" width="11" style="446"/>
    <col min="7169" max="7169" width="2" style="446" customWidth="1"/>
    <col min="7170" max="7170" width="78" style="446" customWidth="1"/>
    <col min="7171" max="7174" width="102.75" style="446" customWidth="1"/>
    <col min="7175" max="7424" width="11" style="446"/>
    <col min="7425" max="7425" width="2" style="446" customWidth="1"/>
    <col min="7426" max="7426" width="78" style="446" customWidth="1"/>
    <col min="7427" max="7430" width="102.75" style="446" customWidth="1"/>
    <col min="7431" max="7680" width="11" style="446"/>
    <col min="7681" max="7681" width="2" style="446" customWidth="1"/>
    <col min="7682" max="7682" width="78" style="446" customWidth="1"/>
    <col min="7683" max="7686" width="102.75" style="446" customWidth="1"/>
    <col min="7687" max="7936" width="11" style="446"/>
    <col min="7937" max="7937" width="2" style="446" customWidth="1"/>
    <col min="7938" max="7938" width="78" style="446" customWidth="1"/>
    <col min="7939" max="7942" width="102.75" style="446" customWidth="1"/>
    <col min="7943" max="8192" width="11" style="446"/>
    <col min="8193" max="8193" width="2" style="446" customWidth="1"/>
    <col min="8194" max="8194" width="78" style="446" customWidth="1"/>
    <col min="8195" max="8198" width="102.75" style="446" customWidth="1"/>
    <col min="8199" max="8448" width="11" style="446"/>
    <col min="8449" max="8449" width="2" style="446" customWidth="1"/>
    <col min="8450" max="8450" width="78" style="446" customWidth="1"/>
    <col min="8451" max="8454" width="102.75" style="446" customWidth="1"/>
    <col min="8455" max="8704" width="11" style="446"/>
    <col min="8705" max="8705" width="2" style="446" customWidth="1"/>
    <col min="8706" max="8706" width="78" style="446" customWidth="1"/>
    <col min="8707" max="8710" width="102.75" style="446" customWidth="1"/>
    <col min="8711" max="8960" width="11" style="446"/>
    <col min="8961" max="8961" width="2" style="446" customWidth="1"/>
    <col min="8962" max="8962" width="78" style="446" customWidth="1"/>
    <col min="8963" max="8966" width="102.75" style="446" customWidth="1"/>
    <col min="8967" max="9216" width="11" style="446"/>
    <col min="9217" max="9217" width="2" style="446" customWidth="1"/>
    <col min="9218" max="9218" width="78" style="446" customWidth="1"/>
    <col min="9219" max="9222" width="102.75" style="446" customWidth="1"/>
    <col min="9223" max="9472" width="11" style="446"/>
    <col min="9473" max="9473" width="2" style="446" customWidth="1"/>
    <col min="9474" max="9474" width="78" style="446" customWidth="1"/>
    <col min="9475" max="9478" width="102.75" style="446" customWidth="1"/>
    <col min="9479" max="9728" width="11" style="446"/>
    <col min="9729" max="9729" width="2" style="446" customWidth="1"/>
    <col min="9730" max="9730" width="78" style="446" customWidth="1"/>
    <col min="9731" max="9734" width="102.75" style="446" customWidth="1"/>
    <col min="9735" max="9984" width="11" style="446"/>
    <col min="9985" max="9985" width="2" style="446" customWidth="1"/>
    <col min="9986" max="9986" width="78" style="446" customWidth="1"/>
    <col min="9987" max="9990" width="102.75" style="446" customWidth="1"/>
    <col min="9991" max="10240" width="11" style="446"/>
    <col min="10241" max="10241" width="2" style="446" customWidth="1"/>
    <col min="10242" max="10242" width="78" style="446" customWidth="1"/>
    <col min="10243" max="10246" width="102.75" style="446" customWidth="1"/>
    <col min="10247" max="10496" width="11" style="446"/>
    <col min="10497" max="10497" width="2" style="446" customWidth="1"/>
    <col min="10498" max="10498" width="78" style="446" customWidth="1"/>
    <col min="10499" max="10502" width="102.75" style="446" customWidth="1"/>
    <col min="10503" max="10752" width="11" style="446"/>
    <col min="10753" max="10753" width="2" style="446" customWidth="1"/>
    <col min="10754" max="10754" width="78" style="446" customWidth="1"/>
    <col min="10755" max="10758" width="102.75" style="446" customWidth="1"/>
    <col min="10759" max="11008" width="11" style="446"/>
    <col min="11009" max="11009" width="2" style="446" customWidth="1"/>
    <col min="11010" max="11010" width="78" style="446" customWidth="1"/>
    <col min="11011" max="11014" width="102.75" style="446" customWidth="1"/>
    <col min="11015" max="11264" width="11" style="446"/>
    <col min="11265" max="11265" width="2" style="446" customWidth="1"/>
    <col min="11266" max="11266" width="78" style="446" customWidth="1"/>
    <col min="11267" max="11270" width="102.75" style="446" customWidth="1"/>
    <col min="11271" max="11520" width="11" style="446"/>
    <col min="11521" max="11521" width="2" style="446" customWidth="1"/>
    <col min="11522" max="11522" width="78" style="446" customWidth="1"/>
    <col min="11523" max="11526" width="102.75" style="446" customWidth="1"/>
    <col min="11527" max="11776" width="11" style="446"/>
    <col min="11777" max="11777" width="2" style="446" customWidth="1"/>
    <col min="11778" max="11778" width="78" style="446" customWidth="1"/>
    <col min="11779" max="11782" width="102.75" style="446" customWidth="1"/>
    <col min="11783" max="12032" width="11" style="446"/>
    <col min="12033" max="12033" width="2" style="446" customWidth="1"/>
    <col min="12034" max="12034" width="78" style="446" customWidth="1"/>
    <col min="12035" max="12038" width="102.75" style="446" customWidth="1"/>
    <col min="12039" max="12288" width="11" style="446"/>
    <col min="12289" max="12289" width="2" style="446" customWidth="1"/>
    <col min="12290" max="12290" width="78" style="446" customWidth="1"/>
    <col min="12291" max="12294" width="102.75" style="446" customWidth="1"/>
    <col min="12295" max="12544" width="11" style="446"/>
    <col min="12545" max="12545" width="2" style="446" customWidth="1"/>
    <col min="12546" max="12546" width="78" style="446" customWidth="1"/>
    <col min="12547" max="12550" width="102.75" style="446" customWidth="1"/>
    <col min="12551" max="12800" width="11" style="446"/>
    <col min="12801" max="12801" width="2" style="446" customWidth="1"/>
    <col min="12802" max="12802" width="78" style="446" customWidth="1"/>
    <col min="12803" max="12806" width="102.75" style="446" customWidth="1"/>
    <col min="12807" max="13056" width="11" style="446"/>
    <col min="13057" max="13057" width="2" style="446" customWidth="1"/>
    <col min="13058" max="13058" width="78" style="446" customWidth="1"/>
    <col min="13059" max="13062" width="102.75" style="446" customWidth="1"/>
    <col min="13063" max="13312" width="11" style="446"/>
    <col min="13313" max="13313" width="2" style="446" customWidth="1"/>
    <col min="13314" max="13314" width="78" style="446" customWidth="1"/>
    <col min="13315" max="13318" width="102.75" style="446" customWidth="1"/>
    <col min="13319" max="13568" width="11" style="446"/>
    <col min="13569" max="13569" width="2" style="446" customWidth="1"/>
    <col min="13570" max="13570" width="78" style="446" customWidth="1"/>
    <col min="13571" max="13574" width="102.75" style="446" customWidth="1"/>
    <col min="13575" max="13824" width="11" style="446"/>
    <col min="13825" max="13825" width="2" style="446" customWidth="1"/>
    <col min="13826" max="13826" width="78" style="446" customWidth="1"/>
    <col min="13827" max="13830" width="102.75" style="446" customWidth="1"/>
    <col min="13831" max="14080" width="11" style="446"/>
    <col min="14081" max="14081" width="2" style="446" customWidth="1"/>
    <col min="14082" max="14082" width="78" style="446" customWidth="1"/>
    <col min="14083" max="14086" width="102.75" style="446" customWidth="1"/>
    <col min="14087" max="14336" width="11" style="446"/>
    <col min="14337" max="14337" width="2" style="446" customWidth="1"/>
    <col min="14338" max="14338" width="78" style="446" customWidth="1"/>
    <col min="14339" max="14342" width="102.75" style="446" customWidth="1"/>
    <col min="14343" max="14592" width="11" style="446"/>
    <col min="14593" max="14593" width="2" style="446" customWidth="1"/>
    <col min="14594" max="14594" width="78" style="446" customWidth="1"/>
    <col min="14595" max="14598" width="102.75" style="446" customWidth="1"/>
    <col min="14599" max="14848" width="11" style="446"/>
    <col min="14849" max="14849" width="2" style="446" customWidth="1"/>
    <col min="14850" max="14850" width="78" style="446" customWidth="1"/>
    <col min="14851" max="14854" width="102.75" style="446" customWidth="1"/>
    <col min="14855" max="15104" width="11" style="446"/>
    <col min="15105" max="15105" width="2" style="446" customWidth="1"/>
    <col min="15106" max="15106" width="78" style="446" customWidth="1"/>
    <col min="15107" max="15110" width="102.75" style="446" customWidth="1"/>
    <col min="15111" max="15360" width="11" style="446"/>
    <col min="15361" max="15361" width="2" style="446" customWidth="1"/>
    <col min="15362" max="15362" width="78" style="446" customWidth="1"/>
    <col min="15363" max="15366" width="102.75" style="446" customWidth="1"/>
    <col min="15367" max="15616" width="11" style="446"/>
    <col min="15617" max="15617" width="2" style="446" customWidth="1"/>
    <col min="15618" max="15618" width="78" style="446" customWidth="1"/>
    <col min="15619" max="15622" width="102.75" style="446" customWidth="1"/>
    <col min="15623" max="15872" width="11" style="446"/>
    <col min="15873" max="15873" width="2" style="446" customWidth="1"/>
    <col min="15874" max="15874" width="78" style="446" customWidth="1"/>
    <col min="15875" max="15878" width="102.75" style="446" customWidth="1"/>
    <col min="15879" max="16128" width="11" style="446"/>
    <col min="16129" max="16129" width="2" style="446" customWidth="1"/>
    <col min="16130" max="16130" width="78" style="446" customWidth="1"/>
    <col min="16131" max="16134" width="102.75" style="446" customWidth="1"/>
    <col min="16135" max="16384" width="11" style="446"/>
  </cols>
  <sheetData>
    <row r="1" spans="1:2" s="443" customFormat="1" ht="36.75" customHeight="1" x14ac:dyDescent="0.2">
      <c r="A1" s="441"/>
      <c r="B1" s="442" t="s">
        <v>6</v>
      </c>
    </row>
    <row r="2" spans="1:2" s="444" customFormat="1" ht="19.5" customHeight="1" x14ac:dyDescent="0.2">
      <c r="B2" s="445" t="s">
        <v>402</v>
      </c>
    </row>
    <row r="3" spans="1:2" ht="15" x14ac:dyDescent="0.25">
      <c r="B3" s="447" t="s">
        <v>403</v>
      </c>
    </row>
    <row r="5" spans="1:2" ht="29.25" customHeight="1" x14ac:dyDescent="0.2">
      <c r="B5" s="448" t="s">
        <v>404</v>
      </c>
    </row>
    <row r="6" spans="1:2" ht="9.9499999999999993" customHeight="1" x14ac:dyDescent="0.2">
      <c r="B6" s="448"/>
    </row>
    <row r="7" spans="1:2" ht="73.5" customHeight="1" x14ac:dyDescent="0.2">
      <c r="B7" s="448" t="s">
        <v>405</v>
      </c>
    </row>
    <row r="8" spans="1:2" ht="9.9499999999999993" customHeight="1" x14ac:dyDescent="0.2">
      <c r="B8" s="448"/>
    </row>
    <row r="9" spans="1:2" ht="50.25" customHeight="1" x14ac:dyDescent="0.2">
      <c r="B9" s="448" t="s">
        <v>406</v>
      </c>
    </row>
    <row r="10" spans="1:2" ht="9.9499999999999993" customHeight="1" x14ac:dyDescent="0.2">
      <c r="B10" s="448"/>
    </row>
    <row r="11" spans="1:2" ht="79.5" customHeight="1" x14ac:dyDescent="0.2">
      <c r="B11" s="448" t="s">
        <v>407</v>
      </c>
    </row>
    <row r="12" spans="1:2" ht="9.9499999999999993" customHeight="1" x14ac:dyDescent="0.2">
      <c r="B12" s="448"/>
    </row>
    <row r="13" spans="1:2" ht="48.75" customHeight="1" x14ac:dyDescent="0.2">
      <c r="B13" s="448" t="s">
        <v>408</v>
      </c>
    </row>
    <row r="14" spans="1:2" ht="9.9499999999999993" customHeight="1" x14ac:dyDescent="0.2">
      <c r="B14" s="448"/>
    </row>
    <row r="15" spans="1:2" ht="33" customHeight="1" x14ac:dyDescent="0.2">
      <c r="B15" s="448" t="s">
        <v>409</v>
      </c>
    </row>
    <row r="16" spans="1:2" ht="9.9499999999999993" customHeight="1" x14ac:dyDescent="0.2">
      <c r="B16" s="448"/>
    </row>
    <row r="17" spans="2:2" ht="105" customHeight="1" x14ac:dyDescent="0.2">
      <c r="B17" s="448" t="s">
        <v>410</v>
      </c>
    </row>
    <row r="18" spans="2:2" ht="9.9499999999999993" customHeight="1" x14ac:dyDescent="0.2">
      <c r="B18" s="448"/>
    </row>
    <row r="19" spans="2:2" ht="13.5" customHeight="1" x14ac:dyDescent="0.2">
      <c r="B19" s="449" t="s">
        <v>411</v>
      </c>
    </row>
    <row r="20" spans="2:2" ht="40.5" customHeight="1" x14ac:dyDescent="0.2">
      <c r="B20" s="450" t="s">
        <v>412</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3" customWidth="1"/>
    <col min="2" max="2" width="78" style="453" customWidth="1"/>
    <col min="3" max="6" width="11" style="453"/>
    <col min="7" max="7" width="4.125" style="453" customWidth="1"/>
    <col min="8" max="256" width="11" style="453"/>
    <col min="257" max="257" width="1.875" style="453" customWidth="1"/>
    <col min="258" max="258" width="78" style="453" customWidth="1"/>
    <col min="259" max="262" width="11" style="453"/>
    <col min="263" max="263" width="4.125" style="453" customWidth="1"/>
    <col min="264" max="512" width="11" style="453"/>
    <col min="513" max="513" width="1.875" style="453" customWidth="1"/>
    <col min="514" max="514" width="78" style="453" customWidth="1"/>
    <col min="515" max="518" width="11" style="453"/>
    <col min="519" max="519" width="4.125" style="453" customWidth="1"/>
    <col min="520" max="768" width="11" style="453"/>
    <col min="769" max="769" width="1.875" style="453" customWidth="1"/>
    <col min="770" max="770" width="78" style="453" customWidth="1"/>
    <col min="771" max="774" width="11" style="453"/>
    <col min="775" max="775" width="4.125" style="453" customWidth="1"/>
    <col min="776" max="1024" width="11" style="453"/>
    <col min="1025" max="1025" width="1.875" style="453" customWidth="1"/>
    <col min="1026" max="1026" width="78" style="453" customWidth="1"/>
    <col min="1027" max="1030" width="11" style="453"/>
    <col min="1031" max="1031" width="4.125" style="453" customWidth="1"/>
    <col min="1032" max="1280" width="11" style="453"/>
    <col min="1281" max="1281" width="1.875" style="453" customWidth="1"/>
    <col min="1282" max="1282" width="78" style="453" customWidth="1"/>
    <col min="1283" max="1286" width="11" style="453"/>
    <col min="1287" max="1287" width="4.125" style="453" customWidth="1"/>
    <col min="1288" max="1536" width="11" style="453"/>
    <col min="1537" max="1537" width="1.875" style="453" customWidth="1"/>
    <col min="1538" max="1538" width="78" style="453" customWidth="1"/>
    <col min="1539" max="1542" width="11" style="453"/>
    <col min="1543" max="1543" width="4.125" style="453" customWidth="1"/>
    <col min="1544" max="1792" width="11" style="453"/>
    <col min="1793" max="1793" width="1.875" style="453" customWidth="1"/>
    <col min="1794" max="1794" width="78" style="453" customWidth="1"/>
    <col min="1795" max="1798" width="11" style="453"/>
    <col min="1799" max="1799" width="4.125" style="453" customWidth="1"/>
    <col min="1800" max="2048" width="11" style="453"/>
    <col min="2049" max="2049" width="1.875" style="453" customWidth="1"/>
    <col min="2050" max="2050" width="78" style="453" customWidth="1"/>
    <col min="2051" max="2054" width="11" style="453"/>
    <col min="2055" max="2055" width="4.125" style="453" customWidth="1"/>
    <col min="2056" max="2304" width="11" style="453"/>
    <col min="2305" max="2305" width="1.875" style="453" customWidth="1"/>
    <col min="2306" max="2306" width="78" style="453" customWidth="1"/>
    <col min="2307" max="2310" width="11" style="453"/>
    <col min="2311" max="2311" width="4.125" style="453" customWidth="1"/>
    <col min="2312" max="2560" width="11" style="453"/>
    <col min="2561" max="2561" width="1.875" style="453" customWidth="1"/>
    <col min="2562" max="2562" width="78" style="453" customWidth="1"/>
    <col min="2563" max="2566" width="11" style="453"/>
    <col min="2567" max="2567" width="4.125" style="453" customWidth="1"/>
    <col min="2568" max="2816" width="11" style="453"/>
    <col min="2817" max="2817" width="1.875" style="453" customWidth="1"/>
    <col min="2818" max="2818" width="78" style="453" customWidth="1"/>
    <col min="2819" max="2822" width="11" style="453"/>
    <col min="2823" max="2823" width="4.125" style="453" customWidth="1"/>
    <col min="2824" max="3072" width="11" style="453"/>
    <col min="3073" max="3073" width="1.875" style="453" customWidth="1"/>
    <col min="3074" max="3074" width="78" style="453" customWidth="1"/>
    <col min="3075" max="3078" width="11" style="453"/>
    <col min="3079" max="3079" width="4.125" style="453" customWidth="1"/>
    <col min="3080" max="3328" width="11" style="453"/>
    <col min="3329" max="3329" width="1.875" style="453" customWidth="1"/>
    <col min="3330" max="3330" width="78" style="453" customWidth="1"/>
    <col min="3331" max="3334" width="11" style="453"/>
    <col min="3335" max="3335" width="4.125" style="453" customWidth="1"/>
    <col min="3336" max="3584" width="11" style="453"/>
    <col min="3585" max="3585" width="1.875" style="453" customWidth="1"/>
    <col min="3586" max="3586" width="78" style="453" customWidth="1"/>
    <col min="3587" max="3590" width="11" style="453"/>
    <col min="3591" max="3591" width="4.125" style="453" customWidth="1"/>
    <col min="3592" max="3840" width="11" style="453"/>
    <col min="3841" max="3841" width="1.875" style="453" customWidth="1"/>
    <col min="3842" max="3842" width="78" style="453" customWidth="1"/>
    <col min="3843" max="3846" width="11" style="453"/>
    <col min="3847" max="3847" width="4.125" style="453" customWidth="1"/>
    <col min="3848" max="4096" width="11" style="453"/>
    <col min="4097" max="4097" width="1.875" style="453" customWidth="1"/>
    <col min="4098" max="4098" width="78" style="453" customWidth="1"/>
    <col min="4099" max="4102" width="11" style="453"/>
    <col min="4103" max="4103" width="4.125" style="453" customWidth="1"/>
    <col min="4104" max="4352" width="11" style="453"/>
    <col min="4353" max="4353" width="1.875" style="453" customWidth="1"/>
    <col min="4354" max="4354" width="78" style="453" customWidth="1"/>
    <col min="4355" max="4358" width="11" style="453"/>
    <col min="4359" max="4359" width="4.125" style="453" customWidth="1"/>
    <col min="4360" max="4608" width="11" style="453"/>
    <col min="4609" max="4609" width="1.875" style="453" customWidth="1"/>
    <col min="4610" max="4610" width="78" style="453" customWidth="1"/>
    <col min="4611" max="4614" width="11" style="453"/>
    <col min="4615" max="4615" width="4.125" style="453" customWidth="1"/>
    <col min="4616" max="4864" width="11" style="453"/>
    <col min="4865" max="4865" width="1.875" style="453" customWidth="1"/>
    <col min="4866" max="4866" width="78" style="453" customWidth="1"/>
    <col min="4867" max="4870" width="11" style="453"/>
    <col min="4871" max="4871" width="4.125" style="453" customWidth="1"/>
    <col min="4872" max="5120" width="11" style="453"/>
    <col min="5121" max="5121" width="1.875" style="453" customWidth="1"/>
    <col min="5122" max="5122" width="78" style="453" customWidth="1"/>
    <col min="5123" max="5126" width="11" style="453"/>
    <col min="5127" max="5127" width="4.125" style="453" customWidth="1"/>
    <col min="5128" max="5376" width="11" style="453"/>
    <col min="5377" max="5377" width="1.875" style="453" customWidth="1"/>
    <col min="5378" max="5378" width="78" style="453" customWidth="1"/>
    <col min="5379" max="5382" width="11" style="453"/>
    <col min="5383" max="5383" width="4.125" style="453" customWidth="1"/>
    <col min="5384" max="5632" width="11" style="453"/>
    <col min="5633" max="5633" width="1.875" style="453" customWidth="1"/>
    <col min="5634" max="5634" width="78" style="453" customWidth="1"/>
    <col min="5635" max="5638" width="11" style="453"/>
    <col min="5639" max="5639" width="4.125" style="453" customWidth="1"/>
    <col min="5640" max="5888" width="11" style="453"/>
    <col min="5889" max="5889" width="1.875" style="453" customWidth="1"/>
    <col min="5890" max="5890" width="78" style="453" customWidth="1"/>
    <col min="5891" max="5894" width="11" style="453"/>
    <col min="5895" max="5895" width="4.125" style="453" customWidth="1"/>
    <col min="5896" max="6144" width="11" style="453"/>
    <col min="6145" max="6145" width="1.875" style="453" customWidth="1"/>
    <col min="6146" max="6146" width="78" style="453" customWidth="1"/>
    <col min="6147" max="6150" width="11" style="453"/>
    <col min="6151" max="6151" width="4.125" style="453" customWidth="1"/>
    <col min="6152" max="6400" width="11" style="453"/>
    <col min="6401" max="6401" width="1.875" style="453" customWidth="1"/>
    <col min="6402" max="6402" width="78" style="453" customWidth="1"/>
    <col min="6403" max="6406" width="11" style="453"/>
    <col min="6407" max="6407" width="4.125" style="453" customWidth="1"/>
    <col min="6408" max="6656" width="11" style="453"/>
    <col min="6657" max="6657" width="1.875" style="453" customWidth="1"/>
    <col min="6658" max="6658" width="78" style="453" customWidth="1"/>
    <col min="6659" max="6662" width="11" style="453"/>
    <col min="6663" max="6663" width="4.125" style="453" customWidth="1"/>
    <col min="6664" max="6912" width="11" style="453"/>
    <col min="6913" max="6913" width="1.875" style="453" customWidth="1"/>
    <col min="6914" max="6914" width="78" style="453" customWidth="1"/>
    <col min="6915" max="6918" width="11" style="453"/>
    <col min="6919" max="6919" width="4.125" style="453" customWidth="1"/>
    <col min="6920" max="7168" width="11" style="453"/>
    <col min="7169" max="7169" width="1.875" style="453" customWidth="1"/>
    <col min="7170" max="7170" width="78" style="453" customWidth="1"/>
    <col min="7171" max="7174" width="11" style="453"/>
    <col min="7175" max="7175" width="4.125" style="453" customWidth="1"/>
    <col min="7176" max="7424" width="11" style="453"/>
    <col min="7425" max="7425" width="1.875" style="453" customWidth="1"/>
    <col min="7426" max="7426" width="78" style="453" customWidth="1"/>
    <col min="7427" max="7430" width="11" style="453"/>
    <col min="7431" max="7431" width="4.125" style="453" customWidth="1"/>
    <col min="7432" max="7680" width="11" style="453"/>
    <col min="7681" max="7681" width="1.875" style="453" customWidth="1"/>
    <col min="7682" max="7682" width="78" style="453" customWidth="1"/>
    <col min="7683" max="7686" width="11" style="453"/>
    <col min="7687" max="7687" width="4.125" style="453" customWidth="1"/>
    <col min="7688" max="7936" width="11" style="453"/>
    <col min="7937" max="7937" width="1.875" style="453" customWidth="1"/>
    <col min="7938" max="7938" width="78" style="453" customWidth="1"/>
    <col min="7939" max="7942" width="11" style="453"/>
    <col min="7943" max="7943" width="4.125" style="453" customWidth="1"/>
    <col min="7944" max="8192" width="11" style="453"/>
    <col min="8193" max="8193" width="1.875" style="453" customWidth="1"/>
    <col min="8194" max="8194" width="78" style="453" customWidth="1"/>
    <col min="8195" max="8198" width="11" style="453"/>
    <col min="8199" max="8199" width="4.125" style="453" customWidth="1"/>
    <col min="8200" max="8448" width="11" style="453"/>
    <col min="8449" max="8449" width="1.875" style="453" customWidth="1"/>
    <col min="8450" max="8450" width="78" style="453" customWidth="1"/>
    <col min="8451" max="8454" width="11" style="453"/>
    <col min="8455" max="8455" width="4.125" style="453" customWidth="1"/>
    <col min="8456" max="8704" width="11" style="453"/>
    <col min="8705" max="8705" width="1.875" style="453" customWidth="1"/>
    <col min="8706" max="8706" width="78" style="453" customWidth="1"/>
    <col min="8707" max="8710" width="11" style="453"/>
    <col min="8711" max="8711" width="4.125" style="453" customWidth="1"/>
    <col min="8712" max="8960" width="11" style="453"/>
    <col min="8961" max="8961" width="1.875" style="453" customWidth="1"/>
    <col min="8962" max="8962" width="78" style="453" customWidth="1"/>
    <col min="8963" max="8966" width="11" style="453"/>
    <col min="8967" max="8967" width="4.125" style="453" customWidth="1"/>
    <col min="8968" max="9216" width="11" style="453"/>
    <col min="9217" max="9217" width="1.875" style="453" customWidth="1"/>
    <col min="9218" max="9218" width="78" style="453" customWidth="1"/>
    <col min="9219" max="9222" width="11" style="453"/>
    <col min="9223" max="9223" width="4.125" style="453" customWidth="1"/>
    <col min="9224" max="9472" width="11" style="453"/>
    <col min="9473" max="9473" width="1.875" style="453" customWidth="1"/>
    <col min="9474" max="9474" width="78" style="453" customWidth="1"/>
    <col min="9475" max="9478" width="11" style="453"/>
    <col min="9479" max="9479" width="4.125" style="453" customWidth="1"/>
    <col min="9480" max="9728" width="11" style="453"/>
    <col min="9729" max="9729" width="1.875" style="453" customWidth="1"/>
    <col min="9730" max="9730" width="78" style="453" customWidth="1"/>
    <col min="9731" max="9734" width="11" style="453"/>
    <col min="9735" max="9735" width="4.125" style="453" customWidth="1"/>
    <col min="9736" max="9984" width="11" style="453"/>
    <col min="9985" max="9985" width="1.875" style="453" customWidth="1"/>
    <col min="9986" max="9986" width="78" style="453" customWidth="1"/>
    <col min="9987" max="9990" width="11" style="453"/>
    <col min="9991" max="9991" width="4.125" style="453" customWidth="1"/>
    <col min="9992" max="10240" width="11" style="453"/>
    <col min="10241" max="10241" width="1.875" style="453" customWidth="1"/>
    <col min="10242" max="10242" width="78" style="453" customWidth="1"/>
    <col min="10243" max="10246" width="11" style="453"/>
    <col min="10247" max="10247" width="4.125" style="453" customWidth="1"/>
    <col min="10248" max="10496" width="11" style="453"/>
    <col min="10497" max="10497" width="1.875" style="453" customWidth="1"/>
    <col min="10498" max="10498" width="78" style="453" customWidth="1"/>
    <col min="10499" max="10502" width="11" style="453"/>
    <col min="10503" max="10503" width="4.125" style="453" customWidth="1"/>
    <col min="10504" max="10752" width="11" style="453"/>
    <col min="10753" max="10753" width="1.875" style="453" customWidth="1"/>
    <col min="10754" max="10754" width="78" style="453" customWidth="1"/>
    <col min="10755" max="10758" width="11" style="453"/>
    <col min="10759" max="10759" width="4.125" style="453" customWidth="1"/>
    <col min="10760" max="11008" width="11" style="453"/>
    <col min="11009" max="11009" width="1.875" style="453" customWidth="1"/>
    <col min="11010" max="11010" width="78" style="453" customWidth="1"/>
    <col min="11011" max="11014" width="11" style="453"/>
    <col min="11015" max="11015" width="4.125" style="453" customWidth="1"/>
    <col min="11016" max="11264" width="11" style="453"/>
    <col min="11265" max="11265" width="1.875" style="453" customWidth="1"/>
    <col min="11266" max="11266" width="78" style="453" customWidth="1"/>
    <col min="11267" max="11270" width="11" style="453"/>
    <col min="11271" max="11271" width="4.125" style="453" customWidth="1"/>
    <col min="11272" max="11520" width="11" style="453"/>
    <col min="11521" max="11521" width="1.875" style="453" customWidth="1"/>
    <col min="11522" max="11522" width="78" style="453" customWidth="1"/>
    <col min="11523" max="11526" width="11" style="453"/>
    <col min="11527" max="11527" width="4.125" style="453" customWidth="1"/>
    <col min="11528" max="11776" width="11" style="453"/>
    <col min="11777" max="11777" width="1.875" style="453" customWidth="1"/>
    <col min="11778" max="11778" width="78" style="453" customWidth="1"/>
    <col min="11779" max="11782" width="11" style="453"/>
    <col min="11783" max="11783" width="4.125" style="453" customWidth="1"/>
    <col min="11784" max="12032" width="11" style="453"/>
    <col min="12033" max="12033" width="1.875" style="453" customWidth="1"/>
    <col min="12034" max="12034" width="78" style="453" customWidth="1"/>
    <col min="12035" max="12038" width="11" style="453"/>
    <col min="12039" max="12039" width="4.125" style="453" customWidth="1"/>
    <col min="12040" max="12288" width="11" style="453"/>
    <col min="12289" max="12289" width="1.875" style="453" customWidth="1"/>
    <col min="12290" max="12290" width="78" style="453" customWidth="1"/>
    <col min="12291" max="12294" width="11" style="453"/>
    <col min="12295" max="12295" width="4.125" style="453" customWidth="1"/>
    <col min="12296" max="12544" width="11" style="453"/>
    <col min="12545" max="12545" width="1.875" style="453" customWidth="1"/>
    <col min="12546" max="12546" width="78" style="453" customWidth="1"/>
    <col min="12547" max="12550" width="11" style="453"/>
    <col min="12551" max="12551" width="4.125" style="453" customWidth="1"/>
    <col min="12552" max="12800" width="11" style="453"/>
    <col min="12801" max="12801" width="1.875" style="453" customWidth="1"/>
    <col min="12802" max="12802" width="78" style="453" customWidth="1"/>
    <col min="12803" max="12806" width="11" style="453"/>
    <col min="12807" max="12807" width="4.125" style="453" customWidth="1"/>
    <col min="12808" max="13056" width="11" style="453"/>
    <col min="13057" max="13057" width="1.875" style="453" customWidth="1"/>
    <col min="13058" max="13058" width="78" style="453" customWidth="1"/>
    <col min="13059" max="13062" width="11" style="453"/>
    <col min="13063" max="13063" width="4.125" style="453" customWidth="1"/>
    <col min="13064" max="13312" width="11" style="453"/>
    <col min="13313" max="13313" width="1.875" style="453" customWidth="1"/>
    <col min="13314" max="13314" width="78" style="453" customWidth="1"/>
    <col min="13315" max="13318" width="11" style="453"/>
    <col min="13319" max="13319" width="4.125" style="453" customWidth="1"/>
    <col min="13320" max="13568" width="11" style="453"/>
    <col min="13569" max="13569" width="1.875" style="453" customWidth="1"/>
    <col min="13570" max="13570" width="78" style="453" customWidth="1"/>
    <col min="13571" max="13574" width="11" style="453"/>
    <col min="13575" max="13575" width="4.125" style="453" customWidth="1"/>
    <col min="13576" max="13824" width="11" style="453"/>
    <col min="13825" max="13825" width="1.875" style="453" customWidth="1"/>
    <col min="13826" max="13826" width="78" style="453" customWidth="1"/>
    <col min="13827" max="13830" width="11" style="453"/>
    <col min="13831" max="13831" width="4.125" style="453" customWidth="1"/>
    <col min="13832" max="14080" width="11" style="453"/>
    <col min="14081" max="14081" width="1.875" style="453" customWidth="1"/>
    <col min="14082" max="14082" width="78" style="453" customWidth="1"/>
    <col min="14083" max="14086" width="11" style="453"/>
    <col min="14087" max="14087" width="4.125" style="453" customWidth="1"/>
    <col min="14088" max="14336" width="11" style="453"/>
    <col min="14337" max="14337" width="1.875" style="453" customWidth="1"/>
    <col min="14338" max="14338" width="78" style="453" customWidth="1"/>
    <col min="14339" max="14342" width="11" style="453"/>
    <col min="14343" max="14343" width="4.125" style="453" customWidth="1"/>
    <col min="14344" max="14592" width="11" style="453"/>
    <col min="14593" max="14593" width="1.875" style="453" customWidth="1"/>
    <col min="14594" max="14594" width="78" style="453" customWidth="1"/>
    <col min="14595" max="14598" width="11" style="453"/>
    <col min="14599" max="14599" width="4.125" style="453" customWidth="1"/>
    <col min="14600" max="14848" width="11" style="453"/>
    <col min="14849" max="14849" width="1.875" style="453" customWidth="1"/>
    <col min="14850" max="14850" width="78" style="453" customWidth="1"/>
    <col min="14851" max="14854" width="11" style="453"/>
    <col min="14855" max="14855" width="4.125" style="453" customWidth="1"/>
    <col min="14856" max="15104" width="11" style="453"/>
    <col min="15105" max="15105" width="1.875" style="453" customWidth="1"/>
    <col min="15106" max="15106" width="78" style="453" customWidth="1"/>
    <col min="15107" max="15110" width="11" style="453"/>
    <col min="15111" max="15111" width="4.125" style="453" customWidth="1"/>
    <col min="15112" max="15360" width="11" style="453"/>
    <col min="15361" max="15361" width="1.875" style="453" customWidth="1"/>
    <col min="15362" max="15362" width="78" style="453" customWidth="1"/>
    <col min="15363" max="15366" width="11" style="453"/>
    <col min="15367" max="15367" width="4.125" style="453" customWidth="1"/>
    <col min="15368" max="15616" width="11" style="453"/>
    <col min="15617" max="15617" width="1.875" style="453" customWidth="1"/>
    <col min="15618" max="15618" width="78" style="453" customWidth="1"/>
    <col min="15619" max="15622" width="11" style="453"/>
    <col min="15623" max="15623" width="4.125" style="453" customWidth="1"/>
    <col min="15624" max="15872" width="11" style="453"/>
    <col min="15873" max="15873" width="1.875" style="453" customWidth="1"/>
    <col min="15874" max="15874" width="78" style="453" customWidth="1"/>
    <col min="15875" max="15878" width="11" style="453"/>
    <col min="15879" max="15879" width="4.125" style="453" customWidth="1"/>
    <col min="15880" max="16128" width="11" style="453"/>
    <col min="16129" max="16129" width="1.875" style="453" customWidth="1"/>
    <col min="16130" max="16130" width="78" style="453" customWidth="1"/>
    <col min="16131" max="16134" width="11" style="453"/>
    <col min="16135" max="16135" width="4.125" style="453" customWidth="1"/>
    <col min="16136" max="16384" width="11" style="453"/>
  </cols>
  <sheetData>
    <row r="1" spans="1:2" ht="39.75" customHeight="1" x14ac:dyDescent="0.2">
      <c r="A1" s="451"/>
      <c r="B1" s="452" t="s">
        <v>6</v>
      </c>
    </row>
    <row r="2" spans="1:2" ht="25.5" customHeight="1" x14ac:dyDescent="0.2">
      <c r="B2" s="454" t="s">
        <v>402</v>
      </c>
    </row>
    <row r="3" spans="1:2" ht="24.95" customHeight="1" x14ac:dyDescent="0.2">
      <c r="A3" s="455"/>
      <c r="B3" s="456" t="s">
        <v>413</v>
      </c>
    </row>
    <row r="4" spans="1:2" s="446" customFormat="1" ht="12" x14ac:dyDescent="0.2"/>
    <row r="5" spans="1:2" s="446" customFormat="1" ht="139.5" customHeight="1" x14ac:dyDescent="0.2">
      <c r="B5" s="448" t="s">
        <v>414</v>
      </c>
    </row>
    <row r="6" spans="1:2" s="446" customFormat="1" ht="9.9499999999999993" customHeight="1" x14ac:dyDescent="0.2">
      <c r="B6" s="448"/>
    </row>
    <row r="7" spans="1:2" s="446" customFormat="1" ht="222.75" customHeight="1" x14ac:dyDescent="0.2">
      <c r="B7" s="448" t="s">
        <v>415</v>
      </c>
    </row>
    <row r="8" spans="1:2" s="446" customFormat="1" ht="9.9499999999999993" customHeight="1" x14ac:dyDescent="0.2">
      <c r="B8" s="448"/>
    </row>
    <row r="9" spans="1:2" s="446" customFormat="1" ht="61.5" customHeight="1" x14ac:dyDescent="0.2">
      <c r="B9" s="457" t="s">
        <v>416</v>
      </c>
    </row>
    <row r="10" spans="1:2" s="446" customFormat="1" ht="9.9499999999999993" customHeight="1" x14ac:dyDescent="0.2">
      <c r="B10" s="448"/>
    </row>
    <row r="11" spans="1:2" s="446" customFormat="1" ht="152.25" customHeight="1" x14ac:dyDescent="0.2">
      <c r="B11" s="448" t="s">
        <v>417</v>
      </c>
    </row>
    <row r="12" spans="1:2" s="446" customFormat="1" ht="9.9499999999999993" customHeight="1" x14ac:dyDescent="0.2">
      <c r="B12" s="448"/>
    </row>
    <row r="13" spans="1:2" s="446" customFormat="1" ht="96" customHeight="1" x14ac:dyDescent="0.2">
      <c r="B13" s="448" t="s">
        <v>418</v>
      </c>
    </row>
    <row r="14" spans="1:2" s="446" customFormat="1" ht="9.9499999999999993" customHeight="1" x14ac:dyDescent="0.2">
      <c r="B14" s="448"/>
    </row>
    <row r="15" spans="1:2" s="446" customFormat="1" ht="176.25" customHeight="1" x14ac:dyDescent="0.2">
      <c r="B15" s="457" t="s">
        <v>419</v>
      </c>
    </row>
    <row r="16" spans="1:2" s="446" customFormat="1" ht="9.9499999999999993" customHeight="1" x14ac:dyDescent="0.2">
      <c r="B16" s="448"/>
    </row>
    <row r="17" spans="1:6" s="446" customFormat="1" ht="26.25" customHeight="1" x14ac:dyDescent="0.2">
      <c r="B17" s="449" t="s">
        <v>420</v>
      </c>
    </row>
    <row r="18" spans="1:6" s="446" customFormat="1" ht="37.5" customHeight="1" x14ac:dyDescent="0.2">
      <c r="B18" s="450" t="s">
        <v>421</v>
      </c>
    </row>
    <row r="19" spans="1:6" s="446" customFormat="1" ht="12" x14ac:dyDescent="0.2"/>
    <row r="20" spans="1:6" s="446" customFormat="1" ht="12" x14ac:dyDescent="0.2"/>
    <row r="21" spans="1:6" s="446" customFormat="1" ht="12" x14ac:dyDescent="0.2"/>
    <row r="22" spans="1:6" x14ac:dyDescent="0.2">
      <c r="A22" s="455"/>
      <c r="B22" s="455"/>
      <c r="C22" s="455"/>
      <c r="D22" s="455"/>
      <c r="E22" s="455"/>
      <c r="F22" s="455"/>
    </row>
    <row r="23" spans="1:6" x14ac:dyDescent="0.2">
      <c r="A23" s="455"/>
      <c r="B23" s="455"/>
      <c r="C23" s="455"/>
      <c r="D23" s="455"/>
      <c r="E23" s="455"/>
      <c r="F23" s="455"/>
    </row>
    <row r="24" spans="1:6" x14ac:dyDescent="0.2">
      <c r="A24" s="458"/>
      <c r="B24" s="455"/>
      <c r="C24" s="455"/>
      <c r="D24" s="455"/>
      <c r="E24" s="455"/>
      <c r="F24" s="455"/>
    </row>
    <row r="25" spans="1:6" x14ac:dyDescent="0.2">
      <c r="A25" s="459"/>
      <c r="B25" s="455"/>
      <c r="C25" s="455"/>
      <c r="D25" s="455"/>
      <c r="E25" s="455"/>
      <c r="F25" s="455"/>
    </row>
    <row r="26" spans="1:6" x14ac:dyDescent="0.2">
      <c r="A26" s="455"/>
      <c r="B26" s="455"/>
      <c r="C26" s="455"/>
      <c r="D26" s="455"/>
      <c r="E26" s="455"/>
      <c r="F26" s="455"/>
    </row>
    <row r="27" spans="1:6" x14ac:dyDescent="0.2">
      <c r="A27" s="455"/>
      <c r="B27" s="455"/>
      <c r="C27" s="455"/>
      <c r="D27" s="455"/>
      <c r="E27" s="455"/>
      <c r="F27" s="455"/>
    </row>
    <row r="28" spans="1:6" x14ac:dyDescent="0.2">
      <c r="A28" s="455"/>
      <c r="B28" s="455"/>
      <c r="C28" s="455"/>
      <c r="D28" s="455"/>
      <c r="E28" s="455"/>
      <c r="F28" s="455"/>
    </row>
    <row r="29" spans="1:6" x14ac:dyDescent="0.2">
      <c r="A29" s="455"/>
      <c r="B29" s="455"/>
      <c r="C29" s="455"/>
      <c r="D29" s="455"/>
      <c r="E29" s="455"/>
      <c r="F29" s="455"/>
    </row>
    <row r="30" spans="1:6" x14ac:dyDescent="0.2">
      <c r="A30" s="455"/>
      <c r="B30" s="455"/>
      <c r="C30" s="455"/>
      <c r="D30" s="455"/>
      <c r="E30" s="455"/>
      <c r="F30" s="455"/>
    </row>
    <row r="31" spans="1:6" x14ac:dyDescent="0.2">
      <c r="A31" s="455"/>
      <c r="B31" s="455"/>
      <c r="C31" s="455"/>
      <c r="D31" s="455"/>
      <c r="E31" s="455"/>
      <c r="F31" s="455"/>
    </row>
    <row r="32" spans="1:6" x14ac:dyDescent="0.2">
      <c r="A32" s="455"/>
      <c r="B32" s="455"/>
      <c r="C32" s="455"/>
      <c r="D32" s="455"/>
      <c r="E32" s="455"/>
      <c r="F32" s="455"/>
    </row>
    <row r="33" spans="1:10" x14ac:dyDescent="0.2">
      <c r="A33" s="460"/>
      <c r="B33" s="460"/>
      <c r="C33" s="460"/>
      <c r="D33" s="460"/>
      <c r="E33" s="460"/>
      <c r="F33" s="460"/>
    </row>
    <row r="34" spans="1:10" x14ac:dyDescent="0.2">
      <c r="A34" s="455"/>
      <c r="B34" s="455"/>
      <c r="C34" s="455"/>
      <c r="D34" s="455"/>
      <c r="E34" s="455"/>
      <c r="F34" s="455"/>
    </row>
    <row r="35" spans="1:10" x14ac:dyDescent="0.2">
      <c r="A35" s="455"/>
      <c r="B35" s="455"/>
      <c r="C35" s="455"/>
      <c r="D35" s="455"/>
      <c r="E35" s="455"/>
      <c r="F35" s="455"/>
    </row>
    <row r="36" spans="1:10" ht="8.1" customHeight="1" x14ac:dyDescent="0.2">
      <c r="A36" s="455"/>
      <c r="B36" s="455"/>
      <c r="C36" s="455"/>
      <c r="D36" s="455"/>
      <c r="E36" s="455"/>
      <c r="F36" s="455"/>
    </row>
    <row r="37" spans="1:10" ht="13.5" customHeight="1" x14ac:dyDescent="0.2">
      <c r="A37" s="455"/>
      <c r="B37" s="455"/>
      <c r="C37" s="455"/>
      <c r="D37" s="455"/>
      <c r="E37" s="455"/>
      <c r="F37" s="455"/>
    </row>
    <row r="38" spans="1:10" x14ac:dyDescent="0.2">
      <c r="A38" s="455"/>
      <c r="B38" s="455"/>
      <c r="C38" s="455"/>
      <c r="D38" s="455"/>
      <c r="E38" s="455"/>
      <c r="F38" s="455"/>
    </row>
    <row r="39" spans="1:10" x14ac:dyDescent="0.2">
      <c r="A39" s="455"/>
      <c r="B39" s="455"/>
      <c r="C39" s="455"/>
      <c r="D39" s="455"/>
      <c r="E39" s="455"/>
      <c r="F39" s="455"/>
      <c r="J39" s="461"/>
    </row>
    <row r="40" spans="1:10" x14ac:dyDescent="0.2">
      <c r="A40" s="455"/>
      <c r="B40" s="455"/>
      <c r="C40" s="455"/>
      <c r="D40" s="455"/>
      <c r="E40" s="455"/>
      <c r="F40" s="455"/>
    </row>
    <row r="41" spans="1:10" x14ac:dyDescent="0.2">
      <c r="A41" s="455"/>
      <c r="B41" s="455"/>
      <c r="C41" s="455"/>
      <c r="D41" s="455"/>
      <c r="E41" s="455"/>
      <c r="F41" s="455"/>
    </row>
    <row r="42" spans="1:10" x14ac:dyDescent="0.2">
      <c r="A42" s="455"/>
      <c r="B42" s="455"/>
      <c r="C42" s="455"/>
      <c r="D42" s="455"/>
      <c r="E42" s="455"/>
      <c r="F42" s="455"/>
    </row>
    <row r="43" spans="1:10" ht="33" customHeight="1" x14ac:dyDescent="0.2">
      <c r="A43" s="455"/>
      <c r="B43" s="455"/>
      <c r="C43" s="455"/>
      <c r="D43" s="455"/>
      <c r="E43" s="455"/>
      <c r="F43" s="455"/>
    </row>
    <row r="44" spans="1:10" ht="16.5" customHeight="1" x14ac:dyDescent="0.2">
      <c r="A44" s="455"/>
      <c r="B44" s="455"/>
      <c r="C44" s="455"/>
      <c r="D44" s="455"/>
      <c r="E44" s="455"/>
      <c r="F44" s="455"/>
    </row>
    <row r="45" spans="1:10" x14ac:dyDescent="0.2">
      <c r="A45" s="455"/>
      <c r="B45" s="455"/>
      <c r="C45" s="455"/>
      <c r="D45" s="455"/>
      <c r="E45" s="455"/>
      <c r="F45" s="455"/>
    </row>
    <row r="46" spans="1:10" x14ac:dyDescent="0.2">
      <c r="A46" s="455"/>
      <c r="B46" s="455"/>
      <c r="C46" s="455"/>
      <c r="D46" s="455"/>
      <c r="E46" s="455"/>
      <c r="F46" s="455"/>
    </row>
    <row r="47" spans="1:10" x14ac:dyDescent="0.2">
      <c r="A47" s="455"/>
      <c r="B47" s="455"/>
      <c r="C47" s="455"/>
      <c r="D47" s="455"/>
      <c r="E47" s="455"/>
      <c r="F47" s="455"/>
    </row>
    <row r="48" spans="1:10" x14ac:dyDescent="0.2">
      <c r="A48" s="455"/>
      <c r="B48" s="455"/>
      <c r="C48" s="455"/>
      <c r="D48" s="455"/>
      <c r="E48" s="455"/>
      <c r="F48" s="455"/>
    </row>
    <row r="49" spans="1:6" x14ac:dyDescent="0.2">
      <c r="A49" s="455"/>
      <c r="B49" s="455"/>
      <c r="C49" s="455"/>
      <c r="D49" s="455"/>
      <c r="E49" s="455"/>
      <c r="F49" s="455"/>
    </row>
    <row r="50" spans="1:6" x14ac:dyDescent="0.2">
      <c r="A50" s="455"/>
      <c r="B50" s="455"/>
      <c r="C50" s="455"/>
      <c r="D50" s="455"/>
      <c r="E50" s="455"/>
      <c r="F50" s="455"/>
    </row>
    <row r="51" spans="1:6" x14ac:dyDescent="0.2">
      <c r="A51" s="455"/>
      <c r="B51" s="455"/>
      <c r="C51" s="455"/>
      <c r="D51" s="455"/>
      <c r="E51" s="455"/>
      <c r="F51" s="455"/>
    </row>
    <row r="52" spans="1:6" x14ac:dyDescent="0.2">
      <c r="A52" s="455"/>
      <c r="B52" s="455"/>
      <c r="C52" s="455"/>
      <c r="D52" s="455"/>
      <c r="E52" s="455"/>
      <c r="F52" s="455"/>
    </row>
    <row r="53" spans="1:6" x14ac:dyDescent="0.2">
      <c r="A53" s="455"/>
      <c r="B53" s="455"/>
      <c r="C53" s="455"/>
      <c r="D53" s="455"/>
      <c r="E53" s="455"/>
      <c r="F53" s="455"/>
    </row>
    <row r="54" spans="1:6" x14ac:dyDescent="0.2">
      <c r="A54" s="455"/>
      <c r="B54" s="455"/>
      <c r="C54" s="455"/>
      <c r="D54" s="455"/>
      <c r="E54" s="455"/>
      <c r="F54" s="455"/>
    </row>
    <row r="55" spans="1:6" x14ac:dyDescent="0.2">
      <c r="A55" s="455"/>
      <c r="B55" s="455"/>
      <c r="C55" s="455"/>
      <c r="D55" s="455"/>
      <c r="E55" s="455"/>
      <c r="F55" s="455"/>
    </row>
    <row r="56" spans="1:6" x14ac:dyDescent="0.2">
      <c r="A56" s="455"/>
      <c r="B56" s="455"/>
      <c r="C56" s="455"/>
      <c r="D56" s="455"/>
      <c r="E56" s="455"/>
      <c r="F56" s="455"/>
    </row>
    <row r="57" spans="1:6" x14ac:dyDescent="0.2">
      <c r="A57" s="455"/>
      <c r="B57" s="455"/>
      <c r="C57" s="455"/>
      <c r="D57" s="455"/>
      <c r="E57" s="455"/>
      <c r="F57" s="455"/>
    </row>
    <row r="58" spans="1:6" x14ac:dyDescent="0.2">
      <c r="A58" s="455"/>
      <c r="B58" s="455"/>
      <c r="C58" s="455"/>
      <c r="D58" s="455"/>
      <c r="E58" s="455"/>
      <c r="F58" s="455"/>
    </row>
    <row r="59" spans="1:6" x14ac:dyDescent="0.2">
      <c r="A59" s="455"/>
      <c r="B59" s="455"/>
      <c r="C59" s="455"/>
      <c r="D59" s="455"/>
      <c r="E59" s="455"/>
      <c r="F59" s="455"/>
    </row>
    <row r="60" spans="1:6" x14ac:dyDescent="0.2">
      <c r="A60" s="455"/>
      <c r="B60" s="455"/>
      <c r="C60" s="455"/>
      <c r="D60" s="455"/>
      <c r="E60" s="455"/>
      <c r="F60" s="455"/>
    </row>
    <row r="61" spans="1:6" x14ac:dyDescent="0.2">
      <c r="A61" s="455"/>
      <c r="B61" s="455"/>
      <c r="C61" s="455"/>
      <c r="D61" s="455"/>
      <c r="E61" s="455"/>
      <c r="F61" s="455"/>
    </row>
    <row r="62" spans="1:6" x14ac:dyDescent="0.2">
      <c r="A62" s="455"/>
      <c r="B62" s="455"/>
      <c r="C62" s="455"/>
      <c r="D62" s="455"/>
      <c r="E62" s="455"/>
      <c r="F62" s="455"/>
    </row>
    <row r="63" spans="1:6" x14ac:dyDescent="0.2">
      <c r="A63" s="455"/>
      <c r="B63" s="455"/>
      <c r="C63" s="455"/>
      <c r="D63" s="455"/>
      <c r="E63" s="455"/>
      <c r="F63" s="455"/>
    </row>
    <row r="64" spans="1:6" x14ac:dyDescent="0.2">
      <c r="A64" s="455"/>
      <c r="B64" s="455"/>
      <c r="C64" s="455"/>
      <c r="D64" s="455"/>
      <c r="E64" s="455"/>
      <c r="F64" s="455"/>
    </row>
    <row r="65" spans="1:6" x14ac:dyDescent="0.2">
      <c r="A65" s="455"/>
      <c r="B65" s="455"/>
      <c r="C65" s="455"/>
      <c r="D65" s="455"/>
      <c r="E65" s="455"/>
      <c r="F65" s="455"/>
    </row>
    <row r="66" spans="1:6" x14ac:dyDescent="0.2">
      <c r="A66" s="455"/>
      <c r="B66" s="455"/>
      <c r="C66" s="455"/>
      <c r="D66" s="455"/>
      <c r="E66" s="455"/>
      <c r="F66" s="455"/>
    </row>
    <row r="67" spans="1:6" x14ac:dyDescent="0.2">
      <c r="A67" s="455"/>
      <c r="B67" s="455"/>
      <c r="C67" s="455"/>
      <c r="D67" s="455"/>
      <c r="E67" s="455"/>
      <c r="F67" s="455"/>
    </row>
    <row r="68" spans="1:6" x14ac:dyDescent="0.2">
      <c r="A68" s="455"/>
      <c r="B68" s="455"/>
      <c r="C68" s="455"/>
      <c r="D68" s="455"/>
      <c r="E68" s="455"/>
      <c r="F68" s="455"/>
    </row>
    <row r="69" spans="1:6" x14ac:dyDescent="0.2">
      <c r="A69" s="455"/>
      <c r="B69" s="455"/>
      <c r="C69" s="455"/>
      <c r="D69" s="455"/>
      <c r="E69" s="455"/>
      <c r="F69" s="455"/>
    </row>
    <row r="70" spans="1:6" x14ac:dyDescent="0.2">
      <c r="A70" s="455"/>
      <c r="B70" s="455"/>
      <c r="C70" s="455"/>
      <c r="D70" s="455"/>
      <c r="E70" s="455"/>
      <c r="F70" s="455"/>
    </row>
    <row r="71" spans="1:6" x14ac:dyDescent="0.2">
      <c r="A71" s="455"/>
      <c r="B71" s="455"/>
      <c r="C71" s="455"/>
      <c r="D71" s="455"/>
      <c r="E71" s="455"/>
      <c r="F71" s="455"/>
    </row>
    <row r="72" spans="1:6" x14ac:dyDescent="0.2">
      <c r="A72" s="455"/>
      <c r="B72" s="455"/>
      <c r="C72" s="455"/>
      <c r="D72" s="455"/>
      <c r="E72" s="455"/>
      <c r="F72" s="455"/>
    </row>
    <row r="73" spans="1:6" x14ac:dyDescent="0.2">
      <c r="A73" s="455"/>
      <c r="B73" s="455"/>
      <c r="C73" s="455"/>
      <c r="D73" s="455"/>
      <c r="E73" s="455"/>
      <c r="F73" s="455"/>
    </row>
    <row r="74" spans="1:6" x14ac:dyDescent="0.2">
      <c r="A74" s="455"/>
      <c r="B74" s="455"/>
      <c r="C74" s="455"/>
      <c r="D74" s="455"/>
      <c r="E74" s="455"/>
      <c r="F74" s="455"/>
    </row>
    <row r="75" spans="1:6" x14ac:dyDescent="0.2">
      <c r="A75" s="455"/>
      <c r="B75" s="455"/>
      <c r="C75" s="455"/>
      <c r="D75" s="455"/>
      <c r="E75" s="455"/>
      <c r="F75" s="455"/>
    </row>
    <row r="76" spans="1:6" x14ac:dyDescent="0.2">
      <c r="A76" s="455"/>
      <c r="B76" s="455"/>
      <c r="C76" s="455"/>
      <c r="D76" s="455"/>
      <c r="E76" s="455"/>
      <c r="F76" s="455"/>
    </row>
    <row r="77" spans="1:6" x14ac:dyDescent="0.2">
      <c r="A77" s="455"/>
      <c r="B77" s="455"/>
      <c r="C77" s="455"/>
      <c r="D77" s="455"/>
      <c r="E77" s="455"/>
      <c r="F77" s="455"/>
    </row>
    <row r="78" spans="1:6" x14ac:dyDescent="0.2">
      <c r="A78" s="455"/>
      <c r="B78" s="455"/>
      <c r="C78" s="455"/>
      <c r="D78" s="455"/>
      <c r="E78" s="455"/>
      <c r="F78" s="455"/>
    </row>
    <row r="79" spans="1:6" x14ac:dyDescent="0.2">
      <c r="A79" s="455"/>
      <c r="B79" s="455"/>
      <c r="C79" s="455"/>
      <c r="D79" s="455"/>
      <c r="E79" s="455"/>
      <c r="F79" s="455"/>
    </row>
    <row r="80" spans="1:6" x14ac:dyDescent="0.2">
      <c r="A80" s="455"/>
      <c r="B80" s="455"/>
      <c r="C80" s="455"/>
      <c r="D80" s="455"/>
      <c r="E80" s="455"/>
      <c r="F80" s="455"/>
    </row>
    <row r="81" spans="1:6" x14ac:dyDescent="0.2">
      <c r="A81" s="455"/>
      <c r="B81" s="455"/>
      <c r="C81" s="455"/>
      <c r="D81" s="455"/>
      <c r="E81" s="455"/>
      <c r="F81" s="455"/>
    </row>
    <row r="82" spans="1:6" x14ac:dyDescent="0.2">
      <c r="A82" s="455"/>
      <c r="B82" s="455"/>
      <c r="C82" s="455"/>
      <c r="D82" s="455"/>
      <c r="E82" s="455"/>
      <c r="F82" s="455"/>
    </row>
    <row r="83" spans="1:6" x14ac:dyDescent="0.2">
      <c r="A83" s="455"/>
      <c r="B83" s="455"/>
      <c r="C83" s="455"/>
      <c r="D83" s="455"/>
      <c r="E83" s="455"/>
      <c r="F83" s="455"/>
    </row>
    <row r="84" spans="1:6" x14ac:dyDescent="0.2">
      <c r="A84" s="455"/>
      <c r="B84" s="455"/>
      <c r="C84" s="455"/>
      <c r="D84" s="455"/>
      <c r="E84" s="455"/>
      <c r="F84" s="455"/>
    </row>
    <row r="85" spans="1:6" x14ac:dyDescent="0.2">
      <c r="A85" s="455"/>
      <c r="B85" s="455"/>
      <c r="C85" s="455"/>
      <c r="D85" s="455"/>
      <c r="E85" s="455"/>
      <c r="F85" s="455"/>
    </row>
    <row r="86" spans="1:6" x14ac:dyDescent="0.2">
      <c r="A86" s="455"/>
      <c r="B86" s="455"/>
      <c r="C86" s="455"/>
      <c r="D86" s="455"/>
      <c r="E86" s="455"/>
      <c r="F86" s="455"/>
    </row>
    <row r="87" spans="1:6" x14ac:dyDescent="0.2">
      <c r="A87" s="455"/>
      <c r="B87" s="455"/>
      <c r="C87" s="455"/>
      <c r="D87" s="455"/>
      <c r="E87" s="455"/>
      <c r="F87" s="455"/>
    </row>
    <row r="88" spans="1:6" x14ac:dyDescent="0.2">
      <c r="A88" s="455"/>
      <c r="B88" s="455"/>
      <c r="C88" s="455"/>
      <c r="D88" s="455"/>
      <c r="E88" s="455"/>
      <c r="F88" s="455"/>
    </row>
    <row r="89" spans="1:6" x14ac:dyDescent="0.2">
      <c r="A89" s="455"/>
      <c r="B89" s="455"/>
      <c r="C89" s="455"/>
      <c r="D89" s="455"/>
      <c r="E89" s="455"/>
      <c r="F89" s="455"/>
    </row>
    <row r="90" spans="1:6" x14ac:dyDescent="0.2">
      <c r="A90" s="455"/>
      <c r="B90" s="455"/>
      <c r="C90" s="455"/>
      <c r="D90" s="455"/>
      <c r="E90" s="455"/>
      <c r="F90" s="455"/>
    </row>
    <row r="91" spans="1:6" x14ac:dyDescent="0.2">
      <c r="A91" s="455"/>
      <c r="B91" s="455"/>
      <c r="C91" s="455"/>
      <c r="D91" s="455"/>
      <c r="E91" s="455"/>
      <c r="F91" s="455"/>
    </row>
    <row r="92" spans="1:6" x14ac:dyDescent="0.2">
      <c r="A92" s="455"/>
      <c r="B92" s="455"/>
      <c r="C92" s="455"/>
      <c r="D92" s="455"/>
      <c r="E92" s="455"/>
      <c r="F92" s="455"/>
    </row>
    <row r="93" spans="1:6" x14ac:dyDescent="0.2">
      <c r="A93" s="455"/>
      <c r="B93" s="455"/>
      <c r="C93" s="455"/>
      <c r="D93" s="455"/>
      <c r="E93" s="455"/>
      <c r="F93" s="455"/>
    </row>
    <row r="94" spans="1:6" x14ac:dyDescent="0.2">
      <c r="A94" s="455"/>
      <c r="B94" s="455"/>
      <c r="C94" s="455"/>
      <c r="D94" s="455"/>
      <c r="E94" s="455"/>
      <c r="F94" s="455"/>
    </row>
    <row r="95" spans="1:6" x14ac:dyDescent="0.2">
      <c r="A95" s="455"/>
      <c r="B95" s="455"/>
      <c r="C95" s="455"/>
      <c r="D95" s="455"/>
      <c r="E95" s="455"/>
      <c r="F95" s="455"/>
    </row>
    <row r="96" spans="1:6" x14ac:dyDescent="0.2">
      <c r="A96" s="455"/>
      <c r="B96" s="455"/>
      <c r="C96" s="455"/>
      <c r="D96" s="455"/>
      <c r="E96" s="455"/>
      <c r="F96" s="455"/>
    </row>
    <row r="97" spans="1:6" x14ac:dyDescent="0.2">
      <c r="A97" s="455"/>
      <c r="B97" s="455"/>
      <c r="C97" s="455"/>
      <c r="D97" s="455"/>
      <c r="E97" s="455"/>
      <c r="F97" s="455"/>
    </row>
    <row r="98" spans="1:6" x14ac:dyDescent="0.2">
      <c r="A98" s="455"/>
      <c r="B98" s="455"/>
      <c r="C98" s="455"/>
      <c r="D98" s="455"/>
      <c r="E98" s="455"/>
      <c r="F98" s="455"/>
    </row>
    <row r="99" spans="1:6" x14ac:dyDescent="0.2">
      <c r="A99" s="455"/>
      <c r="B99" s="455"/>
      <c r="C99" s="455"/>
      <c r="D99" s="455"/>
      <c r="E99" s="455"/>
      <c r="F99" s="455"/>
    </row>
    <row r="100" spans="1:6" x14ac:dyDescent="0.2">
      <c r="A100" s="455"/>
      <c r="B100" s="455"/>
      <c r="C100" s="455"/>
      <c r="D100" s="455"/>
      <c r="E100" s="455"/>
      <c r="F100" s="455"/>
    </row>
    <row r="101" spans="1:6" x14ac:dyDescent="0.2">
      <c r="A101" s="455"/>
      <c r="B101" s="455"/>
      <c r="C101" s="455"/>
      <c r="D101" s="455"/>
      <c r="E101" s="455"/>
      <c r="F101" s="455"/>
    </row>
    <row r="102" spans="1:6" x14ac:dyDescent="0.2">
      <c r="A102" s="455"/>
      <c r="B102" s="455"/>
      <c r="C102" s="455"/>
      <c r="D102" s="455"/>
      <c r="E102" s="455"/>
      <c r="F102" s="455"/>
    </row>
    <row r="103" spans="1:6" x14ac:dyDescent="0.2">
      <c r="A103" s="455"/>
      <c r="B103" s="455"/>
      <c r="C103" s="455"/>
      <c r="D103" s="455"/>
      <c r="E103" s="455"/>
      <c r="F103" s="455"/>
    </row>
    <row r="104" spans="1:6" x14ac:dyDescent="0.2">
      <c r="A104" s="455"/>
      <c r="B104" s="455"/>
      <c r="C104" s="455"/>
      <c r="D104" s="455"/>
      <c r="E104" s="455"/>
      <c r="F104" s="455"/>
    </row>
    <row r="105" spans="1:6" x14ac:dyDescent="0.2">
      <c r="A105" s="455"/>
      <c r="B105" s="455"/>
      <c r="C105" s="455"/>
      <c r="D105" s="455"/>
      <c r="E105" s="455"/>
      <c r="F105" s="455"/>
    </row>
    <row r="106" spans="1:6" x14ac:dyDescent="0.2">
      <c r="A106" s="455"/>
      <c r="B106" s="455"/>
      <c r="C106" s="455"/>
      <c r="D106" s="455"/>
      <c r="E106" s="455"/>
      <c r="F106" s="455"/>
    </row>
    <row r="107" spans="1:6" x14ac:dyDescent="0.2">
      <c r="A107" s="455"/>
      <c r="B107" s="455"/>
      <c r="C107" s="455"/>
      <c r="D107" s="455"/>
      <c r="E107" s="455"/>
      <c r="F107" s="455"/>
    </row>
    <row r="108" spans="1:6" x14ac:dyDescent="0.2">
      <c r="A108" s="455"/>
      <c r="B108" s="455"/>
      <c r="C108" s="455"/>
      <c r="D108" s="455"/>
      <c r="E108" s="455"/>
      <c r="F108" s="455"/>
    </row>
    <row r="109" spans="1:6" x14ac:dyDescent="0.2">
      <c r="A109" s="455"/>
      <c r="B109" s="455"/>
      <c r="C109" s="455"/>
      <c r="D109" s="455"/>
      <c r="E109" s="455"/>
      <c r="F109" s="455"/>
    </row>
    <row r="110" spans="1:6" x14ac:dyDescent="0.2">
      <c r="A110" s="455"/>
      <c r="B110" s="455"/>
      <c r="C110" s="455"/>
      <c r="D110" s="455"/>
      <c r="E110" s="455"/>
      <c r="F110" s="455"/>
    </row>
    <row r="111" spans="1:6" x14ac:dyDescent="0.2">
      <c r="A111" s="455"/>
      <c r="B111" s="455"/>
      <c r="C111" s="455"/>
      <c r="D111" s="455"/>
      <c r="E111" s="455"/>
      <c r="F111" s="455"/>
    </row>
    <row r="112" spans="1:6" x14ac:dyDescent="0.2">
      <c r="A112" s="455"/>
      <c r="B112" s="455"/>
      <c r="C112" s="455"/>
      <c r="D112" s="455"/>
      <c r="E112" s="455"/>
      <c r="F112" s="455"/>
    </row>
    <row r="113" spans="1:6" x14ac:dyDescent="0.2">
      <c r="A113" s="455"/>
      <c r="B113" s="455"/>
      <c r="C113" s="455"/>
      <c r="D113" s="455"/>
      <c r="E113" s="455"/>
      <c r="F113" s="455"/>
    </row>
    <row r="114" spans="1:6" x14ac:dyDescent="0.2">
      <c r="A114" s="455"/>
      <c r="B114" s="455"/>
      <c r="C114" s="455"/>
      <c r="D114" s="455"/>
      <c r="E114" s="455"/>
      <c r="F114" s="455"/>
    </row>
    <row r="115" spans="1:6" x14ac:dyDescent="0.2">
      <c r="A115" s="455"/>
      <c r="B115" s="455"/>
      <c r="C115" s="455"/>
      <c r="D115" s="455"/>
      <c r="E115" s="455"/>
      <c r="F115" s="455"/>
    </row>
    <row r="116" spans="1:6" x14ac:dyDescent="0.2">
      <c r="A116" s="455"/>
      <c r="B116" s="455"/>
      <c r="C116" s="455"/>
      <c r="D116" s="455"/>
      <c r="E116" s="455"/>
      <c r="F116" s="455"/>
    </row>
    <row r="117" spans="1:6" x14ac:dyDescent="0.2">
      <c r="A117" s="455"/>
      <c r="B117" s="455"/>
      <c r="C117" s="455"/>
      <c r="D117" s="455"/>
      <c r="E117" s="455"/>
      <c r="F117" s="455"/>
    </row>
    <row r="118" spans="1:6" x14ac:dyDescent="0.2">
      <c r="A118" s="455"/>
      <c r="B118" s="455"/>
      <c r="C118" s="455"/>
      <c r="D118" s="455"/>
      <c r="E118" s="455"/>
      <c r="F118" s="455"/>
    </row>
    <row r="119" spans="1:6" x14ac:dyDescent="0.2">
      <c r="A119" s="455"/>
      <c r="B119" s="455"/>
      <c r="C119" s="455"/>
      <c r="D119" s="455"/>
      <c r="E119" s="455"/>
      <c r="F119" s="455"/>
    </row>
    <row r="120" spans="1:6" x14ac:dyDescent="0.2">
      <c r="A120" s="455"/>
      <c r="B120" s="455"/>
      <c r="C120" s="455"/>
      <c r="D120" s="455"/>
      <c r="E120" s="455"/>
      <c r="F120" s="455"/>
    </row>
    <row r="121" spans="1:6" x14ac:dyDescent="0.2">
      <c r="A121" s="455"/>
      <c r="B121" s="455"/>
      <c r="C121" s="455"/>
      <c r="D121" s="455"/>
      <c r="E121" s="455"/>
      <c r="F121" s="455"/>
    </row>
    <row r="122" spans="1:6" x14ac:dyDescent="0.2">
      <c r="A122" s="455"/>
      <c r="B122" s="455"/>
      <c r="C122" s="455"/>
      <c r="D122" s="455"/>
      <c r="E122" s="455"/>
      <c r="F122" s="455"/>
    </row>
    <row r="123" spans="1:6" x14ac:dyDescent="0.2">
      <c r="A123" s="455"/>
      <c r="B123" s="455"/>
      <c r="C123" s="455"/>
      <c r="D123" s="455"/>
      <c r="E123" s="455"/>
      <c r="F123" s="455"/>
    </row>
    <row r="124" spans="1:6" x14ac:dyDescent="0.2">
      <c r="A124" s="455"/>
      <c r="B124" s="455"/>
      <c r="C124" s="455"/>
      <c r="D124" s="455"/>
      <c r="E124" s="455"/>
      <c r="F124" s="455"/>
    </row>
    <row r="125" spans="1:6" x14ac:dyDescent="0.2">
      <c r="A125" s="455"/>
      <c r="B125" s="455"/>
      <c r="C125" s="455"/>
      <c r="D125" s="455"/>
      <c r="E125" s="455"/>
      <c r="F125" s="455"/>
    </row>
    <row r="126" spans="1:6" x14ac:dyDescent="0.2">
      <c r="A126" s="455"/>
      <c r="B126" s="455"/>
      <c r="C126" s="455"/>
      <c r="D126" s="455"/>
      <c r="E126" s="455"/>
      <c r="F126" s="455"/>
    </row>
    <row r="127" spans="1:6" x14ac:dyDescent="0.2">
      <c r="A127" s="455"/>
      <c r="B127" s="455"/>
      <c r="C127" s="455"/>
      <c r="D127" s="455"/>
      <c r="E127" s="455"/>
      <c r="F127" s="455"/>
    </row>
    <row r="128" spans="1:6" x14ac:dyDescent="0.2">
      <c r="A128" s="455"/>
      <c r="B128" s="455"/>
      <c r="C128" s="455"/>
      <c r="D128" s="455"/>
      <c r="E128" s="455"/>
      <c r="F128" s="455"/>
    </row>
    <row r="129" spans="1:6" x14ac:dyDescent="0.2">
      <c r="A129" s="455"/>
      <c r="B129" s="455"/>
      <c r="C129" s="455"/>
      <c r="D129" s="455"/>
      <c r="E129" s="455"/>
      <c r="F129" s="455"/>
    </row>
    <row r="130" spans="1:6" x14ac:dyDescent="0.2">
      <c r="A130" s="455"/>
      <c r="B130" s="455"/>
      <c r="C130" s="455"/>
      <c r="D130" s="455"/>
      <c r="E130" s="455"/>
      <c r="F130" s="455"/>
    </row>
    <row r="131" spans="1:6" x14ac:dyDescent="0.2">
      <c r="A131" s="455"/>
      <c r="B131" s="455"/>
      <c r="C131" s="455"/>
      <c r="D131" s="455"/>
      <c r="E131" s="455"/>
      <c r="F131" s="455"/>
    </row>
    <row r="132" spans="1:6" x14ac:dyDescent="0.2">
      <c r="A132" s="455"/>
      <c r="B132" s="455"/>
      <c r="C132" s="455"/>
      <c r="D132" s="455"/>
      <c r="E132" s="455"/>
      <c r="F132" s="455"/>
    </row>
    <row r="133" spans="1:6" x14ac:dyDescent="0.2">
      <c r="A133" s="455"/>
      <c r="B133" s="455"/>
      <c r="C133" s="455"/>
      <c r="D133" s="455"/>
      <c r="E133" s="455"/>
      <c r="F133" s="455"/>
    </row>
    <row r="134" spans="1:6" x14ac:dyDescent="0.2">
      <c r="A134" s="455"/>
      <c r="B134" s="455"/>
      <c r="C134" s="455"/>
      <c r="D134" s="455"/>
      <c r="E134" s="455"/>
      <c r="F134" s="455"/>
    </row>
    <row r="135" spans="1:6" x14ac:dyDescent="0.2">
      <c r="A135" s="455"/>
      <c r="B135" s="455"/>
      <c r="C135" s="455"/>
      <c r="D135" s="455"/>
      <c r="E135" s="455"/>
      <c r="F135" s="455"/>
    </row>
    <row r="136" spans="1:6" x14ac:dyDescent="0.2">
      <c r="A136" s="455"/>
      <c r="B136" s="455"/>
      <c r="C136" s="455"/>
      <c r="D136" s="455"/>
      <c r="E136" s="455"/>
      <c r="F136" s="455"/>
    </row>
    <row r="137" spans="1:6" x14ac:dyDescent="0.2">
      <c r="A137" s="455"/>
      <c r="B137" s="455"/>
      <c r="C137" s="455"/>
      <c r="D137" s="455"/>
      <c r="E137" s="455"/>
      <c r="F137" s="455"/>
    </row>
    <row r="138" spans="1:6" x14ac:dyDescent="0.2">
      <c r="A138" s="455"/>
      <c r="B138" s="455"/>
      <c r="C138" s="455"/>
      <c r="D138" s="455"/>
      <c r="E138" s="455"/>
      <c r="F138" s="455"/>
    </row>
    <row r="139" spans="1:6" x14ac:dyDescent="0.2">
      <c r="A139" s="455"/>
      <c r="B139" s="455"/>
      <c r="C139" s="455"/>
      <c r="D139" s="455"/>
      <c r="E139" s="455"/>
      <c r="F139" s="455"/>
    </row>
    <row r="140" spans="1:6" x14ac:dyDescent="0.2">
      <c r="A140" s="455"/>
      <c r="B140" s="455"/>
      <c r="C140" s="455"/>
      <c r="D140" s="455"/>
      <c r="E140" s="455"/>
      <c r="F140" s="455"/>
    </row>
    <row r="141" spans="1:6" x14ac:dyDescent="0.2">
      <c r="A141" s="455"/>
      <c r="B141" s="455"/>
      <c r="C141" s="455"/>
      <c r="D141" s="455"/>
      <c r="E141" s="455"/>
      <c r="F141" s="455"/>
    </row>
    <row r="142" spans="1:6" x14ac:dyDescent="0.2">
      <c r="A142" s="455"/>
      <c r="B142" s="455"/>
      <c r="C142" s="455"/>
      <c r="D142" s="455"/>
      <c r="E142" s="455"/>
      <c r="F142" s="455"/>
    </row>
    <row r="143" spans="1:6" x14ac:dyDescent="0.2">
      <c r="A143" s="455"/>
      <c r="B143" s="455"/>
      <c r="C143" s="455"/>
      <c r="D143" s="455"/>
      <c r="E143" s="455"/>
      <c r="F143" s="455"/>
    </row>
    <row r="144" spans="1:6" x14ac:dyDescent="0.2">
      <c r="A144" s="455"/>
      <c r="B144" s="455"/>
      <c r="C144" s="455"/>
      <c r="D144" s="455"/>
      <c r="E144" s="455"/>
      <c r="F144" s="455"/>
    </row>
    <row r="145" spans="1:6" x14ac:dyDescent="0.2">
      <c r="A145" s="455"/>
      <c r="B145" s="455"/>
      <c r="C145" s="455"/>
      <c r="D145" s="455"/>
      <c r="E145" s="455"/>
      <c r="F145" s="455"/>
    </row>
    <row r="146" spans="1:6" x14ac:dyDescent="0.2">
      <c r="A146" s="455"/>
      <c r="B146" s="455"/>
      <c r="C146" s="455"/>
      <c r="D146" s="455"/>
      <c r="E146" s="455"/>
      <c r="F146" s="455"/>
    </row>
    <row r="147" spans="1:6" x14ac:dyDescent="0.2">
      <c r="A147" s="455"/>
      <c r="B147" s="455"/>
      <c r="C147" s="455"/>
      <c r="D147" s="455"/>
      <c r="E147" s="455"/>
      <c r="F147" s="455"/>
    </row>
    <row r="148" spans="1:6" x14ac:dyDescent="0.2">
      <c r="A148" s="455"/>
      <c r="B148" s="455"/>
      <c r="C148" s="455"/>
      <c r="D148" s="455"/>
      <c r="E148" s="455"/>
      <c r="F148" s="455"/>
    </row>
    <row r="149" spans="1:6" x14ac:dyDescent="0.2">
      <c r="A149" s="455"/>
      <c r="B149" s="455"/>
      <c r="C149" s="455"/>
      <c r="D149" s="455"/>
      <c r="E149" s="455"/>
      <c r="F149" s="455"/>
    </row>
    <row r="150" spans="1:6" x14ac:dyDescent="0.2">
      <c r="A150" s="455"/>
      <c r="B150" s="455"/>
      <c r="C150" s="455"/>
      <c r="D150" s="455"/>
      <c r="E150" s="455"/>
      <c r="F150" s="455"/>
    </row>
    <row r="151" spans="1:6" x14ac:dyDescent="0.2">
      <c r="A151" s="455"/>
      <c r="B151" s="455"/>
      <c r="C151" s="455"/>
      <c r="D151" s="455"/>
      <c r="E151" s="455"/>
      <c r="F151" s="455"/>
    </row>
    <row r="152" spans="1:6" x14ac:dyDescent="0.2">
      <c r="A152" s="455"/>
      <c r="B152" s="455"/>
      <c r="C152" s="455"/>
      <c r="D152" s="455"/>
      <c r="E152" s="455"/>
      <c r="F152" s="455"/>
    </row>
    <row r="153" spans="1:6" x14ac:dyDescent="0.2">
      <c r="A153" s="455"/>
      <c r="B153" s="455"/>
      <c r="C153" s="455"/>
      <c r="D153" s="455"/>
      <c r="E153" s="455"/>
      <c r="F153" s="455"/>
    </row>
    <row r="154" spans="1:6" x14ac:dyDescent="0.2">
      <c r="A154" s="455"/>
      <c r="B154" s="455"/>
      <c r="C154" s="455"/>
      <c r="D154" s="455"/>
      <c r="E154" s="455"/>
      <c r="F154" s="455"/>
    </row>
    <row r="155" spans="1:6" x14ac:dyDescent="0.2">
      <c r="A155" s="455"/>
      <c r="B155" s="455"/>
      <c r="C155" s="455"/>
      <c r="D155" s="455"/>
      <c r="E155" s="455"/>
      <c r="F155" s="455"/>
    </row>
    <row r="156" spans="1:6" x14ac:dyDescent="0.2">
      <c r="A156" s="455"/>
      <c r="B156" s="455"/>
      <c r="C156" s="455"/>
      <c r="D156" s="455"/>
      <c r="E156" s="455"/>
      <c r="F156" s="455"/>
    </row>
    <row r="157" spans="1:6" x14ac:dyDescent="0.2">
      <c r="A157" s="455"/>
      <c r="B157" s="455"/>
      <c r="C157" s="455"/>
      <c r="D157" s="455"/>
      <c r="E157" s="455"/>
      <c r="F157" s="455"/>
    </row>
    <row r="158" spans="1:6" x14ac:dyDescent="0.2">
      <c r="A158" s="455"/>
      <c r="B158" s="455"/>
      <c r="C158" s="455"/>
      <c r="D158" s="455"/>
      <c r="E158" s="455"/>
      <c r="F158" s="455"/>
    </row>
    <row r="159" spans="1:6" x14ac:dyDescent="0.2">
      <c r="A159" s="455"/>
      <c r="B159" s="455"/>
      <c r="C159" s="455"/>
      <c r="D159" s="455"/>
      <c r="E159" s="455"/>
      <c r="F159" s="455"/>
    </row>
    <row r="160" spans="1:6" x14ac:dyDescent="0.2">
      <c r="A160" s="455"/>
      <c r="B160" s="455"/>
      <c r="C160" s="455"/>
      <c r="D160" s="455"/>
      <c r="E160" s="455"/>
      <c r="F160" s="455"/>
    </row>
    <row r="161" spans="1:6" x14ac:dyDescent="0.2">
      <c r="A161" s="455"/>
      <c r="B161" s="455"/>
      <c r="C161" s="455"/>
      <c r="D161" s="455"/>
      <c r="E161" s="455"/>
      <c r="F161" s="455"/>
    </row>
    <row r="162" spans="1:6" x14ac:dyDescent="0.2">
      <c r="A162" s="455"/>
      <c r="B162" s="455"/>
      <c r="C162" s="455"/>
      <c r="D162" s="455"/>
      <c r="E162" s="455"/>
      <c r="F162" s="455"/>
    </row>
    <row r="163" spans="1:6" x14ac:dyDescent="0.2">
      <c r="A163" s="455"/>
      <c r="B163" s="455"/>
      <c r="C163" s="455"/>
      <c r="D163" s="455"/>
      <c r="E163" s="455"/>
      <c r="F163" s="455"/>
    </row>
    <row r="164" spans="1:6" x14ac:dyDescent="0.2">
      <c r="A164" s="455"/>
      <c r="B164" s="455"/>
      <c r="C164" s="455"/>
      <c r="D164" s="455"/>
      <c r="E164" s="455"/>
      <c r="F164" s="455"/>
    </row>
    <row r="165" spans="1:6" x14ac:dyDescent="0.2">
      <c r="A165" s="455"/>
      <c r="B165" s="455"/>
      <c r="C165" s="455"/>
      <c r="D165" s="455"/>
      <c r="E165" s="455"/>
      <c r="F165" s="455"/>
    </row>
    <row r="166" spans="1:6" x14ac:dyDescent="0.2">
      <c r="A166" s="455"/>
      <c r="B166" s="455"/>
      <c r="C166" s="455"/>
      <c r="D166" s="455"/>
      <c r="E166" s="455"/>
      <c r="F166" s="455"/>
    </row>
    <row r="167" spans="1:6" x14ac:dyDescent="0.2">
      <c r="A167" s="455"/>
      <c r="B167" s="455"/>
      <c r="C167" s="455"/>
      <c r="D167" s="455"/>
      <c r="E167" s="455"/>
      <c r="F167" s="455"/>
    </row>
    <row r="168" spans="1:6" x14ac:dyDescent="0.2">
      <c r="A168" s="455"/>
      <c r="B168" s="455"/>
      <c r="C168" s="455"/>
      <c r="D168" s="455"/>
      <c r="E168" s="455"/>
      <c r="F168" s="455"/>
    </row>
    <row r="169" spans="1:6" x14ac:dyDescent="0.2">
      <c r="A169" s="455"/>
      <c r="B169" s="455"/>
      <c r="C169" s="455"/>
      <c r="D169" s="455"/>
      <c r="E169" s="455"/>
      <c r="F169" s="455"/>
    </row>
    <row r="170" spans="1:6" x14ac:dyDescent="0.2">
      <c r="A170" s="455"/>
      <c r="B170" s="455"/>
      <c r="C170" s="455"/>
      <c r="D170" s="455"/>
      <c r="E170" s="455"/>
      <c r="F170" s="455"/>
    </row>
    <row r="171" spans="1:6" x14ac:dyDescent="0.2">
      <c r="A171" s="455"/>
      <c r="B171" s="455"/>
      <c r="C171" s="455"/>
      <c r="D171" s="455"/>
      <c r="E171" s="455"/>
      <c r="F171" s="455"/>
    </row>
    <row r="172" spans="1:6" x14ac:dyDescent="0.2">
      <c r="A172" s="455"/>
      <c r="B172" s="455"/>
      <c r="C172" s="455"/>
      <c r="D172" s="455"/>
      <c r="E172" s="455"/>
      <c r="F172" s="455"/>
    </row>
    <row r="173" spans="1:6" x14ac:dyDescent="0.2">
      <c r="A173" s="455"/>
      <c r="B173" s="455"/>
      <c r="C173" s="455"/>
      <c r="D173" s="455"/>
      <c r="E173" s="455"/>
      <c r="F173" s="455"/>
    </row>
    <row r="174" spans="1:6" x14ac:dyDescent="0.2">
      <c r="A174" s="455"/>
      <c r="B174" s="455"/>
      <c r="C174" s="455"/>
      <c r="D174" s="455"/>
      <c r="E174" s="455"/>
      <c r="F174" s="455"/>
    </row>
    <row r="175" spans="1:6" x14ac:dyDescent="0.2">
      <c r="A175" s="455"/>
      <c r="B175" s="455"/>
      <c r="C175" s="455"/>
      <c r="D175" s="455"/>
      <c r="E175" s="455"/>
      <c r="F175" s="455"/>
    </row>
    <row r="176" spans="1:6" x14ac:dyDescent="0.2">
      <c r="A176" s="455"/>
      <c r="B176" s="455"/>
      <c r="C176" s="455"/>
      <c r="D176" s="455"/>
      <c r="E176" s="455"/>
      <c r="F176" s="455"/>
    </row>
    <row r="177" spans="1:6" x14ac:dyDescent="0.2">
      <c r="A177" s="455"/>
      <c r="B177" s="455"/>
      <c r="C177" s="455"/>
      <c r="D177" s="455"/>
      <c r="E177" s="455"/>
      <c r="F177" s="455"/>
    </row>
    <row r="178" spans="1:6" x14ac:dyDescent="0.2">
      <c r="A178" s="455"/>
      <c r="B178" s="455"/>
      <c r="C178" s="455"/>
      <c r="D178" s="455"/>
      <c r="E178" s="455"/>
      <c r="F178" s="455"/>
    </row>
    <row r="179" spans="1:6" x14ac:dyDescent="0.2">
      <c r="A179" s="455"/>
      <c r="B179" s="455"/>
      <c r="C179" s="455"/>
      <c r="D179" s="455"/>
      <c r="E179" s="455"/>
      <c r="F179" s="455"/>
    </row>
    <row r="180" spans="1:6" x14ac:dyDescent="0.2">
      <c r="A180" s="455"/>
      <c r="B180" s="455"/>
      <c r="C180" s="455"/>
      <c r="D180" s="455"/>
      <c r="E180" s="455"/>
      <c r="F180" s="455"/>
    </row>
    <row r="181" spans="1:6" x14ac:dyDescent="0.2">
      <c r="A181" s="455"/>
      <c r="B181" s="455"/>
      <c r="C181" s="455"/>
      <c r="D181" s="455"/>
      <c r="E181" s="455"/>
      <c r="F181" s="455"/>
    </row>
    <row r="182" spans="1:6" x14ac:dyDescent="0.2">
      <c r="A182" s="455"/>
      <c r="B182" s="455"/>
      <c r="C182" s="455"/>
      <c r="D182" s="455"/>
      <c r="E182" s="455"/>
      <c r="F182" s="455"/>
    </row>
    <row r="183" spans="1:6" x14ac:dyDescent="0.2">
      <c r="A183" s="455"/>
      <c r="B183" s="455"/>
      <c r="C183" s="455"/>
      <c r="D183" s="455"/>
      <c r="E183" s="455"/>
      <c r="F183" s="455"/>
    </row>
    <row r="184" spans="1:6" x14ac:dyDescent="0.2">
      <c r="A184" s="455"/>
      <c r="B184" s="455"/>
      <c r="C184" s="455"/>
      <c r="D184" s="455"/>
      <c r="E184" s="455"/>
      <c r="F184" s="455"/>
    </row>
    <row r="185" spans="1:6" x14ac:dyDescent="0.2">
      <c r="A185" s="455"/>
      <c r="B185" s="455"/>
      <c r="C185" s="455"/>
      <c r="D185" s="455"/>
      <c r="E185" s="455"/>
      <c r="F185" s="455"/>
    </row>
    <row r="186" spans="1:6" x14ac:dyDescent="0.2">
      <c r="A186" s="455"/>
      <c r="B186" s="455"/>
      <c r="C186" s="455"/>
      <c r="D186" s="455"/>
      <c r="E186" s="455"/>
      <c r="F186" s="455"/>
    </row>
    <row r="187" spans="1:6" x14ac:dyDescent="0.2">
      <c r="A187" s="455"/>
      <c r="B187" s="455"/>
      <c r="C187" s="455"/>
      <c r="D187" s="455"/>
      <c r="E187" s="455"/>
      <c r="F187" s="455"/>
    </row>
    <row r="188" spans="1:6" x14ac:dyDescent="0.2">
      <c r="A188" s="455"/>
      <c r="B188" s="455"/>
      <c r="C188" s="455"/>
      <c r="D188" s="455"/>
      <c r="E188" s="455"/>
      <c r="F188" s="455"/>
    </row>
    <row r="189" spans="1:6" x14ac:dyDescent="0.2">
      <c r="A189" s="455"/>
      <c r="B189" s="455"/>
      <c r="C189" s="455"/>
      <c r="D189" s="455"/>
      <c r="E189" s="455"/>
      <c r="F189" s="455"/>
    </row>
    <row r="190" spans="1:6" x14ac:dyDescent="0.2">
      <c r="A190" s="455"/>
      <c r="B190" s="455"/>
      <c r="C190" s="455"/>
      <c r="D190" s="455"/>
      <c r="E190" s="455"/>
      <c r="F190" s="455"/>
    </row>
    <row r="191" spans="1:6" x14ac:dyDescent="0.2">
      <c r="A191" s="455"/>
      <c r="B191" s="455"/>
      <c r="C191" s="455"/>
      <c r="D191" s="455"/>
      <c r="E191" s="455"/>
      <c r="F191" s="455"/>
    </row>
    <row r="192" spans="1:6" x14ac:dyDescent="0.2">
      <c r="A192" s="455"/>
      <c r="B192" s="455"/>
      <c r="C192" s="455"/>
      <c r="D192" s="455"/>
      <c r="E192" s="455"/>
      <c r="F192" s="455"/>
    </row>
    <row r="193" spans="1:6" x14ac:dyDescent="0.2">
      <c r="A193" s="455"/>
      <c r="B193" s="455"/>
      <c r="C193" s="455"/>
      <c r="D193" s="455"/>
      <c r="E193" s="455"/>
      <c r="F193" s="455"/>
    </row>
    <row r="194" spans="1:6" x14ac:dyDescent="0.2">
      <c r="A194" s="455"/>
      <c r="B194" s="455"/>
      <c r="C194" s="455"/>
      <c r="D194" s="455"/>
      <c r="E194" s="455"/>
      <c r="F194" s="455"/>
    </row>
    <row r="195" spans="1:6" x14ac:dyDescent="0.2">
      <c r="A195" s="455"/>
      <c r="B195" s="455"/>
      <c r="C195" s="455"/>
      <c r="D195" s="455"/>
      <c r="E195" s="455"/>
      <c r="F195" s="455"/>
    </row>
    <row r="196" spans="1:6" x14ac:dyDescent="0.2">
      <c r="A196" s="455"/>
      <c r="B196" s="455"/>
      <c r="C196" s="455"/>
      <c r="D196" s="455"/>
      <c r="E196" s="455"/>
      <c r="F196" s="455"/>
    </row>
    <row r="197" spans="1:6" x14ac:dyDescent="0.2">
      <c r="A197" s="455"/>
      <c r="B197" s="455"/>
      <c r="C197" s="455"/>
      <c r="D197" s="455"/>
      <c r="E197" s="455"/>
      <c r="F197" s="455"/>
    </row>
    <row r="198" spans="1:6" x14ac:dyDescent="0.2">
      <c r="A198" s="455"/>
      <c r="B198" s="455"/>
      <c r="C198" s="455"/>
      <c r="D198" s="455"/>
      <c r="E198" s="455"/>
      <c r="F198" s="455"/>
    </row>
    <row r="199" spans="1:6" x14ac:dyDescent="0.2">
      <c r="A199" s="455"/>
      <c r="B199" s="455"/>
      <c r="C199" s="455"/>
      <c r="D199" s="455"/>
      <c r="E199" s="455"/>
      <c r="F199" s="455"/>
    </row>
    <row r="200" spans="1:6" x14ac:dyDescent="0.2">
      <c r="A200" s="455"/>
      <c r="B200" s="455"/>
      <c r="C200" s="455"/>
      <c r="D200" s="455"/>
      <c r="E200" s="455"/>
      <c r="F200" s="455"/>
    </row>
    <row r="201" spans="1:6" x14ac:dyDescent="0.2">
      <c r="A201" s="455"/>
      <c r="B201" s="455"/>
      <c r="C201" s="455"/>
      <c r="D201" s="455"/>
      <c r="E201" s="455"/>
      <c r="F201" s="455"/>
    </row>
    <row r="202" spans="1:6" x14ac:dyDescent="0.2">
      <c r="A202" s="455"/>
      <c r="B202" s="455"/>
      <c r="C202" s="455"/>
      <c r="D202" s="455"/>
      <c r="E202" s="455"/>
      <c r="F202" s="455"/>
    </row>
    <row r="203" spans="1:6" x14ac:dyDescent="0.2">
      <c r="A203" s="455"/>
      <c r="B203" s="455"/>
      <c r="C203" s="455"/>
      <c r="D203" s="455"/>
      <c r="E203" s="455"/>
      <c r="F203" s="455"/>
    </row>
    <row r="204" spans="1:6" x14ac:dyDescent="0.2">
      <c r="A204" s="455"/>
      <c r="B204" s="455"/>
      <c r="C204" s="455"/>
      <c r="D204" s="455"/>
      <c r="E204" s="455"/>
      <c r="F204" s="455"/>
    </row>
    <row r="205" spans="1:6" x14ac:dyDescent="0.2">
      <c r="A205" s="455"/>
      <c r="B205" s="455"/>
      <c r="C205" s="455"/>
      <c r="D205" s="455"/>
      <c r="E205" s="455"/>
      <c r="F205" s="455"/>
    </row>
    <row r="206" spans="1:6" x14ac:dyDescent="0.2">
      <c r="A206" s="455"/>
      <c r="B206" s="455"/>
      <c r="C206" s="455"/>
      <c r="D206" s="455"/>
      <c r="E206" s="455"/>
      <c r="F206" s="455"/>
    </row>
    <row r="207" spans="1:6" x14ac:dyDescent="0.2">
      <c r="A207" s="455"/>
      <c r="B207" s="455"/>
      <c r="C207" s="455"/>
      <c r="D207" s="455"/>
      <c r="E207" s="455"/>
      <c r="F207" s="455"/>
    </row>
    <row r="208" spans="1:6" x14ac:dyDescent="0.2">
      <c r="A208" s="455"/>
      <c r="B208" s="455"/>
      <c r="C208" s="455"/>
      <c r="D208" s="455"/>
      <c r="E208" s="455"/>
      <c r="F208" s="455"/>
    </row>
    <row r="209" spans="1:6" x14ac:dyDescent="0.2">
      <c r="A209" s="455"/>
      <c r="B209" s="455"/>
      <c r="C209" s="455"/>
      <c r="D209" s="455"/>
      <c r="E209" s="455"/>
      <c r="F209" s="455"/>
    </row>
    <row r="210" spans="1:6" x14ac:dyDescent="0.2">
      <c r="A210" s="455"/>
      <c r="B210" s="455"/>
      <c r="C210" s="455"/>
      <c r="D210" s="455"/>
      <c r="E210" s="455"/>
      <c r="F210" s="455"/>
    </row>
    <row r="211" spans="1:6" x14ac:dyDescent="0.2">
      <c r="A211" s="455"/>
      <c r="B211" s="455"/>
      <c r="C211" s="455"/>
      <c r="D211" s="455"/>
      <c r="E211" s="455"/>
      <c r="F211" s="455"/>
    </row>
    <row r="212" spans="1:6" x14ac:dyDescent="0.2">
      <c r="A212" s="455"/>
      <c r="B212" s="455"/>
      <c r="C212" s="455"/>
      <c r="D212" s="455"/>
      <c r="E212" s="455"/>
      <c r="F212" s="455"/>
    </row>
    <row r="213" spans="1:6" x14ac:dyDescent="0.2">
      <c r="A213" s="455"/>
      <c r="B213" s="455"/>
      <c r="C213" s="455"/>
      <c r="D213" s="455"/>
      <c r="E213" s="455"/>
      <c r="F213" s="455"/>
    </row>
    <row r="214" spans="1:6" x14ac:dyDescent="0.2">
      <c r="A214" s="455"/>
      <c r="B214" s="455"/>
      <c r="C214" s="455"/>
      <c r="D214" s="455"/>
      <c r="E214" s="455"/>
      <c r="F214" s="455"/>
    </row>
    <row r="215" spans="1:6" x14ac:dyDescent="0.2">
      <c r="A215" s="455"/>
      <c r="B215" s="455"/>
      <c r="C215" s="455"/>
      <c r="D215" s="455"/>
      <c r="E215" s="455"/>
      <c r="F215" s="455"/>
    </row>
    <row r="216" spans="1:6" x14ac:dyDescent="0.2">
      <c r="A216" s="455"/>
      <c r="B216" s="455"/>
      <c r="C216" s="455"/>
      <c r="D216" s="455"/>
      <c r="E216" s="455"/>
      <c r="F216" s="455"/>
    </row>
    <row r="217" spans="1:6" x14ac:dyDescent="0.2">
      <c r="A217" s="455"/>
      <c r="B217" s="455"/>
      <c r="C217" s="455"/>
      <c r="D217" s="455"/>
      <c r="E217" s="455"/>
      <c r="F217" s="455"/>
    </row>
    <row r="218" spans="1:6" x14ac:dyDescent="0.2">
      <c r="A218" s="455"/>
      <c r="B218" s="455"/>
      <c r="C218" s="455"/>
      <c r="D218" s="455"/>
      <c r="E218" s="455"/>
      <c r="F218" s="455"/>
    </row>
    <row r="219" spans="1:6" x14ac:dyDescent="0.2">
      <c r="A219" s="455"/>
      <c r="B219" s="455"/>
      <c r="C219" s="455"/>
      <c r="D219" s="455"/>
      <c r="E219" s="455"/>
      <c r="F219" s="455"/>
    </row>
    <row r="220" spans="1:6" x14ac:dyDescent="0.2">
      <c r="A220" s="455"/>
      <c r="B220" s="455"/>
      <c r="C220" s="455"/>
      <c r="D220" s="455"/>
      <c r="E220" s="455"/>
      <c r="F220" s="455"/>
    </row>
    <row r="221" spans="1:6" x14ac:dyDescent="0.2">
      <c r="A221" s="455"/>
      <c r="B221" s="455"/>
      <c r="C221" s="455"/>
      <c r="D221" s="455"/>
      <c r="E221" s="455"/>
      <c r="F221" s="455"/>
    </row>
    <row r="222" spans="1:6" x14ac:dyDescent="0.2">
      <c r="A222" s="455"/>
      <c r="B222" s="455"/>
      <c r="C222" s="455"/>
      <c r="D222" s="455"/>
      <c r="E222" s="455"/>
      <c r="F222" s="455"/>
    </row>
    <row r="223" spans="1:6" x14ac:dyDescent="0.2">
      <c r="A223" s="455"/>
      <c r="B223" s="455"/>
      <c r="C223" s="455"/>
      <c r="D223" s="455"/>
      <c r="E223" s="455"/>
      <c r="F223" s="455"/>
    </row>
    <row r="224" spans="1:6" x14ac:dyDescent="0.2">
      <c r="A224" s="455"/>
      <c r="B224" s="455"/>
      <c r="C224" s="455"/>
      <c r="D224" s="455"/>
      <c r="E224" s="455"/>
      <c r="F224" s="455"/>
    </row>
    <row r="225" spans="1:6" x14ac:dyDescent="0.2">
      <c r="A225" s="455"/>
      <c r="B225" s="455"/>
      <c r="C225" s="455"/>
      <c r="D225" s="455"/>
      <c r="E225" s="455"/>
      <c r="F225" s="455"/>
    </row>
    <row r="226" spans="1:6" x14ac:dyDescent="0.2">
      <c r="A226" s="455"/>
      <c r="B226" s="455"/>
      <c r="C226" s="455"/>
      <c r="D226" s="455"/>
      <c r="E226" s="455"/>
      <c r="F226" s="455"/>
    </row>
    <row r="227" spans="1:6" x14ac:dyDescent="0.2">
      <c r="A227" s="455"/>
      <c r="B227" s="455"/>
      <c r="C227" s="455"/>
      <c r="D227" s="455"/>
      <c r="E227" s="455"/>
      <c r="F227" s="455"/>
    </row>
    <row r="228" spans="1:6" x14ac:dyDescent="0.2">
      <c r="A228" s="455"/>
      <c r="B228" s="455"/>
      <c r="C228" s="455"/>
      <c r="D228" s="455"/>
      <c r="E228" s="455"/>
      <c r="F228" s="455"/>
    </row>
    <row r="229" spans="1:6" x14ac:dyDescent="0.2">
      <c r="A229" s="455"/>
      <c r="B229" s="455"/>
      <c r="C229" s="455"/>
      <c r="D229" s="455"/>
      <c r="E229" s="455"/>
      <c r="F229" s="455"/>
    </row>
    <row r="230" spans="1:6" x14ac:dyDescent="0.2">
      <c r="A230" s="455"/>
      <c r="B230" s="455"/>
      <c r="C230" s="455"/>
      <c r="D230" s="455"/>
      <c r="E230" s="455"/>
      <c r="F230" s="455"/>
    </row>
    <row r="231" spans="1:6" x14ac:dyDescent="0.2">
      <c r="A231" s="455"/>
      <c r="B231" s="455"/>
      <c r="C231" s="455"/>
      <c r="D231" s="455"/>
      <c r="E231" s="455"/>
      <c r="F231" s="455"/>
    </row>
    <row r="232" spans="1:6" x14ac:dyDescent="0.2">
      <c r="A232" s="455"/>
      <c r="B232" s="455"/>
      <c r="C232" s="455"/>
      <c r="D232" s="455"/>
      <c r="E232" s="455"/>
      <c r="F232" s="455"/>
    </row>
    <row r="233" spans="1:6" x14ac:dyDescent="0.2">
      <c r="A233" s="455"/>
      <c r="B233" s="455"/>
      <c r="C233" s="455"/>
      <c r="D233" s="455"/>
      <c r="E233" s="455"/>
      <c r="F233" s="455"/>
    </row>
    <row r="234" spans="1:6" x14ac:dyDescent="0.2">
      <c r="A234" s="455"/>
      <c r="B234" s="455"/>
      <c r="C234" s="455"/>
      <c r="D234" s="455"/>
      <c r="E234" s="455"/>
      <c r="F234" s="455"/>
    </row>
    <row r="235" spans="1:6" x14ac:dyDescent="0.2">
      <c r="A235" s="455"/>
      <c r="B235" s="455"/>
      <c r="C235" s="455"/>
      <c r="D235" s="455"/>
      <c r="E235" s="455"/>
      <c r="F235" s="455"/>
    </row>
    <row r="236" spans="1:6" x14ac:dyDescent="0.2">
      <c r="A236" s="455"/>
      <c r="B236" s="455"/>
      <c r="C236" s="455"/>
      <c r="D236" s="455"/>
      <c r="E236" s="455"/>
      <c r="F236" s="455"/>
    </row>
    <row r="237" spans="1:6" x14ac:dyDescent="0.2">
      <c r="A237" s="455"/>
      <c r="B237" s="455"/>
      <c r="C237" s="455"/>
      <c r="D237" s="455"/>
      <c r="E237" s="455"/>
      <c r="F237" s="455"/>
    </row>
    <row r="238" spans="1:6" x14ac:dyDescent="0.2">
      <c r="A238" s="455"/>
      <c r="B238" s="455"/>
      <c r="C238" s="455"/>
      <c r="D238" s="455"/>
      <c r="E238" s="455"/>
      <c r="F238" s="455"/>
    </row>
    <row r="239" spans="1:6" x14ac:dyDescent="0.2">
      <c r="A239" s="455"/>
      <c r="B239" s="455"/>
      <c r="C239" s="455"/>
      <c r="D239" s="455"/>
      <c r="E239" s="455"/>
      <c r="F239" s="455"/>
    </row>
    <row r="240" spans="1:6" x14ac:dyDescent="0.2">
      <c r="A240" s="455"/>
      <c r="B240" s="455"/>
      <c r="C240" s="455"/>
      <c r="D240" s="455"/>
      <c r="E240" s="455"/>
      <c r="F240" s="455"/>
    </row>
    <row r="241" spans="1:6" x14ac:dyDescent="0.2">
      <c r="A241" s="455"/>
      <c r="B241" s="455"/>
      <c r="C241" s="455"/>
      <c r="D241" s="455"/>
      <c r="E241" s="455"/>
      <c r="F241" s="455"/>
    </row>
    <row r="242" spans="1:6" x14ac:dyDescent="0.2">
      <c r="A242" s="455"/>
      <c r="B242" s="455"/>
      <c r="C242" s="455"/>
      <c r="D242" s="455"/>
      <c r="E242" s="455"/>
      <c r="F242" s="455"/>
    </row>
    <row r="243" spans="1:6" x14ac:dyDescent="0.2">
      <c r="A243" s="455"/>
      <c r="B243" s="455"/>
      <c r="C243" s="455"/>
      <c r="D243" s="455"/>
      <c r="E243" s="455"/>
      <c r="F243" s="455"/>
    </row>
    <row r="244" spans="1:6" x14ac:dyDescent="0.2">
      <c r="A244" s="455"/>
      <c r="B244" s="455"/>
      <c r="C244" s="455"/>
      <c r="D244" s="455"/>
      <c r="E244" s="455"/>
      <c r="F244" s="455"/>
    </row>
    <row r="245" spans="1:6" x14ac:dyDescent="0.2">
      <c r="A245" s="455"/>
      <c r="B245" s="455"/>
      <c r="C245" s="455"/>
      <c r="D245" s="455"/>
      <c r="E245" s="455"/>
      <c r="F245" s="455"/>
    </row>
    <row r="246" spans="1:6" x14ac:dyDescent="0.2">
      <c r="A246" s="455"/>
      <c r="B246" s="455"/>
      <c r="C246" s="455"/>
      <c r="D246" s="455"/>
      <c r="E246" s="455"/>
      <c r="F246" s="455"/>
    </row>
    <row r="247" spans="1:6" x14ac:dyDescent="0.2">
      <c r="A247" s="455"/>
      <c r="B247" s="455"/>
      <c r="C247" s="455"/>
      <c r="D247" s="455"/>
      <c r="E247" s="455"/>
      <c r="F247" s="455"/>
    </row>
    <row r="248" spans="1:6" x14ac:dyDescent="0.2">
      <c r="A248" s="455"/>
      <c r="B248" s="455"/>
      <c r="C248" s="455"/>
      <c r="D248" s="455"/>
      <c r="E248" s="455"/>
      <c r="F248" s="455"/>
    </row>
    <row r="249" spans="1:6" x14ac:dyDescent="0.2">
      <c r="A249" s="455"/>
      <c r="B249" s="455"/>
      <c r="C249" s="455"/>
      <c r="D249" s="455"/>
      <c r="E249" s="455"/>
      <c r="F249" s="455"/>
    </row>
    <row r="250" spans="1:6" x14ac:dyDescent="0.2">
      <c r="A250" s="455"/>
      <c r="B250" s="455"/>
      <c r="C250" s="455"/>
      <c r="D250" s="455"/>
      <c r="E250" s="455"/>
      <c r="F250" s="455"/>
    </row>
    <row r="251" spans="1:6" x14ac:dyDescent="0.2">
      <c r="A251" s="455"/>
      <c r="B251" s="455"/>
      <c r="C251" s="455"/>
      <c r="D251" s="455"/>
      <c r="E251" s="455"/>
      <c r="F251" s="455"/>
    </row>
    <row r="252" spans="1:6" x14ac:dyDescent="0.2">
      <c r="A252" s="455"/>
      <c r="B252" s="455"/>
      <c r="C252" s="455"/>
      <c r="D252" s="455"/>
      <c r="E252" s="455"/>
      <c r="F252" s="455"/>
    </row>
    <row r="253" spans="1:6" x14ac:dyDescent="0.2">
      <c r="A253" s="455"/>
      <c r="B253" s="455"/>
      <c r="C253" s="455"/>
      <c r="D253" s="455"/>
      <c r="E253" s="455"/>
      <c r="F253" s="455"/>
    </row>
    <row r="254" spans="1:6" x14ac:dyDescent="0.2">
      <c r="A254" s="455"/>
      <c r="B254" s="455"/>
      <c r="C254" s="455"/>
      <c r="D254" s="455"/>
      <c r="E254" s="455"/>
      <c r="F254" s="455"/>
    </row>
    <row r="255" spans="1:6" x14ac:dyDescent="0.2">
      <c r="A255" s="455"/>
      <c r="B255" s="455"/>
      <c r="C255" s="455"/>
      <c r="D255" s="455"/>
      <c r="E255" s="455"/>
      <c r="F255" s="455"/>
    </row>
    <row r="256" spans="1:6" x14ac:dyDescent="0.2">
      <c r="A256" s="455"/>
      <c r="B256" s="455"/>
      <c r="C256" s="455"/>
      <c r="D256" s="455"/>
      <c r="E256" s="455"/>
      <c r="F256" s="455"/>
    </row>
    <row r="257" spans="1:6" x14ac:dyDescent="0.2">
      <c r="A257" s="455"/>
      <c r="B257" s="455"/>
      <c r="C257" s="455"/>
      <c r="D257" s="455"/>
      <c r="E257" s="455"/>
      <c r="F257" s="455"/>
    </row>
    <row r="258" spans="1:6" x14ac:dyDescent="0.2">
      <c r="A258" s="455"/>
      <c r="B258" s="455"/>
      <c r="C258" s="455"/>
      <c r="D258" s="455"/>
      <c r="E258" s="455"/>
      <c r="F258" s="455"/>
    </row>
    <row r="259" spans="1:6" x14ac:dyDescent="0.2">
      <c r="A259" s="455"/>
      <c r="B259" s="455"/>
      <c r="C259" s="455"/>
      <c r="D259" s="455"/>
      <c r="E259" s="455"/>
      <c r="F259" s="455"/>
    </row>
    <row r="260" spans="1:6" x14ac:dyDescent="0.2">
      <c r="A260" s="455"/>
      <c r="B260" s="455"/>
      <c r="C260" s="455"/>
      <c r="D260" s="455"/>
      <c r="E260" s="455"/>
      <c r="F260" s="455"/>
    </row>
    <row r="261" spans="1:6" x14ac:dyDescent="0.2">
      <c r="A261" s="455"/>
      <c r="B261" s="455"/>
      <c r="C261" s="455"/>
      <c r="D261" s="455"/>
      <c r="E261" s="455"/>
      <c r="F261" s="455"/>
    </row>
    <row r="262" spans="1:6" x14ac:dyDescent="0.2">
      <c r="A262" s="455"/>
      <c r="B262" s="455"/>
      <c r="C262" s="455"/>
      <c r="D262" s="455"/>
      <c r="E262" s="455"/>
      <c r="F262" s="455"/>
    </row>
    <row r="263" spans="1:6" x14ac:dyDescent="0.2">
      <c r="A263" s="455"/>
      <c r="B263" s="455"/>
      <c r="C263" s="455"/>
      <c r="D263" s="455"/>
      <c r="E263" s="455"/>
      <c r="F263" s="455"/>
    </row>
    <row r="264" spans="1:6" x14ac:dyDescent="0.2">
      <c r="A264" s="455"/>
      <c r="B264" s="455"/>
      <c r="C264" s="455"/>
      <c r="D264" s="455"/>
      <c r="E264" s="455"/>
      <c r="F264" s="455"/>
    </row>
    <row r="265" spans="1:6" x14ac:dyDescent="0.2">
      <c r="A265" s="455"/>
      <c r="B265" s="455"/>
      <c r="C265" s="455"/>
      <c r="D265" s="455"/>
      <c r="E265" s="455"/>
      <c r="F265" s="455"/>
    </row>
    <row r="266" spans="1:6" x14ac:dyDescent="0.2">
      <c r="A266" s="455"/>
      <c r="B266" s="455"/>
      <c r="C266" s="455"/>
      <c r="D266" s="455"/>
      <c r="E266" s="455"/>
      <c r="F266" s="455"/>
    </row>
    <row r="267" spans="1:6" x14ac:dyDescent="0.2">
      <c r="A267" s="455"/>
      <c r="B267" s="455"/>
      <c r="C267" s="455"/>
      <c r="D267" s="455"/>
      <c r="E267" s="455"/>
      <c r="F267" s="455"/>
    </row>
    <row r="268" spans="1:6" x14ac:dyDescent="0.2">
      <c r="A268" s="455"/>
      <c r="B268" s="455"/>
      <c r="C268" s="455"/>
      <c r="D268" s="455"/>
      <c r="E268" s="455"/>
      <c r="F268" s="455"/>
    </row>
    <row r="269" spans="1:6" x14ac:dyDescent="0.2">
      <c r="A269" s="455"/>
      <c r="B269" s="455"/>
      <c r="C269" s="455"/>
      <c r="D269" s="455"/>
      <c r="E269" s="455"/>
      <c r="F269" s="455"/>
    </row>
    <row r="270" spans="1:6" x14ac:dyDescent="0.2">
      <c r="A270" s="455"/>
      <c r="B270" s="455"/>
      <c r="C270" s="455"/>
      <c r="D270" s="455"/>
      <c r="E270" s="455"/>
      <c r="F270" s="455"/>
    </row>
    <row r="271" spans="1:6" x14ac:dyDescent="0.2">
      <c r="A271" s="455"/>
      <c r="B271" s="455"/>
      <c r="C271" s="455"/>
      <c r="D271" s="455"/>
      <c r="E271" s="455"/>
      <c r="F271" s="455"/>
    </row>
    <row r="272" spans="1:6" x14ac:dyDescent="0.2">
      <c r="A272" s="455"/>
      <c r="B272" s="455"/>
      <c r="C272" s="455"/>
      <c r="D272" s="455"/>
      <c r="E272" s="455"/>
      <c r="F272" s="455"/>
    </row>
    <row r="273" spans="1:6" x14ac:dyDescent="0.2">
      <c r="A273" s="455"/>
      <c r="B273" s="455"/>
      <c r="C273" s="455"/>
      <c r="D273" s="455"/>
      <c r="E273" s="455"/>
      <c r="F273" s="455"/>
    </row>
    <row r="274" spans="1:6" x14ac:dyDescent="0.2">
      <c r="A274" s="455"/>
      <c r="B274" s="455"/>
      <c r="C274" s="455"/>
      <c r="D274" s="455"/>
      <c r="E274" s="455"/>
      <c r="F274" s="455"/>
    </row>
    <row r="275" spans="1:6" x14ac:dyDescent="0.2">
      <c r="A275" s="455"/>
      <c r="B275" s="455"/>
      <c r="C275" s="455"/>
      <c r="D275" s="455"/>
      <c r="E275" s="455"/>
      <c r="F275" s="455"/>
    </row>
    <row r="276" spans="1:6" x14ac:dyDescent="0.2">
      <c r="A276" s="455"/>
      <c r="B276" s="455"/>
      <c r="C276" s="455"/>
      <c r="D276" s="455"/>
      <c r="E276" s="455"/>
      <c r="F276" s="455"/>
    </row>
    <row r="277" spans="1:6" x14ac:dyDescent="0.2">
      <c r="A277" s="455"/>
      <c r="B277" s="455"/>
      <c r="C277" s="455"/>
      <c r="D277" s="455"/>
      <c r="E277" s="455"/>
      <c r="F277" s="455"/>
    </row>
    <row r="278" spans="1:6" x14ac:dyDescent="0.2">
      <c r="A278" s="455"/>
      <c r="B278" s="455"/>
      <c r="C278" s="455"/>
      <c r="D278" s="455"/>
      <c r="E278" s="455"/>
      <c r="F278" s="455"/>
    </row>
    <row r="279" spans="1:6" x14ac:dyDescent="0.2">
      <c r="A279" s="455"/>
      <c r="B279" s="455"/>
      <c r="C279" s="455"/>
      <c r="D279" s="455"/>
      <c r="E279" s="455"/>
      <c r="F279" s="455"/>
    </row>
    <row r="280" spans="1:6" x14ac:dyDescent="0.2">
      <c r="A280" s="455"/>
      <c r="B280" s="455"/>
      <c r="C280" s="455"/>
      <c r="D280" s="455"/>
      <c r="E280" s="455"/>
      <c r="F280" s="455"/>
    </row>
    <row r="281" spans="1:6" x14ac:dyDescent="0.2">
      <c r="A281" s="455"/>
      <c r="B281" s="455"/>
      <c r="C281" s="455"/>
      <c r="D281" s="455"/>
      <c r="E281" s="455"/>
      <c r="F281" s="455"/>
    </row>
    <row r="282" spans="1:6" x14ac:dyDescent="0.2">
      <c r="A282" s="455"/>
      <c r="B282" s="455"/>
      <c r="C282" s="455"/>
      <c r="D282" s="455"/>
      <c r="E282" s="455"/>
      <c r="F282" s="455"/>
    </row>
    <row r="283" spans="1:6" x14ac:dyDescent="0.2">
      <c r="A283" s="455"/>
      <c r="B283" s="455"/>
      <c r="C283" s="455"/>
      <c r="D283" s="455"/>
      <c r="E283" s="455"/>
      <c r="F283" s="455"/>
    </row>
    <row r="284" spans="1:6" x14ac:dyDescent="0.2">
      <c r="A284" s="455"/>
      <c r="B284" s="455"/>
      <c r="C284" s="455"/>
      <c r="D284" s="455"/>
      <c r="E284" s="455"/>
      <c r="F284" s="455"/>
    </row>
    <row r="285" spans="1:6" x14ac:dyDescent="0.2">
      <c r="A285" s="455"/>
      <c r="B285" s="455"/>
      <c r="C285" s="455"/>
      <c r="D285" s="455"/>
      <c r="E285" s="455"/>
      <c r="F285" s="455"/>
    </row>
    <row r="286" spans="1:6" x14ac:dyDescent="0.2">
      <c r="A286" s="455"/>
      <c r="B286" s="455"/>
      <c r="C286" s="455"/>
      <c r="D286" s="455"/>
      <c r="E286" s="455"/>
      <c r="F286" s="455"/>
    </row>
    <row r="287" spans="1:6" x14ac:dyDescent="0.2">
      <c r="A287" s="455"/>
      <c r="B287" s="455"/>
      <c r="C287" s="455"/>
      <c r="D287" s="455"/>
      <c r="E287" s="455"/>
      <c r="F287" s="455"/>
    </row>
    <row r="288" spans="1:6" x14ac:dyDescent="0.2">
      <c r="A288" s="455"/>
      <c r="B288" s="455"/>
      <c r="C288" s="455"/>
      <c r="D288" s="455"/>
      <c r="E288" s="455"/>
      <c r="F288" s="455"/>
    </row>
    <row r="289" spans="1:6" x14ac:dyDescent="0.2">
      <c r="A289" s="455"/>
      <c r="B289" s="455"/>
      <c r="C289" s="455"/>
      <c r="D289" s="455"/>
      <c r="E289" s="455"/>
      <c r="F289" s="455"/>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4" customWidth="1"/>
    <col min="2" max="2" width="78.75" style="464" customWidth="1"/>
    <col min="3" max="5" width="10.25" style="464"/>
    <col min="6" max="6" width="4.25" style="464" customWidth="1"/>
    <col min="7" max="256" width="10.25" style="464"/>
    <col min="257" max="257" width="1.25" style="464" customWidth="1"/>
    <col min="258" max="258" width="78.75" style="464" customWidth="1"/>
    <col min="259" max="261" width="10.25" style="464"/>
    <col min="262" max="262" width="4.25" style="464" customWidth="1"/>
    <col min="263" max="512" width="10.25" style="464"/>
    <col min="513" max="513" width="1.25" style="464" customWidth="1"/>
    <col min="514" max="514" width="78.75" style="464" customWidth="1"/>
    <col min="515" max="517" width="10.25" style="464"/>
    <col min="518" max="518" width="4.25" style="464" customWidth="1"/>
    <col min="519" max="768" width="10.25" style="464"/>
    <col min="769" max="769" width="1.25" style="464" customWidth="1"/>
    <col min="770" max="770" width="78.75" style="464" customWidth="1"/>
    <col min="771" max="773" width="10.25" style="464"/>
    <col min="774" max="774" width="4.25" style="464" customWidth="1"/>
    <col min="775" max="1024" width="10.25" style="464"/>
    <col min="1025" max="1025" width="1.25" style="464" customWidth="1"/>
    <col min="1026" max="1026" width="78.75" style="464" customWidth="1"/>
    <col min="1027" max="1029" width="10.25" style="464"/>
    <col min="1030" max="1030" width="4.25" style="464" customWidth="1"/>
    <col min="1031" max="1280" width="10.25" style="464"/>
    <col min="1281" max="1281" width="1.25" style="464" customWidth="1"/>
    <col min="1282" max="1282" width="78.75" style="464" customWidth="1"/>
    <col min="1283" max="1285" width="10.25" style="464"/>
    <col min="1286" max="1286" width="4.25" style="464" customWidth="1"/>
    <col min="1287" max="1536" width="10.25" style="464"/>
    <col min="1537" max="1537" width="1.25" style="464" customWidth="1"/>
    <col min="1538" max="1538" width="78.75" style="464" customWidth="1"/>
    <col min="1539" max="1541" width="10.25" style="464"/>
    <col min="1542" max="1542" width="4.25" style="464" customWidth="1"/>
    <col min="1543" max="1792" width="10.25" style="464"/>
    <col min="1793" max="1793" width="1.25" style="464" customWidth="1"/>
    <col min="1794" max="1794" width="78.75" style="464" customWidth="1"/>
    <col min="1795" max="1797" width="10.25" style="464"/>
    <col min="1798" max="1798" width="4.25" style="464" customWidth="1"/>
    <col min="1799" max="2048" width="10.25" style="464"/>
    <col min="2049" max="2049" width="1.25" style="464" customWidth="1"/>
    <col min="2050" max="2050" width="78.75" style="464" customWidth="1"/>
    <col min="2051" max="2053" width="10.25" style="464"/>
    <col min="2054" max="2054" width="4.25" style="464" customWidth="1"/>
    <col min="2055" max="2304" width="10.25" style="464"/>
    <col min="2305" max="2305" width="1.25" style="464" customWidth="1"/>
    <col min="2306" max="2306" width="78.75" style="464" customWidth="1"/>
    <col min="2307" max="2309" width="10.25" style="464"/>
    <col min="2310" max="2310" width="4.25" style="464" customWidth="1"/>
    <col min="2311" max="2560" width="10.25" style="464"/>
    <col min="2561" max="2561" width="1.25" style="464" customWidth="1"/>
    <col min="2562" max="2562" width="78.75" style="464" customWidth="1"/>
    <col min="2563" max="2565" width="10.25" style="464"/>
    <col min="2566" max="2566" width="4.25" style="464" customWidth="1"/>
    <col min="2567" max="2816" width="10.25" style="464"/>
    <col min="2817" max="2817" width="1.25" style="464" customWidth="1"/>
    <col min="2818" max="2818" width="78.75" style="464" customWidth="1"/>
    <col min="2819" max="2821" width="10.25" style="464"/>
    <col min="2822" max="2822" width="4.25" style="464" customWidth="1"/>
    <col min="2823" max="3072" width="10.25" style="464"/>
    <col min="3073" max="3073" width="1.25" style="464" customWidth="1"/>
    <col min="3074" max="3074" width="78.75" style="464" customWidth="1"/>
    <col min="3075" max="3077" width="10.25" style="464"/>
    <col min="3078" max="3078" width="4.25" style="464" customWidth="1"/>
    <col min="3079" max="3328" width="10.25" style="464"/>
    <col min="3329" max="3329" width="1.25" style="464" customWidth="1"/>
    <col min="3330" max="3330" width="78.75" style="464" customWidth="1"/>
    <col min="3331" max="3333" width="10.25" style="464"/>
    <col min="3334" max="3334" width="4.25" style="464" customWidth="1"/>
    <col min="3335" max="3584" width="10.25" style="464"/>
    <col min="3585" max="3585" width="1.25" style="464" customWidth="1"/>
    <col min="3586" max="3586" width="78.75" style="464" customWidth="1"/>
    <col min="3587" max="3589" width="10.25" style="464"/>
    <col min="3590" max="3590" width="4.25" style="464" customWidth="1"/>
    <col min="3591" max="3840" width="10.25" style="464"/>
    <col min="3841" max="3841" width="1.25" style="464" customWidth="1"/>
    <col min="3842" max="3842" width="78.75" style="464" customWidth="1"/>
    <col min="3843" max="3845" width="10.25" style="464"/>
    <col min="3846" max="3846" width="4.25" style="464" customWidth="1"/>
    <col min="3847" max="4096" width="10.25" style="464"/>
    <col min="4097" max="4097" width="1.25" style="464" customWidth="1"/>
    <col min="4098" max="4098" width="78.75" style="464" customWidth="1"/>
    <col min="4099" max="4101" width="10.25" style="464"/>
    <col min="4102" max="4102" width="4.25" style="464" customWidth="1"/>
    <col min="4103" max="4352" width="10.25" style="464"/>
    <col min="4353" max="4353" width="1.25" style="464" customWidth="1"/>
    <col min="4354" max="4354" width="78.75" style="464" customWidth="1"/>
    <col min="4355" max="4357" width="10.25" style="464"/>
    <col min="4358" max="4358" width="4.25" style="464" customWidth="1"/>
    <col min="4359" max="4608" width="10.25" style="464"/>
    <col min="4609" max="4609" width="1.25" style="464" customWidth="1"/>
    <col min="4610" max="4610" width="78.75" style="464" customWidth="1"/>
    <col min="4611" max="4613" width="10.25" style="464"/>
    <col min="4614" max="4614" width="4.25" style="464" customWidth="1"/>
    <col min="4615" max="4864" width="10.25" style="464"/>
    <col min="4865" max="4865" width="1.25" style="464" customWidth="1"/>
    <col min="4866" max="4866" width="78.75" style="464" customWidth="1"/>
    <col min="4867" max="4869" width="10.25" style="464"/>
    <col min="4870" max="4870" width="4.25" style="464" customWidth="1"/>
    <col min="4871" max="5120" width="10.25" style="464"/>
    <col min="5121" max="5121" width="1.25" style="464" customWidth="1"/>
    <col min="5122" max="5122" width="78.75" style="464" customWidth="1"/>
    <col min="5123" max="5125" width="10.25" style="464"/>
    <col min="5126" max="5126" width="4.25" style="464" customWidth="1"/>
    <col min="5127" max="5376" width="10.25" style="464"/>
    <col min="5377" max="5377" width="1.25" style="464" customWidth="1"/>
    <col min="5378" max="5378" width="78.75" style="464" customWidth="1"/>
    <col min="5379" max="5381" width="10.25" style="464"/>
    <col min="5382" max="5382" width="4.25" style="464" customWidth="1"/>
    <col min="5383" max="5632" width="10.25" style="464"/>
    <col min="5633" max="5633" width="1.25" style="464" customWidth="1"/>
    <col min="5634" max="5634" width="78.75" style="464" customWidth="1"/>
    <col min="5635" max="5637" width="10.25" style="464"/>
    <col min="5638" max="5638" width="4.25" style="464" customWidth="1"/>
    <col min="5639" max="5888" width="10.25" style="464"/>
    <col min="5889" max="5889" width="1.25" style="464" customWidth="1"/>
    <col min="5890" max="5890" width="78.75" style="464" customWidth="1"/>
    <col min="5891" max="5893" width="10.25" style="464"/>
    <col min="5894" max="5894" width="4.25" style="464" customWidth="1"/>
    <col min="5895" max="6144" width="10.25" style="464"/>
    <col min="6145" max="6145" width="1.25" style="464" customWidth="1"/>
    <col min="6146" max="6146" width="78.75" style="464" customWidth="1"/>
    <col min="6147" max="6149" width="10.25" style="464"/>
    <col min="6150" max="6150" width="4.25" style="464" customWidth="1"/>
    <col min="6151" max="6400" width="10.25" style="464"/>
    <col min="6401" max="6401" width="1.25" style="464" customWidth="1"/>
    <col min="6402" max="6402" width="78.75" style="464" customWidth="1"/>
    <col min="6403" max="6405" width="10.25" style="464"/>
    <col min="6406" max="6406" width="4.25" style="464" customWidth="1"/>
    <col min="6407" max="6656" width="10.25" style="464"/>
    <col min="6657" max="6657" width="1.25" style="464" customWidth="1"/>
    <col min="6658" max="6658" width="78.75" style="464" customWidth="1"/>
    <col min="6659" max="6661" width="10.25" style="464"/>
    <col min="6662" max="6662" width="4.25" style="464" customWidth="1"/>
    <col min="6663" max="6912" width="10.25" style="464"/>
    <col min="6913" max="6913" width="1.25" style="464" customWidth="1"/>
    <col min="6914" max="6914" width="78.75" style="464" customWidth="1"/>
    <col min="6915" max="6917" width="10.25" style="464"/>
    <col min="6918" max="6918" width="4.25" style="464" customWidth="1"/>
    <col min="6919" max="7168" width="10.25" style="464"/>
    <col min="7169" max="7169" width="1.25" style="464" customWidth="1"/>
    <col min="7170" max="7170" width="78.75" style="464" customWidth="1"/>
    <col min="7171" max="7173" width="10.25" style="464"/>
    <col min="7174" max="7174" width="4.25" style="464" customWidth="1"/>
    <col min="7175" max="7424" width="10.25" style="464"/>
    <col min="7425" max="7425" width="1.25" style="464" customWidth="1"/>
    <col min="7426" max="7426" width="78.75" style="464" customWidth="1"/>
    <col min="7427" max="7429" width="10.25" style="464"/>
    <col min="7430" max="7430" width="4.25" style="464" customWidth="1"/>
    <col min="7431" max="7680" width="10.25" style="464"/>
    <col min="7681" max="7681" width="1.25" style="464" customWidth="1"/>
    <col min="7682" max="7682" width="78.75" style="464" customWidth="1"/>
    <col min="7683" max="7685" width="10.25" style="464"/>
    <col min="7686" max="7686" width="4.25" style="464" customWidth="1"/>
    <col min="7687" max="7936" width="10.25" style="464"/>
    <col min="7937" max="7937" width="1.25" style="464" customWidth="1"/>
    <col min="7938" max="7938" width="78.75" style="464" customWidth="1"/>
    <col min="7939" max="7941" width="10.25" style="464"/>
    <col min="7942" max="7942" width="4.25" style="464" customWidth="1"/>
    <col min="7943" max="8192" width="10.25" style="464"/>
    <col min="8193" max="8193" width="1.25" style="464" customWidth="1"/>
    <col min="8194" max="8194" width="78.75" style="464" customWidth="1"/>
    <col min="8195" max="8197" width="10.25" style="464"/>
    <col min="8198" max="8198" width="4.25" style="464" customWidth="1"/>
    <col min="8199" max="8448" width="10.25" style="464"/>
    <col min="8449" max="8449" width="1.25" style="464" customWidth="1"/>
    <col min="8450" max="8450" width="78.75" style="464" customWidth="1"/>
    <col min="8451" max="8453" width="10.25" style="464"/>
    <col min="8454" max="8454" width="4.25" style="464" customWidth="1"/>
    <col min="8455" max="8704" width="10.25" style="464"/>
    <col min="8705" max="8705" width="1.25" style="464" customWidth="1"/>
    <col min="8706" max="8706" width="78.75" style="464" customWidth="1"/>
    <col min="8707" max="8709" width="10.25" style="464"/>
    <col min="8710" max="8710" width="4.25" style="464" customWidth="1"/>
    <col min="8711" max="8960" width="10.25" style="464"/>
    <col min="8961" max="8961" width="1.25" style="464" customWidth="1"/>
    <col min="8962" max="8962" width="78.75" style="464" customWidth="1"/>
    <col min="8963" max="8965" width="10.25" style="464"/>
    <col min="8966" max="8966" width="4.25" style="464" customWidth="1"/>
    <col min="8967" max="9216" width="10.25" style="464"/>
    <col min="9217" max="9217" width="1.25" style="464" customWidth="1"/>
    <col min="9218" max="9218" width="78.75" style="464" customWidth="1"/>
    <col min="9219" max="9221" width="10.25" style="464"/>
    <col min="9222" max="9222" width="4.25" style="464" customWidth="1"/>
    <col min="9223" max="9472" width="10.25" style="464"/>
    <col min="9473" max="9473" width="1.25" style="464" customWidth="1"/>
    <col min="9474" max="9474" width="78.75" style="464" customWidth="1"/>
    <col min="9475" max="9477" width="10.25" style="464"/>
    <col min="9478" max="9478" width="4.25" style="464" customWidth="1"/>
    <col min="9479" max="9728" width="10.25" style="464"/>
    <col min="9729" max="9729" width="1.25" style="464" customWidth="1"/>
    <col min="9730" max="9730" width="78.75" style="464" customWidth="1"/>
    <col min="9731" max="9733" width="10.25" style="464"/>
    <col min="9734" max="9734" width="4.25" style="464" customWidth="1"/>
    <col min="9735" max="9984" width="10.25" style="464"/>
    <col min="9985" max="9985" width="1.25" style="464" customWidth="1"/>
    <col min="9986" max="9986" width="78.75" style="464" customWidth="1"/>
    <col min="9987" max="9989" width="10.25" style="464"/>
    <col min="9990" max="9990" width="4.25" style="464" customWidth="1"/>
    <col min="9991" max="10240" width="10.25" style="464"/>
    <col min="10241" max="10241" width="1.25" style="464" customWidth="1"/>
    <col min="10242" max="10242" width="78.75" style="464" customWidth="1"/>
    <col min="10243" max="10245" width="10.25" style="464"/>
    <col min="10246" max="10246" width="4.25" style="464" customWidth="1"/>
    <col min="10247" max="10496" width="10.25" style="464"/>
    <col min="10497" max="10497" width="1.25" style="464" customWidth="1"/>
    <col min="10498" max="10498" width="78.75" style="464" customWidth="1"/>
    <col min="10499" max="10501" width="10.25" style="464"/>
    <col min="10502" max="10502" width="4.25" style="464" customWidth="1"/>
    <col min="10503" max="10752" width="10.25" style="464"/>
    <col min="10753" max="10753" width="1.25" style="464" customWidth="1"/>
    <col min="10754" max="10754" width="78.75" style="464" customWidth="1"/>
    <col min="10755" max="10757" width="10.25" style="464"/>
    <col min="10758" max="10758" width="4.25" style="464" customWidth="1"/>
    <col min="10759" max="11008" width="10.25" style="464"/>
    <col min="11009" max="11009" width="1.25" style="464" customWidth="1"/>
    <col min="11010" max="11010" width="78.75" style="464" customWidth="1"/>
    <col min="11011" max="11013" width="10.25" style="464"/>
    <col min="11014" max="11014" width="4.25" style="464" customWidth="1"/>
    <col min="11015" max="11264" width="10.25" style="464"/>
    <col min="11265" max="11265" width="1.25" style="464" customWidth="1"/>
    <col min="11266" max="11266" width="78.75" style="464" customWidth="1"/>
    <col min="11267" max="11269" width="10.25" style="464"/>
    <col min="11270" max="11270" width="4.25" style="464" customWidth="1"/>
    <col min="11271" max="11520" width="10.25" style="464"/>
    <col min="11521" max="11521" width="1.25" style="464" customWidth="1"/>
    <col min="11522" max="11522" width="78.75" style="464" customWidth="1"/>
    <col min="11523" max="11525" width="10.25" style="464"/>
    <col min="11526" max="11526" width="4.25" style="464" customWidth="1"/>
    <col min="11527" max="11776" width="10.25" style="464"/>
    <col min="11777" max="11777" width="1.25" style="464" customWidth="1"/>
    <col min="11778" max="11778" width="78.75" style="464" customWidth="1"/>
    <col min="11779" max="11781" width="10.25" style="464"/>
    <col min="11782" max="11782" width="4.25" style="464" customWidth="1"/>
    <col min="11783" max="12032" width="10.25" style="464"/>
    <col min="12033" max="12033" width="1.25" style="464" customWidth="1"/>
    <col min="12034" max="12034" width="78.75" style="464" customWidth="1"/>
    <col min="12035" max="12037" width="10.25" style="464"/>
    <col min="12038" max="12038" width="4.25" style="464" customWidth="1"/>
    <col min="12039" max="12288" width="10.25" style="464"/>
    <col min="12289" max="12289" width="1.25" style="464" customWidth="1"/>
    <col min="12290" max="12290" width="78.75" style="464" customWidth="1"/>
    <col min="12291" max="12293" width="10.25" style="464"/>
    <col min="12294" max="12294" width="4.25" style="464" customWidth="1"/>
    <col min="12295" max="12544" width="10.25" style="464"/>
    <col min="12545" max="12545" width="1.25" style="464" customWidth="1"/>
    <col min="12546" max="12546" width="78.75" style="464" customWidth="1"/>
    <col min="12547" max="12549" width="10.25" style="464"/>
    <col min="12550" max="12550" width="4.25" style="464" customWidth="1"/>
    <col min="12551" max="12800" width="10.25" style="464"/>
    <col min="12801" max="12801" width="1.25" style="464" customWidth="1"/>
    <col min="12802" max="12802" width="78.75" style="464" customWidth="1"/>
    <col min="12803" max="12805" width="10.25" style="464"/>
    <col min="12806" max="12806" width="4.25" style="464" customWidth="1"/>
    <col min="12807" max="13056" width="10.25" style="464"/>
    <col min="13057" max="13057" width="1.25" style="464" customWidth="1"/>
    <col min="13058" max="13058" width="78.75" style="464" customWidth="1"/>
    <col min="13059" max="13061" width="10.25" style="464"/>
    <col min="13062" max="13062" width="4.25" style="464" customWidth="1"/>
    <col min="13063" max="13312" width="10.25" style="464"/>
    <col min="13313" max="13313" width="1.25" style="464" customWidth="1"/>
    <col min="13314" max="13314" width="78.75" style="464" customWidth="1"/>
    <col min="13315" max="13317" width="10.25" style="464"/>
    <col min="13318" max="13318" width="4.25" style="464" customWidth="1"/>
    <col min="13319" max="13568" width="10.25" style="464"/>
    <col min="13569" max="13569" width="1.25" style="464" customWidth="1"/>
    <col min="13570" max="13570" width="78.75" style="464" customWidth="1"/>
    <col min="13571" max="13573" width="10.25" style="464"/>
    <col min="13574" max="13574" width="4.25" style="464" customWidth="1"/>
    <col min="13575" max="13824" width="10.25" style="464"/>
    <col min="13825" max="13825" width="1.25" style="464" customWidth="1"/>
    <col min="13826" max="13826" width="78.75" style="464" customWidth="1"/>
    <col min="13827" max="13829" width="10.25" style="464"/>
    <col min="13830" max="13830" width="4.25" style="464" customWidth="1"/>
    <col min="13831" max="14080" width="10.25" style="464"/>
    <col min="14081" max="14081" width="1.25" style="464" customWidth="1"/>
    <col min="14082" max="14082" width="78.75" style="464" customWidth="1"/>
    <col min="14083" max="14085" width="10.25" style="464"/>
    <col min="14086" max="14086" width="4.25" style="464" customWidth="1"/>
    <col min="14087" max="14336" width="10.25" style="464"/>
    <col min="14337" max="14337" width="1.25" style="464" customWidth="1"/>
    <col min="14338" max="14338" width="78.75" style="464" customWidth="1"/>
    <col min="14339" max="14341" width="10.25" style="464"/>
    <col min="14342" max="14342" width="4.25" style="464" customWidth="1"/>
    <col min="14343" max="14592" width="10.25" style="464"/>
    <col min="14593" max="14593" width="1.25" style="464" customWidth="1"/>
    <col min="14594" max="14594" width="78.75" style="464" customWidth="1"/>
    <col min="14595" max="14597" width="10.25" style="464"/>
    <col min="14598" max="14598" width="4.25" style="464" customWidth="1"/>
    <col min="14599" max="14848" width="10.25" style="464"/>
    <col min="14849" max="14849" width="1.25" style="464" customWidth="1"/>
    <col min="14850" max="14850" width="78.75" style="464" customWidth="1"/>
    <col min="14851" max="14853" width="10.25" style="464"/>
    <col min="14854" max="14854" width="4.25" style="464" customWidth="1"/>
    <col min="14855" max="15104" width="10.25" style="464"/>
    <col min="15105" max="15105" width="1.25" style="464" customWidth="1"/>
    <col min="15106" max="15106" width="78.75" style="464" customWidth="1"/>
    <col min="15107" max="15109" width="10.25" style="464"/>
    <col min="15110" max="15110" width="4.25" style="464" customWidth="1"/>
    <col min="15111" max="15360" width="10.25" style="464"/>
    <col min="15361" max="15361" width="1.25" style="464" customWidth="1"/>
    <col min="15362" max="15362" width="78.75" style="464" customWidth="1"/>
    <col min="15363" max="15365" width="10.25" style="464"/>
    <col min="15366" max="15366" width="4.25" style="464" customWidth="1"/>
    <col min="15367" max="15616" width="10.25" style="464"/>
    <col min="15617" max="15617" width="1.25" style="464" customWidth="1"/>
    <col min="15618" max="15618" width="78.75" style="464" customWidth="1"/>
    <col min="15619" max="15621" width="10.25" style="464"/>
    <col min="15622" max="15622" width="4.25" style="464" customWidth="1"/>
    <col min="15623" max="15872" width="10.25" style="464"/>
    <col min="15873" max="15873" width="1.25" style="464" customWidth="1"/>
    <col min="15874" max="15874" width="78.75" style="464" customWidth="1"/>
    <col min="15875" max="15877" width="10.25" style="464"/>
    <col min="15878" max="15878" width="4.25" style="464" customWidth="1"/>
    <col min="15879" max="16128" width="10.25" style="464"/>
    <col min="16129" max="16129" width="1.25" style="464" customWidth="1"/>
    <col min="16130" max="16130" width="78.75" style="464" customWidth="1"/>
    <col min="16131" max="16133" width="10.25" style="464"/>
    <col min="16134" max="16134" width="4.25" style="464" customWidth="1"/>
    <col min="16135" max="16384" width="10.25" style="464"/>
  </cols>
  <sheetData>
    <row r="1" spans="1:5" ht="39.75" customHeight="1" x14ac:dyDescent="0.2">
      <c r="A1" s="462"/>
      <c r="B1" s="463" t="s">
        <v>6</v>
      </c>
    </row>
    <row r="2" spans="1:5" ht="25.5" customHeight="1" x14ac:dyDescent="0.2">
      <c r="B2" s="465" t="s">
        <v>422</v>
      </c>
    </row>
    <row r="3" spans="1:5" ht="24.95" customHeight="1" x14ac:dyDescent="0.2">
      <c r="A3" s="466"/>
      <c r="B3" s="467" t="s">
        <v>423</v>
      </c>
    </row>
    <row r="4" spans="1:5" ht="24.75" customHeight="1" x14ac:dyDescent="0.2">
      <c r="A4" s="466"/>
      <c r="B4" s="468"/>
    </row>
    <row r="5" spans="1:5" s="471" customFormat="1" ht="60" x14ac:dyDescent="0.2">
      <c r="A5" s="469"/>
      <c r="B5" s="470" t="s">
        <v>424</v>
      </c>
      <c r="C5" s="469"/>
      <c r="D5" s="469"/>
      <c r="E5" s="469"/>
    </row>
    <row r="6" spans="1:5" s="471" customFormat="1" ht="10.15" customHeight="1" x14ac:dyDescent="0.2">
      <c r="A6" s="469"/>
      <c r="B6" s="470"/>
      <c r="C6" s="469"/>
      <c r="D6" s="469"/>
      <c r="E6" s="469"/>
    </row>
    <row r="7" spans="1:5" ht="96" x14ac:dyDescent="0.2">
      <c r="A7" s="466"/>
      <c r="B7" s="470" t="s">
        <v>425</v>
      </c>
      <c r="C7" s="466"/>
      <c r="D7" s="466"/>
      <c r="E7" s="466"/>
    </row>
    <row r="8" spans="1:5" ht="10.15" customHeight="1" x14ac:dyDescent="0.2">
      <c r="A8" s="466"/>
      <c r="B8" s="466"/>
      <c r="C8" s="466"/>
      <c r="D8" s="466"/>
      <c r="E8" s="466"/>
    </row>
    <row r="9" spans="1:5" ht="204" x14ac:dyDescent="0.2">
      <c r="A9" s="466"/>
      <c r="B9" s="470" t="s">
        <v>426</v>
      </c>
      <c r="C9" s="466"/>
      <c r="D9" s="466"/>
      <c r="E9" s="466"/>
    </row>
    <row r="10" spans="1:5" ht="10.15" customHeight="1" x14ac:dyDescent="0.2">
      <c r="A10" s="466"/>
      <c r="B10" s="472"/>
      <c r="C10" s="466"/>
      <c r="D10" s="466"/>
      <c r="E10" s="466"/>
    </row>
    <row r="11" spans="1:5" ht="36" x14ac:dyDescent="0.2">
      <c r="A11" s="466"/>
      <c r="B11" s="470" t="s">
        <v>427</v>
      </c>
      <c r="C11" s="466"/>
      <c r="D11" s="466"/>
      <c r="E11" s="466"/>
    </row>
    <row r="12" spans="1:5" ht="9" customHeight="1" x14ac:dyDescent="0.2">
      <c r="A12" s="466"/>
      <c r="B12" s="472"/>
      <c r="C12" s="466"/>
      <c r="D12" s="466"/>
      <c r="E12" s="466"/>
    </row>
    <row r="13" spans="1:5" ht="96" x14ac:dyDescent="0.2">
      <c r="A13" s="466"/>
      <c r="B13" s="470" t="s">
        <v>428</v>
      </c>
      <c r="C13" s="466"/>
      <c r="D13" s="466"/>
      <c r="E13" s="466"/>
    </row>
    <row r="14" spans="1:5" ht="9" customHeight="1" x14ac:dyDescent="0.2">
      <c r="A14" s="466"/>
      <c r="B14" s="472"/>
      <c r="C14" s="466"/>
      <c r="D14" s="466"/>
      <c r="E14" s="466"/>
    </row>
    <row r="15" spans="1:5" ht="96" x14ac:dyDescent="0.2">
      <c r="A15" s="466"/>
      <c r="B15" s="470" t="s">
        <v>429</v>
      </c>
      <c r="C15" s="466"/>
      <c r="D15" s="466"/>
      <c r="E15" s="466"/>
    </row>
    <row r="16" spans="1:5" ht="9" customHeight="1" x14ac:dyDescent="0.2">
      <c r="A16" s="466"/>
      <c r="B16" s="472"/>
      <c r="C16" s="466"/>
      <c r="D16" s="466"/>
      <c r="E16" s="466"/>
    </row>
    <row r="17" spans="1:8" ht="120" x14ac:dyDescent="0.2">
      <c r="A17" s="466"/>
      <c r="B17" s="470" t="s">
        <v>430</v>
      </c>
      <c r="C17" s="466"/>
      <c r="D17" s="466"/>
      <c r="E17" s="466"/>
    </row>
    <row r="18" spans="1:8" ht="9" customHeight="1" x14ac:dyDescent="0.2">
      <c r="A18" s="466"/>
      <c r="B18" s="472"/>
      <c r="C18" s="466"/>
      <c r="D18" s="466"/>
      <c r="E18" s="466"/>
    </row>
    <row r="19" spans="1:8" ht="168" x14ac:dyDescent="0.2">
      <c r="A19" s="466"/>
      <c r="B19" s="470" t="s">
        <v>431</v>
      </c>
      <c r="C19" s="466"/>
      <c r="D19" s="466"/>
      <c r="E19" s="466"/>
    </row>
    <row r="20" spans="1:8" ht="9" customHeight="1" x14ac:dyDescent="0.2">
      <c r="A20" s="466"/>
      <c r="B20" s="472"/>
      <c r="C20" s="466"/>
      <c r="D20" s="466"/>
      <c r="E20" s="466"/>
    </row>
    <row r="21" spans="1:8" ht="24" x14ac:dyDescent="0.2">
      <c r="A21" s="466"/>
      <c r="B21" s="470" t="s">
        <v>432</v>
      </c>
      <c r="C21" s="466"/>
      <c r="D21" s="466"/>
      <c r="E21" s="466"/>
    </row>
    <row r="22" spans="1:8" ht="9" customHeight="1" x14ac:dyDescent="0.2">
      <c r="A22" s="466"/>
      <c r="B22" s="472"/>
      <c r="C22" s="466"/>
      <c r="D22" s="466"/>
      <c r="E22" s="466"/>
    </row>
    <row r="23" spans="1:8" ht="96" x14ac:dyDescent="0.2">
      <c r="A23" s="466"/>
      <c r="B23" s="470" t="s">
        <v>433</v>
      </c>
      <c r="C23" s="466"/>
      <c r="D23" s="466"/>
      <c r="E23" s="466"/>
    </row>
    <row r="24" spans="1:8" ht="9" customHeight="1" x14ac:dyDescent="0.2">
      <c r="A24" s="466"/>
      <c r="B24" s="472"/>
      <c r="C24" s="466"/>
      <c r="D24" s="466"/>
      <c r="E24" s="466"/>
    </row>
    <row r="25" spans="1:8" ht="24" x14ac:dyDescent="0.2">
      <c r="A25" s="466"/>
      <c r="B25" s="470" t="s">
        <v>434</v>
      </c>
      <c r="C25" s="466"/>
      <c r="D25" s="466"/>
      <c r="E25" s="466"/>
    </row>
    <row r="26" spans="1:8" ht="24" x14ac:dyDescent="0.2">
      <c r="A26" s="466"/>
      <c r="B26" s="473" t="s">
        <v>435</v>
      </c>
      <c r="C26" s="473"/>
      <c r="D26" s="473"/>
      <c r="E26" s="473"/>
      <c r="F26" s="473"/>
      <c r="G26" s="473"/>
      <c r="H26" s="473"/>
    </row>
    <row r="27" spans="1:8" x14ac:dyDescent="0.2">
      <c r="A27" s="466"/>
      <c r="B27" s="473"/>
      <c r="C27" s="473"/>
      <c r="D27" s="473"/>
      <c r="E27" s="473"/>
      <c r="F27" s="473"/>
      <c r="G27" s="473"/>
      <c r="H27" s="473"/>
    </row>
    <row r="28" spans="1:8" x14ac:dyDescent="0.2">
      <c r="A28" s="466"/>
      <c r="B28" s="466"/>
      <c r="C28" s="466"/>
      <c r="D28" s="466"/>
      <c r="E28" s="466"/>
    </row>
    <row r="29" spans="1:8" x14ac:dyDescent="0.2">
      <c r="A29" s="466"/>
      <c r="B29" s="466"/>
      <c r="C29" s="466"/>
      <c r="D29" s="466"/>
      <c r="E29" s="466"/>
    </row>
    <row r="30" spans="1:8" x14ac:dyDescent="0.2">
      <c r="A30" s="460"/>
      <c r="B30" s="460"/>
      <c r="C30" s="460"/>
      <c r="D30" s="460"/>
      <c r="E30" s="460"/>
    </row>
    <row r="31" spans="1:8" x14ac:dyDescent="0.2">
      <c r="A31" s="466"/>
      <c r="B31" s="466"/>
      <c r="C31" s="466"/>
      <c r="D31" s="466"/>
      <c r="E31" s="466"/>
    </row>
    <row r="32" spans="1:8" x14ac:dyDescent="0.2">
      <c r="A32" s="466"/>
      <c r="B32" s="466"/>
      <c r="C32" s="466"/>
      <c r="D32" s="466"/>
      <c r="E32" s="466"/>
    </row>
    <row r="33" spans="1:9" ht="8.1" customHeight="1" x14ac:dyDescent="0.2">
      <c r="A33" s="466"/>
      <c r="B33" s="466"/>
      <c r="C33" s="466"/>
      <c r="D33" s="466"/>
      <c r="E33" s="466"/>
    </row>
    <row r="34" spans="1:9" ht="13.5" customHeight="1" x14ac:dyDescent="0.2">
      <c r="A34" s="466"/>
      <c r="B34" s="466"/>
      <c r="C34" s="466"/>
      <c r="D34" s="466"/>
      <c r="E34" s="466"/>
    </row>
    <row r="35" spans="1:9" x14ac:dyDescent="0.2">
      <c r="A35" s="466"/>
      <c r="B35" s="466"/>
      <c r="C35" s="466"/>
      <c r="D35" s="466"/>
      <c r="E35" s="466"/>
    </row>
    <row r="36" spans="1:9" x14ac:dyDescent="0.2">
      <c r="A36" s="466"/>
      <c r="B36" s="466"/>
      <c r="C36" s="466"/>
      <c r="D36" s="466"/>
      <c r="E36" s="466"/>
      <c r="I36" s="474"/>
    </row>
    <row r="37" spans="1:9" x14ac:dyDescent="0.2">
      <c r="A37" s="466"/>
      <c r="B37" s="466"/>
      <c r="C37" s="466"/>
      <c r="D37" s="466"/>
      <c r="E37" s="466"/>
    </row>
    <row r="38" spans="1:9" x14ac:dyDescent="0.2">
      <c r="A38" s="466"/>
      <c r="B38" s="466"/>
      <c r="C38" s="466"/>
      <c r="D38" s="466"/>
      <c r="E38" s="466"/>
    </row>
    <row r="39" spans="1:9" x14ac:dyDescent="0.2">
      <c r="A39" s="466"/>
      <c r="B39" s="466"/>
      <c r="C39" s="466"/>
      <c r="D39" s="466"/>
      <c r="E39" s="466"/>
    </row>
    <row r="40" spans="1:9" ht="33" customHeight="1" x14ac:dyDescent="0.2">
      <c r="A40" s="466"/>
      <c r="B40" s="466"/>
      <c r="C40" s="466"/>
      <c r="D40" s="466"/>
      <c r="E40" s="466"/>
    </row>
    <row r="41" spans="1:9" ht="16.5" customHeight="1" x14ac:dyDescent="0.2">
      <c r="A41" s="466"/>
      <c r="B41" s="466"/>
      <c r="C41" s="466"/>
      <c r="D41" s="466"/>
      <c r="E41" s="466"/>
    </row>
    <row r="42" spans="1:9" x14ac:dyDescent="0.2">
      <c r="A42" s="466"/>
      <c r="B42" s="466"/>
      <c r="C42" s="466"/>
      <c r="D42" s="466"/>
      <c r="E42" s="466"/>
    </row>
    <row r="43" spans="1:9" x14ac:dyDescent="0.2">
      <c r="A43" s="466"/>
      <c r="B43" s="466"/>
      <c r="C43" s="466"/>
      <c r="D43" s="466"/>
      <c r="E43" s="466"/>
    </row>
    <row r="44" spans="1:9" x14ac:dyDescent="0.2">
      <c r="A44" s="466"/>
      <c r="B44" s="466"/>
      <c r="C44" s="466"/>
      <c r="D44" s="466"/>
      <c r="E44" s="466"/>
    </row>
    <row r="45" spans="1:9" x14ac:dyDescent="0.2">
      <c r="A45" s="466"/>
      <c r="B45" s="466"/>
      <c r="C45" s="466"/>
      <c r="D45" s="466"/>
      <c r="E45" s="466"/>
    </row>
    <row r="46" spans="1:9" x14ac:dyDescent="0.2">
      <c r="A46" s="466"/>
      <c r="B46" s="466"/>
      <c r="C46" s="466"/>
      <c r="D46" s="466"/>
      <c r="E46" s="466"/>
    </row>
    <row r="47" spans="1:9" x14ac:dyDescent="0.2">
      <c r="A47" s="466"/>
      <c r="B47" s="466"/>
      <c r="C47" s="466"/>
      <c r="D47" s="466"/>
      <c r="E47" s="466"/>
    </row>
    <row r="48" spans="1:9" x14ac:dyDescent="0.2">
      <c r="A48" s="466"/>
      <c r="B48" s="466"/>
      <c r="C48" s="466"/>
      <c r="D48" s="466"/>
      <c r="E48" s="466"/>
    </row>
    <row r="49" spans="1:5" x14ac:dyDescent="0.2">
      <c r="A49" s="466"/>
      <c r="B49" s="466"/>
      <c r="C49" s="466"/>
      <c r="D49" s="466"/>
      <c r="E49" s="466"/>
    </row>
    <row r="50" spans="1:5" x14ac:dyDescent="0.2">
      <c r="A50" s="466"/>
      <c r="B50" s="466"/>
      <c r="C50" s="466"/>
      <c r="D50" s="466"/>
      <c r="E50" s="466"/>
    </row>
    <row r="51" spans="1:5"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row r="59" spans="1:5" x14ac:dyDescent="0.2">
      <c r="A59" s="466"/>
      <c r="B59" s="466"/>
      <c r="C59" s="466"/>
      <c r="D59" s="466"/>
      <c r="E59" s="466"/>
    </row>
    <row r="60" spans="1:5" x14ac:dyDescent="0.2">
      <c r="A60" s="466"/>
      <c r="B60" s="466"/>
      <c r="C60" s="466"/>
      <c r="D60" s="466"/>
      <c r="E60" s="466"/>
    </row>
    <row r="61" spans="1:5" x14ac:dyDescent="0.2">
      <c r="A61" s="466"/>
      <c r="B61" s="466"/>
      <c r="C61" s="466"/>
      <c r="D61" s="466"/>
      <c r="E61" s="466"/>
    </row>
    <row r="62" spans="1:5" x14ac:dyDescent="0.2">
      <c r="A62" s="466"/>
      <c r="B62" s="466"/>
      <c r="C62" s="466"/>
      <c r="D62" s="466"/>
      <c r="E62" s="466"/>
    </row>
    <row r="63" spans="1:5" x14ac:dyDescent="0.2">
      <c r="A63" s="466"/>
      <c r="B63" s="466"/>
      <c r="C63" s="466"/>
      <c r="D63" s="466"/>
      <c r="E63" s="466"/>
    </row>
    <row r="64" spans="1:5" x14ac:dyDescent="0.2">
      <c r="A64" s="466"/>
      <c r="B64" s="466"/>
      <c r="C64" s="466"/>
      <c r="D64" s="466"/>
      <c r="E64" s="466"/>
    </row>
    <row r="65" spans="1:5" x14ac:dyDescent="0.2">
      <c r="A65" s="466"/>
      <c r="B65" s="466"/>
      <c r="C65" s="466"/>
      <c r="D65" s="466"/>
      <c r="E65" s="466"/>
    </row>
    <row r="66" spans="1:5" x14ac:dyDescent="0.2">
      <c r="A66" s="466"/>
      <c r="B66" s="466"/>
      <c r="C66" s="466"/>
      <c r="D66" s="466"/>
      <c r="E66" s="466"/>
    </row>
    <row r="67" spans="1:5" x14ac:dyDescent="0.2">
      <c r="A67" s="466"/>
      <c r="B67" s="466"/>
      <c r="C67" s="466"/>
      <c r="D67" s="466"/>
      <c r="E67" s="466"/>
    </row>
    <row r="68" spans="1:5" x14ac:dyDescent="0.2">
      <c r="A68" s="466"/>
      <c r="B68" s="466"/>
      <c r="C68" s="466"/>
      <c r="D68" s="466"/>
      <c r="E68" s="466"/>
    </row>
    <row r="69" spans="1:5" x14ac:dyDescent="0.2">
      <c r="A69" s="466"/>
      <c r="B69" s="466"/>
      <c r="C69" s="466"/>
      <c r="D69" s="466"/>
      <c r="E69" s="466"/>
    </row>
    <row r="70" spans="1:5" x14ac:dyDescent="0.2">
      <c r="A70" s="466"/>
      <c r="B70" s="466"/>
      <c r="C70" s="466"/>
      <c r="D70" s="466"/>
      <c r="E70" s="466"/>
    </row>
    <row r="71" spans="1:5" x14ac:dyDescent="0.2">
      <c r="A71" s="466"/>
      <c r="B71" s="466"/>
      <c r="C71" s="466"/>
      <c r="D71" s="466"/>
      <c r="E71" s="466"/>
    </row>
    <row r="72" spans="1:5" x14ac:dyDescent="0.2">
      <c r="A72" s="466"/>
      <c r="B72" s="466"/>
      <c r="C72" s="466"/>
      <c r="D72" s="466"/>
      <c r="E72" s="466"/>
    </row>
    <row r="73" spans="1:5" x14ac:dyDescent="0.2">
      <c r="A73" s="466"/>
      <c r="B73" s="466"/>
      <c r="C73" s="466"/>
      <c r="D73" s="466"/>
      <c r="E73" s="466"/>
    </row>
    <row r="74" spans="1:5" x14ac:dyDescent="0.2">
      <c r="A74" s="466"/>
      <c r="B74" s="466"/>
      <c r="C74" s="466"/>
      <c r="D74" s="466"/>
      <c r="E74" s="466"/>
    </row>
    <row r="75" spans="1:5" x14ac:dyDescent="0.2">
      <c r="A75" s="466"/>
      <c r="B75" s="466"/>
      <c r="C75" s="466"/>
      <c r="D75" s="466"/>
      <c r="E75" s="466"/>
    </row>
    <row r="76" spans="1:5" x14ac:dyDescent="0.2">
      <c r="A76" s="466"/>
      <c r="B76" s="466"/>
      <c r="C76" s="466"/>
      <c r="D76" s="466"/>
      <c r="E76" s="466"/>
    </row>
    <row r="77" spans="1:5" x14ac:dyDescent="0.2">
      <c r="A77" s="466"/>
      <c r="B77" s="466"/>
      <c r="C77" s="466"/>
      <c r="D77" s="466"/>
      <c r="E77" s="466"/>
    </row>
    <row r="78" spans="1:5" x14ac:dyDescent="0.2">
      <c r="A78" s="466"/>
      <c r="B78" s="466"/>
      <c r="C78" s="466"/>
      <c r="D78" s="466"/>
      <c r="E78" s="466"/>
    </row>
    <row r="79" spans="1:5" x14ac:dyDescent="0.2">
      <c r="A79" s="466"/>
      <c r="B79" s="466"/>
      <c r="C79" s="466"/>
      <c r="D79" s="466"/>
      <c r="E79" s="466"/>
    </row>
    <row r="80" spans="1:5" x14ac:dyDescent="0.2">
      <c r="A80" s="466"/>
      <c r="B80" s="466"/>
      <c r="C80" s="466"/>
      <c r="D80" s="466"/>
      <c r="E80" s="466"/>
    </row>
    <row r="81" spans="1:5" x14ac:dyDescent="0.2">
      <c r="A81" s="466"/>
      <c r="B81" s="466"/>
      <c r="C81" s="466"/>
      <c r="D81" s="466"/>
      <c r="E81" s="466"/>
    </row>
    <row r="82" spans="1:5" x14ac:dyDescent="0.2">
      <c r="A82" s="466"/>
      <c r="B82" s="466"/>
      <c r="C82" s="466"/>
      <c r="D82" s="466"/>
      <c r="E82" s="466"/>
    </row>
    <row r="83" spans="1:5" x14ac:dyDescent="0.2">
      <c r="A83" s="466"/>
      <c r="B83" s="466"/>
      <c r="C83" s="466"/>
      <c r="D83" s="466"/>
      <c r="E83" s="466"/>
    </row>
    <row r="84" spans="1:5" x14ac:dyDescent="0.2">
      <c r="A84" s="466"/>
      <c r="B84" s="466"/>
      <c r="C84" s="466"/>
      <c r="D84" s="466"/>
      <c r="E84" s="466"/>
    </row>
    <row r="85" spans="1:5" x14ac:dyDescent="0.2">
      <c r="A85" s="466"/>
      <c r="B85" s="466"/>
      <c r="C85" s="466"/>
      <c r="D85" s="466"/>
      <c r="E85" s="466"/>
    </row>
    <row r="86" spans="1:5" x14ac:dyDescent="0.2">
      <c r="A86" s="466"/>
      <c r="B86" s="466"/>
      <c r="C86" s="466"/>
      <c r="D86" s="466"/>
      <c r="E86" s="466"/>
    </row>
    <row r="87" spans="1:5" x14ac:dyDescent="0.2">
      <c r="A87" s="466"/>
      <c r="B87" s="466"/>
      <c r="C87" s="466"/>
      <c r="D87" s="466"/>
      <c r="E87" s="466"/>
    </row>
    <row r="88" spans="1:5" x14ac:dyDescent="0.2">
      <c r="A88" s="466"/>
      <c r="B88" s="466"/>
      <c r="C88" s="466"/>
      <c r="D88" s="466"/>
      <c r="E88" s="466"/>
    </row>
    <row r="89" spans="1:5" x14ac:dyDescent="0.2">
      <c r="A89" s="466"/>
      <c r="B89" s="466"/>
      <c r="C89" s="466"/>
      <c r="D89" s="466"/>
      <c r="E89" s="466"/>
    </row>
    <row r="90" spans="1:5" x14ac:dyDescent="0.2">
      <c r="A90" s="466"/>
      <c r="B90" s="466"/>
      <c r="C90" s="466"/>
      <c r="D90" s="466"/>
      <c r="E90" s="466"/>
    </row>
    <row r="91" spans="1:5" x14ac:dyDescent="0.2">
      <c r="A91" s="466"/>
      <c r="B91" s="466"/>
      <c r="C91" s="466"/>
      <c r="D91" s="466"/>
      <c r="E91" s="466"/>
    </row>
    <row r="92" spans="1:5" x14ac:dyDescent="0.2">
      <c r="A92" s="466"/>
      <c r="B92" s="466"/>
      <c r="C92" s="466"/>
      <c r="D92" s="466"/>
      <c r="E92" s="466"/>
    </row>
    <row r="93" spans="1:5" x14ac:dyDescent="0.2">
      <c r="A93" s="466"/>
      <c r="B93" s="466"/>
      <c r="C93" s="466"/>
      <c r="D93" s="466"/>
      <c r="E93" s="466"/>
    </row>
    <row r="94" spans="1:5" x14ac:dyDescent="0.2">
      <c r="A94" s="466"/>
      <c r="B94" s="466"/>
      <c r="C94" s="466"/>
      <c r="D94" s="466"/>
      <c r="E94" s="466"/>
    </row>
    <row r="95" spans="1:5" x14ac:dyDescent="0.2">
      <c r="A95" s="466"/>
      <c r="B95" s="466"/>
      <c r="C95" s="466"/>
      <c r="D95" s="466"/>
      <c r="E95" s="466"/>
    </row>
    <row r="96" spans="1:5" x14ac:dyDescent="0.2">
      <c r="A96" s="466"/>
      <c r="B96" s="466"/>
      <c r="C96" s="466"/>
      <c r="D96" s="466"/>
      <c r="E96" s="466"/>
    </row>
    <row r="97" spans="1:5" x14ac:dyDescent="0.2">
      <c r="A97" s="466"/>
      <c r="B97" s="466"/>
      <c r="C97" s="466"/>
      <c r="D97" s="466"/>
      <c r="E97" s="466"/>
    </row>
    <row r="98" spans="1:5" x14ac:dyDescent="0.2">
      <c r="A98" s="466"/>
      <c r="B98" s="466"/>
      <c r="C98" s="466"/>
      <c r="D98" s="466"/>
      <c r="E98" s="466"/>
    </row>
    <row r="99" spans="1:5" x14ac:dyDescent="0.2">
      <c r="A99" s="466"/>
      <c r="B99" s="466"/>
      <c r="C99" s="466"/>
      <c r="D99" s="466"/>
      <c r="E99" s="466"/>
    </row>
    <row r="100" spans="1:5" x14ac:dyDescent="0.2">
      <c r="A100" s="466"/>
      <c r="B100" s="466"/>
      <c r="C100" s="466"/>
      <c r="D100" s="466"/>
      <c r="E100" s="466"/>
    </row>
    <row r="101" spans="1:5" x14ac:dyDescent="0.2">
      <c r="A101" s="466"/>
      <c r="B101" s="466"/>
      <c r="C101" s="466"/>
      <c r="D101" s="466"/>
      <c r="E101" s="466"/>
    </row>
    <row r="102" spans="1:5" x14ac:dyDescent="0.2">
      <c r="A102" s="466"/>
      <c r="B102" s="466"/>
      <c r="C102" s="466"/>
      <c r="D102" s="466"/>
      <c r="E102" s="466"/>
    </row>
    <row r="103" spans="1:5" x14ac:dyDescent="0.2">
      <c r="A103" s="466"/>
      <c r="B103" s="466"/>
      <c r="C103" s="466"/>
      <c r="D103" s="466"/>
      <c r="E103" s="466"/>
    </row>
    <row r="104" spans="1:5" x14ac:dyDescent="0.2">
      <c r="A104" s="466"/>
      <c r="B104" s="466"/>
      <c r="C104" s="466"/>
      <c r="D104" s="466"/>
      <c r="E104" s="466"/>
    </row>
    <row r="105" spans="1:5" x14ac:dyDescent="0.2">
      <c r="A105" s="466"/>
      <c r="B105" s="466"/>
      <c r="C105" s="466"/>
      <c r="D105" s="466"/>
      <c r="E105" s="466"/>
    </row>
    <row r="106" spans="1:5" x14ac:dyDescent="0.2">
      <c r="A106" s="466"/>
      <c r="B106" s="466"/>
      <c r="C106" s="466"/>
      <c r="D106" s="466"/>
      <c r="E106" s="466"/>
    </row>
    <row r="107" spans="1:5" x14ac:dyDescent="0.2">
      <c r="A107" s="466"/>
      <c r="B107" s="466"/>
      <c r="C107" s="466"/>
      <c r="D107" s="466"/>
      <c r="E107" s="466"/>
    </row>
    <row r="108" spans="1:5" x14ac:dyDescent="0.2">
      <c r="A108" s="466"/>
      <c r="B108" s="466"/>
      <c r="C108" s="466"/>
      <c r="D108" s="466"/>
      <c r="E108" s="466"/>
    </row>
    <row r="109" spans="1:5" x14ac:dyDescent="0.2">
      <c r="A109" s="466"/>
      <c r="B109" s="466"/>
      <c r="C109" s="466"/>
      <c r="D109" s="466"/>
      <c r="E109" s="466"/>
    </row>
    <row r="110" spans="1:5" x14ac:dyDescent="0.2">
      <c r="A110" s="466"/>
      <c r="B110" s="466"/>
      <c r="C110" s="466"/>
      <c r="D110" s="466"/>
      <c r="E110" s="466"/>
    </row>
    <row r="111" spans="1:5" x14ac:dyDescent="0.2">
      <c r="A111" s="466"/>
      <c r="B111" s="466"/>
      <c r="C111" s="466"/>
      <c r="D111" s="466"/>
      <c r="E111" s="466"/>
    </row>
    <row r="112" spans="1:5" x14ac:dyDescent="0.2">
      <c r="A112" s="466"/>
      <c r="B112" s="466"/>
      <c r="C112" s="466"/>
      <c r="D112" s="466"/>
      <c r="E112" s="466"/>
    </row>
    <row r="113" spans="1:5" x14ac:dyDescent="0.2">
      <c r="A113" s="466"/>
      <c r="B113" s="466"/>
      <c r="C113" s="466"/>
      <c r="D113" s="466"/>
      <c r="E113" s="466"/>
    </row>
    <row r="114" spans="1:5" x14ac:dyDescent="0.2">
      <c r="A114" s="466"/>
      <c r="B114" s="466"/>
      <c r="C114" s="466"/>
      <c r="D114" s="466"/>
      <c r="E114" s="466"/>
    </row>
    <row r="115" spans="1:5" x14ac:dyDescent="0.2">
      <c r="A115" s="466"/>
      <c r="B115" s="466"/>
      <c r="C115" s="466"/>
      <c r="D115" s="466"/>
      <c r="E115" s="466"/>
    </row>
    <row r="116" spans="1:5" x14ac:dyDescent="0.2">
      <c r="A116" s="466"/>
      <c r="B116" s="466"/>
      <c r="C116" s="466"/>
      <c r="D116" s="466"/>
      <c r="E116" s="466"/>
    </row>
    <row r="117" spans="1:5" x14ac:dyDescent="0.2">
      <c r="A117" s="466"/>
      <c r="B117" s="466"/>
      <c r="C117" s="466"/>
      <c r="D117" s="466"/>
      <c r="E117" s="466"/>
    </row>
    <row r="118" spans="1:5" x14ac:dyDescent="0.2">
      <c r="A118" s="466"/>
      <c r="B118" s="466"/>
      <c r="C118" s="466"/>
      <c r="D118" s="466"/>
      <c r="E118" s="466"/>
    </row>
    <row r="119" spans="1:5" x14ac:dyDescent="0.2">
      <c r="A119" s="466"/>
      <c r="B119" s="466"/>
      <c r="C119" s="466"/>
      <c r="D119" s="466"/>
      <c r="E119" s="466"/>
    </row>
    <row r="120" spans="1:5" x14ac:dyDescent="0.2">
      <c r="A120" s="466"/>
      <c r="B120" s="466"/>
      <c r="C120" s="466"/>
      <c r="D120" s="466"/>
      <c r="E120" s="466"/>
    </row>
    <row r="121" spans="1:5" x14ac:dyDescent="0.2">
      <c r="A121" s="466"/>
      <c r="B121" s="466"/>
      <c r="C121" s="466"/>
      <c r="D121" s="466"/>
      <c r="E121" s="466"/>
    </row>
    <row r="122" spans="1:5" x14ac:dyDescent="0.2">
      <c r="A122" s="466"/>
      <c r="B122" s="466"/>
      <c r="C122" s="466"/>
      <c r="D122" s="466"/>
      <c r="E122" s="466"/>
    </row>
    <row r="123" spans="1:5" x14ac:dyDescent="0.2">
      <c r="A123" s="466"/>
      <c r="B123" s="466"/>
      <c r="C123" s="466"/>
      <c r="D123" s="466"/>
      <c r="E123" s="466"/>
    </row>
    <row r="124" spans="1:5" x14ac:dyDescent="0.2">
      <c r="A124" s="466"/>
      <c r="B124" s="466"/>
      <c r="C124" s="466"/>
      <c r="D124" s="466"/>
      <c r="E124" s="466"/>
    </row>
    <row r="125" spans="1:5" x14ac:dyDescent="0.2">
      <c r="A125" s="466"/>
      <c r="B125" s="466"/>
      <c r="C125" s="466"/>
      <c r="D125" s="466"/>
      <c r="E125" s="466"/>
    </row>
    <row r="126" spans="1:5" x14ac:dyDescent="0.2">
      <c r="A126" s="466"/>
      <c r="B126" s="466"/>
      <c r="C126" s="466"/>
      <c r="D126" s="466"/>
      <c r="E126" s="466"/>
    </row>
    <row r="127" spans="1:5" x14ac:dyDescent="0.2">
      <c r="A127" s="466"/>
      <c r="B127" s="466"/>
      <c r="C127" s="466"/>
      <c r="D127" s="466"/>
      <c r="E127" s="466"/>
    </row>
    <row r="128" spans="1:5" x14ac:dyDescent="0.2">
      <c r="A128" s="466"/>
      <c r="B128" s="466"/>
      <c r="C128" s="466"/>
      <c r="D128" s="466"/>
      <c r="E128" s="466"/>
    </row>
    <row r="129" spans="1:5" x14ac:dyDescent="0.2">
      <c r="A129" s="466"/>
      <c r="B129" s="466"/>
      <c r="C129" s="466"/>
      <c r="D129" s="466"/>
      <c r="E129" s="466"/>
    </row>
    <row r="130" spans="1:5" x14ac:dyDescent="0.2">
      <c r="A130" s="466"/>
      <c r="B130" s="466"/>
      <c r="C130" s="466"/>
      <c r="D130" s="466"/>
      <c r="E130" s="466"/>
    </row>
    <row r="131" spans="1:5" x14ac:dyDescent="0.2">
      <c r="A131" s="466"/>
      <c r="B131" s="466"/>
      <c r="C131" s="466"/>
      <c r="D131" s="466"/>
      <c r="E131" s="466"/>
    </row>
    <row r="132" spans="1:5" x14ac:dyDescent="0.2">
      <c r="A132" s="466"/>
      <c r="B132" s="466"/>
      <c r="C132" s="466"/>
      <c r="D132" s="466"/>
      <c r="E132" s="466"/>
    </row>
    <row r="133" spans="1:5" x14ac:dyDescent="0.2">
      <c r="A133" s="466"/>
      <c r="B133" s="466"/>
      <c r="C133" s="466"/>
      <c r="D133" s="466"/>
      <c r="E133" s="466"/>
    </row>
    <row r="134" spans="1:5" x14ac:dyDescent="0.2">
      <c r="A134" s="466"/>
      <c r="B134" s="466"/>
      <c r="C134" s="466"/>
      <c r="D134" s="466"/>
      <c r="E134" s="466"/>
    </row>
    <row r="135" spans="1:5" x14ac:dyDescent="0.2">
      <c r="A135" s="466"/>
      <c r="B135" s="466"/>
      <c r="C135" s="466"/>
      <c r="D135" s="466"/>
      <c r="E135" s="466"/>
    </row>
    <row r="136" spans="1:5" x14ac:dyDescent="0.2">
      <c r="A136" s="466"/>
      <c r="B136" s="466"/>
      <c r="C136" s="466"/>
      <c r="D136" s="466"/>
      <c r="E136" s="466"/>
    </row>
    <row r="137" spans="1:5" x14ac:dyDescent="0.2">
      <c r="A137" s="466"/>
      <c r="B137" s="466"/>
      <c r="C137" s="466"/>
      <c r="D137" s="466"/>
      <c r="E137" s="466"/>
    </row>
    <row r="138" spans="1:5" x14ac:dyDescent="0.2">
      <c r="A138" s="466"/>
      <c r="B138" s="466"/>
      <c r="C138" s="466"/>
      <c r="D138" s="466"/>
      <c r="E138" s="466"/>
    </row>
    <row r="139" spans="1:5" x14ac:dyDescent="0.2">
      <c r="A139" s="466"/>
      <c r="B139" s="466"/>
      <c r="C139" s="466"/>
      <c r="D139" s="466"/>
      <c r="E139" s="466"/>
    </row>
    <row r="140" spans="1:5" x14ac:dyDescent="0.2">
      <c r="A140" s="466"/>
      <c r="B140" s="466"/>
      <c r="C140" s="466"/>
      <c r="D140" s="466"/>
      <c r="E140" s="466"/>
    </row>
    <row r="141" spans="1:5" x14ac:dyDescent="0.2">
      <c r="A141" s="466"/>
      <c r="B141" s="466"/>
      <c r="C141" s="466"/>
      <c r="D141" s="466"/>
      <c r="E141" s="466"/>
    </row>
    <row r="142" spans="1:5" x14ac:dyDescent="0.2">
      <c r="A142" s="466"/>
      <c r="B142" s="466"/>
      <c r="C142" s="466"/>
      <c r="D142" s="466"/>
      <c r="E142" s="466"/>
    </row>
    <row r="143" spans="1:5" x14ac:dyDescent="0.2">
      <c r="A143" s="466"/>
      <c r="B143" s="466"/>
      <c r="C143" s="466"/>
      <c r="D143" s="466"/>
      <c r="E143" s="466"/>
    </row>
    <row r="144" spans="1:5" x14ac:dyDescent="0.2">
      <c r="A144" s="466"/>
      <c r="B144" s="466"/>
      <c r="C144" s="466"/>
      <c r="D144" s="466"/>
      <c r="E144" s="466"/>
    </row>
    <row r="145" spans="1:5" x14ac:dyDescent="0.2">
      <c r="A145" s="466"/>
      <c r="B145" s="466"/>
      <c r="C145" s="466"/>
      <c r="D145" s="466"/>
      <c r="E145" s="466"/>
    </row>
    <row r="146" spans="1:5" x14ac:dyDescent="0.2">
      <c r="A146" s="466"/>
      <c r="B146" s="466"/>
      <c r="C146" s="466"/>
      <c r="D146" s="466"/>
      <c r="E146" s="466"/>
    </row>
    <row r="147" spans="1:5" x14ac:dyDescent="0.2">
      <c r="A147" s="466"/>
      <c r="B147" s="466"/>
      <c r="C147" s="466"/>
      <c r="D147" s="466"/>
      <c r="E147" s="466"/>
    </row>
    <row r="148" spans="1:5" x14ac:dyDescent="0.2">
      <c r="A148" s="466"/>
      <c r="B148" s="466"/>
      <c r="C148" s="466"/>
      <c r="D148" s="466"/>
      <c r="E148" s="466"/>
    </row>
    <row r="149" spans="1:5" x14ac:dyDescent="0.2">
      <c r="A149" s="466"/>
      <c r="B149" s="466"/>
      <c r="C149" s="466"/>
      <c r="D149" s="466"/>
      <c r="E149" s="466"/>
    </row>
    <row r="150" spans="1:5" x14ac:dyDescent="0.2">
      <c r="A150" s="466"/>
      <c r="B150" s="466"/>
      <c r="C150" s="466"/>
      <c r="D150" s="466"/>
      <c r="E150" s="466"/>
    </row>
    <row r="151" spans="1:5" x14ac:dyDescent="0.2">
      <c r="A151" s="466"/>
      <c r="B151" s="466"/>
      <c r="C151" s="466"/>
      <c r="D151" s="466"/>
      <c r="E151" s="466"/>
    </row>
    <row r="152" spans="1:5" x14ac:dyDescent="0.2">
      <c r="A152" s="466"/>
      <c r="B152" s="466"/>
      <c r="C152" s="466"/>
      <c r="D152" s="466"/>
      <c r="E152" s="466"/>
    </row>
    <row r="153" spans="1:5" x14ac:dyDescent="0.2">
      <c r="A153" s="466"/>
      <c r="B153" s="466"/>
      <c r="C153" s="466"/>
      <c r="D153" s="466"/>
      <c r="E153" s="466"/>
    </row>
    <row r="154" spans="1:5" x14ac:dyDescent="0.2">
      <c r="A154" s="466"/>
      <c r="B154" s="466"/>
      <c r="C154" s="466"/>
      <c r="D154" s="466"/>
      <c r="E154" s="466"/>
    </row>
    <row r="155" spans="1:5" x14ac:dyDescent="0.2">
      <c r="A155" s="466"/>
      <c r="B155" s="466"/>
      <c r="C155" s="466"/>
      <c r="D155" s="466"/>
      <c r="E155" s="466"/>
    </row>
    <row r="156" spans="1:5" x14ac:dyDescent="0.2">
      <c r="A156" s="466"/>
      <c r="B156" s="466"/>
      <c r="C156" s="466"/>
      <c r="D156" s="466"/>
      <c r="E156" s="466"/>
    </row>
    <row r="157" spans="1:5" x14ac:dyDescent="0.2">
      <c r="A157" s="466"/>
      <c r="B157" s="466"/>
      <c r="C157" s="466"/>
      <c r="D157" s="466"/>
      <c r="E157" s="466"/>
    </row>
    <row r="158" spans="1:5" x14ac:dyDescent="0.2">
      <c r="A158" s="466"/>
      <c r="B158" s="466"/>
      <c r="C158" s="466"/>
      <c r="D158" s="466"/>
      <c r="E158" s="466"/>
    </row>
    <row r="159" spans="1:5" x14ac:dyDescent="0.2">
      <c r="A159" s="466"/>
      <c r="B159" s="466"/>
      <c r="C159" s="466"/>
      <c r="D159" s="466"/>
      <c r="E159" s="466"/>
    </row>
    <row r="160" spans="1:5" x14ac:dyDescent="0.2">
      <c r="A160" s="466"/>
      <c r="B160" s="466"/>
      <c r="C160" s="466"/>
      <c r="D160" s="466"/>
      <c r="E160" s="466"/>
    </row>
    <row r="161" spans="1:5" x14ac:dyDescent="0.2">
      <c r="A161" s="466"/>
      <c r="B161" s="466"/>
      <c r="C161" s="466"/>
      <c r="D161" s="466"/>
      <c r="E161" s="466"/>
    </row>
    <row r="162" spans="1:5" x14ac:dyDescent="0.2">
      <c r="A162" s="466"/>
      <c r="B162" s="466"/>
      <c r="C162" s="466"/>
      <c r="D162" s="466"/>
      <c r="E162" s="466"/>
    </row>
    <row r="163" spans="1:5" x14ac:dyDescent="0.2">
      <c r="A163" s="466"/>
      <c r="B163" s="466"/>
      <c r="C163" s="466"/>
      <c r="D163" s="466"/>
      <c r="E163" s="466"/>
    </row>
    <row r="164" spans="1:5" x14ac:dyDescent="0.2">
      <c r="A164" s="466"/>
      <c r="B164" s="466"/>
      <c r="C164" s="466"/>
      <c r="D164" s="466"/>
      <c r="E164" s="466"/>
    </row>
    <row r="165" spans="1:5" x14ac:dyDescent="0.2">
      <c r="A165" s="466"/>
      <c r="B165" s="466"/>
      <c r="C165" s="466"/>
      <c r="D165" s="466"/>
      <c r="E165" s="466"/>
    </row>
    <row r="166" spans="1:5" x14ac:dyDescent="0.2">
      <c r="A166" s="466"/>
      <c r="B166" s="466"/>
      <c r="C166" s="466"/>
      <c r="D166" s="466"/>
      <c r="E166" s="466"/>
    </row>
    <row r="167" spans="1:5" x14ac:dyDescent="0.2">
      <c r="A167" s="466"/>
      <c r="B167" s="466"/>
      <c r="C167" s="466"/>
      <c r="D167" s="466"/>
      <c r="E167" s="466"/>
    </row>
    <row r="168" spans="1:5" x14ac:dyDescent="0.2">
      <c r="A168" s="466"/>
      <c r="B168" s="466"/>
      <c r="C168" s="466"/>
      <c r="D168" s="466"/>
      <c r="E168" s="466"/>
    </row>
    <row r="169" spans="1:5" x14ac:dyDescent="0.2">
      <c r="A169" s="466"/>
      <c r="B169" s="466"/>
      <c r="C169" s="466"/>
      <c r="D169" s="466"/>
      <c r="E169" s="466"/>
    </row>
    <row r="170" spans="1:5" x14ac:dyDescent="0.2">
      <c r="A170" s="466"/>
      <c r="B170" s="466"/>
      <c r="C170" s="466"/>
      <c r="D170" s="466"/>
      <c r="E170" s="466"/>
    </row>
    <row r="171" spans="1:5" x14ac:dyDescent="0.2">
      <c r="A171" s="466"/>
      <c r="B171" s="466"/>
      <c r="C171" s="466"/>
      <c r="D171" s="466"/>
      <c r="E171" s="466"/>
    </row>
    <row r="172" spans="1:5" x14ac:dyDescent="0.2">
      <c r="A172" s="466"/>
      <c r="B172" s="466"/>
      <c r="C172" s="466"/>
      <c r="D172" s="466"/>
      <c r="E172" s="466"/>
    </row>
    <row r="173" spans="1:5" x14ac:dyDescent="0.2">
      <c r="A173" s="466"/>
      <c r="B173" s="466"/>
      <c r="C173" s="466"/>
      <c r="D173" s="466"/>
      <c r="E173" s="466"/>
    </row>
    <row r="174" spans="1:5" x14ac:dyDescent="0.2">
      <c r="A174" s="466"/>
      <c r="B174" s="466"/>
      <c r="C174" s="466"/>
      <c r="D174" s="466"/>
      <c r="E174" s="466"/>
    </row>
    <row r="175" spans="1:5" x14ac:dyDescent="0.2">
      <c r="A175" s="466"/>
      <c r="B175" s="466"/>
      <c r="C175" s="466"/>
      <c r="D175" s="466"/>
      <c r="E175" s="466"/>
    </row>
    <row r="176" spans="1:5" x14ac:dyDescent="0.2">
      <c r="A176" s="466"/>
      <c r="B176" s="466"/>
      <c r="C176" s="466"/>
      <c r="D176" s="466"/>
      <c r="E176" s="466"/>
    </row>
    <row r="177" spans="1:5" x14ac:dyDescent="0.2">
      <c r="A177" s="466"/>
      <c r="B177" s="466"/>
      <c r="C177" s="466"/>
      <c r="D177" s="466"/>
      <c r="E177" s="466"/>
    </row>
    <row r="178" spans="1:5" x14ac:dyDescent="0.2">
      <c r="A178" s="466"/>
      <c r="B178" s="466"/>
      <c r="C178" s="466"/>
      <c r="D178" s="466"/>
      <c r="E178" s="466"/>
    </row>
    <row r="179" spans="1:5" x14ac:dyDescent="0.2">
      <c r="A179" s="466"/>
      <c r="B179" s="466"/>
      <c r="C179" s="466"/>
      <c r="D179" s="466"/>
      <c r="E179" s="466"/>
    </row>
    <row r="180" spans="1:5" x14ac:dyDescent="0.2">
      <c r="A180" s="466"/>
      <c r="B180" s="466"/>
      <c r="C180" s="466"/>
      <c r="D180" s="466"/>
      <c r="E180" s="466"/>
    </row>
    <row r="181" spans="1:5" x14ac:dyDescent="0.2">
      <c r="A181" s="466"/>
      <c r="B181" s="466"/>
      <c r="C181" s="466"/>
      <c r="D181" s="466"/>
      <c r="E181" s="466"/>
    </row>
    <row r="182" spans="1:5" x14ac:dyDescent="0.2">
      <c r="A182" s="466"/>
      <c r="B182" s="466"/>
      <c r="C182" s="466"/>
      <c r="D182" s="466"/>
      <c r="E182" s="466"/>
    </row>
    <row r="183" spans="1:5" x14ac:dyDescent="0.2">
      <c r="A183" s="466"/>
      <c r="B183" s="466"/>
      <c r="C183" s="466"/>
      <c r="D183" s="466"/>
      <c r="E183" s="466"/>
    </row>
    <row r="184" spans="1:5" x14ac:dyDescent="0.2">
      <c r="A184" s="466"/>
      <c r="B184" s="466"/>
      <c r="C184" s="466"/>
      <c r="D184" s="466"/>
      <c r="E184" s="466"/>
    </row>
    <row r="185" spans="1:5" x14ac:dyDescent="0.2">
      <c r="A185" s="466"/>
      <c r="B185" s="466"/>
      <c r="C185" s="466"/>
      <c r="D185" s="466"/>
      <c r="E185" s="466"/>
    </row>
    <row r="186" spans="1:5" x14ac:dyDescent="0.2">
      <c r="A186" s="466"/>
      <c r="B186" s="466"/>
      <c r="C186" s="466"/>
      <c r="D186" s="466"/>
      <c r="E186" s="466"/>
    </row>
    <row r="187" spans="1:5" x14ac:dyDescent="0.2">
      <c r="A187" s="466"/>
      <c r="B187" s="466"/>
      <c r="C187" s="466"/>
      <c r="D187" s="466"/>
      <c r="E187" s="466"/>
    </row>
    <row r="188" spans="1:5" x14ac:dyDescent="0.2">
      <c r="A188" s="466"/>
      <c r="B188" s="466"/>
      <c r="C188" s="466"/>
      <c r="D188" s="466"/>
      <c r="E188" s="466"/>
    </row>
    <row r="189" spans="1:5" x14ac:dyDescent="0.2">
      <c r="A189" s="466"/>
      <c r="B189" s="466"/>
      <c r="C189" s="466"/>
      <c r="D189" s="466"/>
      <c r="E189" s="466"/>
    </row>
    <row r="190" spans="1:5" x14ac:dyDescent="0.2">
      <c r="A190" s="466"/>
      <c r="B190" s="466"/>
      <c r="C190" s="466"/>
      <c r="D190" s="466"/>
      <c r="E190" s="466"/>
    </row>
    <row r="191" spans="1:5" x14ac:dyDescent="0.2">
      <c r="A191" s="466"/>
      <c r="B191" s="466"/>
      <c r="C191" s="466"/>
      <c r="D191" s="466"/>
      <c r="E191" s="466"/>
    </row>
    <row r="192" spans="1:5" x14ac:dyDescent="0.2">
      <c r="A192" s="466"/>
      <c r="B192" s="466"/>
      <c r="C192" s="466"/>
      <c r="D192" s="466"/>
      <c r="E192" s="466"/>
    </row>
    <row r="193" spans="1:5" x14ac:dyDescent="0.2">
      <c r="A193" s="466"/>
      <c r="B193" s="466"/>
      <c r="C193" s="466"/>
      <c r="D193" s="466"/>
      <c r="E193" s="466"/>
    </row>
    <row r="194" spans="1:5" x14ac:dyDescent="0.2">
      <c r="A194" s="466"/>
      <c r="B194" s="466"/>
      <c r="C194" s="466"/>
      <c r="D194" s="466"/>
      <c r="E194" s="466"/>
    </row>
    <row r="195" spans="1:5" x14ac:dyDescent="0.2">
      <c r="A195" s="466"/>
      <c r="B195" s="466"/>
      <c r="C195" s="466"/>
      <c r="D195" s="466"/>
      <c r="E195" s="466"/>
    </row>
    <row r="196" spans="1:5" x14ac:dyDescent="0.2">
      <c r="A196" s="466"/>
      <c r="B196" s="466"/>
      <c r="C196" s="466"/>
      <c r="D196" s="466"/>
      <c r="E196" s="466"/>
    </row>
    <row r="197" spans="1:5" x14ac:dyDescent="0.2">
      <c r="A197" s="466"/>
      <c r="B197" s="466"/>
      <c r="C197" s="466"/>
      <c r="D197" s="466"/>
      <c r="E197" s="466"/>
    </row>
    <row r="198" spans="1:5" x14ac:dyDescent="0.2">
      <c r="A198" s="466"/>
      <c r="B198" s="466"/>
      <c r="C198" s="466"/>
      <c r="D198" s="466"/>
      <c r="E198" s="466"/>
    </row>
    <row r="199" spans="1:5" x14ac:dyDescent="0.2">
      <c r="A199" s="466"/>
      <c r="B199" s="466"/>
      <c r="C199" s="466"/>
      <c r="D199" s="466"/>
      <c r="E199" s="466"/>
    </row>
    <row r="200" spans="1:5" x14ac:dyDescent="0.2">
      <c r="A200" s="466"/>
      <c r="B200" s="466"/>
      <c r="C200" s="466"/>
      <c r="D200" s="466"/>
      <c r="E200" s="466"/>
    </row>
    <row r="201" spans="1:5" x14ac:dyDescent="0.2">
      <c r="A201" s="466"/>
      <c r="B201" s="466"/>
      <c r="C201" s="466"/>
      <c r="D201" s="466"/>
      <c r="E201" s="466"/>
    </row>
    <row r="202" spans="1:5" x14ac:dyDescent="0.2">
      <c r="A202" s="466"/>
      <c r="B202" s="466"/>
      <c r="C202" s="466"/>
      <c r="D202" s="466"/>
      <c r="E202" s="466"/>
    </row>
    <row r="203" spans="1:5" x14ac:dyDescent="0.2">
      <c r="A203" s="466"/>
      <c r="B203" s="466"/>
      <c r="C203" s="466"/>
      <c r="D203" s="466"/>
      <c r="E203" s="466"/>
    </row>
    <row r="204" spans="1:5" x14ac:dyDescent="0.2">
      <c r="A204" s="466"/>
      <c r="B204" s="466"/>
      <c r="C204" s="466"/>
      <c r="D204" s="466"/>
      <c r="E204" s="466"/>
    </row>
    <row r="205" spans="1:5" x14ac:dyDescent="0.2">
      <c r="A205" s="466"/>
      <c r="B205" s="466"/>
      <c r="C205" s="466"/>
      <c r="D205" s="466"/>
      <c r="E205" s="466"/>
    </row>
    <row r="206" spans="1:5" x14ac:dyDescent="0.2">
      <c r="A206" s="466"/>
      <c r="B206" s="466"/>
      <c r="C206" s="466"/>
      <c r="D206" s="466"/>
      <c r="E206" s="466"/>
    </row>
    <row r="207" spans="1:5" x14ac:dyDescent="0.2">
      <c r="A207" s="466"/>
      <c r="B207" s="466"/>
      <c r="C207" s="466"/>
      <c r="D207" s="466"/>
      <c r="E207" s="466"/>
    </row>
    <row r="208" spans="1:5" x14ac:dyDescent="0.2">
      <c r="A208" s="466"/>
      <c r="B208" s="466"/>
      <c r="C208" s="466"/>
      <c r="D208" s="466"/>
      <c r="E208" s="466"/>
    </row>
    <row r="209" spans="1:5" x14ac:dyDescent="0.2">
      <c r="A209" s="466"/>
      <c r="B209" s="466"/>
      <c r="C209" s="466"/>
      <c r="D209" s="466"/>
      <c r="E209" s="466"/>
    </row>
    <row r="210" spans="1:5" x14ac:dyDescent="0.2">
      <c r="A210" s="466"/>
      <c r="B210" s="466"/>
      <c r="C210" s="466"/>
      <c r="D210" s="466"/>
      <c r="E210" s="466"/>
    </row>
    <row r="211" spans="1:5" x14ac:dyDescent="0.2">
      <c r="A211" s="466"/>
      <c r="B211" s="466"/>
      <c r="C211" s="466"/>
      <c r="D211" s="466"/>
      <c r="E211" s="466"/>
    </row>
    <row r="212" spans="1:5" x14ac:dyDescent="0.2">
      <c r="A212" s="466"/>
      <c r="B212" s="466"/>
      <c r="C212" s="466"/>
      <c r="D212" s="466"/>
      <c r="E212" s="466"/>
    </row>
    <row r="213" spans="1:5" x14ac:dyDescent="0.2">
      <c r="A213" s="466"/>
      <c r="B213" s="466"/>
      <c r="C213" s="466"/>
      <c r="D213" s="466"/>
      <c r="E213" s="466"/>
    </row>
    <row r="214" spans="1:5" x14ac:dyDescent="0.2">
      <c r="A214" s="466"/>
      <c r="B214" s="466"/>
      <c r="C214" s="466"/>
      <c r="D214" s="466"/>
      <c r="E214" s="466"/>
    </row>
    <row r="215" spans="1:5" x14ac:dyDescent="0.2">
      <c r="A215" s="466"/>
      <c r="B215" s="466"/>
      <c r="C215" s="466"/>
      <c r="D215" s="466"/>
      <c r="E215" s="466"/>
    </row>
    <row r="216" spans="1:5" x14ac:dyDescent="0.2">
      <c r="A216" s="466"/>
      <c r="B216" s="466"/>
      <c r="C216" s="466"/>
      <c r="D216" s="466"/>
      <c r="E216" s="466"/>
    </row>
    <row r="217" spans="1:5" x14ac:dyDescent="0.2">
      <c r="A217" s="466"/>
      <c r="B217" s="466"/>
      <c r="C217" s="466"/>
      <c r="D217" s="466"/>
      <c r="E217" s="466"/>
    </row>
    <row r="218" spans="1:5" x14ac:dyDescent="0.2">
      <c r="A218" s="466"/>
      <c r="B218" s="466"/>
      <c r="C218" s="466"/>
      <c r="D218" s="466"/>
      <c r="E218" s="466"/>
    </row>
    <row r="219" spans="1:5" x14ac:dyDescent="0.2">
      <c r="A219" s="466"/>
      <c r="B219" s="466"/>
      <c r="C219" s="466"/>
      <c r="D219" s="466"/>
      <c r="E219" s="466"/>
    </row>
    <row r="220" spans="1:5" x14ac:dyDescent="0.2">
      <c r="A220" s="466"/>
      <c r="B220" s="466"/>
      <c r="C220" s="466"/>
      <c r="D220" s="466"/>
      <c r="E220" s="466"/>
    </row>
    <row r="221" spans="1:5" x14ac:dyDescent="0.2">
      <c r="A221" s="466"/>
      <c r="B221" s="466"/>
      <c r="C221" s="466"/>
      <c r="D221" s="466"/>
      <c r="E221" s="466"/>
    </row>
    <row r="222" spans="1:5" x14ac:dyDescent="0.2">
      <c r="A222" s="466"/>
      <c r="B222" s="466"/>
      <c r="C222" s="466"/>
      <c r="D222" s="466"/>
      <c r="E222" s="466"/>
    </row>
    <row r="223" spans="1:5" x14ac:dyDescent="0.2">
      <c r="A223" s="466"/>
      <c r="B223" s="466"/>
      <c r="C223" s="466"/>
      <c r="D223" s="466"/>
      <c r="E223" s="466"/>
    </row>
    <row r="224" spans="1:5" x14ac:dyDescent="0.2">
      <c r="A224" s="466"/>
      <c r="B224" s="466"/>
      <c r="C224" s="466"/>
      <c r="D224" s="466"/>
      <c r="E224" s="466"/>
    </row>
    <row r="225" spans="1:5" x14ac:dyDescent="0.2">
      <c r="A225" s="466"/>
      <c r="B225" s="466"/>
      <c r="C225" s="466"/>
      <c r="D225" s="466"/>
      <c r="E225" s="466"/>
    </row>
    <row r="226" spans="1:5" x14ac:dyDescent="0.2">
      <c r="A226" s="466"/>
      <c r="B226" s="466"/>
      <c r="C226" s="466"/>
      <c r="D226" s="466"/>
      <c r="E226" s="466"/>
    </row>
    <row r="227" spans="1:5" x14ac:dyDescent="0.2">
      <c r="A227" s="466"/>
      <c r="B227" s="466"/>
      <c r="C227" s="466"/>
      <c r="D227" s="466"/>
      <c r="E227" s="466"/>
    </row>
    <row r="228" spans="1:5" x14ac:dyDescent="0.2">
      <c r="A228" s="466"/>
      <c r="B228" s="466"/>
      <c r="C228" s="466"/>
      <c r="D228" s="466"/>
      <c r="E228" s="466"/>
    </row>
    <row r="229" spans="1:5" x14ac:dyDescent="0.2">
      <c r="A229" s="466"/>
      <c r="B229" s="466"/>
      <c r="C229" s="466"/>
      <c r="D229" s="466"/>
      <c r="E229" s="466"/>
    </row>
    <row r="230" spans="1:5" x14ac:dyDescent="0.2">
      <c r="A230" s="466"/>
      <c r="B230" s="466"/>
      <c r="C230" s="466"/>
      <c r="D230" s="466"/>
      <c r="E230" s="466"/>
    </row>
    <row r="231" spans="1:5" x14ac:dyDescent="0.2">
      <c r="A231" s="466"/>
      <c r="B231" s="466"/>
      <c r="C231" s="466"/>
      <c r="D231" s="466"/>
      <c r="E231" s="466"/>
    </row>
    <row r="232" spans="1:5" x14ac:dyDescent="0.2">
      <c r="A232" s="466"/>
      <c r="B232" s="466"/>
      <c r="C232" s="466"/>
      <c r="D232" s="466"/>
      <c r="E232" s="466"/>
    </row>
    <row r="233" spans="1:5" x14ac:dyDescent="0.2">
      <c r="A233" s="466"/>
      <c r="B233" s="466"/>
      <c r="C233" s="466"/>
      <c r="D233" s="466"/>
      <c r="E233" s="466"/>
    </row>
    <row r="234" spans="1:5" x14ac:dyDescent="0.2">
      <c r="A234" s="466"/>
      <c r="B234" s="466"/>
      <c r="C234" s="466"/>
      <c r="D234" s="466"/>
      <c r="E234" s="466"/>
    </row>
    <row r="235" spans="1:5" x14ac:dyDescent="0.2">
      <c r="A235" s="466"/>
      <c r="B235" s="466"/>
      <c r="C235" s="466"/>
      <c r="D235" s="466"/>
      <c r="E235" s="466"/>
    </row>
    <row r="236" spans="1:5" x14ac:dyDescent="0.2">
      <c r="A236" s="466"/>
      <c r="B236" s="466"/>
      <c r="C236" s="466"/>
      <c r="D236" s="466"/>
      <c r="E236" s="466"/>
    </row>
    <row r="237" spans="1:5" x14ac:dyDescent="0.2">
      <c r="A237" s="466"/>
      <c r="B237" s="466"/>
      <c r="C237" s="466"/>
      <c r="D237" s="466"/>
      <c r="E237" s="466"/>
    </row>
    <row r="238" spans="1:5" x14ac:dyDescent="0.2">
      <c r="A238" s="466"/>
      <c r="B238" s="466"/>
      <c r="C238" s="466"/>
      <c r="D238" s="466"/>
      <c r="E238" s="466"/>
    </row>
    <row r="239" spans="1:5" x14ac:dyDescent="0.2">
      <c r="A239" s="466"/>
      <c r="B239" s="466"/>
      <c r="C239" s="466"/>
      <c r="D239" s="466"/>
      <c r="E239" s="466"/>
    </row>
    <row r="240" spans="1:5" x14ac:dyDescent="0.2">
      <c r="A240" s="466"/>
      <c r="B240" s="466"/>
      <c r="C240" s="466"/>
      <c r="D240" s="466"/>
      <c r="E240" s="466"/>
    </row>
    <row r="241" spans="1:5" x14ac:dyDescent="0.2">
      <c r="A241" s="466"/>
      <c r="B241" s="466"/>
      <c r="C241" s="466"/>
      <c r="D241" s="466"/>
      <c r="E241" s="466"/>
    </row>
    <row r="242" spans="1:5" x14ac:dyDescent="0.2">
      <c r="A242" s="466"/>
      <c r="B242" s="466"/>
      <c r="C242" s="466"/>
      <c r="D242" s="466"/>
      <c r="E242" s="466"/>
    </row>
    <row r="243" spans="1:5" x14ac:dyDescent="0.2">
      <c r="A243" s="466"/>
      <c r="B243" s="466"/>
      <c r="C243" s="466"/>
      <c r="D243" s="466"/>
      <c r="E243" s="466"/>
    </row>
    <row r="244" spans="1:5" x14ac:dyDescent="0.2">
      <c r="A244" s="466"/>
      <c r="B244" s="466"/>
      <c r="C244" s="466"/>
      <c r="D244" s="466"/>
      <c r="E244" s="466"/>
    </row>
    <row r="245" spans="1:5" x14ac:dyDescent="0.2">
      <c r="A245" s="466"/>
      <c r="B245" s="466"/>
      <c r="C245" s="466"/>
      <c r="D245" s="466"/>
      <c r="E245" s="466"/>
    </row>
    <row r="246" spans="1:5" x14ac:dyDescent="0.2">
      <c r="A246" s="466"/>
      <c r="B246" s="466"/>
      <c r="C246" s="466"/>
      <c r="D246" s="466"/>
      <c r="E246" s="466"/>
    </row>
    <row r="247" spans="1:5" x14ac:dyDescent="0.2">
      <c r="A247" s="466"/>
      <c r="B247" s="466"/>
      <c r="C247" s="466"/>
      <c r="D247" s="466"/>
      <c r="E247" s="466"/>
    </row>
    <row r="248" spans="1:5" x14ac:dyDescent="0.2">
      <c r="A248" s="466"/>
      <c r="B248" s="466"/>
      <c r="C248" s="466"/>
      <c r="D248" s="466"/>
      <c r="E248" s="466"/>
    </row>
    <row r="249" spans="1:5" x14ac:dyDescent="0.2">
      <c r="A249" s="466"/>
      <c r="B249" s="466"/>
      <c r="C249" s="466"/>
      <c r="D249" s="466"/>
      <c r="E249" s="466"/>
    </row>
    <row r="250" spans="1:5" x14ac:dyDescent="0.2">
      <c r="A250" s="466"/>
      <c r="B250" s="466"/>
      <c r="C250" s="466"/>
      <c r="D250" s="466"/>
      <c r="E250" s="466"/>
    </row>
    <row r="251" spans="1:5" x14ac:dyDescent="0.2">
      <c r="A251" s="466"/>
      <c r="B251" s="466"/>
      <c r="C251" s="466"/>
      <c r="D251" s="466"/>
      <c r="E251" s="466"/>
    </row>
    <row r="252" spans="1:5" x14ac:dyDescent="0.2">
      <c r="A252" s="466"/>
      <c r="B252" s="466"/>
      <c r="C252" s="466"/>
      <c r="D252" s="466"/>
      <c r="E252" s="466"/>
    </row>
    <row r="253" spans="1:5" x14ac:dyDescent="0.2">
      <c r="A253" s="466"/>
      <c r="B253" s="466"/>
      <c r="C253" s="466"/>
      <c r="D253" s="466"/>
      <c r="E253" s="466"/>
    </row>
    <row r="254" spans="1:5" x14ac:dyDescent="0.2">
      <c r="A254" s="466"/>
      <c r="B254" s="466"/>
      <c r="C254" s="466"/>
      <c r="D254" s="466"/>
      <c r="E254" s="466"/>
    </row>
    <row r="255" spans="1:5" x14ac:dyDescent="0.2">
      <c r="A255" s="466"/>
      <c r="B255" s="466"/>
      <c r="C255" s="466"/>
      <c r="D255" s="466"/>
      <c r="E255" s="466"/>
    </row>
    <row r="256" spans="1:5" x14ac:dyDescent="0.2">
      <c r="A256" s="466"/>
      <c r="B256" s="466"/>
      <c r="C256" s="466"/>
      <c r="D256" s="466"/>
      <c r="E256" s="466"/>
    </row>
    <row r="257" spans="1:5" x14ac:dyDescent="0.2">
      <c r="A257" s="466"/>
      <c r="B257" s="466"/>
      <c r="C257" s="466"/>
      <c r="D257" s="466"/>
      <c r="E257" s="466"/>
    </row>
    <row r="258" spans="1:5" x14ac:dyDescent="0.2">
      <c r="A258" s="466"/>
      <c r="B258" s="466"/>
      <c r="C258" s="466"/>
      <c r="D258" s="466"/>
      <c r="E258" s="466"/>
    </row>
    <row r="259" spans="1:5" x14ac:dyDescent="0.2">
      <c r="A259" s="466"/>
      <c r="B259" s="466"/>
      <c r="C259" s="466"/>
      <c r="D259" s="466"/>
      <c r="E259" s="466"/>
    </row>
    <row r="260" spans="1:5" x14ac:dyDescent="0.2">
      <c r="A260" s="466"/>
      <c r="B260" s="466"/>
      <c r="C260" s="466"/>
      <c r="D260" s="466"/>
      <c r="E260" s="466"/>
    </row>
    <row r="261" spans="1:5" x14ac:dyDescent="0.2">
      <c r="A261" s="466"/>
      <c r="B261" s="466"/>
      <c r="C261" s="466"/>
      <c r="D261" s="466"/>
      <c r="E261" s="466"/>
    </row>
    <row r="262" spans="1:5" x14ac:dyDescent="0.2">
      <c r="A262" s="466"/>
      <c r="B262" s="466"/>
      <c r="C262" s="466"/>
      <c r="D262" s="466"/>
      <c r="E262" s="466"/>
    </row>
    <row r="263" spans="1:5" x14ac:dyDescent="0.2">
      <c r="A263" s="466"/>
      <c r="B263" s="466"/>
      <c r="C263" s="466"/>
      <c r="D263" s="466"/>
      <c r="E263" s="466"/>
    </row>
    <row r="264" spans="1:5" x14ac:dyDescent="0.2">
      <c r="A264" s="466"/>
      <c r="B264" s="466"/>
      <c r="C264" s="466"/>
      <c r="D264" s="466"/>
      <c r="E264" s="466"/>
    </row>
    <row r="265" spans="1:5" x14ac:dyDescent="0.2">
      <c r="A265" s="466"/>
      <c r="B265" s="466"/>
      <c r="C265" s="466"/>
      <c r="D265" s="466"/>
      <c r="E265" s="466"/>
    </row>
    <row r="266" spans="1:5" x14ac:dyDescent="0.2">
      <c r="A266" s="466"/>
      <c r="B266" s="466"/>
      <c r="C266" s="466"/>
      <c r="D266" s="466"/>
      <c r="E266" s="466"/>
    </row>
    <row r="267" spans="1:5" x14ac:dyDescent="0.2">
      <c r="A267" s="466"/>
      <c r="B267" s="466"/>
      <c r="C267" s="466"/>
      <c r="D267" s="466"/>
      <c r="E267" s="466"/>
    </row>
    <row r="268" spans="1:5" x14ac:dyDescent="0.2">
      <c r="A268" s="466"/>
      <c r="B268" s="466"/>
      <c r="C268" s="466"/>
      <c r="D268" s="466"/>
      <c r="E268" s="466"/>
    </row>
    <row r="269" spans="1:5" x14ac:dyDescent="0.2">
      <c r="A269" s="466"/>
      <c r="B269" s="466"/>
      <c r="C269" s="466"/>
      <c r="D269" s="466"/>
      <c r="E269" s="466"/>
    </row>
    <row r="270" spans="1:5" x14ac:dyDescent="0.2">
      <c r="A270" s="466"/>
      <c r="B270" s="466"/>
      <c r="C270" s="466"/>
      <c r="D270" s="466"/>
      <c r="E270" s="466"/>
    </row>
    <row r="271" spans="1:5" x14ac:dyDescent="0.2">
      <c r="A271" s="466"/>
      <c r="B271" s="466"/>
      <c r="C271" s="466"/>
      <c r="D271" s="466"/>
      <c r="E271" s="466"/>
    </row>
    <row r="272" spans="1:5" x14ac:dyDescent="0.2">
      <c r="A272" s="466"/>
      <c r="B272" s="466"/>
      <c r="C272" s="466"/>
      <c r="D272" s="466"/>
      <c r="E272" s="466"/>
    </row>
    <row r="273" spans="1:5" x14ac:dyDescent="0.2">
      <c r="A273" s="466"/>
      <c r="B273" s="466"/>
      <c r="C273" s="466"/>
      <c r="D273" s="466"/>
      <c r="E273" s="466"/>
    </row>
    <row r="274" spans="1:5" x14ac:dyDescent="0.2">
      <c r="A274" s="466"/>
      <c r="B274" s="466"/>
      <c r="C274" s="466"/>
      <c r="D274" s="466"/>
      <c r="E274" s="466"/>
    </row>
    <row r="275" spans="1:5" x14ac:dyDescent="0.2">
      <c r="A275" s="466"/>
      <c r="B275" s="466"/>
      <c r="C275" s="466"/>
      <c r="D275" s="466"/>
      <c r="E275" s="466"/>
    </row>
    <row r="276" spans="1:5" x14ac:dyDescent="0.2">
      <c r="A276" s="466"/>
      <c r="B276" s="466"/>
      <c r="C276" s="466"/>
      <c r="D276" s="466"/>
      <c r="E276" s="466"/>
    </row>
    <row r="277" spans="1:5" x14ac:dyDescent="0.2">
      <c r="A277" s="466"/>
      <c r="B277" s="466"/>
      <c r="C277" s="466"/>
      <c r="D277" s="466"/>
      <c r="E277" s="466"/>
    </row>
    <row r="278" spans="1:5" x14ac:dyDescent="0.2">
      <c r="A278" s="466"/>
      <c r="B278" s="466"/>
      <c r="C278" s="466"/>
      <c r="D278" s="466"/>
      <c r="E278" s="466"/>
    </row>
    <row r="279" spans="1:5" x14ac:dyDescent="0.2">
      <c r="A279" s="466"/>
      <c r="B279" s="466"/>
      <c r="C279" s="466"/>
      <c r="D279" s="466"/>
      <c r="E279" s="466"/>
    </row>
    <row r="280" spans="1:5" x14ac:dyDescent="0.2">
      <c r="A280" s="466"/>
      <c r="B280" s="466"/>
      <c r="C280" s="466"/>
      <c r="D280" s="466"/>
      <c r="E280" s="466"/>
    </row>
    <row r="281" spans="1:5" x14ac:dyDescent="0.2">
      <c r="A281" s="466"/>
      <c r="B281" s="466"/>
      <c r="C281" s="466"/>
      <c r="D281" s="466"/>
      <c r="E281" s="466"/>
    </row>
    <row r="282" spans="1:5" x14ac:dyDescent="0.2">
      <c r="A282" s="466"/>
      <c r="B282" s="466"/>
      <c r="C282" s="466"/>
      <c r="D282" s="466"/>
      <c r="E282" s="466"/>
    </row>
    <row r="283" spans="1:5" x14ac:dyDescent="0.2">
      <c r="A283" s="466"/>
      <c r="B283" s="466"/>
      <c r="C283" s="466"/>
      <c r="D283" s="466"/>
      <c r="E283" s="466"/>
    </row>
    <row r="284" spans="1:5" x14ac:dyDescent="0.2">
      <c r="A284" s="466"/>
      <c r="B284" s="466"/>
      <c r="C284" s="466"/>
      <c r="D284" s="466"/>
      <c r="E284" s="466"/>
    </row>
    <row r="285" spans="1:5" x14ac:dyDescent="0.2">
      <c r="A285" s="466"/>
      <c r="B285" s="466"/>
      <c r="C285" s="466"/>
      <c r="D285" s="466"/>
      <c r="E285" s="466"/>
    </row>
    <row r="286" spans="1:5" x14ac:dyDescent="0.2">
      <c r="A286" s="466"/>
      <c r="B286" s="466"/>
      <c r="C286" s="466"/>
      <c r="D286" s="466"/>
      <c r="E286" s="466"/>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4" customWidth="1"/>
    <col min="2" max="4" width="13.75" style="453" customWidth="1"/>
    <col min="5" max="7" width="13.75" style="488" customWidth="1"/>
    <col min="8" max="8" width="13.75" style="476" customWidth="1"/>
    <col min="9" max="14" width="13.75" style="488" customWidth="1"/>
    <col min="15" max="16384" width="11" style="453"/>
  </cols>
  <sheetData>
    <row r="1" spans="1:14" s="475" customFormat="1" ht="15" customHeight="1" x14ac:dyDescent="0.2">
      <c r="E1" s="476"/>
      <c r="F1" s="476"/>
      <c r="G1" s="476"/>
      <c r="H1" s="476"/>
      <c r="I1" s="476"/>
      <c r="J1" s="476"/>
      <c r="K1" s="476"/>
      <c r="L1" s="476"/>
      <c r="M1" s="476"/>
      <c r="N1" s="476"/>
    </row>
    <row r="2" spans="1:14" s="475" customFormat="1" ht="15" customHeight="1" x14ac:dyDescent="0.2">
      <c r="A2" s="477" t="s">
        <v>65</v>
      </c>
      <c r="E2" s="476"/>
      <c r="F2" s="476"/>
      <c r="G2" s="476"/>
      <c r="H2" s="476"/>
      <c r="I2" s="476"/>
      <c r="J2" s="476"/>
      <c r="K2" s="476"/>
      <c r="L2" s="476"/>
      <c r="M2" s="476"/>
      <c r="N2" s="476"/>
    </row>
    <row r="3" spans="1:14" s="475" customFormat="1" ht="15" customHeight="1" x14ac:dyDescent="0.2">
      <c r="E3" s="476"/>
      <c r="F3" s="476"/>
      <c r="G3" s="476"/>
      <c r="H3" s="476"/>
      <c r="I3" s="476"/>
      <c r="J3" s="476"/>
      <c r="K3" s="476"/>
      <c r="L3" s="476"/>
      <c r="M3" s="476"/>
      <c r="N3" s="476"/>
    </row>
    <row r="4" spans="1:14" s="475" customFormat="1" ht="15" customHeight="1" x14ac:dyDescent="0.2">
      <c r="B4" s="678" t="s">
        <v>436</v>
      </c>
      <c r="C4" s="678"/>
      <c r="D4" s="678" t="s">
        <v>437</v>
      </c>
      <c r="E4" s="678"/>
      <c r="F4" s="672" t="s">
        <v>438</v>
      </c>
      <c r="G4" s="672"/>
      <c r="H4" s="672" t="s">
        <v>439</v>
      </c>
      <c r="I4" s="672"/>
      <c r="J4" s="672" t="s">
        <v>440</v>
      </c>
      <c r="K4" s="672"/>
      <c r="L4" s="672"/>
      <c r="M4" s="672"/>
      <c r="N4" s="672"/>
    </row>
    <row r="5" spans="1:14" s="475" customFormat="1" ht="15" customHeight="1" x14ac:dyDescent="0.2">
      <c r="B5" s="475" t="s">
        <v>441</v>
      </c>
      <c r="C5" s="475" t="s">
        <v>442</v>
      </c>
      <c r="D5" s="475" t="s">
        <v>441</v>
      </c>
      <c r="E5" s="475" t="s">
        <v>442</v>
      </c>
      <c r="F5" s="475" t="s">
        <v>441</v>
      </c>
      <c r="G5" s="475" t="s">
        <v>442</v>
      </c>
      <c r="H5" s="475" t="s">
        <v>441</v>
      </c>
      <c r="I5" s="475" t="s">
        <v>442</v>
      </c>
      <c r="J5" s="476" t="s">
        <v>443</v>
      </c>
      <c r="K5" s="476" t="s">
        <v>444</v>
      </c>
      <c r="L5" s="476" t="s">
        <v>445</v>
      </c>
      <c r="M5" s="476" t="s">
        <v>446</v>
      </c>
      <c r="N5" s="476" t="s">
        <v>447</v>
      </c>
    </row>
    <row r="6" spans="1:14" s="475" customFormat="1" ht="15" customHeight="1" x14ac:dyDescent="0.2">
      <c r="A6" s="478" t="s">
        <v>448</v>
      </c>
      <c r="B6" s="479">
        <f>'Tabelle 2.3'!J11</f>
        <v>-3.0678594806895045</v>
      </c>
      <c r="C6" s="480">
        <f>'Tabelle 3.3'!J11</f>
        <v>-0.39768618944323936</v>
      </c>
      <c r="D6" s="481">
        <f t="shared" ref="D6:E9" si="0">IF(OR(AND(B6&gt;=-50,B6&lt;=50),ISNUMBER(B6)=FALSE),B6,"")</f>
        <v>-3.0678594806895045</v>
      </c>
      <c r="E6" s="481">
        <f t="shared" si="0"/>
        <v>-0.39768618944323936</v>
      </c>
      <c r="F6" s="476" t="str">
        <f t="shared" ref="F6:G9" si="1">IF(ISNUMBER(B6)=FALSE,"",IF(B6&lt;-50,"&lt; -50",IF(B6&gt;50,"&gt; 50","")))</f>
        <v/>
      </c>
      <c r="G6" s="476" t="str">
        <f t="shared" si="1"/>
        <v/>
      </c>
      <c r="H6" s="482" t="str">
        <f t="shared" ref="H6:I9" si="2">IF(B6&lt;-50,0.75,IF(B6&gt;50,-0.75,""))</f>
        <v/>
      </c>
      <c r="I6" s="482" t="str">
        <f t="shared" si="2"/>
        <v/>
      </c>
      <c r="J6" s="476" t="e">
        <f>IF(OR(B6&lt;-50,B6&gt;50),N6,#N/A)</f>
        <v>#N/A</v>
      </c>
      <c r="K6" s="476" t="e">
        <f>IF(B6&lt;-50,-45,IF(B6&gt;50,45,#N/A))</f>
        <v>#N/A</v>
      </c>
      <c r="L6" s="476" t="e">
        <f>IF(OR(C6&lt;-50,C6&gt;50),N6,#N/A)</f>
        <v>#N/A</v>
      </c>
      <c r="M6" s="476" t="e">
        <f>IF(C6&lt;-50,-45,IF(C6&gt;50,45,#N/A))</f>
        <v>#N/A</v>
      </c>
      <c r="N6" s="476">
        <v>5</v>
      </c>
    </row>
    <row r="7" spans="1:14" s="475" customFormat="1" ht="15" customHeight="1" x14ac:dyDescent="0.2">
      <c r="A7" s="478" t="s">
        <v>449</v>
      </c>
      <c r="B7" s="479">
        <f>'Tabelle 2.1'!J25</f>
        <v>-0.4752160751981519</v>
      </c>
      <c r="C7" s="480">
        <f>'Tabelle 3.1'!J23</f>
        <v>-3.3695878434637803</v>
      </c>
      <c r="D7" s="481">
        <f t="shared" si="0"/>
        <v>-0.4752160751981519</v>
      </c>
      <c r="E7" s="481">
        <f>IF(OR(AND(C7&gt;=-50,C7&lt;=50),ISNUMBER(C7)=FALSE),C7,"")</f>
        <v>-3.3695878434637803</v>
      </c>
      <c r="F7" s="476" t="str">
        <f t="shared" si="1"/>
        <v/>
      </c>
      <c r="G7" s="476" t="str">
        <f>IF(ISNUMBER(C7)=FALSE,"",IF(C7&lt;-50,"&lt; -50",IF(C7&gt;50,"&gt; 50","")))</f>
        <v/>
      </c>
      <c r="H7" s="482" t="str">
        <f t="shared" si="2"/>
        <v/>
      </c>
      <c r="I7" s="482" t="str">
        <f>IF(C7&lt;-50,0.75,IF(C7&gt;50,-0.75,""))</f>
        <v/>
      </c>
      <c r="J7" s="476" t="e">
        <f>IF(OR(B7&lt;-50,B7&gt;50),N7,#N/A)</f>
        <v>#N/A</v>
      </c>
      <c r="K7" s="476" t="e">
        <f>IF(B7&lt;-50,-45,IF(B7&gt;50,45,#N/A))</f>
        <v>#N/A</v>
      </c>
      <c r="L7" s="476" t="e">
        <f>IF(OR(C7&lt;-50,C7&gt;50),N7,#N/A)</f>
        <v>#N/A</v>
      </c>
      <c r="M7" s="476" t="e">
        <f>IF(C7&lt;-50,-45,IF(C7&gt;50,45,#N/A))</f>
        <v>#N/A</v>
      </c>
      <c r="N7" s="476">
        <v>15</v>
      </c>
    </row>
    <row r="8" spans="1:14" s="475" customFormat="1" ht="15" customHeight="1" x14ac:dyDescent="0.2">
      <c r="A8" s="478" t="s">
        <v>450</v>
      </c>
      <c r="B8" s="479">
        <f>'Tabelle 2.1'!J38</f>
        <v>0.95490282911153723</v>
      </c>
      <c r="C8" s="480">
        <f>'Tabelle 3.1'!J34</f>
        <v>-3.6279896103654186</v>
      </c>
      <c r="D8" s="481">
        <f t="shared" si="0"/>
        <v>0.95490282911153723</v>
      </c>
      <c r="E8" s="481">
        <f>IF(OR(AND(C8&gt;=-50,C8&lt;=50),ISNUMBER(C8)=FALSE),C8,"")</f>
        <v>-3.6279896103654186</v>
      </c>
      <c r="F8" s="476" t="str">
        <f t="shared" si="1"/>
        <v/>
      </c>
      <c r="G8" s="476" t="str">
        <f>IF(ISNUMBER(C8)=FALSE,"",IF(C8&lt;-50,"&lt; -50",IF(C8&gt;50,"&gt; 50","")))</f>
        <v/>
      </c>
      <c r="H8" s="482" t="str">
        <f t="shared" si="2"/>
        <v/>
      </c>
      <c r="I8" s="482" t="str">
        <f>IF(C8&lt;-50,0.75,IF(C8&gt;50,-0.75,""))</f>
        <v/>
      </c>
      <c r="J8" s="476" t="e">
        <f>IF(OR(B8&lt;-50,B8&gt;50),N8,#N/A)</f>
        <v>#N/A</v>
      </c>
      <c r="K8" s="476" t="e">
        <f>IF(B8&lt;-50,-45,IF(B8&gt;50,45,#N/A))</f>
        <v>#N/A</v>
      </c>
      <c r="L8" s="476" t="e">
        <f>IF(OR(C8&lt;-50,C8&gt;50),N8,#N/A)</f>
        <v>#N/A</v>
      </c>
      <c r="M8" s="476" t="e">
        <f>IF(C8&lt;-50,-45,IF(C8&gt;50,45,#N/A))</f>
        <v>#N/A</v>
      </c>
      <c r="N8" s="476">
        <v>25</v>
      </c>
    </row>
    <row r="9" spans="1:14" s="475" customFormat="1" ht="15" customHeight="1" x14ac:dyDescent="0.2">
      <c r="A9" s="478" t="s">
        <v>451</v>
      </c>
      <c r="B9" s="479">
        <f>'Tabelle 2.1'!J51</f>
        <v>1.0875687030768</v>
      </c>
      <c r="C9" s="480">
        <f>'Tabelle 3.1'!J45</f>
        <v>-2.8655893304673015</v>
      </c>
      <c r="D9" s="481">
        <f t="shared" si="0"/>
        <v>1.0875687030768</v>
      </c>
      <c r="E9" s="481">
        <f t="shared" si="0"/>
        <v>-2.8655893304673015</v>
      </c>
      <c r="F9" s="476" t="str">
        <f t="shared" si="1"/>
        <v/>
      </c>
      <c r="G9" s="476" t="str">
        <f t="shared" si="1"/>
        <v/>
      </c>
      <c r="H9" s="482" t="str">
        <f t="shared" si="2"/>
        <v/>
      </c>
      <c r="I9" s="482" t="str">
        <f t="shared" si="2"/>
        <v/>
      </c>
      <c r="J9" s="476" t="e">
        <f>IF(OR(B9&lt;-50,B9&gt;50),N9,#N/A)</f>
        <v>#N/A</v>
      </c>
      <c r="K9" s="476" t="e">
        <f>IF(B9&lt;-50,-45,IF(B9&gt;50,45,#N/A))</f>
        <v>#N/A</v>
      </c>
      <c r="L9" s="476" t="e">
        <f>IF(OR(C9&lt;-50,C9&gt;50),N9,#N/A)</f>
        <v>#N/A</v>
      </c>
      <c r="M9" s="476" t="e">
        <f>IF(C9&lt;-50,-45,IF(C9&gt;50,45,#N/A))</f>
        <v>#N/A</v>
      </c>
      <c r="N9" s="476">
        <v>35</v>
      </c>
    </row>
    <row r="10" spans="1:14" s="475" customFormat="1" ht="15" customHeight="1" x14ac:dyDescent="0.2">
      <c r="E10" s="476"/>
      <c r="F10" s="476"/>
      <c r="G10" s="476"/>
      <c r="H10" s="476"/>
      <c r="I10" s="476"/>
      <c r="J10" s="476"/>
      <c r="K10" s="476"/>
      <c r="L10" s="476"/>
      <c r="M10" s="476"/>
      <c r="N10" s="476"/>
    </row>
    <row r="11" spans="1:14" s="475" customFormat="1" ht="15" customHeight="1" x14ac:dyDescent="0.2">
      <c r="E11" s="476"/>
      <c r="F11" s="476"/>
      <c r="G11" s="476"/>
      <c r="H11" s="476"/>
      <c r="I11" s="476"/>
      <c r="J11" s="476"/>
      <c r="K11" s="476"/>
      <c r="L11" s="476"/>
      <c r="M11" s="476"/>
      <c r="N11" s="476"/>
    </row>
    <row r="12" spans="1:14" s="475" customFormat="1" ht="15" customHeight="1" x14ac:dyDescent="0.2">
      <c r="A12" s="679" t="s">
        <v>452</v>
      </c>
      <c r="B12" s="678" t="s">
        <v>436</v>
      </c>
      <c r="C12" s="678"/>
      <c r="D12" s="678" t="s">
        <v>437</v>
      </c>
      <c r="E12" s="678"/>
      <c r="F12" s="672" t="s">
        <v>438</v>
      </c>
      <c r="G12" s="672"/>
      <c r="H12" s="672" t="s">
        <v>439</v>
      </c>
      <c r="I12" s="672"/>
      <c r="J12" s="672" t="s">
        <v>440</v>
      </c>
      <c r="K12" s="672"/>
      <c r="L12" s="672"/>
      <c r="M12" s="672"/>
      <c r="N12" s="672"/>
    </row>
    <row r="13" spans="1:14" s="475" customFormat="1" ht="15" customHeight="1" x14ac:dyDescent="0.2">
      <c r="A13" s="679"/>
      <c r="B13" s="475" t="s">
        <v>441</v>
      </c>
      <c r="C13" s="475" t="s">
        <v>442</v>
      </c>
      <c r="D13" s="475" t="s">
        <v>441</v>
      </c>
      <c r="E13" s="475" t="s">
        <v>442</v>
      </c>
      <c r="F13" s="475" t="s">
        <v>441</v>
      </c>
      <c r="G13" s="475" t="s">
        <v>442</v>
      </c>
      <c r="H13" s="475" t="s">
        <v>441</v>
      </c>
      <c r="I13" s="475" t="s">
        <v>442</v>
      </c>
      <c r="J13" s="476" t="s">
        <v>443</v>
      </c>
      <c r="K13" s="476" t="s">
        <v>444</v>
      </c>
      <c r="L13" s="476" t="s">
        <v>445</v>
      </c>
      <c r="M13" s="476" t="s">
        <v>446</v>
      </c>
      <c r="N13" s="476" t="s">
        <v>447</v>
      </c>
    </row>
    <row r="14" spans="1:14" s="475" customFormat="1" ht="15" customHeight="1" x14ac:dyDescent="0.2">
      <c r="A14" s="475">
        <v>1</v>
      </c>
      <c r="B14" s="479">
        <f>'Tabelle 2.3'!J11</f>
        <v>-3.0678594806895045</v>
      </c>
      <c r="C14" s="480">
        <f>'Tabelle 3.3'!J11</f>
        <v>-0.39768618944323936</v>
      </c>
      <c r="D14" s="481">
        <f>IF(OR(AND(B14&gt;=-50,B14&lt;=50),ISNUMBER(B14)=FALSE),B14,"")</f>
        <v>-3.0678594806895045</v>
      </c>
      <c r="E14" s="481">
        <f>IF(OR(AND(C14&gt;=-50,C14&lt;=50),ISNUMBER(C14)=FALSE),C14,"")</f>
        <v>-0.39768618944323936</v>
      </c>
      <c r="F14" s="476" t="str">
        <f>IF(ISNUMBER(B14)=FALSE,"",IF(B14&lt;-50,"&lt; -50",IF(B14&gt;50,"&gt; 50","")))</f>
        <v/>
      </c>
      <c r="G14" s="476" t="str">
        <f>IF(ISNUMBER(C14)=FALSE,"",IF(C14&lt;-50,"&lt; -50",IF(C14&gt;50,"&gt; 50","")))</f>
        <v/>
      </c>
      <c r="H14" s="482" t="str">
        <f>IF(B14&lt;-50,0.75,IF(B14&gt;50,-0.75,""))</f>
        <v/>
      </c>
      <c r="I14" s="482" t="str">
        <f>IF(C14&lt;-50,0.75,IF(C14&gt;50,-0.75,""))</f>
        <v/>
      </c>
      <c r="J14" s="476" t="e">
        <f>IF(OR(B14&lt;-50,B14&gt;50),N14,#N/A)</f>
        <v>#N/A</v>
      </c>
      <c r="K14" s="476" t="e">
        <f>IF(B14&lt;-50,-45,IF(B14&gt;50,45,#N/A))</f>
        <v>#N/A</v>
      </c>
      <c r="L14" s="476" t="e">
        <f>IF(OR(C14&lt;-50,C14&gt;50),N14,#N/A)</f>
        <v>#N/A</v>
      </c>
      <c r="M14" s="476" t="e">
        <f>IF(C14&lt;-50,-45,IF(C14&gt;50,45,#N/A))</f>
        <v>#N/A</v>
      </c>
      <c r="N14" s="476">
        <v>5</v>
      </c>
    </row>
    <row r="15" spans="1:14" s="475" customFormat="1" ht="15" customHeight="1" x14ac:dyDescent="0.2">
      <c r="A15" s="475">
        <v>2</v>
      </c>
      <c r="B15" s="479">
        <f>'Tabelle 2.3'!J12</f>
        <v>3.4883720930232558</v>
      </c>
      <c r="C15" s="480">
        <f>'Tabelle 3.3'!J12</f>
        <v>-11.111111111111111</v>
      </c>
      <c r="D15" s="481">
        <f t="shared" ref="D15:E45" si="3">IF(OR(AND(B15&gt;=-50,B15&lt;=50),ISNUMBER(B15)=FALSE),B15,"")</f>
        <v>3.4883720930232558</v>
      </c>
      <c r="E15" s="481">
        <f t="shared" si="3"/>
        <v>-11.111111111111111</v>
      </c>
      <c r="F15" s="476" t="str">
        <f t="shared" ref="F15:G45" si="4">IF(ISNUMBER(B15)=FALSE,"",IF(B15&lt;-50,"&lt; -50",IF(B15&gt;50,"&gt; 50","")))</f>
        <v/>
      </c>
      <c r="G15" s="476" t="str">
        <f t="shared" si="4"/>
        <v/>
      </c>
      <c r="H15" s="482" t="str">
        <f t="shared" ref="H15:I45" si="5">IF(B15&lt;-50,0.75,IF(B15&gt;50,-0.75,""))</f>
        <v/>
      </c>
      <c r="I15" s="482" t="str">
        <f t="shared" si="5"/>
        <v/>
      </c>
      <c r="J15" s="476" t="e">
        <f t="shared" ref="J15:J45" si="6">IF(OR(B15&lt;-50,B15&gt;50),N15,#N/A)</f>
        <v>#N/A</v>
      </c>
      <c r="K15" s="476" t="e">
        <f t="shared" ref="K15:K45" si="7">IF(B15&lt;-50,-45,IF(B15&gt;50,45,#N/A))</f>
        <v>#N/A</v>
      </c>
      <c r="L15" s="476" t="e">
        <f t="shared" ref="L15:L45" si="8">IF(OR(C15&lt;-50,C15&gt;50),N15,#N/A)</f>
        <v>#N/A</v>
      </c>
      <c r="M15" s="476" t="e">
        <f t="shared" ref="M15:M45" si="9">IF(C15&lt;-50,-45,IF(C15&gt;50,45,#N/A))</f>
        <v>#N/A</v>
      </c>
      <c r="N15" s="476">
        <v>15</v>
      </c>
    </row>
    <row r="16" spans="1:14" s="475" customFormat="1" ht="15" customHeight="1" x14ac:dyDescent="0.2">
      <c r="A16" s="475">
        <v>3</v>
      </c>
      <c r="B16" s="479">
        <f>'Tabelle 2.3'!J13</f>
        <v>-1.1406844106463878</v>
      </c>
      <c r="C16" s="480">
        <f>'Tabelle 3.3'!J13</f>
        <v>-57.142857142857146</v>
      </c>
      <c r="D16" s="481">
        <f t="shared" si="3"/>
        <v>-1.1406844106463878</v>
      </c>
      <c r="E16" s="481" t="str">
        <f t="shared" si="3"/>
        <v/>
      </c>
      <c r="F16" s="476" t="str">
        <f t="shared" si="4"/>
        <v/>
      </c>
      <c r="G16" s="476" t="str">
        <f t="shared" si="4"/>
        <v>&lt; -50</v>
      </c>
      <c r="H16" s="482" t="str">
        <f t="shared" si="5"/>
        <v/>
      </c>
      <c r="I16" s="482">
        <f t="shared" si="5"/>
        <v>0.75</v>
      </c>
      <c r="J16" s="476" t="e">
        <f t="shared" si="6"/>
        <v>#N/A</v>
      </c>
      <c r="K16" s="476" t="e">
        <f t="shared" si="7"/>
        <v>#N/A</v>
      </c>
      <c r="L16" s="476">
        <f t="shared" si="8"/>
        <v>25</v>
      </c>
      <c r="M16" s="476">
        <f t="shared" si="9"/>
        <v>-45</v>
      </c>
      <c r="N16" s="476">
        <v>25</v>
      </c>
    </row>
    <row r="17" spans="1:14" s="475" customFormat="1" ht="15" customHeight="1" x14ac:dyDescent="0.2">
      <c r="A17" s="475">
        <v>4</v>
      </c>
      <c r="B17" s="479">
        <f>'Tabelle 2.3'!J14</f>
        <v>-10.818394388152766</v>
      </c>
      <c r="C17" s="480">
        <f>'Tabelle 3.3'!J14</f>
        <v>-2.4844720496894408</v>
      </c>
      <c r="D17" s="481">
        <f t="shared" si="3"/>
        <v>-10.818394388152766</v>
      </c>
      <c r="E17" s="481">
        <f t="shared" si="3"/>
        <v>-2.4844720496894408</v>
      </c>
      <c r="F17" s="476" t="str">
        <f t="shared" si="4"/>
        <v/>
      </c>
      <c r="G17" s="476" t="str">
        <f t="shared" si="4"/>
        <v/>
      </c>
      <c r="H17" s="482" t="str">
        <f t="shared" si="5"/>
        <v/>
      </c>
      <c r="I17" s="482" t="str">
        <f t="shared" si="5"/>
        <v/>
      </c>
      <c r="J17" s="476" t="e">
        <f t="shared" si="6"/>
        <v>#N/A</v>
      </c>
      <c r="K17" s="476" t="e">
        <f t="shared" si="7"/>
        <v>#N/A</v>
      </c>
      <c r="L17" s="476" t="e">
        <f t="shared" si="8"/>
        <v>#N/A</v>
      </c>
      <c r="M17" s="476" t="e">
        <f t="shared" si="9"/>
        <v>#N/A</v>
      </c>
      <c r="N17" s="476">
        <v>36</v>
      </c>
    </row>
    <row r="18" spans="1:14" s="475" customFormat="1" ht="15" customHeight="1" x14ac:dyDescent="0.2">
      <c r="A18" s="475">
        <v>5</v>
      </c>
      <c r="B18" s="479" t="str">
        <f>'Tabelle 2.3'!J15</f>
        <v>*</v>
      </c>
      <c r="C18" s="480" t="str">
        <f>'Tabelle 3.3'!J15</f>
        <v>*</v>
      </c>
      <c r="D18" s="481" t="str">
        <f t="shared" si="3"/>
        <v>*</v>
      </c>
      <c r="E18" s="481" t="str">
        <f t="shared" si="3"/>
        <v>*</v>
      </c>
      <c r="F18" s="476" t="str">
        <f t="shared" si="4"/>
        <v/>
      </c>
      <c r="G18" s="476" t="str">
        <f t="shared" si="4"/>
        <v/>
      </c>
      <c r="H18" s="482">
        <f t="shared" si="5"/>
        <v>-0.75</v>
      </c>
      <c r="I18" s="482">
        <f t="shared" si="5"/>
        <v>-0.75</v>
      </c>
      <c r="J18" s="476">
        <f t="shared" si="6"/>
        <v>46</v>
      </c>
      <c r="K18" s="476">
        <f t="shared" si="7"/>
        <v>45</v>
      </c>
      <c r="L18" s="476">
        <f t="shared" si="8"/>
        <v>46</v>
      </c>
      <c r="M18" s="476">
        <f t="shared" si="9"/>
        <v>45</v>
      </c>
      <c r="N18" s="476">
        <v>46</v>
      </c>
    </row>
    <row r="19" spans="1:14" s="475" customFormat="1" ht="15" customHeight="1" x14ac:dyDescent="0.2">
      <c r="A19" s="475">
        <v>6</v>
      </c>
      <c r="B19" s="479">
        <f>'Tabelle 2.3'!J16</f>
        <v>-10.930576070901035</v>
      </c>
      <c r="C19" s="480">
        <f>'Tabelle 3.3'!J16</f>
        <v>-4.0650406504065044</v>
      </c>
      <c r="D19" s="481">
        <f t="shared" si="3"/>
        <v>-10.930576070901035</v>
      </c>
      <c r="E19" s="481">
        <f t="shared" si="3"/>
        <v>-4.0650406504065044</v>
      </c>
      <c r="F19" s="476" t="str">
        <f t="shared" si="4"/>
        <v/>
      </c>
      <c r="G19" s="476" t="str">
        <f t="shared" si="4"/>
        <v/>
      </c>
      <c r="H19" s="482" t="str">
        <f t="shared" si="5"/>
        <v/>
      </c>
      <c r="I19" s="482" t="str">
        <f t="shared" si="5"/>
        <v/>
      </c>
      <c r="J19" s="476" t="e">
        <f t="shared" si="6"/>
        <v>#N/A</v>
      </c>
      <c r="K19" s="476" t="e">
        <f t="shared" si="7"/>
        <v>#N/A</v>
      </c>
      <c r="L19" s="476" t="e">
        <f t="shared" si="8"/>
        <v>#N/A</v>
      </c>
      <c r="M19" s="476" t="e">
        <f t="shared" si="9"/>
        <v>#N/A</v>
      </c>
      <c r="N19" s="476">
        <v>56</v>
      </c>
    </row>
    <row r="20" spans="1:14" s="475" customFormat="1" ht="15" customHeight="1" x14ac:dyDescent="0.2">
      <c r="A20" s="475">
        <v>7</v>
      </c>
      <c r="B20" s="479" t="str">
        <f>'Tabelle 2.3'!J17</f>
        <v>*</v>
      </c>
      <c r="C20" s="480" t="str">
        <f>'Tabelle 3.3'!J17</f>
        <v>*</v>
      </c>
      <c r="D20" s="481" t="str">
        <f t="shared" si="3"/>
        <v>*</v>
      </c>
      <c r="E20" s="481" t="str">
        <f t="shared" si="3"/>
        <v>*</v>
      </c>
      <c r="F20" s="476" t="str">
        <f t="shared" si="4"/>
        <v/>
      </c>
      <c r="G20" s="476" t="str">
        <f t="shared" si="4"/>
        <v/>
      </c>
      <c r="H20" s="482">
        <f t="shared" si="5"/>
        <v>-0.75</v>
      </c>
      <c r="I20" s="482">
        <f t="shared" si="5"/>
        <v>-0.75</v>
      </c>
      <c r="J20" s="476">
        <f t="shared" si="6"/>
        <v>67</v>
      </c>
      <c r="K20" s="476">
        <f t="shared" si="7"/>
        <v>45</v>
      </c>
      <c r="L20" s="476">
        <f t="shared" si="8"/>
        <v>67</v>
      </c>
      <c r="M20" s="476">
        <f t="shared" si="9"/>
        <v>45</v>
      </c>
      <c r="N20" s="476">
        <v>67</v>
      </c>
    </row>
    <row r="21" spans="1:14" s="475" customFormat="1" ht="15" customHeight="1" x14ac:dyDescent="0.2">
      <c r="A21" s="475">
        <v>8</v>
      </c>
      <c r="B21" s="479">
        <f>'Tabelle 2.3'!J18</f>
        <v>5.0933786078098473</v>
      </c>
      <c r="C21" s="480">
        <f>'Tabelle 3.3'!J18</f>
        <v>-1.2345679012345678</v>
      </c>
      <c r="D21" s="481">
        <f t="shared" si="3"/>
        <v>5.0933786078098473</v>
      </c>
      <c r="E21" s="481">
        <f t="shared" si="3"/>
        <v>-1.2345679012345678</v>
      </c>
      <c r="F21" s="476" t="str">
        <f t="shared" si="4"/>
        <v/>
      </c>
      <c r="G21" s="476" t="str">
        <f t="shared" si="4"/>
        <v/>
      </c>
      <c r="H21" s="482" t="str">
        <f t="shared" si="5"/>
        <v/>
      </c>
      <c r="I21" s="482" t="str">
        <f t="shared" si="5"/>
        <v/>
      </c>
      <c r="J21" s="476" t="e">
        <f t="shared" si="6"/>
        <v>#N/A</v>
      </c>
      <c r="K21" s="476" t="e">
        <f t="shared" si="7"/>
        <v>#N/A</v>
      </c>
      <c r="L21" s="476" t="e">
        <f t="shared" si="8"/>
        <v>#N/A</v>
      </c>
      <c r="M21" s="476" t="e">
        <f t="shared" si="9"/>
        <v>#N/A</v>
      </c>
      <c r="N21" s="476">
        <v>77</v>
      </c>
    </row>
    <row r="22" spans="1:14" s="475" customFormat="1" ht="15" customHeight="1" x14ac:dyDescent="0.2">
      <c r="A22" s="475">
        <v>9</v>
      </c>
      <c r="B22" s="479">
        <f>'Tabelle 2.3'!J19</f>
        <v>0.11074197120708748</v>
      </c>
      <c r="C22" s="480">
        <f>'Tabelle 3.3'!J19</f>
        <v>-1.7621145374449338</v>
      </c>
      <c r="D22" s="481">
        <f t="shared" si="3"/>
        <v>0.11074197120708748</v>
      </c>
      <c r="E22" s="481">
        <f t="shared" si="3"/>
        <v>-1.7621145374449338</v>
      </c>
      <c r="F22" s="476" t="str">
        <f t="shared" si="4"/>
        <v/>
      </c>
      <c r="G22" s="476" t="str">
        <f t="shared" si="4"/>
        <v/>
      </c>
      <c r="H22" s="482" t="str">
        <f t="shared" si="5"/>
        <v/>
      </c>
      <c r="I22" s="482" t="str">
        <f t="shared" si="5"/>
        <v/>
      </c>
      <c r="J22" s="476" t="e">
        <f t="shared" si="6"/>
        <v>#N/A</v>
      </c>
      <c r="K22" s="476" t="e">
        <f t="shared" si="7"/>
        <v>#N/A</v>
      </c>
      <c r="L22" s="476" t="e">
        <f t="shared" si="8"/>
        <v>#N/A</v>
      </c>
      <c r="M22" s="476" t="e">
        <f t="shared" si="9"/>
        <v>#N/A</v>
      </c>
      <c r="N22" s="476">
        <v>87</v>
      </c>
    </row>
    <row r="23" spans="1:14" s="475" customFormat="1" ht="15" customHeight="1" x14ac:dyDescent="0.2">
      <c r="A23" s="475">
        <v>10</v>
      </c>
      <c r="B23" s="479">
        <f>'Tabelle 2.3'!J20</f>
        <v>-6.8652849740932647</v>
      </c>
      <c r="C23" s="480">
        <f>'Tabelle 3.3'!J20</f>
        <v>0.71684587813620071</v>
      </c>
      <c r="D23" s="481">
        <f t="shared" si="3"/>
        <v>-6.8652849740932647</v>
      </c>
      <c r="E23" s="481">
        <f t="shared" si="3"/>
        <v>0.71684587813620071</v>
      </c>
      <c r="F23" s="476" t="str">
        <f t="shared" si="4"/>
        <v/>
      </c>
      <c r="G23" s="476" t="str">
        <f t="shared" si="4"/>
        <v/>
      </c>
      <c r="H23" s="482" t="str">
        <f t="shared" si="5"/>
        <v/>
      </c>
      <c r="I23" s="482" t="str">
        <f t="shared" si="5"/>
        <v/>
      </c>
      <c r="J23" s="476" t="e">
        <f t="shared" si="6"/>
        <v>#N/A</v>
      </c>
      <c r="K23" s="476" t="e">
        <f t="shared" si="7"/>
        <v>#N/A</v>
      </c>
      <c r="L23" s="476" t="e">
        <f t="shared" si="8"/>
        <v>#N/A</v>
      </c>
      <c r="M23" s="476" t="e">
        <f t="shared" si="9"/>
        <v>#N/A</v>
      </c>
      <c r="N23" s="476">
        <v>98</v>
      </c>
    </row>
    <row r="24" spans="1:14" s="475" customFormat="1" ht="15" customHeight="1" x14ac:dyDescent="0.2">
      <c r="A24" s="475">
        <v>11</v>
      </c>
      <c r="B24" s="479">
        <f>'Tabelle 2.3'!J21</f>
        <v>-1.9495412844036697</v>
      </c>
      <c r="C24" s="480">
        <f>'Tabelle 3.3'!J21</f>
        <v>-7.6586433260393871</v>
      </c>
      <c r="D24" s="481">
        <f t="shared" si="3"/>
        <v>-1.9495412844036697</v>
      </c>
      <c r="E24" s="481">
        <f t="shared" si="3"/>
        <v>-7.6586433260393871</v>
      </c>
      <c r="F24" s="476" t="str">
        <f t="shared" si="4"/>
        <v/>
      </c>
      <c r="G24" s="476" t="str">
        <f t="shared" si="4"/>
        <v/>
      </c>
      <c r="H24" s="482" t="str">
        <f t="shared" si="5"/>
        <v/>
      </c>
      <c r="I24" s="482" t="str">
        <f t="shared" si="5"/>
        <v/>
      </c>
      <c r="J24" s="476" t="e">
        <f t="shared" si="6"/>
        <v>#N/A</v>
      </c>
      <c r="K24" s="476" t="e">
        <f t="shared" si="7"/>
        <v>#N/A</v>
      </c>
      <c r="L24" s="476" t="e">
        <f t="shared" si="8"/>
        <v>#N/A</v>
      </c>
      <c r="M24" s="476" t="e">
        <f t="shared" si="9"/>
        <v>#N/A</v>
      </c>
      <c r="N24" s="476">
        <v>108</v>
      </c>
    </row>
    <row r="25" spans="1:14" s="475" customFormat="1" ht="15" customHeight="1" x14ac:dyDescent="0.2">
      <c r="A25" s="475">
        <v>12</v>
      </c>
      <c r="B25" s="479">
        <f>'Tabelle 2.3'!J22</f>
        <v>0.64102564102564108</v>
      </c>
      <c r="C25" s="480">
        <f>'Tabelle 3.3'!J22</f>
        <v>-15.151515151515152</v>
      </c>
      <c r="D25" s="481">
        <f t="shared" si="3"/>
        <v>0.64102564102564108</v>
      </c>
      <c r="E25" s="481">
        <f t="shared" si="3"/>
        <v>-15.151515151515152</v>
      </c>
      <c r="F25" s="476" t="str">
        <f t="shared" si="4"/>
        <v/>
      </c>
      <c r="G25" s="476" t="str">
        <f t="shared" si="4"/>
        <v/>
      </c>
      <c r="H25" s="482" t="str">
        <f t="shared" si="5"/>
        <v/>
      </c>
      <c r="I25" s="482" t="str">
        <f t="shared" si="5"/>
        <v/>
      </c>
      <c r="J25" s="476" t="e">
        <f t="shared" si="6"/>
        <v>#N/A</v>
      </c>
      <c r="K25" s="476" t="e">
        <f t="shared" si="7"/>
        <v>#N/A</v>
      </c>
      <c r="L25" s="476" t="e">
        <f t="shared" si="8"/>
        <v>#N/A</v>
      </c>
      <c r="M25" s="476" t="e">
        <f t="shared" si="9"/>
        <v>#N/A</v>
      </c>
      <c r="N25" s="476">
        <v>118</v>
      </c>
    </row>
    <row r="26" spans="1:14" s="475" customFormat="1" ht="15" customHeight="1" x14ac:dyDescent="0.2">
      <c r="A26" s="475">
        <v>13</v>
      </c>
      <c r="B26" s="479">
        <f>'Tabelle 2.3'!J23</f>
        <v>-1.1261261261261262</v>
      </c>
      <c r="C26" s="480">
        <f>'Tabelle 3.3'!J23</f>
        <v>0</v>
      </c>
      <c r="D26" s="481">
        <f t="shared" si="3"/>
        <v>-1.1261261261261262</v>
      </c>
      <c r="E26" s="481">
        <f t="shared" si="3"/>
        <v>0</v>
      </c>
      <c r="F26" s="476" t="str">
        <f t="shared" si="4"/>
        <v/>
      </c>
      <c r="G26" s="476" t="str">
        <f t="shared" si="4"/>
        <v/>
      </c>
      <c r="H26" s="482" t="str">
        <f t="shared" si="5"/>
        <v/>
      </c>
      <c r="I26" s="482" t="str">
        <f t="shared" si="5"/>
        <v/>
      </c>
      <c r="J26" s="476" t="e">
        <f t="shared" si="6"/>
        <v>#N/A</v>
      </c>
      <c r="K26" s="476" t="e">
        <f t="shared" si="7"/>
        <v>#N/A</v>
      </c>
      <c r="L26" s="476" t="e">
        <f t="shared" si="8"/>
        <v>#N/A</v>
      </c>
      <c r="M26" s="476" t="e">
        <f t="shared" si="9"/>
        <v>#N/A</v>
      </c>
      <c r="N26" s="476">
        <v>129</v>
      </c>
    </row>
    <row r="27" spans="1:14" s="475" customFormat="1" ht="15" customHeight="1" x14ac:dyDescent="0.2">
      <c r="A27" s="475">
        <v>14</v>
      </c>
      <c r="B27" s="479">
        <f>'Tabelle 2.3'!J24</f>
        <v>2.2727272727272729</v>
      </c>
      <c r="C27" s="480">
        <f>'Tabelle 3.3'!J24</f>
        <v>5.7377049180327866</v>
      </c>
      <c r="D27" s="481">
        <f t="shared" si="3"/>
        <v>2.2727272727272729</v>
      </c>
      <c r="E27" s="481">
        <f t="shared" si="3"/>
        <v>5.7377049180327866</v>
      </c>
      <c r="F27" s="476" t="str">
        <f t="shared" si="4"/>
        <v/>
      </c>
      <c r="G27" s="476" t="str">
        <f t="shared" si="4"/>
        <v/>
      </c>
      <c r="H27" s="482" t="str">
        <f t="shared" si="5"/>
        <v/>
      </c>
      <c r="I27" s="482" t="str">
        <f t="shared" si="5"/>
        <v/>
      </c>
      <c r="J27" s="476" t="e">
        <f t="shared" si="6"/>
        <v>#N/A</v>
      </c>
      <c r="K27" s="476" t="e">
        <f t="shared" si="7"/>
        <v>#N/A</v>
      </c>
      <c r="L27" s="476" t="e">
        <f t="shared" si="8"/>
        <v>#N/A</v>
      </c>
      <c r="M27" s="476" t="e">
        <f t="shared" si="9"/>
        <v>#N/A</v>
      </c>
      <c r="N27" s="476">
        <v>139</v>
      </c>
    </row>
    <row r="28" spans="1:14" s="475" customFormat="1" ht="15" customHeight="1" x14ac:dyDescent="0.2">
      <c r="A28" s="475">
        <v>15</v>
      </c>
      <c r="B28" s="479">
        <f>'Tabelle 2.3'!J25</f>
        <v>-3.2036613272311212</v>
      </c>
      <c r="C28" s="480">
        <f>'Tabelle 3.3'!J25</f>
        <v>1.2468827930174564</v>
      </c>
      <c r="D28" s="481">
        <f t="shared" si="3"/>
        <v>-3.2036613272311212</v>
      </c>
      <c r="E28" s="481">
        <f t="shared" si="3"/>
        <v>1.2468827930174564</v>
      </c>
      <c r="F28" s="476" t="str">
        <f t="shared" si="4"/>
        <v/>
      </c>
      <c r="G28" s="476" t="str">
        <f t="shared" si="4"/>
        <v/>
      </c>
      <c r="H28" s="482" t="str">
        <f t="shared" si="5"/>
        <v/>
      </c>
      <c r="I28" s="482" t="str">
        <f t="shared" si="5"/>
        <v/>
      </c>
      <c r="J28" s="476" t="e">
        <f t="shared" si="6"/>
        <v>#N/A</v>
      </c>
      <c r="K28" s="476" t="e">
        <f t="shared" si="7"/>
        <v>#N/A</v>
      </c>
      <c r="L28" s="476" t="e">
        <f t="shared" si="8"/>
        <v>#N/A</v>
      </c>
      <c r="M28" s="476" t="e">
        <f t="shared" si="9"/>
        <v>#N/A</v>
      </c>
      <c r="N28" s="476">
        <v>149</v>
      </c>
    </row>
    <row r="29" spans="1:14" s="475" customFormat="1" ht="15" customHeight="1" x14ac:dyDescent="0.2">
      <c r="A29" s="475">
        <v>16</v>
      </c>
      <c r="B29" s="479">
        <f>'Tabelle 2.3'!J26</f>
        <v>-5.8531746031746028</v>
      </c>
      <c r="C29" s="480">
        <f>'Tabelle 3.3'!J26</f>
        <v>0</v>
      </c>
      <c r="D29" s="481">
        <f t="shared" si="3"/>
        <v>-5.8531746031746028</v>
      </c>
      <c r="E29" s="481">
        <f t="shared" si="3"/>
        <v>0</v>
      </c>
      <c r="F29" s="476" t="str">
        <f t="shared" si="4"/>
        <v/>
      </c>
      <c r="G29" s="476" t="str">
        <f t="shared" si="4"/>
        <v/>
      </c>
      <c r="H29" s="482" t="str">
        <f t="shared" si="5"/>
        <v/>
      </c>
      <c r="I29" s="482" t="str">
        <f t="shared" si="5"/>
        <v/>
      </c>
      <c r="J29" s="476" t="e">
        <f t="shared" si="6"/>
        <v>#N/A</v>
      </c>
      <c r="K29" s="476" t="e">
        <f t="shared" si="7"/>
        <v>#N/A</v>
      </c>
      <c r="L29" s="476" t="e">
        <f t="shared" si="8"/>
        <v>#N/A</v>
      </c>
      <c r="M29" s="476" t="e">
        <f t="shared" si="9"/>
        <v>#N/A</v>
      </c>
      <c r="N29" s="476">
        <v>160</v>
      </c>
    </row>
    <row r="30" spans="1:14" s="475" customFormat="1" ht="15" customHeight="1" x14ac:dyDescent="0.2">
      <c r="A30" s="475">
        <v>17</v>
      </c>
      <c r="B30" s="479">
        <f>'Tabelle 2.3'!J27</f>
        <v>-0.32967032967032966</v>
      </c>
      <c r="C30" s="480">
        <f>'Tabelle 3.3'!J27</f>
        <v>-50</v>
      </c>
      <c r="D30" s="481">
        <f t="shared" si="3"/>
        <v>-0.32967032967032966</v>
      </c>
      <c r="E30" s="481">
        <f t="shared" si="3"/>
        <v>-50</v>
      </c>
      <c r="F30" s="476" t="str">
        <f t="shared" si="4"/>
        <v/>
      </c>
      <c r="G30" s="476" t="str">
        <f t="shared" si="4"/>
        <v/>
      </c>
      <c r="H30" s="482" t="str">
        <f t="shared" si="5"/>
        <v/>
      </c>
      <c r="I30" s="482" t="str">
        <f t="shared" si="5"/>
        <v/>
      </c>
      <c r="J30" s="476" t="e">
        <f t="shared" si="6"/>
        <v>#N/A</v>
      </c>
      <c r="K30" s="476" t="e">
        <f t="shared" si="7"/>
        <v>#N/A</v>
      </c>
      <c r="L30" s="476" t="e">
        <f t="shared" si="8"/>
        <v>#N/A</v>
      </c>
      <c r="M30" s="476" t="e">
        <f t="shared" si="9"/>
        <v>#N/A</v>
      </c>
      <c r="N30" s="476">
        <v>170</v>
      </c>
    </row>
    <row r="31" spans="1:14" s="475" customFormat="1" ht="15" customHeight="1" x14ac:dyDescent="0.2">
      <c r="A31" s="475">
        <v>18</v>
      </c>
      <c r="B31" s="479">
        <f>'Tabelle 2.3'!J28</f>
        <v>1.2956419316843346</v>
      </c>
      <c r="C31" s="480">
        <f>'Tabelle 3.3'!J28</f>
        <v>3.4482758620689653</v>
      </c>
      <c r="D31" s="481">
        <f t="shared" si="3"/>
        <v>1.2956419316843346</v>
      </c>
      <c r="E31" s="481">
        <f t="shared" si="3"/>
        <v>3.4482758620689653</v>
      </c>
      <c r="F31" s="476" t="str">
        <f t="shared" si="4"/>
        <v/>
      </c>
      <c r="G31" s="476" t="str">
        <f t="shared" si="4"/>
        <v/>
      </c>
      <c r="H31" s="482" t="str">
        <f t="shared" si="5"/>
        <v/>
      </c>
      <c r="I31" s="482" t="str">
        <f t="shared" si="5"/>
        <v/>
      </c>
      <c r="J31" s="476" t="e">
        <f t="shared" si="6"/>
        <v>#N/A</v>
      </c>
      <c r="K31" s="476" t="e">
        <f t="shared" si="7"/>
        <v>#N/A</v>
      </c>
      <c r="L31" s="476" t="e">
        <f t="shared" si="8"/>
        <v>#N/A</v>
      </c>
      <c r="M31" s="476" t="e">
        <f t="shared" si="9"/>
        <v>#N/A</v>
      </c>
      <c r="N31" s="476">
        <v>180</v>
      </c>
    </row>
    <row r="32" spans="1:14" s="475" customFormat="1" ht="15" customHeight="1" x14ac:dyDescent="0.2">
      <c r="A32" s="475">
        <v>19</v>
      </c>
      <c r="B32" s="479">
        <f>'Tabelle 2.3'!J29</f>
        <v>4.0327662255828605</v>
      </c>
      <c r="C32" s="480">
        <f>'Tabelle 3.3'!J29</f>
        <v>6.875</v>
      </c>
      <c r="D32" s="481">
        <f t="shared" si="3"/>
        <v>4.0327662255828605</v>
      </c>
      <c r="E32" s="481">
        <f t="shared" si="3"/>
        <v>6.875</v>
      </c>
      <c r="F32" s="476" t="str">
        <f t="shared" si="4"/>
        <v/>
      </c>
      <c r="G32" s="476" t="str">
        <f t="shared" si="4"/>
        <v/>
      </c>
      <c r="H32" s="482" t="str">
        <f t="shared" si="5"/>
        <v/>
      </c>
      <c r="I32" s="482" t="str">
        <f t="shared" si="5"/>
        <v/>
      </c>
      <c r="J32" s="476" t="e">
        <f t="shared" si="6"/>
        <v>#N/A</v>
      </c>
      <c r="K32" s="476" t="e">
        <f t="shared" si="7"/>
        <v>#N/A</v>
      </c>
      <c r="L32" s="476" t="e">
        <f t="shared" si="8"/>
        <v>#N/A</v>
      </c>
      <c r="M32" s="476" t="e">
        <f t="shared" si="9"/>
        <v>#N/A</v>
      </c>
      <c r="N32" s="476">
        <v>191</v>
      </c>
    </row>
    <row r="33" spans="1:14" s="475" customFormat="1" ht="15" customHeight="1" x14ac:dyDescent="0.2">
      <c r="A33" s="475">
        <v>20</v>
      </c>
      <c r="B33" s="479">
        <f>'Tabelle 2.3'!J30</f>
        <v>1.9976028765481422</v>
      </c>
      <c r="C33" s="480">
        <f>'Tabelle 3.3'!J30</f>
        <v>13.043478260869565</v>
      </c>
      <c r="D33" s="481">
        <f t="shared" si="3"/>
        <v>1.9976028765481422</v>
      </c>
      <c r="E33" s="481">
        <f t="shared" si="3"/>
        <v>13.043478260869565</v>
      </c>
      <c r="F33" s="476" t="str">
        <f t="shared" si="4"/>
        <v/>
      </c>
      <c r="G33" s="476" t="str">
        <f t="shared" si="4"/>
        <v/>
      </c>
      <c r="H33" s="482" t="str">
        <f t="shared" si="5"/>
        <v/>
      </c>
      <c r="I33" s="482" t="str">
        <f t="shared" si="5"/>
        <v/>
      </c>
      <c r="J33" s="476" t="e">
        <f t="shared" si="6"/>
        <v>#N/A</v>
      </c>
      <c r="K33" s="476" t="e">
        <f t="shared" si="7"/>
        <v>#N/A</v>
      </c>
      <c r="L33" s="476" t="e">
        <f t="shared" si="8"/>
        <v>#N/A</v>
      </c>
      <c r="M33" s="476" t="e">
        <f t="shared" si="9"/>
        <v>#N/A</v>
      </c>
      <c r="N33" s="476">
        <v>201</v>
      </c>
    </row>
    <row r="34" spans="1:14" s="475" customFormat="1" ht="15" customHeight="1" x14ac:dyDescent="0.2">
      <c r="A34" s="475">
        <v>21</v>
      </c>
      <c r="B34" s="479">
        <f>'Tabelle 2.3'!J31</f>
        <v>3.8461538461538463</v>
      </c>
      <c r="C34" s="480">
        <f>'Tabelle 3.3'!J31</f>
        <v>2.422145328719723</v>
      </c>
      <c r="D34" s="481">
        <f t="shared" si="3"/>
        <v>3.8461538461538463</v>
      </c>
      <c r="E34" s="481">
        <f t="shared" si="3"/>
        <v>2.422145328719723</v>
      </c>
      <c r="F34" s="476" t="str">
        <f t="shared" si="4"/>
        <v/>
      </c>
      <c r="G34" s="476" t="str">
        <f t="shared" si="4"/>
        <v/>
      </c>
      <c r="H34" s="482" t="str">
        <f t="shared" si="5"/>
        <v/>
      </c>
      <c r="I34" s="482" t="str">
        <f t="shared" si="5"/>
        <v/>
      </c>
      <c r="J34" s="476" t="e">
        <f t="shared" si="6"/>
        <v>#N/A</v>
      </c>
      <c r="K34" s="476" t="e">
        <f t="shared" si="7"/>
        <v>#N/A</v>
      </c>
      <c r="L34" s="476" t="e">
        <f t="shared" si="8"/>
        <v>#N/A</v>
      </c>
      <c r="M34" s="476" t="e">
        <f t="shared" si="9"/>
        <v>#N/A</v>
      </c>
      <c r="N34" s="476">
        <v>211</v>
      </c>
    </row>
    <row r="35" spans="1:14" s="475" customFormat="1" ht="15" customHeight="1" x14ac:dyDescent="0.2">
      <c r="A35" s="475">
        <v>22</v>
      </c>
      <c r="B35" s="479">
        <f>'Tabelle 2.3'!J32</f>
        <v>0</v>
      </c>
      <c r="C35" s="480">
        <f>'Tabelle 3.3'!J32</f>
        <v>0</v>
      </c>
      <c r="D35" s="481">
        <f t="shared" si="3"/>
        <v>0</v>
      </c>
      <c r="E35" s="481">
        <f t="shared" si="3"/>
        <v>0</v>
      </c>
      <c r="F35" s="476" t="str">
        <f t="shared" si="4"/>
        <v/>
      </c>
      <c r="G35" s="476" t="str">
        <f t="shared" si="4"/>
        <v/>
      </c>
      <c r="H35" s="482" t="str">
        <f t="shared" si="5"/>
        <v/>
      </c>
      <c r="I35" s="482" t="str">
        <f t="shared" si="5"/>
        <v/>
      </c>
      <c r="J35" s="476" t="e">
        <f t="shared" si="6"/>
        <v>#N/A</v>
      </c>
      <c r="K35" s="476" t="e">
        <f t="shared" si="7"/>
        <v>#N/A</v>
      </c>
      <c r="L35" s="476" t="e">
        <f t="shared" si="8"/>
        <v>#N/A</v>
      </c>
      <c r="M35" s="476" t="e">
        <f t="shared" si="9"/>
        <v>#N/A</v>
      </c>
      <c r="N35" s="476">
        <v>222</v>
      </c>
    </row>
    <row r="36" spans="1:14" s="475" customFormat="1" ht="15" customHeight="1" x14ac:dyDescent="0.2">
      <c r="A36" s="475">
        <v>23</v>
      </c>
      <c r="B36" s="479"/>
      <c r="C36" s="480"/>
      <c r="D36" s="481">
        <f t="shared" si="3"/>
        <v>0</v>
      </c>
      <c r="E36" s="481">
        <f t="shared" si="3"/>
        <v>0</v>
      </c>
      <c r="F36" s="476" t="str">
        <f t="shared" si="4"/>
        <v/>
      </c>
      <c r="G36" s="476" t="str">
        <f t="shared" si="4"/>
        <v/>
      </c>
      <c r="H36" s="482" t="str">
        <f t="shared" si="5"/>
        <v/>
      </c>
      <c r="I36" s="482" t="str">
        <f t="shared" si="5"/>
        <v/>
      </c>
      <c r="J36" s="476" t="e">
        <f t="shared" si="6"/>
        <v>#N/A</v>
      </c>
      <c r="K36" s="476" t="e">
        <f t="shared" si="7"/>
        <v>#N/A</v>
      </c>
      <c r="L36" s="476" t="e">
        <f t="shared" si="8"/>
        <v>#N/A</v>
      </c>
      <c r="M36" s="476" t="e">
        <f t="shared" si="9"/>
        <v>#N/A</v>
      </c>
      <c r="N36" s="476">
        <v>232</v>
      </c>
    </row>
    <row r="37" spans="1:14" s="475" customFormat="1" ht="15" customHeight="1" x14ac:dyDescent="0.2">
      <c r="A37" s="475">
        <v>24</v>
      </c>
      <c r="B37" s="479">
        <f>'Tabelle 2.3'!J34</f>
        <v>3.4883720930232558</v>
      </c>
      <c r="C37" s="480">
        <f>'Tabelle 3.3'!J34</f>
        <v>-11.111111111111111</v>
      </c>
      <c r="D37" s="481">
        <f t="shared" si="3"/>
        <v>3.4883720930232558</v>
      </c>
      <c r="E37" s="481">
        <f t="shared" si="3"/>
        <v>-11.111111111111111</v>
      </c>
      <c r="F37" s="476" t="str">
        <f t="shared" si="4"/>
        <v/>
      </c>
      <c r="G37" s="476" t="str">
        <f t="shared" si="4"/>
        <v/>
      </c>
      <c r="H37" s="482" t="str">
        <f t="shared" si="5"/>
        <v/>
      </c>
      <c r="I37" s="482" t="str">
        <f t="shared" si="5"/>
        <v/>
      </c>
      <c r="J37" s="476" t="e">
        <f t="shared" si="6"/>
        <v>#N/A</v>
      </c>
      <c r="K37" s="476" t="e">
        <f t="shared" si="7"/>
        <v>#N/A</v>
      </c>
      <c r="L37" s="476" t="e">
        <f t="shared" si="8"/>
        <v>#N/A</v>
      </c>
      <c r="M37" s="476" t="e">
        <f t="shared" si="9"/>
        <v>#N/A</v>
      </c>
      <c r="N37" s="476">
        <v>242</v>
      </c>
    </row>
    <row r="38" spans="1:14" s="475" customFormat="1" ht="15" customHeight="1" x14ac:dyDescent="0.2">
      <c r="A38" s="475">
        <v>25</v>
      </c>
      <c r="B38" s="479">
        <f>'Tabelle 2.3'!J35</f>
        <v>-9.1784780514655289</v>
      </c>
      <c r="C38" s="480">
        <f>'Tabelle 3.3'!J35</f>
        <v>-3.6144578313253013</v>
      </c>
      <c r="D38" s="481">
        <f t="shared" si="3"/>
        <v>-9.1784780514655289</v>
      </c>
      <c r="E38" s="481">
        <f t="shared" si="3"/>
        <v>-3.6144578313253013</v>
      </c>
      <c r="F38" s="476" t="str">
        <f t="shared" si="4"/>
        <v/>
      </c>
      <c r="G38" s="476" t="str">
        <f t="shared" si="4"/>
        <v/>
      </c>
      <c r="H38" s="482" t="str">
        <f t="shared" si="5"/>
        <v/>
      </c>
      <c r="I38" s="482" t="str">
        <f t="shared" si="5"/>
        <v/>
      </c>
      <c r="J38" s="476" t="e">
        <f t="shared" si="6"/>
        <v>#N/A</v>
      </c>
      <c r="K38" s="476" t="e">
        <f t="shared" si="7"/>
        <v>#N/A</v>
      </c>
      <c r="L38" s="476" t="e">
        <f t="shared" si="8"/>
        <v>#N/A</v>
      </c>
      <c r="M38" s="476" t="e">
        <f t="shared" si="9"/>
        <v>#N/A</v>
      </c>
      <c r="N38" s="476">
        <v>253</v>
      </c>
    </row>
    <row r="39" spans="1:14" s="475" customFormat="1" ht="15" customHeight="1" x14ac:dyDescent="0.2">
      <c r="A39" s="475">
        <v>26</v>
      </c>
      <c r="B39" s="479">
        <f>'Tabelle 2.3'!J36</f>
        <v>-0.25061046138028531</v>
      </c>
      <c r="C39" s="480">
        <f>'Tabelle 3.3'!J36</f>
        <v>-3.9872408293460927E-2</v>
      </c>
      <c r="D39" s="481">
        <f t="shared" si="3"/>
        <v>-0.25061046138028531</v>
      </c>
      <c r="E39" s="481">
        <f t="shared" si="3"/>
        <v>-3.9872408293460927E-2</v>
      </c>
      <c r="F39" s="476" t="str">
        <f t="shared" si="4"/>
        <v/>
      </c>
      <c r="G39" s="476" t="str">
        <f t="shared" si="4"/>
        <v/>
      </c>
      <c r="H39" s="482" t="str">
        <f t="shared" si="5"/>
        <v/>
      </c>
      <c r="I39" s="482" t="str">
        <f t="shared" si="5"/>
        <v/>
      </c>
      <c r="J39" s="476" t="e">
        <f t="shared" si="6"/>
        <v>#N/A</v>
      </c>
      <c r="K39" s="476" t="e">
        <f t="shared" si="7"/>
        <v>#N/A</v>
      </c>
      <c r="L39" s="476" t="e">
        <f t="shared" si="8"/>
        <v>#N/A</v>
      </c>
      <c r="M39" s="476" t="e">
        <f t="shared" si="9"/>
        <v>#N/A</v>
      </c>
      <c r="N39" s="476">
        <v>263</v>
      </c>
    </row>
    <row r="40" spans="1:14" s="475" customFormat="1" ht="15" customHeight="1" x14ac:dyDescent="0.2">
      <c r="A40" s="475">
        <v>27</v>
      </c>
      <c r="B40" s="479" t="e">
        <f>'Tabelle 2.3'!#REF!</f>
        <v>#REF!</v>
      </c>
      <c r="C40" s="480" t="e">
        <f>'Tabelle 3.3'!#REF!</f>
        <v>#REF!</v>
      </c>
      <c r="D40" s="481" t="e">
        <f t="shared" si="3"/>
        <v>#REF!</v>
      </c>
      <c r="E40" s="481" t="e">
        <f t="shared" si="3"/>
        <v>#REF!</v>
      </c>
      <c r="F40" s="476" t="str">
        <f t="shared" si="4"/>
        <v/>
      </c>
      <c r="G40" s="476" t="str">
        <f t="shared" si="4"/>
        <v/>
      </c>
      <c r="H40" s="482" t="e">
        <f t="shared" si="5"/>
        <v>#REF!</v>
      </c>
      <c r="I40" s="482" t="e">
        <f t="shared" si="5"/>
        <v>#REF!</v>
      </c>
      <c r="J40" s="476" t="e">
        <f t="shared" si="6"/>
        <v>#REF!</v>
      </c>
      <c r="K40" s="476" t="e">
        <f t="shared" si="7"/>
        <v>#REF!</v>
      </c>
      <c r="L40" s="476" t="e">
        <f t="shared" si="8"/>
        <v>#REF!</v>
      </c>
      <c r="M40" s="476" t="e">
        <f t="shared" si="9"/>
        <v>#REF!</v>
      </c>
      <c r="N40" s="476">
        <v>273</v>
      </c>
    </row>
    <row r="41" spans="1:14" s="475" customFormat="1" ht="15" customHeight="1" x14ac:dyDescent="0.2">
      <c r="A41" s="475">
        <v>28</v>
      </c>
      <c r="B41" s="479" t="e">
        <f>'Tabelle 2.3'!#REF!</f>
        <v>#REF!</v>
      </c>
      <c r="C41" s="480" t="e">
        <f>'Tabelle 3.3'!#REF!</f>
        <v>#REF!</v>
      </c>
      <c r="D41" s="481" t="e">
        <f t="shared" si="3"/>
        <v>#REF!</v>
      </c>
      <c r="E41" s="481" t="e">
        <f t="shared" si="3"/>
        <v>#REF!</v>
      </c>
      <c r="F41" s="476" t="str">
        <f t="shared" si="4"/>
        <v/>
      </c>
      <c r="G41" s="476" t="str">
        <f t="shared" si="4"/>
        <v/>
      </c>
      <c r="H41" s="482" t="e">
        <f t="shared" si="5"/>
        <v>#REF!</v>
      </c>
      <c r="I41" s="482" t="e">
        <f t="shared" si="5"/>
        <v>#REF!</v>
      </c>
      <c r="J41" s="476" t="e">
        <f t="shared" si="6"/>
        <v>#REF!</v>
      </c>
      <c r="K41" s="476" t="e">
        <f t="shared" si="7"/>
        <v>#REF!</v>
      </c>
      <c r="L41" s="476" t="e">
        <f t="shared" si="8"/>
        <v>#REF!</v>
      </c>
      <c r="M41" s="476" t="e">
        <f t="shared" si="9"/>
        <v>#REF!</v>
      </c>
      <c r="N41" s="476">
        <v>284</v>
      </c>
    </row>
    <row r="42" spans="1:14" s="475" customFormat="1" ht="15" customHeight="1" x14ac:dyDescent="0.2">
      <c r="A42" s="475">
        <v>29</v>
      </c>
      <c r="B42" s="479" t="e">
        <f>'Tabelle 2.3'!#REF!</f>
        <v>#REF!</v>
      </c>
      <c r="C42" s="480" t="e">
        <f>'Tabelle 3.3'!#REF!</f>
        <v>#REF!</v>
      </c>
      <c r="D42" s="481" t="e">
        <f t="shared" si="3"/>
        <v>#REF!</v>
      </c>
      <c r="E42" s="481" t="e">
        <f t="shared" si="3"/>
        <v>#REF!</v>
      </c>
      <c r="F42" s="476" t="str">
        <f t="shared" si="4"/>
        <v/>
      </c>
      <c r="G42" s="476" t="str">
        <f t="shared" si="4"/>
        <v/>
      </c>
      <c r="H42" s="482" t="e">
        <f t="shared" si="5"/>
        <v>#REF!</v>
      </c>
      <c r="I42" s="482" t="e">
        <f t="shared" si="5"/>
        <v>#REF!</v>
      </c>
      <c r="J42" s="476" t="e">
        <f t="shared" si="6"/>
        <v>#REF!</v>
      </c>
      <c r="K42" s="476" t="e">
        <f t="shared" si="7"/>
        <v>#REF!</v>
      </c>
      <c r="L42" s="476" t="e">
        <f t="shared" si="8"/>
        <v>#REF!</v>
      </c>
      <c r="M42" s="476" t="e">
        <f t="shared" si="9"/>
        <v>#REF!</v>
      </c>
      <c r="N42" s="476">
        <v>294</v>
      </c>
    </row>
    <row r="43" spans="1:14" s="475" customFormat="1" ht="15" customHeight="1" x14ac:dyDescent="0.2">
      <c r="A43" s="475">
        <v>30</v>
      </c>
      <c r="B43" s="479" t="e">
        <f>'Tabelle 2.3'!#REF!</f>
        <v>#REF!</v>
      </c>
      <c r="C43" s="480" t="e">
        <f>'Tabelle 3.3'!#REF!</f>
        <v>#REF!</v>
      </c>
      <c r="D43" s="481" t="e">
        <f t="shared" si="3"/>
        <v>#REF!</v>
      </c>
      <c r="E43" s="481" t="e">
        <f t="shared" si="3"/>
        <v>#REF!</v>
      </c>
      <c r="F43" s="476" t="str">
        <f t="shared" si="4"/>
        <v/>
      </c>
      <c r="G43" s="476" t="str">
        <f t="shared" si="4"/>
        <v/>
      </c>
      <c r="H43" s="482" t="e">
        <f t="shared" si="5"/>
        <v>#REF!</v>
      </c>
      <c r="I43" s="482" t="e">
        <f t="shared" si="5"/>
        <v>#REF!</v>
      </c>
      <c r="J43" s="476" t="e">
        <f t="shared" si="6"/>
        <v>#REF!</v>
      </c>
      <c r="K43" s="476" t="e">
        <f t="shared" si="7"/>
        <v>#REF!</v>
      </c>
      <c r="L43" s="476" t="e">
        <f t="shared" si="8"/>
        <v>#REF!</v>
      </c>
      <c r="M43" s="476" t="e">
        <f t="shared" si="9"/>
        <v>#REF!</v>
      </c>
      <c r="N43" s="476">
        <v>304</v>
      </c>
    </row>
    <row r="44" spans="1:14" s="475" customFormat="1" ht="15" customHeight="1" x14ac:dyDescent="0.2">
      <c r="A44" s="475">
        <v>31</v>
      </c>
      <c r="B44" s="479" t="e">
        <f>'Tabelle 2.3'!#REF!</f>
        <v>#REF!</v>
      </c>
      <c r="C44" s="480" t="e">
        <f>'Tabelle 3.3'!#REF!</f>
        <v>#REF!</v>
      </c>
      <c r="D44" s="481" t="e">
        <f t="shared" si="3"/>
        <v>#REF!</v>
      </c>
      <c r="E44" s="481" t="e">
        <f t="shared" si="3"/>
        <v>#REF!</v>
      </c>
      <c r="F44" s="476" t="str">
        <f t="shared" si="4"/>
        <v/>
      </c>
      <c r="G44" s="476" t="str">
        <f t="shared" si="4"/>
        <v/>
      </c>
      <c r="H44" s="482" t="e">
        <f t="shared" si="5"/>
        <v>#REF!</v>
      </c>
      <c r="I44" s="482" t="e">
        <f t="shared" si="5"/>
        <v>#REF!</v>
      </c>
      <c r="J44" s="476" t="e">
        <f t="shared" si="6"/>
        <v>#REF!</v>
      </c>
      <c r="K44" s="476" t="e">
        <f t="shared" si="7"/>
        <v>#REF!</v>
      </c>
      <c r="L44" s="476" t="e">
        <f t="shared" si="8"/>
        <v>#REF!</v>
      </c>
      <c r="M44" s="476" t="e">
        <f t="shared" si="9"/>
        <v>#REF!</v>
      </c>
      <c r="N44" s="476">
        <v>315</v>
      </c>
    </row>
    <row r="45" spans="1:14" s="475" customFormat="1" ht="15" customHeight="1" x14ac:dyDescent="0.2">
      <c r="A45" s="475">
        <v>32</v>
      </c>
      <c r="B45" s="479">
        <f>'Tabelle 2.3'!J36</f>
        <v>-0.25061046138028531</v>
      </c>
      <c r="C45" s="480">
        <f>'Tabelle 3.3'!J36</f>
        <v>-3.9872408293460927E-2</v>
      </c>
      <c r="D45" s="481">
        <f t="shared" si="3"/>
        <v>-0.25061046138028531</v>
      </c>
      <c r="E45" s="481">
        <f t="shared" si="3"/>
        <v>-3.9872408293460927E-2</v>
      </c>
      <c r="F45" s="476" t="str">
        <f t="shared" si="4"/>
        <v/>
      </c>
      <c r="G45" s="476" t="str">
        <f t="shared" si="4"/>
        <v/>
      </c>
      <c r="H45" s="482" t="str">
        <f t="shared" si="5"/>
        <v/>
      </c>
      <c r="I45" s="482" t="str">
        <f t="shared" si="5"/>
        <v/>
      </c>
      <c r="J45" s="476" t="e">
        <f t="shared" si="6"/>
        <v>#N/A</v>
      </c>
      <c r="K45" s="476" t="e">
        <f t="shared" si="7"/>
        <v>#N/A</v>
      </c>
      <c r="L45" s="476" t="e">
        <f t="shared" si="8"/>
        <v>#N/A</v>
      </c>
      <c r="M45" s="476" t="e">
        <f t="shared" si="9"/>
        <v>#N/A</v>
      </c>
      <c r="N45" s="476">
        <v>325</v>
      </c>
    </row>
    <row r="46" spans="1:14" s="475" customFormat="1" ht="15" customHeight="1" x14ac:dyDescent="0.2">
      <c r="E46" s="476"/>
      <c r="F46" s="476"/>
      <c r="G46" s="476"/>
      <c r="H46" s="476"/>
      <c r="I46" s="476"/>
      <c r="J46" s="476"/>
      <c r="K46" s="476"/>
      <c r="L46" s="476"/>
      <c r="M46" s="476"/>
      <c r="N46" s="476"/>
    </row>
    <row r="47" spans="1:14" s="475" customFormat="1" ht="15" customHeight="1" x14ac:dyDescent="0.2">
      <c r="D47" s="483"/>
      <c r="E47" s="476"/>
      <c r="F47" s="476"/>
      <c r="G47" s="476"/>
      <c r="H47" s="476"/>
      <c r="I47" s="476"/>
      <c r="J47" s="476"/>
      <c r="K47" s="476"/>
      <c r="L47" s="476"/>
      <c r="M47" s="476"/>
      <c r="N47" s="476"/>
    </row>
    <row r="48" spans="1:14" s="475" customFormat="1" ht="15" customHeight="1" x14ac:dyDescent="0.2">
      <c r="A48" s="477" t="s">
        <v>453</v>
      </c>
      <c r="E48" s="476"/>
      <c r="F48" s="476"/>
      <c r="G48" s="476"/>
      <c r="H48" s="476"/>
      <c r="I48" s="476"/>
      <c r="J48" s="476"/>
      <c r="K48" s="476"/>
      <c r="L48" s="476"/>
      <c r="M48" s="476"/>
      <c r="N48" s="476"/>
    </row>
    <row r="49" spans="1:14" ht="15" customHeight="1" x14ac:dyDescent="0.2">
      <c r="A49" s="673" t="s">
        <v>454</v>
      </c>
      <c r="B49" s="674" t="s">
        <v>102</v>
      </c>
      <c r="C49" s="674"/>
      <c r="D49" s="674"/>
      <c r="E49" s="675" t="s">
        <v>455</v>
      </c>
      <c r="F49" s="675"/>
      <c r="G49" s="675"/>
      <c r="H49" s="676" t="s">
        <v>456</v>
      </c>
      <c r="I49" s="677" t="s">
        <v>457</v>
      </c>
      <c r="J49" s="677"/>
      <c r="K49" s="677"/>
      <c r="L49" s="484" t="s">
        <v>458</v>
      </c>
      <c r="M49" s="461"/>
      <c r="N49" s="453"/>
    </row>
    <row r="50" spans="1:14" ht="39.950000000000003" customHeight="1" x14ac:dyDescent="0.2">
      <c r="A50" s="673"/>
      <c r="B50" s="485" t="s">
        <v>441</v>
      </c>
      <c r="C50" s="485" t="s">
        <v>120</v>
      </c>
      <c r="D50" s="485" t="s">
        <v>121</v>
      </c>
      <c r="E50" s="485" t="s">
        <v>441</v>
      </c>
      <c r="F50" s="485" t="s">
        <v>120</v>
      </c>
      <c r="G50" s="485" t="s">
        <v>121</v>
      </c>
      <c r="H50" s="676"/>
      <c r="I50" s="485" t="s">
        <v>441</v>
      </c>
      <c r="J50" s="485" t="s">
        <v>120</v>
      </c>
      <c r="K50" s="485" t="s">
        <v>121</v>
      </c>
      <c r="L50" s="485" t="s">
        <v>459</v>
      </c>
      <c r="M50" s="485"/>
      <c r="N50" s="485"/>
    </row>
    <row r="51" spans="1:14" ht="15" customHeight="1" x14ac:dyDescent="0.2">
      <c r="A51" s="486" t="s">
        <v>460</v>
      </c>
      <c r="B51" s="487">
        <v>22953</v>
      </c>
      <c r="C51" s="487">
        <v>2013</v>
      </c>
      <c r="D51" s="487">
        <v>809</v>
      </c>
      <c r="E51" s="488">
        <f>IF($A$51=37802,IF(COUNTBLANK(B$51:B$70)&gt;0,#N/A,B51/B$51*100),IF(COUNTBLANK(B$51:B$75)&gt;0,#N/A,B51/B$51*100))</f>
        <v>100</v>
      </c>
      <c r="F51" s="488">
        <f>IF($A$51=37802,IF(COUNTBLANK(C$51:C$70)&gt;0,#N/A,C51/C$51*100),IF(COUNTBLANK(C$51:C$75)&gt;0,#N/A,C51/C$51*100))</f>
        <v>100</v>
      </c>
      <c r="G51" s="488">
        <f>IF($A$51=37802,IF(COUNTBLANK(D$51:D$70)&gt;0,#N/A,D51/D$51*100),IF(COUNTBLANK(D$51:D$75)&gt;0,#N/A,D51/D$51*100))</f>
        <v>100</v>
      </c>
      <c r="H51" s="489" t="str">
        <f>IF(ISERROR(L51)=TRUE,IF(MONTH(A51)=MONTH(MAX(A$51:A$75)),A51,""),"")</f>
        <v/>
      </c>
      <c r="I51" s="488" t="str">
        <f>IF($H51&lt;&gt;"",E51,"")</f>
        <v/>
      </c>
      <c r="J51" s="488" t="str">
        <f>IF($H51&lt;&gt;"",F51,"")</f>
        <v/>
      </c>
      <c r="K51" s="488" t="str">
        <f t="shared" ref="J51:K66" si="10">IF($H51&lt;&gt;"",G51,"")</f>
        <v/>
      </c>
      <c r="L51" s="488" t="e">
        <f>IF(A$51=37802,IF(AND(COUNTBLANK(B$51:B$70)&lt;&gt;0,COUNTBLANK(C$51:C$70)&lt;&gt;0,COUNTBLANK(D$51:D$70)&lt;&gt;0),135,#N/A),IF(AND(COUNTBLANK(B$51:B$75)&lt;&gt;0,COUNTBLANK(C$51:C$75)&lt;&gt;0,COUNTBLANK(D$51:D$75)&lt;&gt;0),135,#N/A))</f>
        <v>#N/A</v>
      </c>
    </row>
    <row r="52" spans="1:14" ht="15" customHeight="1" x14ac:dyDescent="0.2">
      <c r="A52" s="486" t="s">
        <v>461</v>
      </c>
      <c r="B52" s="487">
        <v>23123</v>
      </c>
      <c r="C52" s="487">
        <v>2045</v>
      </c>
      <c r="D52" s="487">
        <v>824</v>
      </c>
      <c r="E52" s="488">
        <f t="shared" ref="E52:G70" si="11">IF($A$51=37802,IF(COUNTBLANK(B$51:B$70)&gt;0,#N/A,B52/B$51*100),IF(COUNTBLANK(B$51:B$75)&gt;0,#N/A,B52/B$51*100))</f>
        <v>100.74064392454144</v>
      </c>
      <c r="F52" s="488">
        <f t="shared" si="11"/>
        <v>101.58966716343765</v>
      </c>
      <c r="G52" s="488">
        <f t="shared" si="11"/>
        <v>101.85414091470952</v>
      </c>
      <c r="H52" s="489" t="str">
        <f>IF(ISERROR(L52)=TRUE,IF(MONTH(A52)=MONTH(MAX(A$51:A$75)),A52,""),"")</f>
        <v/>
      </c>
      <c r="I52" s="488" t="str">
        <f t="shared" ref="I52:K75" si="12">IF($H52&lt;&gt;"",E52,"")</f>
        <v/>
      </c>
      <c r="J52" s="488" t="str">
        <f t="shared" si="10"/>
        <v/>
      </c>
      <c r="K52" s="488" t="str">
        <f t="shared" si="10"/>
        <v/>
      </c>
      <c r="L52" s="488" t="e">
        <f t="shared" ref="L52:L75" si="13">IF(A$51=37802,IF(AND(COUNTBLANK(B$51:B$70)&lt;&gt;0,COUNTBLANK(C$51:C$70)&lt;&gt;0,COUNTBLANK(D$51:D$70)&lt;&gt;0),135,#N/A),IF(AND(COUNTBLANK(B$51:B$75)&lt;&gt;0,COUNTBLANK(C$51:C$75)&lt;&gt;0,COUNTBLANK(D$51:D$75)&lt;&gt;0),135,#N/A))</f>
        <v>#N/A</v>
      </c>
    </row>
    <row r="53" spans="1:14" ht="15" customHeight="1" x14ac:dyDescent="0.2">
      <c r="A53" s="490">
        <v>41883</v>
      </c>
      <c r="B53" s="487">
        <v>23381</v>
      </c>
      <c r="C53" s="487">
        <v>1935</v>
      </c>
      <c r="D53" s="487">
        <v>839</v>
      </c>
      <c r="E53" s="488">
        <f t="shared" si="11"/>
        <v>101.8646799982573</v>
      </c>
      <c r="F53" s="488">
        <f t="shared" si="11"/>
        <v>96.125186289120705</v>
      </c>
      <c r="G53" s="488">
        <f t="shared" si="11"/>
        <v>103.70828182941905</v>
      </c>
      <c r="H53" s="489">
        <f>IF(ISERROR(L53)=TRUE,IF(MONTH(A53)=MONTH(MAX(A$51:A$75)),A53,""),"")</f>
        <v>41883</v>
      </c>
      <c r="I53" s="488">
        <f t="shared" si="12"/>
        <v>101.8646799982573</v>
      </c>
      <c r="J53" s="488">
        <f t="shared" si="10"/>
        <v>96.125186289120705</v>
      </c>
      <c r="K53" s="488">
        <f t="shared" si="10"/>
        <v>103.70828182941905</v>
      </c>
      <c r="L53" s="488" t="e">
        <f t="shared" si="13"/>
        <v>#N/A</v>
      </c>
    </row>
    <row r="54" spans="1:14" ht="15" customHeight="1" x14ac:dyDescent="0.2">
      <c r="A54" s="490" t="s">
        <v>462</v>
      </c>
      <c r="B54" s="487">
        <v>23252</v>
      </c>
      <c r="C54" s="487">
        <v>1955</v>
      </c>
      <c r="D54" s="487">
        <v>857</v>
      </c>
      <c r="E54" s="488">
        <f t="shared" si="11"/>
        <v>101.30266196139939</v>
      </c>
      <c r="F54" s="488">
        <f t="shared" si="11"/>
        <v>97.118728266269244</v>
      </c>
      <c r="G54" s="488">
        <f t="shared" si="11"/>
        <v>105.93325092707046</v>
      </c>
      <c r="H54" s="489" t="str">
        <f>IF(ISERROR(L54)=TRUE,IF(MONTH(A54)=MONTH(MAX(A$51:A$75)),A54,""),"")</f>
        <v/>
      </c>
      <c r="I54" s="488" t="str">
        <f t="shared" si="12"/>
        <v/>
      </c>
      <c r="J54" s="488" t="str">
        <f t="shared" si="10"/>
        <v/>
      </c>
      <c r="K54" s="488" t="str">
        <f t="shared" si="10"/>
        <v/>
      </c>
      <c r="L54" s="488" t="e">
        <f t="shared" si="13"/>
        <v>#N/A</v>
      </c>
    </row>
    <row r="55" spans="1:14" ht="15" customHeight="1" x14ac:dyDescent="0.2">
      <c r="A55" s="490" t="s">
        <v>463</v>
      </c>
      <c r="B55" s="487">
        <v>23332</v>
      </c>
      <c r="C55" s="487">
        <v>1827</v>
      </c>
      <c r="D55" s="487">
        <v>777</v>
      </c>
      <c r="E55" s="488">
        <f t="shared" si="11"/>
        <v>101.65120027883066</v>
      </c>
      <c r="F55" s="488">
        <f t="shared" si="11"/>
        <v>90.760059612518631</v>
      </c>
      <c r="G55" s="488">
        <f t="shared" si="11"/>
        <v>96.044499381953031</v>
      </c>
      <c r="H55" s="489" t="str">
        <f t="shared" ref="H55:H70" si="14">IF(ISERROR(L55)=TRUE,IF(MONTH(A55)=MONTH(MAX(A$51:A$75)),A55,""),"")</f>
        <v/>
      </c>
      <c r="I55" s="488" t="str">
        <f t="shared" si="12"/>
        <v/>
      </c>
      <c r="J55" s="488" t="str">
        <f t="shared" si="10"/>
        <v/>
      </c>
      <c r="K55" s="488" t="str">
        <f t="shared" si="10"/>
        <v/>
      </c>
      <c r="L55" s="488" t="e">
        <f t="shared" si="13"/>
        <v>#N/A</v>
      </c>
    </row>
    <row r="56" spans="1:14" ht="15" customHeight="1" x14ac:dyDescent="0.2">
      <c r="A56" s="490" t="s">
        <v>464</v>
      </c>
      <c r="B56" s="487">
        <v>23938</v>
      </c>
      <c r="C56" s="487">
        <v>1923</v>
      </c>
      <c r="D56" s="487">
        <v>806</v>
      </c>
      <c r="E56" s="488">
        <f t="shared" si="11"/>
        <v>104.29137803337254</v>
      </c>
      <c r="F56" s="488">
        <f t="shared" si="11"/>
        <v>95.529061102831591</v>
      </c>
      <c r="G56" s="488">
        <f t="shared" si="11"/>
        <v>99.629171817058094</v>
      </c>
      <c r="H56" s="489" t="str">
        <f t="shared" si="14"/>
        <v/>
      </c>
      <c r="I56" s="488" t="str">
        <f t="shared" si="12"/>
        <v/>
      </c>
      <c r="J56" s="488" t="str">
        <f t="shared" si="10"/>
        <v/>
      </c>
      <c r="K56" s="488" t="str">
        <f t="shared" si="10"/>
        <v/>
      </c>
      <c r="L56" s="488" t="e">
        <f t="shared" si="13"/>
        <v>#N/A</v>
      </c>
    </row>
    <row r="57" spans="1:14" ht="15" customHeight="1" x14ac:dyDescent="0.2">
      <c r="A57" s="490">
        <v>42248</v>
      </c>
      <c r="B57" s="487">
        <v>24152</v>
      </c>
      <c r="C57" s="487">
        <v>1871</v>
      </c>
      <c r="D57" s="487">
        <v>841</v>
      </c>
      <c r="E57" s="488">
        <f t="shared" si="11"/>
        <v>105.2237180325012</v>
      </c>
      <c r="F57" s="488">
        <f t="shared" si="11"/>
        <v>92.945851962245413</v>
      </c>
      <c r="G57" s="488">
        <f t="shared" si="11"/>
        <v>103.95550061804697</v>
      </c>
      <c r="H57" s="489">
        <f t="shared" si="14"/>
        <v>42248</v>
      </c>
      <c r="I57" s="488">
        <f t="shared" si="12"/>
        <v>105.2237180325012</v>
      </c>
      <c r="J57" s="488">
        <f t="shared" si="10"/>
        <v>92.945851962245413</v>
      </c>
      <c r="K57" s="488">
        <f t="shared" si="10"/>
        <v>103.95550061804697</v>
      </c>
      <c r="L57" s="488" t="e">
        <f t="shared" si="13"/>
        <v>#N/A</v>
      </c>
    </row>
    <row r="58" spans="1:14" ht="15" customHeight="1" x14ac:dyDescent="0.2">
      <c r="A58" s="490" t="s">
        <v>465</v>
      </c>
      <c r="B58" s="487">
        <v>23986</v>
      </c>
      <c r="C58" s="487">
        <v>1907</v>
      </c>
      <c r="D58" s="487">
        <v>872</v>
      </c>
      <c r="E58" s="488">
        <f t="shared" si="11"/>
        <v>104.5005010238313</v>
      </c>
      <c r="F58" s="488">
        <f t="shared" si="11"/>
        <v>94.734227521112771</v>
      </c>
      <c r="G58" s="488">
        <f t="shared" si="11"/>
        <v>107.78739184177996</v>
      </c>
      <c r="H58" s="489" t="str">
        <f t="shared" si="14"/>
        <v/>
      </c>
      <c r="I58" s="488" t="str">
        <f t="shared" si="12"/>
        <v/>
      </c>
      <c r="J58" s="488" t="str">
        <f t="shared" si="10"/>
        <v/>
      </c>
      <c r="K58" s="488" t="str">
        <f t="shared" si="10"/>
        <v/>
      </c>
      <c r="L58" s="488" t="e">
        <f t="shared" si="13"/>
        <v>#N/A</v>
      </c>
    </row>
    <row r="59" spans="1:14" ht="15" customHeight="1" x14ac:dyDescent="0.2">
      <c r="A59" s="490" t="s">
        <v>466</v>
      </c>
      <c r="B59" s="487">
        <v>23764</v>
      </c>
      <c r="C59" s="487">
        <v>1870</v>
      </c>
      <c r="D59" s="487">
        <v>836</v>
      </c>
      <c r="E59" s="488">
        <f t="shared" si="11"/>
        <v>103.53330719295953</v>
      </c>
      <c r="F59" s="488">
        <f t="shared" si="11"/>
        <v>92.896174863387984</v>
      </c>
      <c r="G59" s="488">
        <f t="shared" si="11"/>
        <v>103.33745364647713</v>
      </c>
      <c r="H59" s="489" t="str">
        <f t="shared" si="14"/>
        <v/>
      </c>
      <c r="I59" s="488" t="str">
        <f t="shared" si="12"/>
        <v/>
      </c>
      <c r="J59" s="488" t="str">
        <f t="shared" si="10"/>
        <v/>
      </c>
      <c r="K59" s="488" t="str">
        <f t="shared" si="10"/>
        <v/>
      </c>
      <c r="L59" s="488" t="e">
        <f t="shared" si="13"/>
        <v>#N/A</v>
      </c>
    </row>
    <row r="60" spans="1:14" ht="15" customHeight="1" x14ac:dyDescent="0.2">
      <c r="A60" s="490" t="s">
        <v>467</v>
      </c>
      <c r="B60" s="487">
        <v>23741</v>
      </c>
      <c r="C60" s="487">
        <v>1852</v>
      </c>
      <c r="D60" s="487">
        <v>904</v>
      </c>
      <c r="E60" s="488">
        <f t="shared" si="11"/>
        <v>103.43310242669803</v>
      </c>
      <c r="F60" s="488">
        <f t="shared" si="11"/>
        <v>92.00198708395429</v>
      </c>
      <c r="G60" s="488">
        <f t="shared" si="11"/>
        <v>111.74289245982693</v>
      </c>
      <c r="H60" s="489" t="str">
        <f t="shared" si="14"/>
        <v/>
      </c>
      <c r="I60" s="488" t="str">
        <f t="shared" si="12"/>
        <v/>
      </c>
      <c r="J60" s="488" t="str">
        <f t="shared" si="10"/>
        <v/>
      </c>
      <c r="K60" s="488" t="str">
        <f t="shared" si="10"/>
        <v/>
      </c>
      <c r="L60" s="488" t="e">
        <f t="shared" si="13"/>
        <v>#N/A</v>
      </c>
    </row>
    <row r="61" spans="1:14" ht="15" customHeight="1" x14ac:dyDescent="0.2">
      <c r="A61" s="490">
        <v>42614</v>
      </c>
      <c r="B61" s="487">
        <v>23973</v>
      </c>
      <c r="C61" s="487">
        <v>1806</v>
      </c>
      <c r="D61" s="487">
        <v>953</v>
      </c>
      <c r="E61" s="488">
        <f t="shared" si="11"/>
        <v>104.44386354724872</v>
      </c>
      <c r="F61" s="488">
        <f t="shared" si="11"/>
        <v>89.716840536512663</v>
      </c>
      <c r="G61" s="488">
        <f t="shared" si="11"/>
        <v>117.79975278121138</v>
      </c>
      <c r="H61" s="489">
        <f t="shared" si="14"/>
        <v>42614</v>
      </c>
      <c r="I61" s="488">
        <f t="shared" si="12"/>
        <v>104.44386354724872</v>
      </c>
      <c r="J61" s="488">
        <f t="shared" si="10"/>
        <v>89.716840536512663</v>
      </c>
      <c r="K61" s="488">
        <f t="shared" si="10"/>
        <v>117.79975278121138</v>
      </c>
      <c r="L61" s="488" t="e">
        <f t="shared" si="13"/>
        <v>#N/A</v>
      </c>
    </row>
    <row r="62" spans="1:14" ht="15" customHeight="1" x14ac:dyDescent="0.2">
      <c r="A62" s="490" t="s">
        <v>468</v>
      </c>
      <c r="B62" s="487">
        <v>23842</v>
      </c>
      <c r="C62" s="487">
        <v>1857</v>
      </c>
      <c r="D62" s="487">
        <v>949</v>
      </c>
      <c r="E62" s="488">
        <f t="shared" si="11"/>
        <v>103.87313205245501</v>
      </c>
      <c r="F62" s="488">
        <f t="shared" si="11"/>
        <v>92.250372578241439</v>
      </c>
      <c r="G62" s="488">
        <f t="shared" si="11"/>
        <v>117.3053152039555</v>
      </c>
      <c r="H62" s="489" t="str">
        <f t="shared" si="14"/>
        <v/>
      </c>
      <c r="I62" s="488" t="str">
        <f t="shared" si="12"/>
        <v/>
      </c>
      <c r="J62" s="488" t="str">
        <f t="shared" si="10"/>
        <v/>
      </c>
      <c r="K62" s="488" t="str">
        <f t="shared" si="10"/>
        <v/>
      </c>
      <c r="L62" s="488" t="e">
        <f t="shared" si="13"/>
        <v>#N/A</v>
      </c>
    </row>
    <row r="63" spans="1:14" ht="15" customHeight="1" x14ac:dyDescent="0.2">
      <c r="A63" s="490" t="s">
        <v>469</v>
      </c>
      <c r="B63" s="487">
        <v>23854</v>
      </c>
      <c r="C63" s="487">
        <v>1857</v>
      </c>
      <c r="D63" s="487">
        <v>920</v>
      </c>
      <c r="E63" s="488">
        <f t="shared" si="11"/>
        <v>103.92541280006971</v>
      </c>
      <c r="F63" s="488">
        <f t="shared" si="11"/>
        <v>92.250372578241439</v>
      </c>
      <c r="G63" s="488">
        <f t="shared" si="11"/>
        <v>113.72064276885044</v>
      </c>
      <c r="H63" s="489" t="str">
        <f t="shared" si="14"/>
        <v/>
      </c>
      <c r="I63" s="488" t="str">
        <f t="shared" si="12"/>
        <v/>
      </c>
      <c r="J63" s="488" t="str">
        <f t="shared" si="10"/>
        <v/>
      </c>
      <c r="K63" s="488" t="str">
        <f t="shared" si="10"/>
        <v/>
      </c>
      <c r="L63" s="488" t="e">
        <f t="shared" si="13"/>
        <v>#N/A</v>
      </c>
    </row>
    <row r="64" spans="1:14" ht="15" customHeight="1" x14ac:dyDescent="0.2">
      <c r="A64" s="490" t="s">
        <v>470</v>
      </c>
      <c r="B64" s="487">
        <v>23805</v>
      </c>
      <c r="C64" s="487">
        <v>1939</v>
      </c>
      <c r="D64" s="487">
        <v>940</v>
      </c>
      <c r="E64" s="488">
        <f t="shared" si="11"/>
        <v>103.71193308064306</v>
      </c>
      <c r="F64" s="488">
        <f t="shared" si="11"/>
        <v>96.323894684550424</v>
      </c>
      <c r="G64" s="488">
        <f t="shared" si="11"/>
        <v>116.1928306551298</v>
      </c>
      <c r="H64" s="489" t="str">
        <f t="shared" si="14"/>
        <v/>
      </c>
      <c r="I64" s="488" t="str">
        <f t="shared" si="12"/>
        <v/>
      </c>
      <c r="J64" s="488" t="str">
        <f t="shared" si="10"/>
        <v/>
      </c>
      <c r="K64" s="488" t="str">
        <f t="shared" si="10"/>
        <v/>
      </c>
      <c r="L64" s="488" t="e">
        <f t="shared" si="13"/>
        <v>#N/A</v>
      </c>
    </row>
    <row r="65" spans="1:12" ht="15" customHeight="1" x14ac:dyDescent="0.2">
      <c r="A65" s="490">
        <v>42979</v>
      </c>
      <c r="B65" s="487">
        <v>24489</v>
      </c>
      <c r="C65" s="487">
        <v>1901</v>
      </c>
      <c r="D65" s="487">
        <v>972</v>
      </c>
      <c r="E65" s="488">
        <f t="shared" si="11"/>
        <v>106.69193569468042</v>
      </c>
      <c r="F65" s="488">
        <f t="shared" si="11"/>
        <v>94.436164927968207</v>
      </c>
      <c r="G65" s="488">
        <f t="shared" si="11"/>
        <v>120.14833127317677</v>
      </c>
      <c r="H65" s="489">
        <f t="shared" si="14"/>
        <v>42979</v>
      </c>
      <c r="I65" s="488">
        <f t="shared" si="12"/>
        <v>106.69193569468042</v>
      </c>
      <c r="J65" s="488">
        <f t="shared" si="10"/>
        <v>94.436164927968207</v>
      </c>
      <c r="K65" s="488">
        <f t="shared" si="10"/>
        <v>120.14833127317677</v>
      </c>
      <c r="L65" s="488" t="e">
        <f t="shared" si="13"/>
        <v>#N/A</v>
      </c>
    </row>
    <row r="66" spans="1:12" ht="15" customHeight="1" x14ac:dyDescent="0.2">
      <c r="A66" s="490" t="s">
        <v>471</v>
      </c>
      <c r="B66" s="487">
        <v>24031</v>
      </c>
      <c r="C66" s="487">
        <v>1863</v>
      </c>
      <c r="D66" s="487">
        <v>968</v>
      </c>
      <c r="E66" s="488">
        <f t="shared" si="11"/>
        <v>104.69655382738641</v>
      </c>
      <c r="F66" s="488">
        <f t="shared" si="11"/>
        <v>92.548435171385989</v>
      </c>
      <c r="G66" s="488">
        <f t="shared" si="11"/>
        <v>119.6538936959209</v>
      </c>
      <c r="H66" s="489" t="str">
        <f t="shared" si="14"/>
        <v/>
      </c>
      <c r="I66" s="488" t="str">
        <f t="shared" si="12"/>
        <v/>
      </c>
      <c r="J66" s="488" t="str">
        <f t="shared" si="10"/>
        <v/>
      </c>
      <c r="K66" s="488" t="str">
        <f t="shared" si="10"/>
        <v/>
      </c>
      <c r="L66" s="488" t="e">
        <f t="shared" si="13"/>
        <v>#N/A</v>
      </c>
    </row>
    <row r="67" spans="1:12" ht="15" customHeight="1" x14ac:dyDescent="0.2">
      <c r="A67" s="490" t="s">
        <v>472</v>
      </c>
      <c r="B67" s="487">
        <v>23619</v>
      </c>
      <c r="C67" s="487">
        <v>1865</v>
      </c>
      <c r="D67" s="487">
        <v>935</v>
      </c>
      <c r="E67" s="488">
        <f t="shared" si="11"/>
        <v>102.90158149261535</v>
      </c>
      <c r="F67" s="488">
        <f t="shared" si="11"/>
        <v>92.647789369100835</v>
      </c>
      <c r="G67" s="488">
        <f t="shared" si="11"/>
        <v>115.57478368355996</v>
      </c>
      <c r="H67" s="489" t="str">
        <f t="shared" si="14"/>
        <v/>
      </c>
      <c r="I67" s="488" t="str">
        <f t="shared" si="12"/>
        <v/>
      </c>
      <c r="J67" s="488" t="str">
        <f t="shared" si="12"/>
        <v/>
      </c>
      <c r="K67" s="488" t="str">
        <f t="shared" si="12"/>
        <v/>
      </c>
      <c r="L67" s="488" t="e">
        <f t="shared" si="13"/>
        <v>#N/A</v>
      </c>
    </row>
    <row r="68" spans="1:12" ht="15" customHeight="1" x14ac:dyDescent="0.2">
      <c r="A68" s="490" t="s">
        <v>473</v>
      </c>
      <c r="B68" s="487">
        <v>23561</v>
      </c>
      <c r="C68" s="487">
        <v>1944</v>
      </c>
      <c r="D68" s="487">
        <v>1003</v>
      </c>
      <c r="E68" s="488">
        <f t="shared" si="11"/>
        <v>102.64889121247766</v>
      </c>
      <c r="F68" s="488">
        <f t="shared" si="11"/>
        <v>96.572280178837559</v>
      </c>
      <c r="G68" s="488">
        <f t="shared" si="11"/>
        <v>123.98022249690976</v>
      </c>
      <c r="H68" s="489" t="str">
        <f t="shared" si="14"/>
        <v/>
      </c>
      <c r="I68" s="488" t="str">
        <f t="shared" si="12"/>
        <v/>
      </c>
      <c r="J68" s="488" t="str">
        <f t="shared" si="12"/>
        <v/>
      </c>
      <c r="K68" s="488" t="str">
        <f t="shared" si="12"/>
        <v/>
      </c>
      <c r="L68" s="488" t="e">
        <f t="shared" si="13"/>
        <v>#N/A</v>
      </c>
    </row>
    <row r="69" spans="1:12" ht="15" customHeight="1" x14ac:dyDescent="0.2">
      <c r="A69" s="490">
        <v>43344</v>
      </c>
      <c r="B69" s="487">
        <v>23761</v>
      </c>
      <c r="C69" s="487">
        <v>1928</v>
      </c>
      <c r="D69" s="487">
        <v>989</v>
      </c>
      <c r="E69" s="488">
        <f t="shared" si="11"/>
        <v>103.52023700605586</v>
      </c>
      <c r="F69" s="488">
        <f t="shared" si="11"/>
        <v>95.777446597118725</v>
      </c>
      <c r="G69" s="488">
        <f t="shared" si="11"/>
        <v>122.24969097651422</v>
      </c>
      <c r="H69" s="489">
        <f t="shared" si="14"/>
        <v>43344</v>
      </c>
      <c r="I69" s="488">
        <f t="shared" si="12"/>
        <v>103.52023700605586</v>
      </c>
      <c r="J69" s="488">
        <f t="shared" si="12"/>
        <v>95.777446597118725</v>
      </c>
      <c r="K69" s="488">
        <f t="shared" si="12"/>
        <v>122.24969097651422</v>
      </c>
      <c r="L69" s="488" t="e">
        <f t="shared" si="13"/>
        <v>#N/A</v>
      </c>
    </row>
    <row r="70" spans="1:12" ht="15" customHeight="1" x14ac:dyDescent="0.2">
      <c r="A70" s="490" t="s">
        <v>474</v>
      </c>
      <c r="B70" s="487">
        <v>23343</v>
      </c>
      <c r="C70" s="487">
        <v>1874</v>
      </c>
      <c r="D70" s="487">
        <v>988</v>
      </c>
      <c r="E70" s="488">
        <f t="shared" si="11"/>
        <v>101.69912429747745</v>
      </c>
      <c r="F70" s="488">
        <f t="shared" si="11"/>
        <v>93.094883258817688</v>
      </c>
      <c r="G70" s="488">
        <f t="shared" si="11"/>
        <v>122.12608158220024</v>
      </c>
      <c r="H70" s="489" t="str">
        <f t="shared" si="14"/>
        <v/>
      </c>
      <c r="I70" s="488" t="str">
        <f t="shared" si="12"/>
        <v/>
      </c>
      <c r="J70" s="488" t="str">
        <f t="shared" si="12"/>
        <v/>
      </c>
      <c r="K70" s="488" t="str">
        <f t="shared" si="12"/>
        <v/>
      </c>
      <c r="L70" s="488" t="e">
        <f t="shared" si="13"/>
        <v>#N/A</v>
      </c>
    </row>
    <row r="71" spans="1:12" ht="15" customHeight="1" x14ac:dyDescent="0.2">
      <c r="A71" s="490" t="s">
        <v>475</v>
      </c>
      <c r="B71" s="487">
        <v>22915</v>
      </c>
      <c r="C71" s="487">
        <v>1820</v>
      </c>
      <c r="D71" s="487">
        <v>946</v>
      </c>
      <c r="E71" s="491">
        <f t="shared" ref="E71:G75" si="15">IF($A$51=37802,IF(COUNTBLANK(B$51:B$70)&gt;0,#N/A,IF(ISBLANK(B71)=FALSE,B71/B$51*100,#N/A)),IF(COUNTBLANK(B$51:B$75)&gt;0,#N/A,B71/B$51*100))</f>
        <v>99.834444299220152</v>
      </c>
      <c r="F71" s="491">
        <f t="shared" si="15"/>
        <v>90.412319920516637</v>
      </c>
      <c r="G71" s="491">
        <f t="shared" si="15"/>
        <v>116.9344870210136</v>
      </c>
      <c r="H71" s="492" t="str">
        <f>IF(A$51=37802,IF(ISERROR(L71)=TRUE,IF(ISBLANK(A71)=FALSE,IF(MONTH(A71)=MONTH(MAX(A$51:A$75)),A71,""),""),""),IF(ISERROR(L71)=TRUE,IF(MONTH(A71)=MONTH(MAX(A$51:A$75)),A71,""),""))</f>
        <v/>
      </c>
      <c r="I71" s="488" t="str">
        <f t="shared" si="12"/>
        <v/>
      </c>
      <c r="J71" s="488" t="str">
        <f t="shared" si="12"/>
        <v/>
      </c>
      <c r="K71" s="488" t="str">
        <f t="shared" si="12"/>
        <v/>
      </c>
      <c r="L71" s="488" t="e">
        <f t="shared" si="13"/>
        <v>#N/A</v>
      </c>
    </row>
    <row r="72" spans="1:12" ht="15" customHeight="1" x14ac:dyDescent="0.2">
      <c r="A72" s="490" t="s">
        <v>476</v>
      </c>
      <c r="B72" s="487">
        <v>22812</v>
      </c>
      <c r="C72" s="487">
        <v>1894</v>
      </c>
      <c r="D72" s="487">
        <v>1024</v>
      </c>
      <c r="E72" s="491">
        <f t="shared" si="15"/>
        <v>99.385701215527376</v>
      </c>
      <c r="F72" s="491">
        <f t="shared" si="15"/>
        <v>94.088425235966227</v>
      </c>
      <c r="G72" s="491">
        <f t="shared" si="15"/>
        <v>126.57601977750308</v>
      </c>
      <c r="H72" s="492" t="str">
        <f>IF(A$51=37802,IF(ISERROR(L72)=TRUE,IF(ISBLANK(A72)=FALSE,IF(MONTH(A72)=MONTH(MAX(A$51:A$75)),A72,""),""),""),IF(ISERROR(L72)=TRUE,IF(MONTH(A72)=MONTH(MAX(A$51:A$75)),A72,""),""))</f>
        <v/>
      </c>
      <c r="I72" s="488" t="str">
        <f t="shared" si="12"/>
        <v/>
      </c>
      <c r="J72" s="488" t="str">
        <f t="shared" si="12"/>
        <v/>
      </c>
      <c r="K72" s="488" t="str">
        <f t="shared" si="12"/>
        <v/>
      </c>
      <c r="L72" s="488" t="e">
        <f t="shared" si="13"/>
        <v>#N/A</v>
      </c>
    </row>
    <row r="73" spans="1:12" ht="15" customHeight="1" x14ac:dyDescent="0.2">
      <c r="A73" s="490">
        <v>43709</v>
      </c>
      <c r="B73" s="487">
        <v>22754</v>
      </c>
      <c r="C73" s="487">
        <v>1867</v>
      </c>
      <c r="D73" s="487">
        <v>1025</v>
      </c>
      <c r="E73" s="491">
        <f t="shared" si="15"/>
        <v>99.133010935389706</v>
      </c>
      <c r="F73" s="491">
        <f t="shared" si="15"/>
        <v>92.747143566815694</v>
      </c>
      <c r="G73" s="491">
        <f t="shared" si="15"/>
        <v>126.69962917181705</v>
      </c>
      <c r="H73" s="492">
        <f>IF(A$51=37802,IF(ISERROR(L73)=TRUE,IF(ISBLANK(A73)=FALSE,IF(MONTH(A73)=MONTH(MAX(A$51:A$75)),A73,""),""),""),IF(ISERROR(L73)=TRUE,IF(MONTH(A73)=MONTH(MAX(A$51:A$75)),A73,""),""))</f>
        <v>43709</v>
      </c>
      <c r="I73" s="488">
        <f t="shared" si="12"/>
        <v>99.133010935389706</v>
      </c>
      <c r="J73" s="488">
        <f t="shared" si="12"/>
        <v>92.747143566815694</v>
      </c>
      <c r="K73" s="488">
        <f t="shared" si="12"/>
        <v>126.69962917181705</v>
      </c>
      <c r="L73" s="488" t="e">
        <f t="shared" si="13"/>
        <v>#N/A</v>
      </c>
    </row>
    <row r="74" spans="1:12" ht="15" customHeight="1" x14ac:dyDescent="0.2">
      <c r="A74" s="490" t="s">
        <v>477</v>
      </c>
      <c r="B74" s="487">
        <v>22217</v>
      </c>
      <c r="C74" s="487">
        <v>1852</v>
      </c>
      <c r="D74" s="487">
        <v>1040</v>
      </c>
      <c r="E74" s="491">
        <f t="shared" si="15"/>
        <v>96.793447479632292</v>
      </c>
      <c r="F74" s="491">
        <f t="shared" si="15"/>
        <v>92.00198708395429</v>
      </c>
      <c r="G74" s="491">
        <f t="shared" si="15"/>
        <v>128.55377008652658</v>
      </c>
      <c r="H74" s="492" t="str">
        <f>IF(A$51=37802,IF(ISERROR(L74)=TRUE,IF(ISBLANK(A74)=FALSE,IF(MONTH(A74)=MONTH(MAX(A$51:A$75)),A74,""),""),""),IF(ISERROR(L74)=TRUE,IF(MONTH(A74)=MONTH(MAX(A$51:A$75)),A74,""),""))</f>
        <v/>
      </c>
      <c r="I74" s="488" t="str">
        <f t="shared" si="12"/>
        <v/>
      </c>
      <c r="J74" s="488" t="str">
        <f t="shared" si="12"/>
        <v/>
      </c>
      <c r="K74" s="488" t="str">
        <f t="shared" si="12"/>
        <v/>
      </c>
      <c r="L74" s="488" t="e">
        <f t="shared" si="13"/>
        <v>#N/A</v>
      </c>
    </row>
    <row r="75" spans="1:12" ht="15" customHeight="1" x14ac:dyDescent="0.2">
      <c r="A75" s="490" t="s">
        <v>478</v>
      </c>
      <c r="B75" s="487">
        <v>22212</v>
      </c>
      <c r="C75" s="493">
        <v>1747</v>
      </c>
      <c r="D75" s="493">
        <v>1008</v>
      </c>
      <c r="E75" s="491">
        <f t="shared" si="15"/>
        <v>96.771663834792847</v>
      </c>
      <c r="F75" s="491">
        <f t="shared" si="15"/>
        <v>86.785891703924491</v>
      </c>
      <c r="G75" s="491">
        <f t="shared" si="15"/>
        <v>124.5982694684796</v>
      </c>
      <c r="H75" s="492" t="str">
        <f>IF(A$51=37802,IF(ISERROR(L75)=TRUE,IF(ISBLANK(A75)=FALSE,IF(MONTH(A75)=MONTH(MAX(A$51:A$75)),A75,""),""),""),IF(ISERROR(L75)=TRUE,IF(MONTH(A75)=MONTH(MAX(A$51:A$75)),A75,""),""))</f>
        <v/>
      </c>
      <c r="I75" s="488" t="str">
        <f t="shared" si="12"/>
        <v/>
      </c>
      <c r="J75" s="488" t="str">
        <f t="shared" si="12"/>
        <v/>
      </c>
      <c r="K75" s="488" t="str">
        <f t="shared" si="12"/>
        <v/>
      </c>
      <c r="L75" s="488" t="e">
        <f t="shared" si="13"/>
        <v>#N/A</v>
      </c>
    </row>
    <row r="77" spans="1:12" ht="15" customHeight="1" x14ac:dyDescent="0.2">
      <c r="I77" s="488">
        <f>IF(I75&lt;&gt;"",I75,IF(I74&lt;&gt;"",I74,IF(I73&lt;&gt;"",I73,IF(I72&lt;&gt;"",I72,IF(I71&lt;&gt;"",I71,IF(I70&lt;&gt;"",I70,""))))))</f>
        <v>99.133010935389706</v>
      </c>
      <c r="J77" s="488">
        <f>IF(J75&lt;&gt;"",J75,IF(J74&lt;&gt;"",J74,IF(J73&lt;&gt;"",J73,IF(J72&lt;&gt;"",J72,IF(J71&lt;&gt;"",J71,IF(J70&lt;&gt;"",J70,""))))))</f>
        <v>92.747143566815694</v>
      </c>
      <c r="K77" s="488">
        <f>IF(K75&lt;&gt;"",K75,IF(K74&lt;&gt;"",K74,IF(K73&lt;&gt;"",K73,IF(K72&lt;&gt;"",K72,IF(K71&lt;&gt;"",K71,IF(K70&lt;&gt;"",K70,""))))))</f>
        <v>126.69962917181705</v>
      </c>
    </row>
    <row r="78" spans="1:12" ht="15" customHeight="1" x14ac:dyDescent="0.2">
      <c r="I78" s="495">
        <f>RANK(I77,$I77:$K77)</f>
        <v>2</v>
      </c>
      <c r="J78" s="495">
        <f>RANK(J77,$I77:$K77)</f>
        <v>3</v>
      </c>
      <c r="K78" s="495">
        <f>RANK(K77,$I77:$K77)</f>
        <v>1</v>
      </c>
    </row>
    <row r="79" spans="1:12" ht="15" customHeight="1" x14ac:dyDescent="0.2">
      <c r="I79" s="488" t="str">
        <f>"SvB: "&amp;IF(I77&gt;100,"+","")&amp;TEXT(I77-100,"0,0")&amp;"%"</f>
        <v>SvB: -0,9%</v>
      </c>
      <c r="J79" s="488" t="str">
        <f>"GeB - ausschließlich: "&amp;IF(J77&gt;100,"+","")&amp;TEXT(J77-100,"0,0")&amp;"%"</f>
        <v>GeB - ausschließlich: -7,3%</v>
      </c>
      <c r="K79" s="488" t="str">
        <f>"GeB - im Nebenjob: "&amp;IF(K77&gt;100,"+","")&amp;TEXT(K77-100,"0,0")&amp;"%"</f>
        <v>GeB - im Nebenjob: +26,7%</v>
      </c>
    </row>
    <row r="81" spans="9:9" ht="15" customHeight="1" x14ac:dyDescent="0.2">
      <c r="I81" s="488" t="str">
        <f>IF(ISERROR(HLOOKUP(1,I$78:K$79,2,FALSE)),"",HLOOKUP(1,I$78:K$79,2,FALSE))</f>
        <v>GeB - im Nebenjob: +26,7%</v>
      </c>
    </row>
    <row r="82" spans="9:9" ht="15" customHeight="1" x14ac:dyDescent="0.2">
      <c r="I82" s="488" t="str">
        <f>IF(ISERROR(HLOOKUP(2,I$78:K$79,2,FALSE)),"",HLOOKUP(2,I$78:K$79,2,FALSE))</f>
        <v>SvB: -0,9%</v>
      </c>
    </row>
    <row r="83" spans="9:9" ht="15" customHeight="1" x14ac:dyDescent="0.2">
      <c r="I83" s="488" t="str">
        <f>IF(ISERROR(HLOOKUP(3,I$78:K$79,2,FALSE)),"",HLOOKUP(3,I$78:K$79,2,FALSE))</f>
        <v>GeB - ausschließlich: -7,3%</v>
      </c>
    </row>
  </sheetData>
  <mergeCells count="16">
    <mergeCell ref="B4:C4"/>
    <mergeCell ref="D4:E4"/>
    <mergeCell ref="F4:G4"/>
    <mergeCell ref="H4:I4"/>
    <mergeCell ref="J4:N4"/>
    <mergeCell ref="J12:N12"/>
    <mergeCell ref="A49:A50"/>
    <mergeCell ref="B49:D49"/>
    <mergeCell ref="E49:G49"/>
    <mergeCell ref="H49:H50"/>
    <mergeCell ref="I49:K49"/>
    <mergeCell ref="A12:A13"/>
    <mergeCell ref="B12:C12"/>
    <mergeCell ref="D12:E12"/>
    <mergeCell ref="F12:G12"/>
    <mergeCell ref="H12:I12"/>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3" customWidth="1"/>
    <col min="2" max="2" width="15.125" style="523" customWidth="1"/>
    <col min="3" max="3" width="20.375" style="523" customWidth="1"/>
    <col min="4" max="5" width="10" style="523" customWidth="1"/>
    <col min="6" max="8" width="11" style="523"/>
    <col min="9" max="9" width="13.75" style="523" customWidth="1"/>
    <col min="10" max="256" width="11" style="523"/>
    <col min="257" max="257" width="2.375" style="523" customWidth="1"/>
    <col min="258" max="258" width="15.125" style="523" customWidth="1"/>
    <col min="259" max="259" width="20.375" style="523" customWidth="1"/>
    <col min="260" max="261" width="10" style="523" customWidth="1"/>
    <col min="262" max="264" width="11" style="523"/>
    <col min="265" max="265" width="13.75" style="523" customWidth="1"/>
    <col min="266" max="512" width="11" style="523"/>
    <col min="513" max="513" width="2.375" style="523" customWidth="1"/>
    <col min="514" max="514" width="15.125" style="523" customWidth="1"/>
    <col min="515" max="515" width="20.375" style="523" customWidth="1"/>
    <col min="516" max="517" width="10" style="523" customWidth="1"/>
    <col min="518" max="520" width="11" style="523"/>
    <col min="521" max="521" width="13.75" style="523" customWidth="1"/>
    <col min="522" max="768" width="11" style="523"/>
    <col min="769" max="769" width="2.375" style="523" customWidth="1"/>
    <col min="770" max="770" width="15.125" style="523" customWidth="1"/>
    <col min="771" max="771" width="20.375" style="523" customWidth="1"/>
    <col min="772" max="773" width="10" style="523" customWidth="1"/>
    <col min="774" max="776" width="11" style="523"/>
    <col min="777" max="777" width="13.75" style="523" customWidth="1"/>
    <col min="778" max="1024" width="11" style="523"/>
    <col min="1025" max="1025" width="2.375" style="523" customWidth="1"/>
    <col min="1026" max="1026" width="15.125" style="523" customWidth="1"/>
    <col min="1027" max="1027" width="20.375" style="523" customWidth="1"/>
    <col min="1028" max="1029" width="10" style="523" customWidth="1"/>
    <col min="1030" max="1032" width="11" style="523"/>
    <col min="1033" max="1033" width="13.75" style="523" customWidth="1"/>
    <col min="1034" max="1280" width="11" style="523"/>
    <col min="1281" max="1281" width="2.375" style="523" customWidth="1"/>
    <col min="1282" max="1282" width="15.125" style="523" customWidth="1"/>
    <col min="1283" max="1283" width="20.375" style="523" customWidth="1"/>
    <col min="1284" max="1285" width="10" style="523" customWidth="1"/>
    <col min="1286" max="1288" width="11" style="523"/>
    <col min="1289" max="1289" width="13.75" style="523" customWidth="1"/>
    <col min="1290" max="1536" width="11" style="523"/>
    <col min="1537" max="1537" width="2.375" style="523" customWidth="1"/>
    <col min="1538" max="1538" width="15.125" style="523" customWidth="1"/>
    <col min="1539" max="1539" width="20.375" style="523" customWidth="1"/>
    <col min="1540" max="1541" width="10" style="523" customWidth="1"/>
    <col min="1542" max="1544" width="11" style="523"/>
    <col min="1545" max="1545" width="13.75" style="523" customWidth="1"/>
    <col min="1546" max="1792" width="11" style="523"/>
    <col min="1793" max="1793" width="2.375" style="523" customWidth="1"/>
    <col min="1794" max="1794" width="15.125" style="523" customWidth="1"/>
    <col min="1795" max="1795" width="20.375" style="523" customWidth="1"/>
    <col min="1796" max="1797" width="10" style="523" customWidth="1"/>
    <col min="1798" max="1800" width="11" style="523"/>
    <col min="1801" max="1801" width="13.75" style="523" customWidth="1"/>
    <col min="1802" max="2048" width="11" style="523"/>
    <col min="2049" max="2049" width="2.375" style="523" customWidth="1"/>
    <col min="2050" max="2050" width="15.125" style="523" customWidth="1"/>
    <col min="2051" max="2051" width="20.375" style="523" customWidth="1"/>
    <col min="2052" max="2053" width="10" style="523" customWidth="1"/>
    <col min="2054" max="2056" width="11" style="523"/>
    <col min="2057" max="2057" width="13.75" style="523" customWidth="1"/>
    <col min="2058" max="2304" width="11" style="523"/>
    <col min="2305" max="2305" width="2.375" style="523" customWidth="1"/>
    <col min="2306" max="2306" width="15.125" style="523" customWidth="1"/>
    <col min="2307" max="2307" width="20.375" style="523" customWidth="1"/>
    <col min="2308" max="2309" width="10" style="523" customWidth="1"/>
    <col min="2310" max="2312" width="11" style="523"/>
    <col min="2313" max="2313" width="13.75" style="523" customWidth="1"/>
    <col min="2314" max="2560" width="11" style="523"/>
    <col min="2561" max="2561" width="2.375" style="523" customWidth="1"/>
    <col min="2562" max="2562" width="15.125" style="523" customWidth="1"/>
    <col min="2563" max="2563" width="20.375" style="523" customWidth="1"/>
    <col min="2564" max="2565" width="10" style="523" customWidth="1"/>
    <col min="2566" max="2568" width="11" style="523"/>
    <col min="2569" max="2569" width="13.75" style="523" customWidth="1"/>
    <col min="2570" max="2816" width="11" style="523"/>
    <col min="2817" max="2817" width="2.375" style="523" customWidth="1"/>
    <col min="2818" max="2818" width="15.125" style="523" customWidth="1"/>
    <col min="2819" max="2819" width="20.375" style="523" customWidth="1"/>
    <col min="2820" max="2821" width="10" style="523" customWidth="1"/>
    <col min="2822" max="2824" width="11" style="523"/>
    <col min="2825" max="2825" width="13.75" style="523" customWidth="1"/>
    <col min="2826" max="3072" width="11" style="523"/>
    <col min="3073" max="3073" width="2.375" style="523" customWidth="1"/>
    <col min="3074" max="3074" width="15.125" style="523" customWidth="1"/>
    <col min="3075" max="3075" width="20.375" style="523" customWidth="1"/>
    <col min="3076" max="3077" width="10" style="523" customWidth="1"/>
    <col min="3078" max="3080" width="11" style="523"/>
    <col min="3081" max="3081" width="13.75" style="523" customWidth="1"/>
    <col min="3082" max="3328" width="11" style="523"/>
    <col min="3329" max="3329" width="2.375" style="523" customWidth="1"/>
    <col min="3330" max="3330" width="15.125" style="523" customWidth="1"/>
    <col min="3331" max="3331" width="20.375" style="523" customWidth="1"/>
    <col min="3332" max="3333" width="10" style="523" customWidth="1"/>
    <col min="3334" max="3336" width="11" style="523"/>
    <col min="3337" max="3337" width="13.75" style="523" customWidth="1"/>
    <col min="3338" max="3584" width="11" style="523"/>
    <col min="3585" max="3585" width="2.375" style="523" customWidth="1"/>
    <col min="3586" max="3586" width="15.125" style="523" customWidth="1"/>
    <col min="3587" max="3587" width="20.375" style="523" customWidth="1"/>
    <col min="3588" max="3589" width="10" style="523" customWidth="1"/>
    <col min="3590" max="3592" width="11" style="523"/>
    <col min="3593" max="3593" width="13.75" style="523" customWidth="1"/>
    <col min="3594" max="3840" width="11" style="523"/>
    <col min="3841" max="3841" width="2.375" style="523" customWidth="1"/>
    <col min="3842" max="3842" width="15.125" style="523" customWidth="1"/>
    <col min="3843" max="3843" width="20.375" style="523" customWidth="1"/>
    <col min="3844" max="3845" width="10" style="523" customWidth="1"/>
    <col min="3846" max="3848" width="11" style="523"/>
    <col min="3849" max="3849" width="13.75" style="523" customWidth="1"/>
    <col min="3850" max="4096" width="11" style="523"/>
    <col min="4097" max="4097" width="2.375" style="523" customWidth="1"/>
    <col min="4098" max="4098" width="15.125" style="523" customWidth="1"/>
    <col min="4099" max="4099" width="20.375" style="523" customWidth="1"/>
    <col min="4100" max="4101" width="10" style="523" customWidth="1"/>
    <col min="4102" max="4104" width="11" style="523"/>
    <col min="4105" max="4105" width="13.75" style="523" customWidth="1"/>
    <col min="4106" max="4352" width="11" style="523"/>
    <col min="4353" max="4353" width="2.375" style="523" customWidth="1"/>
    <col min="4354" max="4354" width="15.125" style="523" customWidth="1"/>
    <col min="4355" max="4355" width="20.375" style="523" customWidth="1"/>
    <col min="4356" max="4357" width="10" style="523" customWidth="1"/>
    <col min="4358" max="4360" width="11" style="523"/>
    <col min="4361" max="4361" width="13.75" style="523" customWidth="1"/>
    <col min="4362" max="4608" width="11" style="523"/>
    <col min="4609" max="4609" width="2.375" style="523" customWidth="1"/>
    <col min="4610" max="4610" width="15.125" style="523" customWidth="1"/>
    <col min="4611" max="4611" width="20.375" style="523" customWidth="1"/>
    <col min="4612" max="4613" width="10" style="523" customWidth="1"/>
    <col min="4614" max="4616" width="11" style="523"/>
    <col min="4617" max="4617" width="13.75" style="523" customWidth="1"/>
    <col min="4618" max="4864" width="11" style="523"/>
    <col min="4865" max="4865" width="2.375" style="523" customWidth="1"/>
    <col min="4866" max="4866" width="15.125" style="523" customWidth="1"/>
    <col min="4867" max="4867" width="20.375" style="523" customWidth="1"/>
    <col min="4868" max="4869" width="10" style="523" customWidth="1"/>
    <col min="4870" max="4872" width="11" style="523"/>
    <col min="4873" max="4873" width="13.75" style="523" customWidth="1"/>
    <col min="4874" max="5120" width="11" style="523"/>
    <col min="5121" max="5121" width="2.375" style="523" customWidth="1"/>
    <col min="5122" max="5122" width="15.125" style="523" customWidth="1"/>
    <col min="5123" max="5123" width="20.375" style="523" customWidth="1"/>
    <col min="5124" max="5125" width="10" style="523" customWidth="1"/>
    <col min="5126" max="5128" width="11" style="523"/>
    <col min="5129" max="5129" width="13.75" style="523" customWidth="1"/>
    <col min="5130" max="5376" width="11" style="523"/>
    <col min="5377" max="5377" width="2.375" style="523" customWidth="1"/>
    <col min="5378" max="5378" width="15.125" style="523" customWidth="1"/>
    <col min="5379" max="5379" width="20.375" style="523" customWidth="1"/>
    <col min="5380" max="5381" width="10" style="523" customWidth="1"/>
    <col min="5382" max="5384" width="11" style="523"/>
    <col min="5385" max="5385" width="13.75" style="523" customWidth="1"/>
    <col min="5386" max="5632" width="11" style="523"/>
    <col min="5633" max="5633" width="2.375" style="523" customWidth="1"/>
    <col min="5634" max="5634" width="15.125" style="523" customWidth="1"/>
    <col min="5635" max="5635" width="20.375" style="523" customWidth="1"/>
    <col min="5636" max="5637" width="10" style="523" customWidth="1"/>
    <col min="5638" max="5640" width="11" style="523"/>
    <col min="5641" max="5641" width="13.75" style="523" customWidth="1"/>
    <col min="5642" max="5888" width="11" style="523"/>
    <col min="5889" max="5889" width="2.375" style="523" customWidth="1"/>
    <col min="5890" max="5890" width="15.125" style="523" customWidth="1"/>
    <col min="5891" max="5891" width="20.375" style="523" customWidth="1"/>
    <col min="5892" max="5893" width="10" style="523" customWidth="1"/>
    <col min="5894" max="5896" width="11" style="523"/>
    <col min="5897" max="5897" width="13.75" style="523" customWidth="1"/>
    <col min="5898" max="6144" width="11" style="523"/>
    <col min="6145" max="6145" width="2.375" style="523" customWidth="1"/>
    <col min="6146" max="6146" width="15.125" style="523" customWidth="1"/>
    <col min="6147" max="6147" width="20.375" style="523" customWidth="1"/>
    <col min="6148" max="6149" width="10" style="523" customWidth="1"/>
    <col min="6150" max="6152" width="11" style="523"/>
    <col min="6153" max="6153" width="13.75" style="523" customWidth="1"/>
    <col min="6154" max="6400" width="11" style="523"/>
    <col min="6401" max="6401" width="2.375" style="523" customWidth="1"/>
    <col min="6402" max="6402" width="15.125" style="523" customWidth="1"/>
    <col min="6403" max="6403" width="20.375" style="523" customWidth="1"/>
    <col min="6404" max="6405" width="10" style="523" customWidth="1"/>
    <col min="6406" max="6408" width="11" style="523"/>
    <col min="6409" max="6409" width="13.75" style="523" customWidth="1"/>
    <col min="6410" max="6656" width="11" style="523"/>
    <col min="6657" max="6657" width="2.375" style="523" customWidth="1"/>
    <col min="6658" max="6658" width="15.125" style="523" customWidth="1"/>
    <col min="6659" max="6659" width="20.375" style="523" customWidth="1"/>
    <col min="6660" max="6661" width="10" style="523" customWidth="1"/>
    <col min="6662" max="6664" width="11" style="523"/>
    <col min="6665" max="6665" width="13.75" style="523" customWidth="1"/>
    <col min="6666" max="6912" width="11" style="523"/>
    <col min="6913" max="6913" width="2.375" style="523" customWidth="1"/>
    <col min="6914" max="6914" width="15.125" style="523" customWidth="1"/>
    <col min="6915" max="6915" width="20.375" style="523" customWidth="1"/>
    <col min="6916" max="6917" width="10" style="523" customWidth="1"/>
    <col min="6918" max="6920" width="11" style="523"/>
    <col min="6921" max="6921" width="13.75" style="523" customWidth="1"/>
    <col min="6922" max="7168" width="11" style="523"/>
    <col min="7169" max="7169" width="2.375" style="523" customWidth="1"/>
    <col min="7170" max="7170" width="15.125" style="523" customWidth="1"/>
    <col min="7171" max="7171" width="20.375" style="523" customWidth="1"/>
    <col min="7172" max="7173" width="10" style="523" customWidth="1"/>
    <col min="7174" max="7176" width="11" style="523"/>
    <col min="7177" max="7177" width="13.75" style="523" customWidth="1"/>
    <col min="7178" max="7424" width="11" style="523"/>
    <col min="7425" max="7425" width="2.375" style="523" customWidth="1"/>
    <col min="7426" max="7426" width="15.125" style="523" customWidth="1"/>
    <col min="7427" max="7427" width="20.375" style="523" customWidth="1"/>
    <col min="7428" max="7429" width="10" style="523" customWidth="1"/>
    <col min="7430" max="7432" width="11" style="523"/>
    <col min="7433" max="7433" width="13.75" style="523" customWidth="1"/>
    <col min="7434" max="7680" width="11" style="523"/>
    <col min="7681" max="7681" width="2.375" style="523" customWidth="1"/>
    <col min="7682" max="7682" width="15.125" style="523" customWidth="1"/>
    <col min="7683" max="7683" width="20.375" style="523" customWidth="1"/>
    <col min="7684" max="7685" width="10" style="523" customWidth="1"/>
    <col min="7686" max="7688" width="11" style="523"/>
    <col min="7689" max="7689" width="13.75" style="523" customWidth="1"/>
    <col min="7690" max="7936" width="11" style="523"/>
    <col min="7937" max="7937" width="2.375" style="523" customWidth="1"/>
    <col min="7938" max="7938" width="15.125" style="523" customWidth="1"/>
    <col min="7939" max="7939" width="20.375" style="523" customWidth="1"/>
    <col min="7940" max="7941" width="10" style="523" customWidth="1"/>
    <col min="7942" max="7944" width="11" style="523"/>
    <col min="7945" max="7945" width="13.75" style="523" customWidth="1"/>
    <col min="7946" max="8192" width="11" style="523"/>
    <col min="8193" max="8193" width="2.375" style="523" customWidth="1"/>
    <col min="8194" max="8194" width="15.125" style="523" customWidth="1"/>
    <col min="8195" max="8195" width="20.375" style="523" customWidth="1"/>
    <col min="8196" max="8197" width="10" style="523" customWidth="1"/>
    <col min="8198" max="8200" width="11" style="523"/>
    <col min="8201" max="8201" width="13.75" style="523" customWidth="1"/>
    <col min="8202" max="8448" width="11" style="523"/>
    <col min="8449" max="8449" width="2.375" style="523" customWidth="1"/>
    <col min="8450" max="8450" width="15.125" style="523" customWidth="1"/>
    <col min="8451" max="8451" width="20.375" style="523" customWidth="1"/>
    <col min="8452" max="8453" width="10" style="523" customWidth="1"/>
    <col min="8454" max="8456" width="11" style="523"/>
    <col min="8457" max="8457" width="13.75" style="523" customWidth="1"/>
    <col min="8458" max="8704" width="11" style="523"/>
    <col min="8705" max="8705" width="2.375" style="523" customWidth="1"/>
    <col min="8706" max="8706" width="15.125" style="523" customWidth="1"/>
    <col min="8707" max="8707" width="20.375" style="523" customWidth="1"/>
    <col min="8708" max="8709" width="10" style="523" customWidth="1"/>
    <col min="8710" max="8712" width="11" style="523"/>
    <col min="8713" max="8713" width="13.75" style="523" customWidth="1"/>
    <col min="8714" max="8960" width="11" style="523"/>
    <col min="8961" max="8961" width="2.375" style="523" customWidth="1"/>
    <col min="8962" max="8962" width="15.125" style="523" customWidth="1"/>
    <col min="8963" max="8963" width="20.375" style="523" customWidth="1"/>
    <col min="8964" max="8965" width="10" style="523" customWidth="1"/>
    <col min="8966" max="8968" width="11" style="523"/>
    <col min="8969" max="8969" width="13.75" style="523" customWidth="1"/>
    <col min="8970" max="9216" width="11" style="523"/>
    <col min="9217" max="9217" width="2.375" style="523" customWidth="1"/>
    <col min="9218" max="9218" width="15.125" style="523" customWidth="1"/>
    <col min="9219" max="9219" width="20.375" style="523" customWidth="1"/>
    <col min="9220" max="9221" width="10" style="523" customWidth="1"/>
    <col min="9222" max="9224" width="11" style="523"/>
    <col min="9225" max="9225" width="13.75" style="523" customWidth="1"/>
    <col min="9226" max="9472" width="11" style="523"/>
    <col min="9473" max="9473" width="2.375" style="523" customWidth="1"/>
    <col min="9474" max="9474" width="15.125" style="523" customWidth="1"/>
    <col min="9475" max="9475" width="20.375" style="523" customWidth="1"/>
    <col min="9476" max="9477" width="10" style="523" customWidth="1"/>
    <col min="9478" max="9480" width="11" style="523"/>
    <col min="9481" max="9481" width="13.75" style="523" customWidth="1"/>
    <col min="9482" max="9728" width="11" style="523"/>
    <col min="9729" max="9729" width="2.375" style="523" customWidth="1"/>
    <col min="9730" max="9730" width="15.125" style="523" customWidth="1"/>
    <col min="9731" max="9731" width="20.375" style="523" customWidth="1"/>
    <col min="9732" max="9733" width="10" style="523" customWidth="1"/>
    <col min="9734" max="9736" width="11" style="523"/>
    <col min="9737" max="9737" width="13.75" style="523" customWidth="1"/>
    <col min="9738" max="9984" width="11" style="523"/>
    <col min="9985" max="9985" width="2.375" style="523" customWidth="1"/>
    <col min="9986" max="9986" width="15.125" style="523" customWidth="1"/>
    <col min="9987" max="9987" width="20.375" style="523" customWidth="1"/>
    <col min="9988" max="9989" width="10" style="523" customWidth="1"/>
    <col min="9990" max="9992" width="11" style="523"/>
    <col min="9993" max="9993" width="13.75" style="523" customWidth="1"/>
    <col min="9994" max="10240" width="11" style="523"/>
    <col min="10241" max="10241" width="2.375" style="523" customWidth="1"/>
    <col min="10242" max="10242" width="15.125" style="523" customWidth="1"/>
    <col min="10243" max="10243" width="20.375" style="523" customWidth="1"/>
    <col min="10244" max="10245" width="10" style="523" customWidth="1"/>
    <col min="10246" max="10248" width="11" style="523"/>
    <col min="10249" max="10249" width="13.75" style="523" customWidth="1"/>
    <col min="10250" max="10496" width="11" style="523"/>
    <col min="10497" max="10497" width="2.375" style="523" customWidth="1"/>
    <col min="10498" max="10498" width="15.125" style="523" customWidth="1"/>
    <col min="10499" max="10499" width="20.375" style="523" customWidth="1"/>
    <col min="10500" max="10501" width="10" style="523" customWidth="1"/>
    <col min="10502" max="10504" width="11" style="523"/>
    <col min="10505" max="10505" width="13.75" style="523" customWidth="1"/>
    <col min="10506" max="10752" width="11" style="523"/>
    <col min="10753" max="10753" width="2.375" style="523" customWidth="1"/>
    <col min="10754" max="10754" width="15.125" style="523" customWidth="1"/>
    <col min="10755" max="10755" width="20.375" style="523" customWidth="1"/>
    <col min="10756" max="10757" width="10" style="523" customWidth="1"/>
    <col min="10758" max="10760" width="11" style="523"/>
    <col min="10761" max="10761" width="13.75" style="523" customWidth="1"/>
    <col min="10762" max="11008" width="11" style="523"/>
    <col min="11009" max="11009" width="2.375" style="523" customWidth="1"/>
    <col min="11010" max="11010" width="15.125" style="523" customWidth="1"/>
    <col min="11011" max="11011" width="20.375" style="523" customWidth="1"/>
    <col min="11012" max="11013" width="10" style="523" customWidth="1"/>
    <col min="11014" max="11016" width="11" style="523"/>
    <col min="11017" max="11017" width="13.75" style="523" customWidth="1"/>
    <col min="11018" max="11264" width="11" style="523"/>
    <col min="11265" max="11265" width="2.375" style="523" customWidth="1"/>
    <col min="11266" max="11266" width="15.125" style="523" customWidth="1"/>
    <col min="11267" max="11267" width="20.375" style="523" customWidth="1"/>
    <col min="11268" max="11269" width="10" style="523" customWidth="1"/>
    <col min="11270" max="11272" width="11" style="523"/>
    <col min="11273" max="11273" width="13.75" style="523" customWidth="1"/>
    <col min="11274" max="11520" width="11" style="523"/>
    <col min="11521" max="11521" width="2.375" style="523" customWidth="1"/>
    <col min="11522" max="11522" width="15.125" style="523" customWidth="1"/>
    <col min="11523" max="11523" width="20.375" style="523" customWidth="1"/>
    <col min="11524" max="11525" width="10" style="523" customWidth="1"/>
    <col min="11526" max="11528" width="11" style="523"/>
    <col min="11529" max="11529" width="13.75" style="523" customWidth="1"/>
    <col min="11530" max="11776" width="11" style="523"/>
    <col min="11777" max="11777" width="2.375" style="523" customWidth="1"/>
    <col min="11778" max="11778" width="15.125" style="523" customWidth="1"/>
    <col min="11779" max="11779" width="20.375" style="523" customWidth="1"/>
    <col min="11780" max="11781" width="10" style="523" customWidth="1"/>
    <col min="11782" max="11784" width="11" style="523"/>
    <col min="11785" max="11785" width="13.75" style="523" customWidth="1"/>
    <col min="11786" max="12032" width="11" style="523"/>
    <col min="12033" max="12033" width="2.375" style="523" customWidth="1"/>
    <col min="12034" max="12034" width="15.125" style="523" customWidth="1"/>
    <col min="12035" max="12035" width="20.375" style="523" customWidth="1"/>
    <col min="12036" max="12037" width="10" style="523" customWidth="1"/>
    <col min="12038" max="12040" width="11" style="523"/>
    <col min="12041" max="12041" width="13.75" style="523" customWidth="1"/>
    <col min="12042" max="12288" width="11" style="523"/>
    <col min="12289" max="12289" width="2.375" style="523" customWidth="1"/>
    <col min="12290" max="12290" width="15.125" style="523" customWidth="1"/>
    <col min="12291" max="12291" width="20.375" style="523" customWidth="1"/>
    <col min="12292" max="12293" width="10" style="523" customWidth="1"/>
    <col min="12294" max="12296" width="11" style="523"/>
    <col min="12297" max="12297" width="13.75" style="523" customWidth="1"/>
    <col min="12298" max="12544" width="11" style="523"/>
    <col min="12545" max="12545" width="2.375" style="523" customWidth="1"/>
    <col min="12546" max="12546" width="15.125" style="523" customWidth="1"/>
    <col min="12547" max="12547" width="20.375" style="523" customWidth="1"/>
    <col min="12548" max="12549" width="10" style="523" customWidth="1"/>
    <col min="12550" max="12552" width="11" style="523"/>
    <col min="12553" max="12553" width="13.75" style="523" customWidth="1"/>
    <col min="12554" max="12800" width="11" style="523"/>
    <col min="12801" max="12801" width="2.375" style="523" customWidth="1"/>
    <col min="12802" max="12802" width="15.125" style="523" customWidth="1"/>
    <col min="12803" max="12803" width="20.375" style="523" customWidth="1"/>
    <col min="12804" max="12805" width="10" style="523" customWidth="1"/>
    <col min="12806" max="12808" width="11" style="523"/>
    <col min="12809" max="12809" width="13.75" style="523" customWidth="1"/>
    <col min="12810" max="13056" width="11" style="523"/>
    <col min="13057" max="13057" width="2.375" style="523" customWidth="1"/>
    <col min="13058" max="13058" width="15.125" style="523" customWidth="1"/>
    <col min="13059" max="13059" width="20.375" style="523" customWidth="1"/>
    <col min="13060" max="13061" width="10" style="523" customWidth="1"/>
    <col min="13062" max="13064" width="11" style="523"/>
    <col min="13065" max="13065" width="13.75" style="523" customWidth="1"/>
    <col min="13066" max="13312" width="11" style="523"/>
    <col min="13313" max="13313" width="2.375" style="523" customWidth="1"/>
    <col min="13314" max="13314" width="15.125" style="523" customWidth="1"/>
    <col min="13315" max="13315" width="20.375" style="523" customWidth="1"/>
    <col min="13316" max="13317" width="10" style="523" customWidth="1"/>
    <col min="13318" max="13320" width="11" style="523"/>
    <col min="13321" max="13321" width="13.75" style="523" customWidth="1"/>
    <col min="13322" max="13568" width="11" style="523"/>
    <col min="13569" max="13569" width="2.375" style="523" customWidth="1"/>
    <col min="13570" max="13570" width="15.125" style="523" customWidth="1"/>
    <col min="13571" max="13571" width="20.375" style="523" customWidth="1"/>
    <col min="13572" max="13573" width="10" style="523" customWidth="1"/>
    <col min="13574" max="13576" width="11" style="523"/>
    <col min="13577" max="13577" width="13.75" style="523" customWidth="1"/>
    <col min="13578" max="13824" width="11" style="523"/>
    <col min="13825" max="13825" width="2.375" style="523" customWidth="1"/>
    <col min="13826" max="13826" width="15.125" style="523" customWidth="1"/>
    <col min="13827" max="13827" width="20.375" style="523" customWidth="1"/>
    <col min="13828" max="13829" width="10" style="523" customWidth="1"/>
    <col min="13830" max="13832" width="11" style="523"/>
    <col min="13833" max="13833" width="13.75" style="523" customWidth="1"/>
    <col min="13834" max="14080" width="11" style="523"/>
    <col min="14081" max="14081" width="2.375" style="523" customWidth="1"/>
    <col min="14082" max="14082" width="15.125" style="523" customWidth="1"/>
    <col min="14083" max="14083" width="20.375" style="523" customWidth="1"/>
    <col min="14084" max="14085" width="10" style="523" customWidth="1"/>
    <col min="14086" max="14088" width="11" style="523"/>
    <col min="14089" max="14089" width="13.75" style="523" customWidth="1"/>
    <col min="14090" max="14336" width="11" style="523"/>
    <col min="14337" max="14337" width="2.375" style="523" customWidth="1"/>
    <col min="14338" max="14338" width="15.125" style="523" customWidth="1"/>
    <col min="14339" max="14339" width="20.375" style="523" customWidth="1"/>
    <col min="14340" max="14341" width="10" style="523" customWidth="1"/>
    <col min="14342" max="14344" width="11" style="523"/>
    <col min="14345" max="14345" width="13.75" style="523" customWidth="1"/>
    <col min="14346" max="14592" width="11" style="523"/>
    <col min="14593" max="14593" width="2.375" style="523" customWidth="1"/>
    <col min="14594" max="14594" width="15.125" style="523" customWidth="1"/>
    <col min="14595" max="14595" width="20.375" style="523" customWidth="1"/>
    <col min="14596" max="14597" width="10" style="523" customWidth="1"/>
    <col min="14598" max="14600" width="11" style="523"/>
    <col min="14601" max="14601" width="13.75" style="523" customWidth="1"/>
    <col min="14602" max="14848" width="11" style="523"/>
    <col min="14849" max="14849" width="2.375" style="523" customWidth="1"/>
    <col min="14850" max="14850" width="15.125" style="523" customWidth="1"/>
    <col min="14851" max="14851" width="20.375" style="523" customWidth="1"/>
    <col min="14852" max="14853" width="10" style="523" customWidth="1"/>
    <col min="14854" max="14856" width="11" style="523"/>
    <col min="14857" max="14857" width="13.75" style="523" customWidth="1"/>
    <col min="14858" max="15104" width="11" style="523"/>
    <col min="15105" max="15105" width="2.375" style="523" customWidth="1"/>
    <col min="15106" max="15106" width="15.125" style="523" customWidth="1"/>
    <col min="15107" max="15107" width="20.375" style="523" customWidth="1"/>
    <col min="15108" max="15109" width="10" style="523" customWidth="1"/>
    <col min="15110" max="15112" width="11" style="523"/>
    <col min="15113" max="15113" width="13.75" style="523" customWidth="1"/>
    <col min="15114" max="15360" width="11" style="523"/>
    <col min="15361" max="15361" width="2.375" style="523" customWidth="1"/>
    <col min="15362" max="15362" width="15.125" style="523" customWidth="1"/>
    <col min="15363" max="15363" width="20.375" style="523" customWidth="1"/>
    <col min="15364" max="15365" width="10" style="523" customWidth="1"/>
    <col min="15366" max="15368" width="11" style="523"/>
    <col min="15369" max="15369" width="13.75" style="523" customWidth="1"/>
    <col min="15370" max="15616" width="11" style="523"/>
    <col min="15617" max="15617" width="2.375" style="523" customWidth="1"/>
    <col min="15618" max="15618" width="15.125" style="523" customWidth="1"/>
    <col min="15619" max="15619" width="20.375" style="523" customWidth="1"/>
    <col min="15620" max="15621" width="10" style="523" customWidth="1"/>
    <col min="15622" max="15624" width="11" style="523"/>
    <col min="15625" max="15625" width="13.75" style="523" customWidth="1"/>
    <col min="15626" max="15872" width="11" style="523"/>
    <col min="15873" max="15873" width="2.375" style="523" customWidth="1"/>
    <col min="15874" max="15874" width="15.125" style="523" customWidth="1"/>
    <col min="15875" max="15875" width="20.375" style="523" customWidth="1"/>
    <col min="15876" max="15877" width="10" style="523" customWidth="1"/>
    <col min="15878" max="15880" width="11" style="523"/>
    <col min="15881" max="15881" width="13.75" style="523" customWidth="1"/>
    <col min="15882" max="16128" width="11" style="523"/>
    <col min="16129" max="16129" width="2.375" style="523" customWidth="1"/>
    <col min="16130" max="16130" width="15.125" style="523" customWidth="1"/>
    <col min="16131" max="16131" width="20.375" style="523" customWidth="1"/>
    <col min="16132" max="16133" width="10" style="523" customWidth="1"/>
    <col min="16134" max="16136" width="11" style="523"/>
    <col min="16137" max="16137" width="13.75" style="523" customWidth="1"/>
    <col min="16138" max="16384" width="11" style="523"/>
  </cols>
  <sheetData>
    <row r="1" spans="1:11" s="497" customFormat="1" ht="33.6" customHeight="1" x14ac:dyDescent="0.2">
      <c r="A1" s="496"/>
      <c r="B1" s="496"/>
      <c r="C1" s="496"/>
      <c r="D1" s="496"/>
      <c r="E1" s="15"/>
      <c r="F1" s="15"/>
      <c r="G1" s="15"/>
      <c r="I1" s="498"/>
    </row>
    <row r="2" spans="1:11" s="71" customFormat="1" ht="13.15" customHeight="1" x14ac:dyDescent="0.2">
      <c r="A2" s="499"/>
      <c r="C2" s="500"/>
      <c r="D2" s="500"/>
      <c r="G2" s="501" t="s">
        <v>479</v>
      </c>
      <c r="H2" s="502"/>
      <c r="I2" s="502"/>
      <c r="K2" s="498"/>
    </row>
    <row r="3" spans="1:11" s="497" customFormat="1" ht="19.5" customHeight="1" x14ac:dyDescent="0.25">
      <c r="A3" s="503" t="s">
        <v>480</v>
      </c>
      <c r="D3" s="504"/>
    </row>
    <row r="4" spans="1:11" s="71" customFormat="1" ht="19.5" customHeight="1" x14ac:dyDescent="0.2">
      <c r="A4" s="499"/>
      <c r="C4" s="500"/>
      <c r="D4" s="500"/>
      <c r="E4" s="500"/>
      <c r="G4" s="505"/>
      <c r="H4" s="502"/>
      <c r="I4" s="502"/>
    </row>
    <row r="5" spans="1:11" s="71" customFormat="1" ht="13.15" customHeight="1" x14ac:dyDescent="0.2">
      <c r="A5" s="499"/>
      <c r="C5" s="500"/>
      <c r="D5" s="500"/>
      <c r="E5" s="500"/>
      <c r="G5" s="505"/>
      <c r="H5" s="502"/>
      <c r="I5" s="502"/>
    </row>
    <row r="6" spans="1:11" s="71" customFormat="1" ht="13.15" customHeight="1" x14ac:dyDescent="0.2">
      <c r="A6" s="689" t="s">
        <v>481</v>
      </c>
      <c r="B6" s="665"/>
      <c r="C6" s="665"/>
      <c r="D6" s="665"/>
      <c r="E6" s="665"/>
      <c r="F6" s="690"/>
      <c r="G6" s="690"/>
      <c r="H6" s="502"/>
      <c r="I6" s="502"/>
    </row>
    <row r="7" spans="1:11" s="71" customFormat="1" ht="13.15" customHeight="1" x14ac:dyDescent="0.2">
      <c r="A7" s="499"/>
      <c r="C7" s="500"/>
      <c r="D7" s="500"/>
      <c r="E7" s="500"/>
      <c r="G7" s="505"/>
      <c r="H7" s="502"/>
      <c r="I7" s="502"/>
    </row>
    <row r="8" spans="1:11" s="505" customFormat="1" ht="13.15" customHeight="1" x14ac:dyDescent="0.2">
      <c r="B8" s="506" t="s">
        <v>482</v>
      </c>
      <c r="C8" s="507"/>
      <c r="D8" s="507"/>
      <c r="E8" s="508"/>
      <c r="F8" s="509"/>
      <c r="G8" s="509"/>
      <c r="H8" s="502"/>
      <c r="I8" s="502"/>
    </row>
    <row r="9" spans="1:11" s="505" customFormat="1" ht="13.15" customHeight="1" x14ac:dyDescent="0.2">
      <c r="A9" s="510"/>
      <c r="B9" s="680" t="s">
        <v>483</v>
      </c>
      <c r="C9" s="680"/>
      <c r="D9" s="681"/>
      <c r="E9" s="461"/>
      <c r="F9" s="461"/>
      <c r="H9" s="502"/>
      <c r="I9" s="502"/>
    </row>
    <row r="10" spans="1:11" s="505" customFormat="1" ht="13.15" customHeight="1" x14ac:dyDescent="0.2">
      <c r="A10" s="510"/>
      <c r="B10" s="680" t="s">
        <v>484</v>
      </c>
      <c r="C10" s="680"/>
      <c r="D10" s="681"/>
      <c r="E10" s="511"/>
      <c r="G10" s="512"/>
      <c r="H10" s="513"/>
      <c r="I10" s="513"/>
    </row>
    <row r="11" spans="1:11" s="505" customFormat="1" ht="13.15" customHeight="1" x14ac:dyDescent="0.2">
      <c r="A11" s="510"/>
      <c r="B11" s="680" t="s">
        <v>485</v>
      </c>
      <c r="C11" s="680"/>
      <c r="D11" s="681"/>
      <c r="E11" s="511"/>
      <c r="G11" s="512"/>
      <c r="H11" s="514"/>
      <c r="I11" s="514"/>
    </row>
    <row r="12" spans="1:11" s="505" customFormat="1" ht="13.15" customHeight="1" x14ac:dyDescent="0.2">
      <c r="A12" s="510"/>
      <c r="B12" s="680" t="s">
        <v>486</v>
      </c>
      <c r="C12" s="680"/>
      <c r="D12" s="681"/>
      <c r="E12" s="511"/>
      <c r="G12" s="512"/>
      <c r="H12" s="514"/>
      <c r="I12" s="514"/>
    </row>
    <row r="13" spans="1:11" s="505" customFormat="1" ht="13.15" customHeight="1" x14ac:dyDescent="0.2">
      <c r="A13" s="510"/>
      <c r="B13" s="680" t="s">
        <v>487</v>
      </c>
      <c r="C13" s="680"/>
      <c r="D13" s="681"/>
      <c r="E13" s="511"/>
      <c r="G13" s="512"/>
    </row>
    <row r="14" spans="1:11" s="505" customFormat="1" ht="13.15" customHeight="1" x14ac:dyDescent="0.2">
      <c r="A14" s="510"/>
      <c r="B14" s="680" t="s">
        <v>488</v>
      </c>
      <c r="C14" s="680"/>
      <c r="D14" s="681"/>
      <c r="E14" s="511"/>
      <c r="G14" s="512"/>
    </row>
    <row r="15" spans="1:11" s="505" customFormat="1" ht="13.15" customHeight="1" x14ac:dyDescent="0.2">
      <c r="A15" s="510"/>
      <c r="B15" s="680" t="s">
        <v>489</v>
      </c>
      <c r="C15" s="680"/>
      <c r="D15" s="681"/>
      <c r="E15" s="511"/>
      <c r="G15" s="512"/>
    </row>
    <row r="16" spans="1:11" s="505" customFormat="1" ht="13.15" customHeight="1" x14ac:dyDescent="0.2">
      <c r="A16" s="510"/>
      <c r="B16" s="680" t="s">
        <v>490</v>
      </c>
      <c r="C16" s="680"/>
      <c r="D16" s="681"/>
      <c r="E16" s="511"/>
      <c r="G16" s="512"/>
    </row>
    <row r="17" spans="1:8" s="505" customFormat="1" ht="13.15" customHeight="1" x14ac:dyDescent="0.2">
      <c r="A17" s="510"/>
      <c r="B17" s="688"/>
      <c r="C17" s="688"/>
      <c r="D17" s="515"/>
      <c r="E17" s="511"/>
      <c r="G17" s="512"/>
    </row>
    <row r="18" spans="1:8" s="505" customFormat="1" ht="13.15" customHeight="1" x14ac:dyDescent="0.2">
      <c r="B18" s="506" t="s">
        <v>491</v>
      </c>
      <c r="C18" s="516"/>
      <c r="D18" s="515"/>
      <c r="E18" s="511"/>
      <c r="G18" s="512"/>
    </row>
    <row r="19" spans="1:8" s="505" customFormat="1" ht="13.15" customHeight="1" x14ac:dyDescent="0.2">
      <c r="A19" s="510"/>
      <c r="B19" s="680" t="s">
        <v>492</v>
      </c>
      <c r="C19" s="680"/>
      <c r="D19" s="681"/>
      <c r="E19" s="511"/>
      <c r="G19" s="512"/>
    </row>
    <row r="20" spans="1:8" s="505" customFormat="1" ht="13.15" customHeight="1" x14ac:dyDescent="0.2">
      <c r="A20" s="510"/>
      <c r="B20" s="680" t="s">
        <v>493</v>
      </c>
      <c r="C20" s="680"/>
      <c r="D20" s="681"/>
      <c r="E20" s="511"/>
      <c r="G20" s="512"/>
    </row>
    <row r="21" spans="1:8" s="505" customFormat="1" ht="13.15" customHeight="1" x14ac:dyDescent="0.2">
      <c r="A21" s="510"/>
      <c r="B21" s="680" t="s">
        <v>494</v>
      </c>
      <c r="C21" s="680"/>
      <c r="D21" s="681"/>
      <c r="E21" s="511"/>
      <c r="G21" s="512"/>
    </row>
    <row r="22" spans="1:8" s="505" customFormat="1" ht="13.15" customHeight="1" x14ac:dyDescent="0.2">
      <c r="A22" s="510"/>
      <c r="B22" s="680" t="s">
        <v>495</v>
      </c>
      <c r="C22" s="680"/>
      <c r="D22" s="681"/>
      <c r="E22" s="511"/>
      <c r="G22" s="512"/>
    </row>
    <row r="23" spans="1:8" s="505" customFormat="1" ht="13.15" customHeight="1" x14ac:dyDescent="0.2">
      <c r="A23" s="510"/>
      <c r="B23" s="680" t="s">
        <v>496</v>
      </c>
      <c r="C23" s="680"/>
      <c r="D23" s="681"/>
      <c r="E23" s="511"/>
      <c r="G23" s="512"/>
    </row>
    <row r="24" spans="1:8" s="505" customFormat="1" ht="13.15" customHeight="1" x14ac:dyDescent="0.2">
      <c r="A24" s="510"/>
      <c r="B24" s="680" t="s">
        <v>497</v>
      </c>
      <c r="C24" s="680"/>
      <c r="D24" s="681"/>
      <c r="E24" s="511"/>
      <c r="G24" s="512"/>
    </row>
    <row r="25" spans="1:8" s="505" customFormat="1" ht="13.15" customHeight="1" x14ac:dyDescent="0.2">
      <c r="A25" s="510"/>
      <c r="B25" s="680" t="s">
        <v>498</v>
      </c>
      <c r="C25" s="680"/>
      <c r="D25" s="681"/>
      <c r="E25" s="511"/>
      <c r="G25" s="512"/>
    </row>
    <row r="26" spans="1:8" s="505" customFormat="1" ht="13.15" customHeight="1" x14ac:dyDescent="0.2">
      <c r="A26" s="510"/>
      <c r="B26" s="680" t="s">
        <v>499</v>
      </c>
      <c r="C26" s="680"/>
      <c r="D26" s="681"/>
      <c r="E26" s="511"/>
      <c r="G26" s="71"/>
    </row>
    <row r="27" spans="1:8" s="505" customFormat="1" ht="13.15" customHeight="1" x14ac:dyDescent="0.2">
      <c r="A27" s="510"/>
      <c r="B27" s="680" t="s">
        <v>500</v>
      </c>
      <c r="C27" s="680"/>
      <c r="D27" s="681"/>
      <c r="E27" s="511"/>
      <c r="G27" s="71"/>
    </row>
    <row r="28" spans="1:8" s="71" customFormat="1" ht="13.15" customHeight="1" x14ac:dyDescent="0.2">
      <c r="A28" s="510"/>
      <c r="B28" s="680" t="s">
        <v>501</v>
      </c>
      <c r="C28" s="680"/>
      <c r="D28" s="681"/>
      <c r="E28" s="511"/>
      <c r="F28" s="505"/>
    </row>
    <row r="29" spans="1:8" s="71" customFormat="1" ht="13.15" customHeight="1" x14ac:dyDescent="0.2">
      <c r="A29" s="510"/>
      <c r="B29" s="680" t="s">
        <v>502</v>
      </c>
      <c r="C29" s="680"/>
      <c r="D29" s="681"/>
      <c r="E29" s="511"/>
    </row>
    <row r="30" spans="1:8" s="71" customFormat="1" ht="13.15" customHeight="1" x14ac:dyDescent="0.2">
      <c r="A30" s="510"/>
      <c r="B30" s="680" t="s">
        <v>503</v>
      </c>
      <c r="C30" s="680"/>
      <c r="D30" s="681"/>
      <c r="E30" s="511"/>
    </row>
    <row r="31" spans="1:8" s="71" customFormat="1" ht="13.15" customHeight="1" x14ac:dyDescent="0.2">
      <c r="A31" s="510"/>
      <c r="B31" s="680" t="s">
        <v>504</v>
      </c>
      <c r="C31" s="680"/>
      <c r="D31" s="681"/>
      <c r="E31" s="511"/>
      <c r="H31" s="517"/>
    </row>
    <row r="32" spans="1:8" s="71" customFormat="1" ht="13.15" customHeight="1" x14ac:dyDescent="0.2">
      <c r="A32" s="510"/>
      <c r="B32" s="680" t="s">
        <v>505</v>
      </c>
      <c r="C32" s="680"/>
      <c r="D32" s="681"/>
      <c r="E32" s="511"/>
      <c r="H32" s="517"/>
    </row>
    <row r="33" spans="1:8" s="505" customFormat="1" ht="13.15" customHeight="1" x14ac:dyDescent="0.2">
      <c r="A33" s="510"/>
      <c r="B33" s="680" t="s">
        <v>506</v>
      </c>
      <c r="C33" s="680"/>
      <c r="D33" s="681"/>
      <c r="E33" s="511"/>
      <c r="F33" s="71"/>
      <c r="G33" s="71"/>
      <c r="H33" s="518"/>
    </row>
    <row r="34" spans="1:8" ht="13.15" customHeight="1" x14ac:dyDescent="0.2">
      <c r="A34" s="510"/>
      <c r="B34" s="519"/>
      <c r="C34" s="520"/>
      <c r="D34" s="521"/>
      <c r="E34" s="511"/>
      <c r="F34" s="71"/>
      <c r="G34" s="71"/>
      <c r="H34" s="522"/>
    </row>
    <row r="35" spans="1:8" ht="13.15" customHeight="1" x14ac:dyDescent="0.2">
      <c r="A35" s="682" t="s">
        <v>507</v>
      </c>
      <c r="B35" s="682"/>
      <c r="C35" s="682"/>
      <c r="D35" s="682"/>
      <c r="E35" s="682"/>
      <c r="F35" s="682"/>
      <c r="G35" s="682"/>
      <c r="H35" s="522"/>
    </row>
    <row r="36" spans="1:8" ht="13.15" customHeight="1" x14ac:dyDescent="0.2">
      <c r="A36" s="524"/>
      <c r="B36" s="525"/>
      <c r="C36" s="525"/>
      <c r="D36" s="526"/>
      <c r="E36" s="526"/>
      <c r="F36" s="526"/>
      <c r="G36" s="526"/>
      <c r="H36" s="522"/>
    </row>
    <row r="37" spans="1:8" ht="13.15" customHeight="1" x14ac:dyDescent="0.2">
      <c r="A37" s="683" t="s">
        <v>508</v>
      </c>
      <c r="B37" s="683"/>
      <c r="C37" s="683"/>
      <c r="D37" s="683"/>
      <c r="E37" s="683"/>
      <c r="F37" s="683"/>
      <c r="G37" s="683"/>
      <c r="H37" s="522"/>
    </row>
    <row r="38" spans="1:8" ht="13.15" customHeight="1" x14ac:dyDescent="0.2">
      <c r="A38" s="527"/>
      <c r="B38" s="528"/>
      <c r="C38" s="528"/>
      <c r="D38" s="515"/>
      <c r="E38" s="529"/>
      <c r="F38" s="517"/>
      <c r="G38" s="517"/>
      <c r="H38" s="522"/>
    </row>
    <row r="39" spans="1:8" ht="13.15" customHeight="1" x14ac:dyDescent="0.2">
      <c r="A39" s="684" t="s">
        <v>509</v>
      </c>
      <c r="B39" s="684"/>
      <c r="C39" s="684"/>
      <c r="D39" s="684"/>
      <c r="E39" s="684"/>
      <c r="F39" s="685"/>
      <c r="G39" s="685"/>
    </row>
    <row r="40" spans="1:8" ht="13.15" customHeight="1" x14ac:dyDescent="0.2">
      <c r="A40" s="685"/>
      <c r="B40" s="685"/>
      <c r="C40" s="685"/>
      <c r="D40" s="685"/>
      <c r="E40" s="685"/>
      <c r="F40" s="685"/>
      <c r="G40" s="685"/>
    </row>
    <row r="41" spans="1:8" ht="13.15" customHeight="1" x14ac:dyDescent="0.2">
      <c r="A41" s="530"/>
      <c r="B41" s="530"/>
      <c r="C41" s="530"/>
      <c r="D41" s="531"/>
      <c r="E41" s="531"/>
      <c r="F41" s="522"/>
      <c r="G41" s="522"/>
    </row>
    <row r="42" spans="1:8" ht="13.15" customHeight="1" x14ac:dyDescent="0.2">
      <c r="A42" s="686" t="s">
        <v>510</v>
      </c>
      <c r="B42" s="687"/>
      <c r="C42" s="687"/>
      <c r="D42" s="687"/>
      <c r="E42" s="687"/>
      <c r="F42" s="687"/>
      <c r="G42" s="687"/>
    </row>
    <row r="43" spans="1:8" ht="13.15" customHeight="1" x14ac:dyDescent="0.2">
      <c r="A43" s="683" t="s">
        <v>511</v>
      </c>
      <c r="B43" s="683"/>
      <c r="C43" s="532" t="s">
        <v>512</v>
      </c>
      <c r="D43" s="532"/>
      <c r="E43" s="532"/>
      <c r="F43" s="532"/>
      <c r="G43" s="532"/>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62" t="s">
        <v>7</v>
      </c>
      <c r="B4" s="562"/>
      <c r="C4" s="562"/>
      <c r="D4" s="562"/>
      <c r="E4" s="562"/>
      <c r="F4" s="562"/>
    </row>
    <row r="5" spans="1:6" ht="12.75" customHeight="1" x14ac:dyDescent="0.2">
      <c r="A5" s="21"/>
      <c r="B5" s="22"/>
      <c r="C5" s="21"/>
      <c r="D5" s="22"/>
      <c r="E5" s="21"/>
      <c r="F5" s="21"/>
    </row>
    <row r="6" spans="1:6" ht="12.75" customHeight="1" x14ac:dyDescent="0.2">
      <c r="A6" s="25" t="s">
        <v>8</v>
      </c>
      <c r="B6" s="26"/>
      <c r="C6" s="555" t="s">
        <v>9</v>
      </c>
      <c r="D6" s="555"/>
      <c r="E6" s="555"/>
      <c r="F6" s="555"/>
    </row>
    <row r="7" spans="1:6" ht="12.75" customHeight="1" x14ac:dyDescent="0.2">
      <c r="A7" s="25"/>
      <c r="B7" s="26"/>
      <c r="C7" s="27"/>
      <c r="D7" s="27"/>
      <c r="E7" s="27"/>
      <c r="F7" s="27"/>
    </row>
    <row r="8" spans="1:6" ht="12.75" customHeight="1" x14ac:dyDescent="0.2">
      <c r="A8" s="25" t="s">
        <v>10</v>
      </c>
      <c r="B8" s="26"/>
      <c r="C8" s="555" t="s">
        <v>11</v>
      </c>
      <c r="D8" s="555"/>
      <c r="E8" s="555"/>
      <c r="F8" s="555"/>
    </row>
    <row r="9" spans="1:6" ht="12.75" customHeight="1" x14ac:dyDescent="0.2">
      <c r="A9" s="25"/>
      <c r="B9" s="26"/>
      <c r="C9" s="27"/>
      <c r="D9" s="27"/>
      <c r="E9" s="27"/>
      <c r="F9" s="27"/>
    </row>
    <row r="10" spans="1:6" ht="12.75" customHeight="1" x14ac:dyDescent="0.2">
      <c r="A10" s="25" t="s">
        <v>12</v>
      </c>
      <c r="C10" s="563" t="s">
        <v>13</v>
      </c>
      <c r="D10" s="563"/>
      <c r="E10" s="563"/>
      <c r="F10" s="563"/>
    </row>
    <row r="11" spans="1:6" ht="12.75" customHeight="1" x14ac:dyDescent="0.2">
      <c r="A11" s="22"/>
      <c r="B11" s="21"/>
      <c r="C11" s="28"/>
      <c r="D11" s="27"/>
      <c r="E11" s="29"/>
      <c r="F11" s="27"/>
    </row>
    <row r="12" spans="1:6" ht="12.75" customHeight="1" x14ac:dyDescent="0.2">
      <c r="A12" s="25" t="s">
        <v>14</v>
      </c>
      <c r="B12" s="21"/>
      <c r="C12" s="564" t="s">
        <v>15</v>
      </c>
      <c r="D12" s="564"/>
      <c r="E12" s="564"/>
      <c r="F12" s="564"/>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54" t="s">
        <v>20</v>
      </c>
      <c r="B18" s="554"/>
      <c r="C18" s="31" t="s">
        <v>21</v>
      </c>
      <c r="D18" s="27"/>
      <c r="E18" s="27"/>
      <c r="F18" s="27"/>
    </row>
    <row r="19" spans="1:6" ht="12.75" customHeight="1" x14ac:dyDescent="0.2">
      <c r="A19" s="22"/>
      <c r="B19" s="21"/>
      <c r="C19" s="32"/>
      <c r="D19" s="27"/>
      <c r="E19" s="27"/>
      <c r="F19" s="27"/>
    </row>
    <row r="20" spans="1:6" ht="89.25" customHeight="1" x14ac:dyDescent="0.2">
      <c r="A20" s="25" t="s">
        <v>22</v>
      </c>
      <c r="B20" s="21"/>
      <c r="C20" s="555" t="s">
        <v>23</v>
      </c>
      <c r="D20" s="555"/>
      <c r="E20" s="555"/>
      <c r="F20" s="555"/>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56" t="s">
        <v>38</v>
      </c>
      <c r="D33" s="557"/>
      <c r="E33" s="557"/>
      <c r="F33" s="557"/>
    </row>
    <row r="34" spans="1:6" ht="12.75" customHeight="1" x14ac:dyDescent="0.2">
      <c r="A34" s="26"/>
      <c r="B34" s="26"/>
      <c r="C34" s="558" t="s">
        <v>39</v>
      </c>
      <c r="D34" s="559"/>
      <c r="E34" s="559"/>
      <c r="F34" s="559"/>
    </row>
    <row r="35" spans="1:6" ht="25.5" customHeight="1" x14ac:dyDescent="0.2">
      <c r="A35" s="26"/>
      <c r="B35" s="26"/>
      <c r="C35" s="560" t="s">
        <v>40</v>
      </c>
      <c r="D35" s="561"/>
      <c r="E35" s="561"/>
      <c r="F35" s="561"/>
    </row>
    <row r="36" spans="1:6" ht="12.75" x14ac:dyDescent="0.2">
      <c r="B36" s="26"/>
    </row>
    <row r="37" spans="1:6" ht="12.75" x14ac:dyDescent="0.2">
      <c r="A37" s="22" t="s">
        <v>41</v>
      </c>
      <c r="C37" s="45" t="s">
        <v>42</v>
      </c>
      <c r="D37" s="36"/>
      <c r="E37" s="36"/>
      <c r="F37" s="36"/>
    </row>
    <row r="38" spans="1:6" ht="28.5" customHeight="1" x14ac:dyDescent="0.2">
      <c r="C38" s="557" t="s">
        <v>43</v>
      </c>
      <c r="D38" s="557"/>
      <c r="E38" s="557"/>
      <c r="F38" s="557"/>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5" t="s">
        <v>89</v>
      </c>
      <c r="C41" s="565"/>
      <c r="D41" s="565"/>
      <c r="E41" s="565"/>
      <c r="F41" s="565"/>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22212</v>
      </c>
      <c r="E12" s="114">
        <v>22217</v>
      </c>
      <c r="F12" s="114">
        <v>22754</v>
      </c>
      <c r="G12" s="114">
        <v>22812</v>
      </c>
      <c r="H12" s="114">
        <v>22915</v>
      </c>
      <c r="I12" s="115">
        <v>-703</v>
      </c>
      <c r="J12" s="116">
        <v>-3.0678594806895045</v>
      </c>
      <c r="N12" s="117"/>
    </row>
    <row r="13" spans="1:15" s="110" customFormat="1" ht="13.5" customHeight="1" x14ac:dyDescent="0.2">
      <c r="A13" s="118" t="s">
        <v>105</v>
      </c>
      <c r="B13" s="119" t="s">
        <v>106</v>
      </c>
      <c r="C13" s="113">
        <v>51.125517738159552</v>
      </c>
      <c r="D13" s="114">
        <v>11356</v>
      </c>
      <c r="E13" s="114">
        <v>11359</v>
      </c>
      <c r="F13" s="114">
        <v>11749</v>
      </c>
      <c r="G13" s="114">
        <v>11787</v>
      </c>
      <c r="H13" s="114">
        <v>11817</v>
      </c>
      <c r="I13" s="115">
        <v>-461</v>
      </c>
      <c r="J13" s="116">
        <v>-3.901159346703901</v>
      </c>
    </row>
    <row r="14" spans="1:15" s="110" customFormat="1" ht="13.5" customHeight="1" x14ac:dyDescent="0.2">
      <c r="A14" s="120"/>
      <c r="B14" s="119" t="s">
        <v>107</v>
      </c>
      <c r="C14" s="113">
        <v>48.874482261840448</v>
      </c>
      <c r="D14" s="114">
        <v>10856</v>
      </c>
      <c r="E14" s="114">
        <v>10858</v>
      </c>
      <c r="F14" s="114">
        <v>11005</v>
      </c>
      <c r="G14" s="114">
        <v>11025</v>
      </c>
      <c r="H14" s="114">
        <v>11098</v>
      </c>
      <c r="I14" s="115">
        <v>-242</v>
      </c>
      <c r="J14" s="116">
        <v>-2.1805730762299516</v>
      </c>
    </row>
    <row r="15" spans="1:15" s="110" customFormat="1" ht="13.5" customHeight="1" x14ac:dyDescent="0.2">
      <c r="A15" s="118" t="s">
        <v>105</v>
      </c>
      <c r="B15" s="121" t="s">
        <v>108</v>
      </c>
      <c r="C15" s="113">
        <v>9.1392040338555738</v>
      </c>
      <c r="D15" s="114">
        <v>2030</v>
      </c>
      <c r="E15" s="114">
        <v>2104</v>
      </c>
      <c r="F15" s="114">
        <v>2138</v>
      </c>
      <c r="G15" s="114">
        <v>1965</v>
      </c>
      <c r="H15" s="114">
        <v>1990</v>
      </c>
      <c r="I15" s="115">
        <v>40</v>
      </c>
      <c r="J15" s="116">
        <v>2.0100502512562812</v>
      </c>
    </row>
    <row r="16" spans="1:15" s="110" customFormat="1" ht="13.5" customHeight="1" x14ac:dyDescent="0.2">
      <c r="A16" s="118"/>
      <c r="B16" s="121" t="s">
        <v>109</v>
      </c>
      <c r="C16" s="113">
        <v>65.572663425175577</v>
      </c>
      <c r="D16" s="114">
        <v>14565</v>
      </c>
      <c r="E16" s="114">
        <v>14556</v>
      </c>
      <c r="F16" s="114">
        <v>14971</v>
      </c>
      <c r="G16" s="114">
        <v>15191</v>
      </c>
      <c r="H16" s="114">
        <v>15330</v>
      </c>
      <c r="I16" s="115">
        <v>-765</v>
      </c>
      <c r="J16" s="116">
        <v>-4.9902152641878672</v>
      </c>
    </row>
    <row r="17" spans="1:10" s="110" customFormat="1" ht="13.5" customHeight="1" x14ac:dyDescent="0.2">
      <c r="A17" s="118"/>
      <c r="B17" s="121" t="s">
        <v>110</v>
      </c>
      <c r="C17" s="113">
        <v>24.536286691878264</v>
      </c>
      <c r="D17" s="114">
        <v>5450</v>
      </c>
      <c r="E17" s="114">
        <v>5384</v>
      </c>
      <c r="F17" s="114">
        <v>5484</v>
      </c>
      <c r="G17" s="114">
        <v>5503</v>
      </c>
      <c r="H17" s="114">
        <v>5450</v>
      </c>
      <c r="I17" s="115">
        <v>0</v>
      </c>
      <c r="J17" s="116">
        <v>0</v>
      </c>
    </row>
    <row r="18" spans="1:10" s="110" customFormat="1" ht="13.5" customHeight="1" x14ac:dyDescent="0.2">
      <c r="A18" s="120"/>
      <c r="B18" s="121" t="s">
        <v>111</v>
      </c>
      <c r="C18" s="113">
        <v>0.75184584909058172</v>
      </c>
      <c r="D18" s="114">
        <v>167</v>
      </c>
      <c r="E18" s="114">
        <v>173</v>
      </c>
      <c r="F18" s="114">
        <v>161</v>
      </c>
      <c r="G18" s="114">
        <v>153</v>
      </c>
      <c r="H18" s="114">
        <v>145</v>
      </c>
      <c r="I18" s="115">
        <v>22</v>
      </c>
      <c r="J18" s="116">
        <v>15.172413793103448</v>
      </c>
    </row>
    <row r="19" spans="1:10" s="110" customFormat="1" ht="13.5" customHeight="1" x14ac:dyDescent="0.2">
      <c r="A19" s="120"/>
      <c r="B19" s="121" t="s">
        <v>112</v>
      </c>
      <c r="C19" s="113">
        <v>0.25211597334773994</v>
      </c>
      <c r="D19" s="114">
        <v>56</v>
      </c>
      <c r="E19" s="114">
        <v>53</v>
      </c>
      <c r="F19" s="114">
        <v>54</v>
      </c>
      <c r="G19" s="114">
        <v>51</v>
      </c>
      <c r="H19" s="114">
        <v>40</v>
      </c>
      <c r="I19" s="115">
        <v>16</v>
      </c>
      <c r="J19" s="116">
        <v>40</v>
      </c>
    </row>
    <row r="20" spans="1:10" s="110" customFormat="1" ht="13.5" customHeight="1" x14ac:dyDescent="0.2">
      <c r="A20" s="118" t="s">
        <v>113</v>
      </c>
      <c r="B20" s="122" t="s">
        <v>114</v>
      </c>
      <c r="C20" s="113">
        <v>71.249774896452365</v>
      </c>
      <c r="D20" s="114">
        <v>15826</v>
      </c>
      <c r="E20" s="114">
        <v>15839</v>
      </c>
      <c r="F20" s="114">
        <v>16358</v>
      </c>
      <c r="G20" s="114">
        <v>16495</v>
      </c>
      <c r="H20" s="114">
        <v>16688</v>
      </c>
      <c r="I20" s="115">
        <v>-862</v>
      </c>
      <c r="J20" s="116">
        <v>-5.1653883029721959</v>
      </c>
    </row>
    <row r="21" spans="1:10" s="110" customFormat="1" ht="13.5" customHeight="1" x14ac:dyDescent="0.2">
      <c r="A21" s="120"/>
      <c r="B21" s="122" t="s">
        <v>115</v>
      </c>
      <c r="C21" s="113">
        <v>28.750225103547631</v>
      </c>
      <c r="D21" s="114">
        <v>6386</v>
      </c>
      <c r="E21" s="114">
        <v>6378</v>
      </c>
      <c r="F21" s="114">
        <v>6396</v>
      </c>
      <c r="G21" s="114">
        <v>6317</v>
      </c>
      <c r="H21" s="114">
        <v>6227</v>
      </c>
      <c r="I21" s="115">
        <v>159</v>
      </c>
      <c r="J21" s="116">
        <v>2.5533964991167495</v>
      </c>
    </row>
    <row r="22" spans="1:10" s="110" customFormat="1" ht="13.5" customHeight="1" x14ac:dyDescent="0.2">
      <c r="A22" s="118" t="s">
        <v>113</v>
      </c>
      <c r="B22" s="122" t="s">
        <v>116</v>
      </c>
      <c r="C22" s="113">
        <v>94.944174320187287</v>
      </c>
      <c r="D22" s="114">
        <v>21089</v>
      </c>
      <c r="E22" s="114">
        <v>21117</v>
      </c>
      <c r="F22" s="114">
        <v>21672</v>
      </c>
      <c r="G22" s="114">
        <v>21754</v>
      </c>
      <c r="H22" s="114">
        <v>21885</v>
      </c>
      <c r="I22" s="115">
        <v>-796</v>
      </c>
      <c r="J22" s="116">
        <v>-3.6371944254055291</v>
      </c>
    </row>
    <row r="23" spans="1:10" s="110" customFormat="1" ht="13.5" customHeight="1" x14ac:dyDescent="0.2">
      <c r="A23" s="123"/>
      <c r="B23" s="124" t="s">
        <v>117</v>
      </c>
      <c r="C23" s="125">
        <v>5.0468215379074373</v>
      </c>
      <c r="D23" s="114">
        <v>1121</v>
      </c>
      <c r="E23" s="114">
        <v>1098</v>
      </c>
      <c r="F23" s="114">
        <v>1079</v>
      </c>
      <c r="G23" s="114">
        <v>1053</v>
      </c>
      <c r="H23" s="114">
        <v>1023</v>
      </c>
      <c r="I23" s="115">
        <v>98</v>
      </c>
      <c r="J23" s="116">
        <v>9.5796676441837736</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2755</v>
      </c>
      <c r="E26" s="114">
        <v>2892</v>
      </c>
      <c r="F26" s="114">
        <v>2892</v>
      </c>
      <c r="G26" s="114">
        <v>2918</v>
      </c>
      <c r="H26" s="140">
        <v>2766</v>
      </c>
      <c r="I26" s="115">
        <v>-11</v>
      </c>
      <c r="J26" s="116">
        <v>-0.39768618944323936</v>
      </c>
    </row>
    <row r="27" spans="1:10" s="110" customFormat="1" ht="13.5" customHeight="1" x14ac:dyDescent="0.2">
      <c r="A27" s="118" t="s">
        <v>105</v>
      </c>
      <c r="B27" s="119" t="s">
        <v>106</v>
      </c>
      <c r="C27" s="113">
        <v>42.976406533575314</v>
      </c>
      <c r="D27" s="115">
        <v>1184</v>
      </c>
      <c r="E27" s="114">
        <v>1259</v>
      </c>
      <c r="F27" s="114">
        <v>1289</v>
      </c>
      <c r="G27" s="114">
        <v>1278</v>
      </c>
      <c r="H27" s="140">
        <v>1210</v>
      </c>
      <c r="I27" s="115">
        <v>-26</v>
      </c>
      <c r="J27" s="116">
        <v>-2.1487603305785123</v>
      </c>
    </row>
    <row r="28" spans="1:10" s="110" customFormat="1" ht="13.5" customHeight="1" x14ac:dyDescent="0.2">
      <c r="A28" s="120"/>
      <c r="B28" s="119" t="s">
        <v>107</v>
      </c>
      <c r="C28" s="113">
        <v>57.023593466424686</v>
      </c>
      <c r="D28" s="115">
        <v>1571</v>
      </c>
      <c r="E28" s="114">
        <v>1633</v>
      </c>
      <c r="F28" s="114">
        <v>1603</v>
      </c>
      <c r="G28" s="114">
        <v>1640</v>
      </c>
      <c r="H28" s="140">
        <v>1556</v>
      </c>
      <c r="I28" s="115">
        <v>15</v>
      </c>
      <c r="J28" s="116">
        <v>0.96401028277634959</v>
      </c>
    </row>
    <row r="29" spans="1:10" s="110" customFormat="1" ht="13.5" customHeight="1" x14ac:dyDescent="0.2">
      <c r="A29" s="118" t="s">
        <v>105</v>
      </c>
      <c r="B29" s="121" t="s">
        <v>108</v>
      </c>
      <c r="C29" s="113">
        <v>13.176043557168784</v>
      </c>
      <c r="D29" s="115">
        <v>363</v>
      </c>
      <c r="E29" s="114">
        <v>430</v>
      </c>
      <c r="F29" s="114">
        <v>434</v>
      </c>
      <c r="G29" s="114">
        <v>439</v>
      </c>
      <c r="H29" s="140">
        <v>374</v>
      </c>
      <c r="I29" s="115">
        <v>-11</v>
      </c>
      <c r="J29" s="116">
        <v>-2.9411764705882355</v>
      </c>
    </row>
    <row r="30" spans="1:10" s="110" customFormat="1" ht="13.5" customHeight="1" x14ac:dyDescent="0.2">
      <c r="A30" s="118"/>
      <c r="B30" s="121" t="s">
        <v>109</v>
      </c>
      <c r="C30" s="113">
        <v>39.709618874773142</v>
      </c>
      <c r="D30" s="115">
        <v>1094</v>
      </c>
      <c r="E30" s="114">
        <v>1135</v>
      </c>
      <c r="F30" s="114">
        <v>1135</v>
      </c>
      <c r="G30" s="114">
        <v>1156</v>
      </c>
      <c r="H30" s="140">
        <v>1107</v>
      </c>
      <c r="I30" s="115">
        <v>-13</v>
      </c>
      <c r="J30" s="116">
        <v>-1.1743450767841013</v>
      </c>
    </row>
    <row r="31" spans="1:10" s="110" customFormat="1" ht="13.5" customHeight="1" x14ac:dyDescent="0.2">
      <c r="A31" s="118"/>
      <c r="B31" s="121" t="s">
        <v>110</v>
      </c>
      <c r="C31" s="113">
        <v>22.323049001814883</v>
      </c>
      <c r="D31" s="115">
        <v>615</v>
      </c>
      <c r="E31" s="114">
        <v>624</v>
      </c>
      <c r="F31" s="114">
        <v>622</v>
      </c>
      <c r="G31" s="114">
        <v>640</v>
      </c>
      <c r="H31" s="140">
        <v>626</v>
      </c>
      <c r="I31" s="115">
        <v>-11</v>
      </c>
      <c r="J31" s="116">
        <v>-1.7571884984025559</v>
      </c>
    </row>
    <row r="32" spans="1:10" s="110" customFormat="1" ht="13.5" customHeight="1" x14ac:dyDescent="0.2">
      <c r="A32" s="120"/>
      <c r="B32" s="121" t="s">
        <v>111</v>
      </c>
      <c r="C32" s="113">
        <v>24.791288566243193</v>
      </c>
      <c r="D32" s="115">
        <v>683</v>
      </c>
      <c r="E32" s="114">
        <v>703</v>
      </c>
      <c r="F32" s="114">
        <v>701</v>
      </c>
      <c r="G32" s="114">
        <v>683</v>
      </c>
      <c r="H32" s="140">
        <v>659</v>
      </c>
      <c r="I32" s="115">
        <v>24</v>
      </c>
      <c r="J32" s="116">
        <v>3.6418816388467374</v>
      </c>
    </row>
    <row r="33" spans="1:10" s="110" customFormat="1" ht="13.5" customHeight="1" x14ac:dyDescent="0.2">
      <c r="A33" s="120"/>
      <c r="B33" s="121" t="s">
        <v>112</v>
      </c>
      <c r="C33" s="113">
        <v>2.5408348457350272</v>
      </c>
      <c r="D33" s="115">
        <v>70</v>
      </c>
      <c r="E33" s="114">
        <v>80</v>
      </c>
      <c r="F33" s="114">
        <v>81</v>
      </c>
      <c r="G33" s="114">
        <v>70</v>
      </c>
      <c r="H33" s="140">
        <v>67</v>
      </c>
      <c r="I33" s="115">
        <v>3</v>
      </c>
      <c r="J33" s="116">
        <v>4.4776119402985071</v>
      </c>
    </row>
    <row r="34" spans="1:10" s="110" customFormat="1" ht="13.5" customHeight="1" x14ac:dyDescent="0.2">
      <c r="A34" s="118" t="s">
        <v>113</v>
      </c>
      <c r="B34" s="122" t="s">
        <v>116</v>
      </c>
      <c r="C34" s="113">
        <v>94.119782214156075</v>
      </c>
      <c r="D34" s="115">
        <v>2593</v>
      </c>
      <c r="E34" s="114">
        <v>2700</v>
      </c>
      <c r="F34" s="114">
        <v>2689</v>
      </c>
      <c r="G34" s="114">
        <v>2705</v>
      </c>
      <c r="H34" s="140">
        <v>2570</v>
      </c>
      <c r="I34" s="115">
        <v>23</v>
      </c>
      <c r="J34" s="116">
        <v>0.89494163424124518</v>
      </c>
    </row>
    <row r="35" spans="1:10" s="110" customFormat="1" ht="13.5" customHeight="1" x14ac:dyDescent="0.2">
      <c r="A35" s="118"/>
      <c r="B35" s="119" t="s">
        <v>117</v>
      </c>
      <c r="C35" s="113">
        <v>5.8439201451905625</v>
      </c>
      <c r="D35" s="115">
        <v>161</v>
      </c>
      <c r="E35" s="114">
        <v>191</v>
      </c>
      <c r="F35" s="114">
        <v>201</v>
      </c>
      <c r="G35" s="114">
        <v>211</v>
      </c>
      <c r="H35" s="140">
        <v>194</v>
      </c>
      <c r="I35" s="115">
        <v>-33</v>
      </c>
      <c r="J35" s="116">
        <v>-17.010309278350515</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1747</v>
      </c>
      <c r="E37" s="114">
        <v>1852</v>
      </c>
      <c r="F37" s="114">
        <v>1867</v>
      </c>
      <c r="G37" s="114">
        <v>1894</v>
      </c>
      <c r="H37" s="140">
        <v>1820</v>
      </c>
      <c r="I37" s="115">
        <v>-73</v>
      </c>
      <c r="J37" s="116">
        <v>-4.0109890109890109</v>
      </c>
    </row>
    <row r="38" spans="1:10" s="110" customFormat="1" ht="13.5" customHeight="1" x14ac:dyDescent="0.2">
      <c r="A38" s="118" t="s">
        <v>105</v>
      </c>
      <c r="B38" s="119" t="s">
        <v>106</v>
      </c>
      <c r="C38" s="113">
        <v>44.762449914138521</v>
      </c>
      <c r="D38" s="115">
        <v>782</v>
      </c>
      <c r="E38" s="114">
        <v>828</v>
      </c>
      <c r="F38" s="114">
        <v>842</v>
      </c>
      <c r="G38" s="114">
        <v>839</v>
      </c>
      <c r="H38" s="140">
        <v>802</v>
      </c>
      <c r="I38" s="115">
        <v>-20</v>
      </c>
      <c r="J38" s="116">
        <v>-2.4937655860349128</v>
      </c>
    </row>
    <row r="39" spans="1:10" s="110" customFormat="1" ht="13.5" customHeight="1" x14ac:dyDescent="0.2">
      <c r="A39" s="120"/>
      <c r="B39" s="119" t="s">
        <v>107</v>
      </c>
      <c r="C39" s="113">
        <v>55.237550085861479</v>
      </c>
      <c r="D39" s="115">
        <v>965</v>
      </c>
      <c r="E39" s="114">
        <v>1024</v>
      </c>
      <c r="F39" s="114">
        <v>1025</v>
      </c>
      <c r="G39" s="114">
        <v>1055</v>
      </c>
      <c r="H39" s="140">
        <v>1018</v>
      </c>
      <c r="I39" s="115">
        <v>-53</v>
      </c>
      <c r="J39" s="116">
        <v>-5.2062868369351669</v>
      </c>
    </row>
    <row r="40" spans="1:10" s="110" customFormat="1" ht="13.5" customHeight="1" x14ac:dyDescent="0.2">
      <c r="A40" s="118" t="s">
        <v>105</v>
      </c>
      <c r="B40" s="121" t="s">
        <v>108</v>
      </c>
      <c r="C40" s="113">
        <v>15.111619919862621</v>
      </c>
      <c r="D40" s="115">
        <v>264</v>
      </c>
      <c r="E40" s="114">
        <v>313</v>
      </c>
      <c r="F40" s="114">
        <v>319</v>
      </c>
      <c r="G40" s="114">
        <v>338</v>
      </c>
      <c r="H40" s="140">
        <v>288</v>
      </c>
      <c r="I40" s="115">
        <v>-24</v>
      </c>
      <c r="J40" s="116">
        <v>-8.3333333333333339</v>
      </c>
    </row>
    <row r="41" spans="1:10" s="110" customFormat="1" ht="13.5" customHeight="1" x14ac:dyDescent="0.2">
      <c r="A41" s="118"/>
      <c r="B41" s="121" t="s">
        <v>109</v>
      </c>
      <c r="C41" s="113">
        <v>22.037779049799656</v>
      </c>
      <c r="D41" s="115">
        <v>385</v>
      </c>
      <c r="E41" s="114">
        <v>420</v>
      </c>
      <c r="F41" s="114">
        <v>432</v>
      </c>
      <c r="G41" s="114">
        <v>438</v>
      </c>
      <c r="H41" s="140">
        <v>442</v>
      </c>
      <c r="I41" s="115">
        <v>-57</v>
      </c>
      <c r="J41" s="116">
        <v>-12.895927601809955</v>
      </c>
    </row>
    <row r="42" spans="1:10" s="110" customFormat="1" ht="13.5" customHeight="1" x14ac:dyDescent="0.2">
      <c r="A42" s="118"/>
      <c r="B42" s="121" t="s">
        <v>110</v>
      </c>
      <c r="C42" s="113">
        <v>24.670864338866629</v>
      </c>
      <c r="D42" s="115">
        <v>431</v>
      </c>
      <c r="E42" s="114">
        <v>432</v>
      </c>
      <c r="F42" s="114">
        <v>431</v>
      </c>
      <c r="G42" s="114">
        <v>447</v>
      </c>
      <c r="H42" s="140">
        <v>444</v>
      </c>
      <c r="I42" s="115">
        <v>-13</v>
      </c>
      <c r="J42" s="116">
        <v>-2.9279279279279278</v>
      </c>
    </row>
    <row r="43" spans="1:10" s="110" customFormat="1" ht="13.5" customHeight="1" x14ac:dyDescent="0.2">
      <c r="A43" s="120"/>
      <c r="B43" s="121" t="s">
        <v>111</v>
      </c>
      <c r="C43" s="113">
        <v>38.179736691471092</v>
      </c>
      <c r="D43" s="115">
        <v>667</v>
      </c>
      <c r="E43" s="114">
        <v>687</v>
      </c>
      <c r="F43" s="114">
        <v>685</v>
      </c>
      <c r="G43" s="114">
        <v>671</v>
      </c>
      <c r="H43" s="140">
        <v>646</v>
      </c>
      <c r="I43" s="115">
        <v>21</v>
      </c>
      <c r="J43" s="116">
        <v>3.2507739938080493</v>
      </c>
    </row>
    <row r="44" spans="1:10" s="110" customFormat="1" ht="13.5" customHeight="1" x14ac:dyDescent="0.2">
      <c r="A44" s="120"/>
      <c r="B44" s="121" t="s">
        <v>112</v>
      </c>
      <c r="C44" s="113">
        <v>3.720663995420721</v>
      </c>
      <c r="D44" s="115">
        <v>65</v>
      </c>
      <c r="E44" s="114">
        <v>74</v>
      </c>
      <c r="F44" s="114">
        <v>77</v>
      </c>
      <c r="G44" s="114" t="s">
        <v>513</v>
      </c>
      <c r="H44" s="140">
        <v>64</v>
      </c>
      <c r="I44" s="115">
        <v>1</v>
      </c>
      <c r="J44" s="116">
        <v>1.5625</v>
      </c>
    </row>
    <row r="45" spans="1:10" s="110" customFormat="1" ht="13.5" customHeight="1" x14ac:dyDescent="0.2">
      <c r="A45" s="118" t="s">
        <v>113</v>
      </c>
      <c r="B45" s="122" t="s">
        <v>116</v>
      </c>
      <c r="C45" s="113">
        <v>94.619347452776182</v>
      </c>
      <c r="D45" s="115">
        <v>1653</v>
      </c>
      <c r="E45" s="114">
        <v>1731</v>
      </c>
      <c r="F45" s="114">
        <v>1740</v>
      </c>
      <c r="G45" s="114">
        <v>1760</v>
      </c>
      <c r="H45" s="140">
        <v>1695</v>
      </c>
      <c r="I45" s="115">
        <v>-42</v>
      </c>
      <c r="J45" s="116">
        <v>-2.4778761061946901</v>
      </c>
    </row>
    <row r="46" spans="1:10" s="110" customFormat="1" ht="13.5" customHeight="1" x14ac:dyDescent="0.2">
      <c r="A46" s="118"/>
      <c r="B46" s="119" t="s">
        <v>117</v>
      </c>
      <c r="C46" s="113">
        <v>5.3234115626788778</v>
      </c>
      <c r="D46" s="115">
        <v>93</v>
      </c>
      <c r="E46" s="114">
        <v>120</v>
      </c>
      <c r="F46" s="114">
        <v>125</v>
      </c>
      <c r="G46" s="114">
        <v>132</v>
      </c>
      <c r="H46" s="140">
        <v>123</v>
      </c>
      <c r="I46" s="115">
        <v>-30</v>
      </c>
      <c r="J46" s="116">
        <v>-24.390243902439025</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1008</v>
      </c>
      <c r="E48" s="114">
        <v>1040</v>
      </c>
      <c r="F48" s="114">
        <v>1025</v>
      </c>
      <c r="G48" s="114">
        <v>1024</v>
      </c>
      <c r="H48" s="140">
        <v>946</v>
      </c>
      <c r="I48" s="115">
        <v>62</v>
      </c>
      <c r="J48" s="116">
        <v>6.5539112050739954</v>
      </c>
    </row>
    <row r="49" spans="1:12" s="110" customFormat="1" ht="13.5" customHeight="1" x14ac:dyDescent="0.2">
      <c r="A49" s="118" t="s">
        <v>105</v>
      </c>
      <c r="B49" s="119" t="s">
        <v>106</v>
      </c>
      <c r="C49" s="113">
        <v>39.88095238095238</v>
      </c>
      <c r="D49" s="115">
        <v>402</v>
      </c>
      <c r="E49" s="114">
        <v>431</v>
      </c>
      <c r="F49" s="114">
        <v>447</v>
      </c>
      <c r="G49" s="114">
        <v>439</v>
      </c>
      <c r="H49" s="140">
        <v>408</v>
      </c>
      <c r="I49" s="115">
        <v>-6</v>
      </c>
      <c r="J49" s="116">
        <v>-1.4705882352941178</v>
      </c>
    </row>
    <row r="50" spans="1:12" s="110" customFormat="1" ht="13.5" customHeight="1" x14ac:dyDescent="0.2">
      <c r="A50" s="120"/>
      <c r="B50" s="119" t="s">
        <v>107</v>
      </c>
      <c r="C50" s="113">
        <v>60.11904761904762</v>
      </c>
      <c r="D50" s="115">
        <v>606</v>
      </c>
      <c r="E50" s="114">
        <v>609</v>
      </c>
      <c r="F50" s="114">
        <v>578</v>
      </c>
      <c r="G50" s="114">
        <v>585</v>
      </c>
      <c r="H50" s="140">
        <v>538</v>
      </c>
      <c r="I50" s="115">
        <v>68</v>
      </c>
      <c r="J50" s="116">
        <v>12.639405204460967</v>
      </c>
    </row>
    <row r="51" spans="1:12" s="110" customFormat="1" ht="13.5" customHeight="1" x14ac:dyDescent="0.2">
      <c r="A51" s="118" t="s">
        <v>105</v>
      </c>
      <c r="B51" s="121" t="s">
        <v>108</v>
      </c>
      <c r="C51" s="113">
        <v>9.8214285714285712</v>
      </c>
      <c r="D51" s="115">
        <v>99</v>
      </c>
      <c r="E51" s="114">
        <v>117</v>
      </c>
      <c r="F51" s="114">
        <v>115</v>
      </c>
      <c r="G51" s="114">
        <v>101</v>
      </c>
      <c r="H51" s="140">
        <v>86</v>
      </c>
      <c r="I51" s="115">
        <v>13</v>
      </c>
      <c r="J51" s="116">
        <v>15.116279069767442</v>
      </c>
    </row>
    <row r="52" spans="1:12" s="110" customFormat="1" ht="13.5" customHeight="1" x14ac:dyDescent="0.2">
      <c r="A52" s="118"/>
      <c r="B52" s="121" t="s">
        <v>109</v>
      </c>
      <c r="C52" s="113">
        <v>70.337301587301582</v>
      </c>
      <c r="D52" s="115">
        <v>709</v>
      </c>
      <c r="E52" s="114">
        <v>715</v>
      </c>
      <c r="F52" s="114">
        <v>703</v>
      </c>
      <c r="G52" s="114">
        <v>718</v>
      </c>
      <c r="H52" s="140">
        <v>665</v>
      </c>
      <c r="I52" s="115">
        <v>44</v>
      </c>
      <c r="J52" s="116">
        <v>6.6165413533834583</v>
      </c>
    </row>
    <row r="53" spans="1:12" s="110" customFormat="1" ht="13.5" customHeight="1" x14ac:dyDescent="0.2">
      <c r="A53" s="118"/>
      <c r="B53" s="121" t="s">
        <v>110</v>
      </c>
      <c r="C53" s="113">
        <v>18.253968253968253</v>
      </c>
      <c r="D53" s="115">
        <v>184</v>
      </c>
      <c r="E53" s="114">
        <v>192</v>
      </c>
      <c r="F53" s="114">
        <v>191</v>
      </c>
      <c r="G53" s="114">
        <v>193</v>
      </c>
      <c r="H53" s="140">
        <v>182</v>
      </c>
      <c r="I53" s="115">
        <v>2</v>
      </c>
      <c r="J53" s="116">
        <v>1.098901098901099</v>
      </c>
    </row>
    <row r="54" spans="1:12" s="110" customFormat="1" ht="13.5" customHeight="1" x14ac:dyDescent="0.2">
      <c r="A54" s="120"/>
      <c r="B54" s="121" t="s">
        <v>111</v>
      </c>
      <c r="C54" s="113">
        <v>1.5873015873015872</v>
      </c>
      <c r="D54" s="115">
        <v>16</v>
      </c>
      <c r="E54" s="114">
        <v>16</v>
      </c>
      <c r="F54" s="114">
        <v>16</v>
      </c>
      <c r="G54" s="114">
        <v>12</v>
      </c>
      <c r="H54" s="140">
        <v>13</v>
      </c>
      <c r="I54" s="115">
        <v>3</v>
      </c>
      <c r="J54" s="116">
        <v>23.076923076923077</v>
      </c>
    </row>
    <row r="55" spans="1:12" s="110" customFormat="1" ht="13.5" customHeight="1" x14ac:dyDescent="0.2">
      <c r="A55" s="120"/>
      <c r="B55" s="121" t="s">
        <v>112</v>
      </c>
      <c r="C55" s="113">
        <v>0.49603174603174605</v>
      </c>
      <c r="D55" s="115">
        <v>5</v>
      </c>
      <c r="E55" s="114">
        <v>6</v>
      </c>
      <c r="F55" s="114">
        <v>4</v>
      </c>
      <c r="G55" s="114" t="s">
        <v>513</v>
      </c>
      <c r="H55" s="140">
        <v>3</v>
      </c>
      <c r="I55" s="115">
        <v>2</v>
      </c>
      <c r="J55" s="116">
        <v>66.666666666666671</v>
      </c>
    </row>
    <row r="56" spans="1:12" s="110" customFormat="1" ht="13.5" customHeight="1" x14ac:dyDescent="0.2">
      <c r="A56" s="118" t="s">
        <v>113</v>
      </c>
      <c r="B56" s="122" t="s">
        <v>116</v>
      </c>
      <c r="C56" s="113">
        <v>93.253968253968253</v>
      </c>
      <c r="D56" s="115">
        <v>940</v>
      </c>
      <c r="E56" s="114">
        <v>969</v>
      </c>
      <c r="F56" s="114">
        <v>949</v>
      </c>
      <c r="G56" s="114">
        <v>945</v>
      </c>
      <c r="H56" s="140">
        <v>875</v>
      </c>
      <c r="I56" s="115">
        <v>65</v>
      </c>
      <c r="J56" s="116">
        <v>7.4285714285714288</v>
      </c>
    </row>
    <row r="57" spans="1:12" s="110" customFormat="1" ht="13.5" customHeight="1" x14ac:dyDescent="0.2">
      <c r="A57" s="142"/>
      <c r="B57" s="124" t="s">
        <v>117</v>
      </c>
      <c r="C57" s="125">
        <v>6.746031746031746</v>
      </c>
      <c r="D57" s="143">
        <v>68</v>
      </c>
      <c r="E57" s="144">
        <v>71</v>
      </c>
      <c r="F57" s="144">
        <v>76</v>
      </c>
      <c r="G57" s="144">
        <v>79</v>
      </c>
      <c r="H57" s="145">
        <v>71</v>
      </c>
      <c r="I57" s="143">
        <v>-3</v>
      </c>
      <c r="J57" s="146">
        <v>-4.225352112676056</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3" t="s">
        <v>515</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9" t="s">
        <v>57</v>
      </c>
      <c r="B6" s="599"/>
      <c r="C6" s="167"/>
      <c r="D6" s="600" t="s">
        <v>127</v>
      </c>
      <c r="E6" s="600"/>
      <c r="F6" s="600"/>
      <c r="G6" s="600"/>
      <c r="H6" s="600"/>
      <c r="I6" s="600"/>
      <c r="J6" s="160"/>
      <c r="K6" s="161"/>
    </row>
    <row r="7" spans="1:11" s="94" customFormat="1" ht="24.95" customHeight="1" x14ac:dyDescent="0.2">
      <c r="A7" s="168"/>
      <c r="B7" s="169"/>
      <c r="C7" s="170"/>
      <c r="D7" s="601" t="s">
        <v>66</v>
      </c>
      <c r="E7" s="601"/>
      <c r="F7" s="601"/>
      <c r="G7" s="601" t="s">
        <v>128</v>
      </c>
      <c r="H7" s="601"/>
      <c r="I7" s="601"/>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5" t="s">
        <v>13</v>
      </c>
      <c r="B15" s="572"/>
      <c r="C15" s="572"/>
      <c r="D15" s="572"/>
      <c r="E15" s="572"/>
      <c r="F15" s="572"/>
      <c r="G15" s="572"/>
      <c r="H15" s="572"/>
      <c r="I15" s="596"/>
      <c r="J15" s="188"/>
      <c r="K15" s="161"/>
    </row>
    <row r="16" spans="1:11" s="192" customFormat="1" ht="24.95" customHeight="1" x14ac:dyDescent="0.2">
      <c r="A16" s="597" t="s">
        <v>104</v>
      </c>
      <c r="B16" s="598"/>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3" t="s">
        <v>139</v>
      </c>
      <c r="C20" s="593"/>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3" t="s">
        <v>143</v>
      </c>
      <c r="C22" s="593"/>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3" t="s">
        <v>155</v>
      </c>
      <c r="C28" s="593"/>
      <c r="D28" s="196"/>
      <c r="E28" s="196"/>
      <c r="F28" s="196"/>
      <c r="G28" s="196"/>
      <c r="H28" s="196"/>
      <c r="I28" s="197"/>
    </row>
    <row r="29" spans="1:9" s="198" customFormat="1" ht="24.95" customHeight="1" x14ac:dyDescent="0.2">
      <c r="A29" s="193" t="s">
        <v>156</v>
      </c>
      <c r="B29" s="593" t="s">
        <v>157</v>
      </c>
      <c r="C29" s="593"/>
      <c r="D29" s="196"/>
      <c r="E29" s="196"/>
      <c r="F29" s="196"/>
      <c r="G29" s="196"/>
      <c r="H29" s="196"/>
      <c r="I29" s="197"/>
    </row>
    <row r="30" spans="1:9" s="198" customFormat="1" ht="24.95" customHeight="1" x14ac:dyDescent="0.2">
      <c r="A30" s="201" t="s">
        <v>158</v>
      </c>
      <c r="B30" s="592" t="s">
        <v>159</v>
      </c>
      <c r="C30" s="592"/>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3" t="s">
        <v>162</v>
      </c>
      <c r="C32" s="593"/>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3" t="s">
        <v>168</v>
      </c>
      <c r="C36" s="593"/>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4" t="s">
        <v>175</v>
      </c>
      <c r="B44" s="594"/>
      <c r="C44" s="594"/>
      <c r="D44" s="594"/>
      <c r="E44" s="594"/>
      <c r="F44" s="594"/>
      <c r="G44" s="594"/>
      <c r="H44" s="594"/>
      <c r="I44" s="594"/>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D7:F7"/>
    <mergeCell ref="G7:I7"/>
    <mergeCell ref="A3:I3"/>
    <mergeCell ref="A4:I4"/>
    <mergeCell ref="A5:D5"/>
    <mergeCell ref="A6:B6"/>
    <mergeCell ref="D6:I6"/>
    <mergeCell ref="B30:C30"/>
    <mergeCell ref="B32:C32"/>
    <mergeCell ref="B36:C36"/>
    <mergeCell ref="A44:I44"/>
    <mergeCell ref="A15:I15"/>
    <mergeCell ref="A16:B16"/>
    <mergeCell ref="B20:C20"/>
    <mergeCell ref="B22:C22"/>
    <mergeCell ref="B28:C28"/>
    <mergeCell ref="B29:C29"/>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22212</v>
      </c>
      <c r="E12" s="236">
        <v>22217</v>
      </c>
      <c r="F12" s="114">
        <v>22754</v>
      </c>
      <c r="G12" s="114">
        <v>22812</v>
      </c>
      <c r="H12" s="140">
        <v>22915</v>
      </c>
      <c r="I12" s="115">
        <v>-703</v>
      </c>
      <c r="J12" s="116">
        <v>-3.0678594806895045</v>
      </c>
    </row>
    <row r="13" spans="1:15" s="110" customFormat="1" ht="12" customHeight="1" x14ac:dyDescent="0.2">
      <c r="A13" s="118" t="s">
        <v>105</v>
      </c>
      <c r="B13" s="119" t="s">
        <v>106</v>
      </c>
      <c r="C13" s="113">
        <v>51.125517738159552</v>
      </c>
      <c r="D13" s="115">
        <v>11356</v>
      </c>
      <c r="E13" s="114">
        <v>11359</v>
      </c>
      <c r="F13" s="114">
        <v>11749</v>
      </c>
      <c r="G13" s="114">
        <v>11787</v>
      </c>
      <c r="H13" s="140">
        <v>11817</v>
      </c>
      <c r="I13" s="115">
        <v>-461</v>
      </c>
      <c r="J13" s="116">
        <v>-3.901159346703901</v>
      </c>
    </row>
    <row r="14" spans="1:15" s="110" customFormat="1" ht="12" customHeight="1" x14ac:dyDescent="0.2">
      <c r="A14" s="118"/>
      <c r="B14" s="119" t="s">
        <v>107</v>
      </c>
      <c r="C14" s="113">
        <v>48.874482261840448</v>
      </c>
      <c r="D14" s="115">
        <v>10856</v>
      </c>
      <c r="E14" s="114">
        <v>10858</v>
      </c>
      <c r="F14" s="114">
        <v>11005</v>
      </c>
      <c r="G14" s="114">
        <v>11025</v>
      </c>
      <c r="H14" s="140">
        <v>11098</v>
      </c>
      <c r="I14" s="115">
        <v>-242</v>
      </c>
      <c r="J14" s="116">
        <v>-2.1805730762299516</v>
      </c>
    </row>
    <row r="15" spans="1:15" s="110" customFormat="1" ht="12" customHeight="1" x14ac:dyDescent="0.2">
      <c r="A15" s="118" t="s">
        <v>105</v>
      </c>
      <c r="B15" s="121" t="s">
        <v>108</v>
      </c>
      <c r="C15" s="113">
        <v>9.1392040338555738</v>
      </c>
      <c r="D15" s="115">
        <v>2030</v>
      </c>
      <c r="E15" s="114">
        <v>2104</v>
      </c>
      <c r="F15" s="114">
        <v>2138</v>
      </c>
      <c r="G15" s="114">
        <v>1965</v>
      </c>
      <c r="H15" s="140">
        <v>1990</v>
      </c>
      <c r="I15" s="115">
        <v>40</v>
      </c>
      <c r="J15" s="116">
        <v>2.0100502512562812</v>
      </c>
    </row>
    <row r="16" spans="1:15" s="110" customFormat="1" ht="12" customHeight="1" x14ac:dyDescent="0.2">
      <c r="A16" s="118"/>
      <c r="B16" s="121" t="s">
        <v>109</v>
      </c>
      <c r="C16" s="113">
        <v>65.572663425175577</v>
      </c>
      <c r="D16" s="115">
        <v>14565</v>
      </c>
      <c r="E16" s="114">
        <v>14556</v>
      </c>
      <c r="F16" s="114">
        <v>14971</v>
      </c>
      <c r="G16" s="114">
        <v>15191</v>
      </c>
      <c r="H16" s="140">
        <v>15330</v>
      </c>
      <c r="I16" s="115">
        <v>-765</v>
      </c>
      <c r="J16" s="116">
        <v>-4.9902152641878672</v>
      </c>
    </row>
    <row r="17" spans="1:10" s="110" customFormat="1" ht="12" customHeight="1" x14ac:dyDescent="0.2">
      <c r="A17" s="118"/>
      <c r="B17" s="121" t="s">
        <v>110</v>
      </c>
      <c r="C17" s="113">
        <v>24.536286691878264</v>
      </c>
      <c r="D17" s="115">
        <v>5450</v>
      </c>
      <c r="E17" s="114">
        <v>5384</v>
      </c>
      <c r="F17" s="114">
        <v>5484</v>
      </c>
      <c r="G17" s="114">
        <v>5503</v>
      </c>
      <c r="H17" s="140">
        <v>5450</v>
      </c>
      <c r="I17" s="115">
        <v>0</v>
      </c>
      <c r="J17" s="116">
        <v>0</v>
      </c>
    </row>
    <row r="18" spans="1:10" s="110" customFormat="1" ht="12" customHeight="1" x14ac:dyDescent="0.2">
      <c r="A18" s="120"/>
      <c r="B18" s="121" t="s">
        <v>111</v>
      </c>
      <c r="C18" s="113">
        <v>0.75184584909058172</v>
      </c>
      <c r="D18" s="115">
        <v>167</v>
      </c>
      <c r="E18" s="114">
        <v>173</v>
      </c>
      <c r="F18" s="114">
        <v>161</v>
      </c>
      <c r="G18" s="114">
        <v>153</v>
      </c>
      <c r="H18" s="140">
        <v>145</v>
      </c>
      <c r="I18" s="115">
        <v>22</v>
      </c>
      <c r="J18" s="116">
        <v>15.172413793103448</v>
      </c>
    </row>
    <row r="19" spans="1:10" s="110" customFormat="1" ht="12" customHeight="1" x14ac:dyDescent="0.2">
      <c r="A19" s="120"/>
      <c r="B19" s="121" t="s">
        <v>112</v>
      </c>
      <c r="C19" s="113">
        <v>0.25211597334773994</v>
      </c>
      <c r="D19" s="115">
        <v>56</v>
      </c>
      <c r="E19" s="114">
        <v>53</v>
      </c>
      <c r="F19" s="114">
        <v>54</v>
      </c>
      <c r="G19" s="114">
        <v>51</v>
      </c>
      <c r="H19" s="140">
        <v>40</v>
      </c>
      <c r="I19" s="115">
        <v>16</v>
      </c>
      <c r="J19" s="116">
        <v>40</v>
      </c>
    </row>
    <row r="20" spans="1:10" s="110" customFormat="1" ht="12" customHeight="1" x14ac:dyDescent="0.2">
      <c r="A20" s="118" t="s">
        <v>113</v>
      </c>
      <c r="B20" s="119" t="s">
        <v>181</v>
      </c>
      <c r="C20" s="113">
        <v>71.249774896452365</v>
      </c>
      <c r="D20" s="115">
        <v>15826</v>
      </c>
      <c r="E20" s="114">
        <v>15839</v>
      </c>
      <c r="F20" s="114">
        <v>16358</v>
      </c>
      <c r="G20" s="114">
        <v>16495</v>
      </c>
      <c r="H20" s="140">
        <v>16688</v>
      </c>
      <c r="I20" s="115">
        <v>-862</v>
      </c>
      <c r="J20" s="116">
        <v>-5.1653883029721959</v>
      </c>
    </row>
    <row r="21" spans="1:10" s="110" customFormat="1" ht="12" customHeight="1" x14ac:dyDescent="0.2">
      <c r="A21" s="118"/>
      <c r="B21" s="119" t="s">
        <v>182</v>
      </c>
      <c r="C21" s="113">
        <v>28.750225103547631</v>
      </c>
      <c r="D21" s="115">
        <v>6386</v>
      </c>
      <c r="E21" s="114">
        <v>6378</v>
      </c>
      <c r="F21" s="114">
        <v>6396</v>
      </c>
      <c r="G21" s="114">
        <v>6317</v>
      </c>
      <c r="H21" s="140">
        <v>6227</v>
      </c>
      <c r="I21" s="115">
        <v>159</v>
      </c>
      <c r="J21" s="116">
        <v>2.5533964991167495</v>
      </c>
    </row>
    <row r="22" spans="1:10" s="110" customFormat="1" ht="12" customHeight="1" x14ac:dyDescent="0.2">
      <c r="A22" s="118" t="s">
        <v>113</v>
      </c>
      <c r="B22" s="119" t="s">
        <v>116</v>
      </c>
      <c r="C22" s="113">
        <v>94.944174320187287</v>
      </c>
      <c r="D22" s="115">
        <v>21089</v>
      </c>
      <c r="E22" s="114">
        <v>21117</v>
      </c>
      <c r="F22" s="114">
        <v>21672</v>
      </c>
      <c r="G22" s="114">
        <v>21754</v>
      </c>
      <c r="H22" s="140">
        <v>21885</v>
      </c>
      <c r="I22" s="115">
        <v>-796</v>
      </c>
      <c r="J22" s="116">
        <v>-3.6371944254055291</v>
      </c>
    </row>
    <row r="23" spans="1:10" s="110" customFormat="1" ht="12" customHeight="1" x14ac:dyDescent="0.2">
      <c r="A23" s="118"/>
      <c r="B23" s="119" t="s">
        <v>117</v>
      </c>
      <c r="C23" s="113">
        <v>5.0468215379074373</v>
      </c>
      <c r="D23" s="115">
        <v>1121</v>
      </c>
      <c r="E23" s="114">
        <v>1098</v>
      </c>
      <c r="F23" s="114">
        <v>1079</v>
      </c>
      <c r="G23" s="114">
        <v>1053</v>
      </c>
      <c r="H23" s="140">
        <v>1023</v>
      </c>
      <c r="I23" s="115">
        <v>98</v>
      </c>
      <c r="J23" s="116">
        <v>9.5796676441837736</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799606</v>
      </c>
      <c r="E25" s="236">
        <v>804186</v>
      </c>
      <c r="F25" s="236">
        <v>813199</v>
      </c>
      <c r="G25" s="236">
        <v>804770</v>
      </c>
      <c r="H25" s="241">
        <v>803424</v>
      </c>
      <c r="I25" s="235">
        <v>-3818</v>
      </c>
      <c r="J25" s="116">
        <v>-0.4752160751981519</v>
      </c>
    </row>
    <row r="26" spans="1:10" s="110" customFormat="1" ht="12" customHeight="1" x14ac:dyDescent="0.2">
      <c r="A26" s="118" t="s">
        <v>105</v>
      </c>
      <c r="B26" s="119" t="s">
        <v>106</v>
      </c>
      <c r="C26" s="113">
        <v>51.70709074219053</v>
      </c>
      <c r="D26" s="115">
        <v>413453</v>
      </c>
      <c r="E26" s="114">
        <v>415120</v>
      </c>
      <c r="F26" s="114">
        <v>421909</v>
      </c>
      <c r="G26" s="114">
        <v>416836</v>
      </c>
      <c r="H26" s="140">
        <v>414841</v>
      </c>
      <c r="I26" s="115">
        <v>-1388</v>
      </c>
      <c r="J26" s="116">
        <v>-0.33458602211449689</v>
      </c>
    </row>
    <row r="27" spans="1:10" s="110" customFormat="1" ht="12" customHeight="1" x14ac:dyDescent="0.2">
      <c r="A27" s="118"/>
      <c r="B27" s="119" t="s">
        <v>107</v>
      </c>
      <c r="C27" s="113">
        <v>48.29290925780947</v>
      </c>
      <c r="D27" s="115">
        <v>386153</v>
      </c>
      <c r="E27" s="114">
        <v>389066</v>
      </c>
      <c r="F27" s="114">
        <v>391290</v>
      </c>
      <c r="G27" s="114">
        <v>387934</v>
      </c>
      <c r="H27" s="140">
        <v>388583</v>
      </c>
      <c r="I27" s="115">
        <v>-2430</v>
      </c>
      <c r="J27" s="116">
        <v>-0.62534902453272534</v>
      </c>
    </row>
    <row r="28" spans="1:10" s="110" customFormat="1" ht="12" customHeight="1" x14ac:dyDescent="0.2">
      <c r="A28" s="118" t="s">
        <v>105</v>
      </c>
      <c r="B28" s="121" t="s">
        <v>108</v>
      </c>
      <c r="C28" s="113">
        <v>8.3681212997401229</v>
      </c>
      <c r="D28" s="115">
        <v>66912</v>
      </c>
      <c r="E28" s="114">
        <v>68470</v>
      </c>
      <c r="F28" s="114">
        <v>70212</v>
      </c>
      <c r="G28" s="114">
        <v>62374</v>
      </c>
      <c r="H28" s="140">
        <v>63598</v>
      </c>
      <c r="I28" s="115">
        <v>3314</v>
      </c>
      <c r="J28" s="116">
        <v>5.2108556872857639</v>
      </c>
    </row>
    <row r="29" spans="1:10" s="110" customFormat="1" ht="12" customHeight="1" x14ac:dyDescent="0.2">
      <c r="A29" s="118"/>
      <c r="B29" s="121" t="s">
        <v>109</v>
      </c>
      <c r="C29" s="113">
        <v>66.830914225255938</v>
      </c>
      <c r="D29" s="115">
        <v>534384</v>
      </c>
      <c r="E29" s="114">
        <v>536850</v>
      </c>
      <c r="F29" s="114">
        <v>543971</v>
      </c>
      <c r="G29" s="114">
        <v>545125</v>
      </c>
      <c r="H29" s="140">
        <v>545530</v>
      </c>
      <c r="I29" s="115">
        <v>-11146</v>
      </c>
      <c r="J29" s="116">
        <v>-2.0431506974868476</v>
      </c>
    </row>
    <row r="30" spans="1:10" s="110" customFormat="1" ht="12" customHeight="1" x14ac:dyDescent="0.2">
      <c r="A30" s="118"/>
      <c r="B30" s="121" t="s">
        <v>110</v>
      </c>
      <c r="C30" s="113">
        <v>23.861501789631394</v>
      </c>
      <c r="D30" s="115">
        <v>190798</v>
      </c>
      <c r="E30" s="114">
        <v>191182</v>
      </c>
      <c r="F30" s="114">
        <v>191625</v>
      </c>
      <c r="G30" s="114">
        <v>190070</v>
      </c>
      <c r="H30" s="140">
        <v>187471</v>
      </c>
      <c r="I30" s="115">
        <v>3327</v>
      </c>
      <c r="J30" s="116">
        <v>1.7746744829867021</v>
      </c>
    </row>
    <row r="31" spans="1:10" s="110" customFormat="1" ht="12" customHeight="1" x14ac:dyDescent="0.2">
      <c r="A31" s="120"/>
      <c r="B31" s="121" t="s">
        <v>111</v>
      </c>
      <c r="C31" s="113">
        <v>0.93946268537254596</v>
      </c>
      <c r="D31" s="115">
        <v>7512</v>
      </c>
      <c r="E31" s="114">
        <v>7684</v>
      </c>
      <c r="F31" s="114">
        <v>7391</v>
      </c>
      <c r="G31" s="114">
        <v>7201</v>
      </c>
      <c r="H31" s="140">
        <v>6825</v>
      </c>
      <c r="I31" s="115">
        <v>687</v>
      </c>
      <c r="J31" s="116">
        <v>10.065934065934066</v>
      </c>
    </row>
    <row r="32" spans="1:10" s="110" customFormat="1" ht="12" customHeight="1" x14ac:dyDescent="0.2">
      <c r="A32" s="120"/>
      <c r="B32" s="121" t="s">
        <v>112</v>
      </c>
      <c r="C32" s="113">
        <v>0.28163870706322863</v>
      </c>
      <c r="D32" s="115">
        <v>2252</v>
      </c>
      <c r="E32" s="114">
        <v>2283</v>
      </c>
      <c r="F32" s="114">
        <v>2241</v>
      </c>
      <c r="G32" s="114">
        <v>2035</v>
      </c>
      <c r="H32" s="140">
        <v>1876</v>
      </c>
      <c r="I32" s="115">
        <v>376</v>
      </c>
      <c r="J32" s="116">
        <v>20.042643923240938</v>
      </c>
    </row>
    <row r="33" spans="1:10" s="110" customFormat="1" ht="12" customHeight="1" x14ac:dyDescent="0.2">
      <c r="A33" s="118" t="s">
        <v>113</v>
      </c>
      <c r="B33" s="119" t="s">
        <v>181</v>
      </c>
      <c r="C33" s="113">
        <v>71.693434016253008</v>
      </c>
      <c r="D33" s="115">
        <v>573265</v>
      </c>
      <c r="E33" s="114">
        <v>577321</v>
      </c>
      <c r="F33" s="114">
        <v>586617</v>
      </c>
      <c r="G33" s="114">
        <v>581137</v>
      </c>
      <c r="H33" s="140">
        <v>582266</v>
      </c>
      <c r="I33" s="115">
        <v>-9001</v>
      </c>
      <c r="J33" s="116">
        <v>-1.5458570481532496</v>
      </c>
    </row>
    <row r="34" spans="1:10" s="110" customFormat="1" ht="12" customHeight="1" x14ac:dyDescent="0.2">
      <c r="A34" s="118"/>
      <c r="B34" s="119" t="s">
        <v>182</v>
      </c>
      <c r="C34" s="113">
        <v>28.306565983746996</v>
      </c>
      <c r="D34" s="115">
        <v>226341</v>
      </c>
      <c r="E34" s="114">
        <v>226865</v>
      </c>
      <c r="F34" s="114">
        <v>226582</v>
      </c>
      <c r="G34" s="114">
        <v>223633</v>
      </c>
      <c r="H34" s="140">
        <v>221158</v>
      </c>
      <c r="I34" s="115">
        <v>5183</v>
      </c>
      <c r="J34" s="116">
        <v>2.3435733728827355</v>
      </c>
    </row>
    <row r="35" spans="1:10" s="110" customFormat="1" ht="12" customHeight="1" x14ac:dyDescent="0.2">
      <c r="A35" s="118" t="s">
        <v>113</v>
      </c>
      <c r="B35" s="119" t="s">
        <v>116</v>
      </c>
      <c r="C35" s="113">
        <v>94.184010625232929</v>
      </c>
      <c r="D35" s="115">
        <v>753101</v>
      </c>
      <c r="E35" s="114">
        <v>758513</v>
      </c>
      <c r="F35" s="114">
        <v>766260</v>
      </c>
      <c r="G35" s="114">
        <v>760324</v>
      </c>
      <c r="H35" s="140">
        <v>760644</v>
      </c>
      <c r="I35" s="115">
        <v>-7543</v>
      </c>
      <c r="J35" s="116">
        <v>-0.99165969888673278</v>
      </c>
    </row>
    <row r="36" spans="1:10" s="110" customFormat="1" ht="12" customHeight="1" x14ac:dyDescent="0.2">
      <c r="A36" s="118"/>
      <c r="B36" s="119" t="s">
        <v>117</v>
      </c>
      <c r="C36" s="113">
        <v>5.8013571684054392</v>
      </c>
      <c r="D36" s="115">
        <v>46388</v>
      </c>
      <c r="E36" s="114">
        <v>45539</v>
      </c>
      <c r="F36" s="114">
        <v>46807</v>
      </c>
      <c r="G36" s="114">
        <v>44313</v>
      </c>
      <c r="H36" s="140">
        <v>42653</v>
      </c>
      <c r="I36" s="115">
        <v>3735</v>
      </c>
      <c r="J36" s="116">
        <v>8.75671113403512</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6205288</v>
      </c>
      <c r="E38" s="236">
        <v>6228885</v>
      </c>
      <c r="F38" s="236">
        <v>6266099</v>
      </c>
      <c r="G38" s="236">
        <v>6182255</v>
      </c>
      <c r="H38" s="241">
        <v>6146594</v>
      </c>
      <c r="I38" s="235">
        <v>58694</v>
      </c>
      <c r="J38" s="116">
        <v>0.95490282911153723</v>
      </c>
    </row>
    <row r="39" spans="1:10" s="110" customFormat="1" ht="12" customHeight="1" x14ac:dyDescent="0.2">
      <c r="A39" s="118" t="s">
        <v>105</v>
      </c>
      <c r="B39" s="119" t="s">
        <v>106</v>
      </c>
      <c r="C39" s="113">
        <v>51.086750526325289</v>
      </c>
      <c r="D39" s="115">
        <v>3170080</v>
      </c>
      <c r="E39" s="114">
        <v>3179150</v>
      </c>
      <c r="F39" s="114">
        <v>3209502</v>
      </c>
      <c r="G39" s="114">
        <v>3160989</v>
      </c>
      <c r="H39" s="140">
        <v>3133242</v>
      </c>
      <c r="I39" s="115">
        <v>36838</v>
      </c>
      <c r="J39" s="116">
        <v>1.1757151219088726</v>
      </c>
    </row>
    <row r="40" spans="1:10" s="110" customFormat="1" ht="12" customHeight="1" x14ac:dyDescent="0.2">
      <c r="A40" s="118"/>
      <c r="B40" s="119" t="s">
        <v>107</v>
      </c>
      <c r="C40" s="113">
        <v>48.913249473674711</v>
      </c>
      <c r="D40" s="115">
        <v>3035208</v>
      </c>
      <c r="E40" s="114">
        <v>3049735</v>
      </c>
      <c r="F40" s="114">
        <v>3056597</v>
      </c>
      <c r="G40" s="114">
        <v>3021266</v>
      </c>
      <c r="H40" s="140">
        <v>3013352</v>
      </c>
      <c r="I40" s="115">
        <v>21856</v>
      </c>
      <c r="J40" s="116">
        <v>0.72530524147195552</v>
      </c>
    </row>
    <row r="41" spans="1:10" s="110" customFormat="1" ht="12" customHeight="1" x14ac:dyDescent="0.2">
      <c r="A41" s="118" t="s">
        <v>105</v>
      </c>
      <c r="B41" s="121" t="s">
        <v>108</v>
      </c>
      <c r="C41" s="113">
        <v>8.1121134103687051</v>
      </c>
      <c r="D41" s="115">
        <v>503380</v>
      </c>
      <c r="E41" s="114">
        <v>517562</v>
      </c>
      <c r="F41" s="114">
        <v>523920</v>
      </c>
      <c r="G41" s="114">
        <v>471499</v>
      </c>
      <c r="H41" s="140">
        <v>478492</v>
      </c>
      <c r="I41" s="115">
        <v>24888</v>
      </c>
      <c r="J41" s="116">
        <v>5.2013408792623492</v>
      </c>
    </row>
    <row r="42" spans="1:10" s="110" customFormat="1" ht="12" customHeight="1" x14ac:dyDescent="0.2">
      <c r="A42" s="118"/>
      <c r="B42" s="121" t="s">
        <v>109</v>
      </c>
      <c r="C42" s="113">
        <v>68.592078240365311</v>
      </c>
      <c r="D42" s="115">
        <v>4256336</v>
      </c>
      <c r="E42" s="114">
        <v>4269069</v>
      </c>
      <c r="F42" s="114">
        <v>4304095</v>
      </c>
      <c r="G42" s="114">
        <v>4293945</v>
      </c>
      <c r="H42" s="140">
        <v>4278085</v>
      </c>
      <c r="I42" s="115">
        <v>-21749</v>
      </c>
      <c r="J42" s="116">
        <v>-0.50838167077091734</v>
      </c>
    </row>
    <row r="43" spans="1:10" s="110" customFormat="1" ht="12" customHeight="1" x14ac:dyDescent="0.2">
      <c r="A43" s="118"/>
      <c r="B43" s="121" t="s">
        <v>110</v>
      </c>
      <c r="C43" s="113">
        <v>22.258273910896641</v>
      </c>
      <c r="D43" s="115">
        <v>1381190</v>
      </c>
      <c r="E43" s="114">
        <v>1376950</v>
      </c>
      <c r="F43" s="114">
        <v>1374667</v>
      </c>
      <c r="G43" s="114">
        <v>1356158</v>
      </c>
      <c r="H43" s="140">
        <v>1332189</v>
      </c>
      <c r="I43" s="115">
        <v>49001</v>
      </c>
      <c r="J43" s="116">
        <v>3.6782318424788074</v>
      </c>
    </row>
    <row r="44" spans="1:10" s="110" customFormat="1" ht="12" customHeight="1" x14ac:dyDescent="0.2">
      <c r="A44" s="120"/>
      <c r="B44" s="121" t="s">
        <v>111</v>
      </c>
      <c r="C44" s="113">
        <v>1.0375344383693392</v>
      </c>
      <c r="D44" s="115">
        <v>64382</v>
      </c>
      <c r="E44" s="114">
        <v>65303</v>
      </c>
      <c r="F44" s="114">
        <v>63416</v>
      </c>
      <c r="G44" s="114">
        <v>60650</v>
      </c>
      <c r="H44" s="140">
        <v>57826</v>
      </c>
      <c r="I44" s="115">
        <v>6556</v>
      </c>
      <c r="J44" s="116">
        <v>11.337460657835576</v>
      </c>
    </row>
    <row r="45" spans="1:10" s="110" customFormat="1" ht="12" customHeight="1" x14ac:dyDescent="0.2">
      <c r="A45" s="120"/>
      <c r="B45" s="121" t="s">
        <v>112</v>
      </c>
      <c r="C45" s="113">
        <v>0.31611747915648719</v>
      </c>
      <c r="D45" s="115">
        <v>19616</v>
      </c>
      <c r="E45" s="114">
        <v>19529</v>
      </c>
      <c r="F45" s="114">
        <v>19574</v>
      </c>
      <c r="G45" s="114">
        <v>17018</v>
      </c>
      <c r="H45" s="140">
        <v>16038</v>
      </c>
      <c r="I45" s="115">
        <v>3578</v>
      </c>
      <c r="J45" s="116">
        <v>22.309514902107495</v>
      </c>
    </row>
    <row r="46" spans="1:10" s="110" customFormat="1" ht="12" customHeight="1" x14ac:dyDescent="0.2">
      <c r="A46" s="118" t="s">
        <v>113</v>
      </c>
      <c r="B46" s="119" t="s">
        <v>181</v>
      </c>
      <c r="C46" s="113">
        <v>68.504749497525339</v>
      </c>
      <c r="D46" s="115">
        <v>4250917</v>
      </c>
      <c r="E46" s="114">
        <v>4270897</v>
      </c>
      <c r="F46" s="114">
        <v>4313879</v>
      </c>
      <c r="G46" s="114">
        <v>4260713</v>
      </c>
      <c r="H46" s="140">
        <v>4251738</v>
      </c>
      <c r="I46" s="115">
        <v>-821</v>
      </c>
      <c r="J46" s="116">
        <v>-1.930975050673395E-2</v>
      </c>
    </row>
    <row r="47" spans="1:10" s="110" customFormat="1" ht="12" customHeight="1" x14ac:dyDescent="0.2">
      <c r="A47" s="118"/>
      <c r="B47" s="119" t="s">
        <v>182</v>
      </c>
      <c r="C47" s="113">
        <v>31.495250502474665</v>
      </c>
      <c r="D47" s="115">
        <v>1954371</v>
      </c>
      <c r="E47" s="114">
        <v>1957988</v>
      </c>
      <c r="F47" s="114">
        <v>1952220</v>
      </c>
      <c r="G47" s="114">
        <v>1921542</v>
      </c>
      <c r="H47" s="140">
        <v>1894856</v>
      </c>
      <c r="I47" s="115">
        <v>59515</v>
      </c>
      <c r="J47" s="116">
        <v>3.1408719184993479</v>
      </c>
    </row>
    <row r="48" spans="1:10" s="110" customFormat="1" ht="12" customHeight="1" x14ac:dyDescent="0.2">
      <c r="A48" s="118" t="s">
        <v>113</v>
      </c>
      <c r="B48" s="119" t="s">
        <v>116</v>
      </c>
      <c r="C48" s="113">
        <v>91.824489048695241</v>
      </c>
      <c r="D48" s="115">
        <v>5697974</v>
      </c>
      <c r="E48" s="114">
        <v>5728083</v>
      </c>
      <c r="F48" s="114">
        <v>5767106</v>
      </c>
      <c r="G48" s="114">
        <v>5694299</v>
      </c>
      <c r="H48" s="140">
        <v>5677585</v>
      </c>
      <c r="I48" s="115">
        <v>20389</v>
      </c>
      <c r="J48" s="116">
        <v>0.3591139542604822</v>
      </c>
    </row>
    <row r="49" spans="1:10" s="110" customFormat="1" ht="12" customHeight="1" x14ac:dyDescent="0.2">
      <c r="A49" s="118"/>
      <c r="B49" s="119" t="s">
        <v>117</v>
      </c>
      <c r="C49" s="113">
        <v>8.1035239621432567</v>
      </c>
      <c r="D49" s="115">
        <v>502847</v>
      </c>
      <c r="E49" s="114">
        <v>496442</v>
      </c>
      <c r="F49" s="114">
        <v>494714</v>
      </c>
      <c r="G49" s="114">
        <v>483539</v>
      </c>
      <c r="H49" s="140">
        <v>464720</v>
      </c>
      <c r="I49" s="115">
        <v>38127</v>
      </c>
      <c r="J49" s="116">
        <v>8.204295059390601</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16851</v>
      </c>
      <c r="E64" s="236">
        <v>17001</v>
      </c>
      <c r="F64" s="236">
        <v>17183</v>
      </c>
      <c r="G64" s="236">
        <v>17002</v>
      </c>
      <c r="H64" s="140">
        <v>16978</v>
      </c>
      <c r="I64" s="115">
        <v>-127</v>
      </c>
      <c r="J64" s="116">
        <v>-0.74802685828719517</v>
      </c>
    </row>
    <row r="65" spans="1:12" s="110" customFormat="1" ht="12" customHeight="1" x14ac:dyDescent="0.2">
      <c r="A65" s="118" t="s">
        <v>105</v>
      </c>
      <c r="B65" s="119" t="s">
        <v>106</v>
      </c>
      <c r="C65" s="113">
        <v>53.533914901192809</v>
      </c>
      <c r="D65" s="235">
        <v>9021</v>
      </c>
      <c r="E65" s="236">
        <v>9130</v>
      </c>
      <c r="F65" s="236">
        <v>9216</v>
      </c>
      <c r="G65" s="236">
        <v>9086</v>
      </c>
      <c r="H65" s="140">
        <v>9077</v>
      </c>
      <c r="I65" s="115">
        <v>-56</v>
      </c>
      <c r="J65" s="116">
        <v>-0.61694392420403221</v>
      </c>
    </row>
    <row r="66" spans="1:12" s="110" customFormat="1" ht="12" customHeight="1" x14ac:dyDescent="0.2">
      <c r="A66" s="118"/>
      <c r="B66" s="119" t="s">
        <v>107</v>
      </c>
      <c r="C66" s="113">
        <v>46.466085098807191</v>
      </c>
      <c r="D66" s="235">
        <v>7830</v>
      </c>
      <c r="E66" s="236">
        <v>7871</v>
      </c>
      <c r="F66" s="236">
        <v>7967</v>
      </c>
      <c r="G66" s="236">
        <v>7916</v>
      </c>
      <c r="H66" s="140">
        <v>7901</v>
      </c>
      <c r="I66" s="115">
        <v>-71</v>
      </c>
      <c r="J66" s="116">
        <v>-0.89862042779395013</v>
      </c>
    </row>
    <row r="67" spans="1:12" s="110" customFormat="1" ht="12" customHeight="1" x14ac:dyDescent="0.2">
      <c r="A67" s="118" t="s">
        <v>105</v>
      </c>
      <c r="B67" s="121" t="s">
        <v>108</v>
      </c>
      <c r="C67" s="113">
        <v>8.9193519672422994</v>
      </c>
      <c r="D67" s="235">
        <v>1503</v>
      </c>
      <c r="E67" s="236">
        <v>1529</v>
      </c>
      <c r="F67" s="236">
        <v>1563</v>
      </c>
      <c r="G67" s="236">
        <v>1406</v>
      </c>
      <c r="H67" s="140">
        <v>1402</v>
      </c>
      <c r="I67" s="115">
        <v>101</v>
      </c>
      <c r="J67" s="116">
        <v>7.2039942938659056</v>
      </c>
    </row>
    <row r="68" spans="1:12" s="110" customFormat="1" ht="12" customHeight="1" x14ac:dyDescent="0.2">
      <c r="A68" s="118"/>
      <c r="B68" s="121" t="s">
        <v>109</v>
      </c>
      <c r="C68" s="113">
        <v>67.153284671532845</v>
      </c>
      <c r="D68" s="235">
        <v>11316</v>
      </c>
      <c r="E68" s="236">
        <v>11430</v>
      </c>
      <c r="F68" s="236">
        <v>11608</v>
      </c>
      <c r="G68" s="236">
        <v>11604</v>
      </c>
      <c r="H68" s="140">
        <v>11644</v>
      </c>
      <c r="I68" s="115">
        <v>-328</v>
      </c>
      <c r="J68" s="116">
        <v>-2.816901408450704</v>
      </c>
    </row>
    <row r="69" spans="1:12" s="110" customFormat="1" ht="12" customHeight="1" x14ac:dyDescent="0.2">
      <c r="A69" s="118"/>
      <c r="B69" s="121" t="s">
        <v>110</v>
      </c>
      <c r="C69" s="113">
        <v>23.090617767491544</v>
      </c>
      <c r="D69" s="235">
        <v>3891</v>
      </c>
      <c r="E69" s="236">
        <v>3875</v>
      </c>
      <c r="F69" s="236">
        <v>3857</v>
      </c>
      <c r="G69" s="236">
        <v>3847</v>
      </c>
      <c r="H69" s="140">
        <v>3785</v>
      </c>
      <c r="I69" s="115">
        <v>106</v>
      </c>
      <c r="J69" s="116">
        <v>2.8005284015852046</v>
      </c>
    </row>
    <row r="70" spans="1:12" s="110" customFormat="1" ht="12" customHeight="1" x14ac:dyDescent="0.2">
      <c r="A70" s="120"/>
      <c r="B70" s="121" t="s">
        <v>111</v>
      </c>
      <c r="C70" s="113">
        <v>0.83674559373330959</v>
      </c>
      <c r="D70" s="235">
        <v>141</v>
      </c>
      <c r="E70" s="236">
        <v>167</v>
      </c>
      <c r="F70" s="236">
        <v>155</v>
      </c>
      <c r="G70" s="236">
        <v>145</v>
      </c>
      <c r="H70" s="140">
        <v>147</v>
      </c>
      <c r="I70" s="115">
        <v>-6</v>
      </c>
      <c r="J70" s="116">
        <v>-4.0816326530612246</v>
      </c>
    </row>
    <row r="71" spans="1:12" s="110" customFormat="1" ht="12" customHeight="1" x14ac:dyDescent="0.2">
      <c r="A71" s="120"/>
      <c r="B71" s="121" t="s">
        <v>112</v>
      </c>
      <c r="C71" s="113">
        <v>0.2551777342590944</v>
      </c>
      <c r="D71" s="235">
        <v>43</v>
      </c>
      <c r="E71" s="236">
        <v>56</v>
      </c>
      <c r="F71" s="236">
        <v>52</v>
      </c>
      <c r="G71" s="236">
        <v>43</v>
      </c>
      <c r="H71" s="140">
        <v>44</v>
      </c>
      <c r="I71" s="115">
        <v>-1</v>
      </c>
      <c r="J71" s="116">
        <v>-2.2727272727272729</v>
      </c>
    </row>
    <row r="72" spans="1:12" s="110" customFormat="1" ht="12" customHeight="1" x14ac:dyDescent="0.2">
      <c r="A72" s="118" t="s">
        <v>113</v>
      </c>
      <c r="B72" s="119" t="s">
        <v>181</v>
      </c>
      <c r="C72" s="113">
        <v>73.063913120883029</v>
      </c>
      <c r="D72" s="235">
        <v>12312</v>
      </c>
      <c r="E72" s="236">
        <v>12474</v>
      </c>
      <c r="F72" s="236">
        <v>12652</v>
      </c>
      <c r="G72" s="236">
        <v>12509</v>
      </c>
      <c r="H72" s="140">
        <v>12567</v>
      </c>
      <c r="I72" s="115">
        <v>-255</v>
      </c>
      <c r="J72" s="116">
        <v>-2.0291238959178801</v>
      </c>
    </row>
    <row r="73" spans="1:12" s="110" customFormat="1" ht="12" customHeight="1" x14ac:dyDescent="0.2">
      <c r="A73" s="118"/>
      <c r="B73" s="119" t="s">
        <v>182</v>
      </c>
      <c r="C73" s="113">
        <v>26.936086879116967</v>
      </c>
      <c r="D73" s="115">
        <v>4539</v>
      </c>
      <c r="E73" s="114">
        <v>4527</v>
      </c>
      <c r="F73" s="114">
        <v>4531</v>
      </c>
      <c r="G73" s="114">
        <v>4493</v>
      </c>
      <c r="H73" s="140">
        <v>4411</v>
      </c>
      <c r="I73" s="115">
        <v>128</v>
      </c>
      <c r="J73" s="116">
        <v>2.901836318295171</v>
      </c>
    </row>
    <row r="74" spans="1:12" s="110" customFormat="1" ht="12" customHeight="1" x14ac:dyDescent="0.2">
      <c r="A74" s="118" t="s">
        <v>113</v>
      </c>
      <c r="B74" s="119" t="s">
        <v>116</v>
      </c>
      <c r="C74" s="113">
        <v>92.279389947184143</v>
      </c>
      <c r="D74" s="115">
        <v>15550</v>
      </c>
      <c r="E74" s="114">
        <v>15710</v>
      </c>
      <c r="F74" s="114">
        <v>15878</v>
      </c>
      <c r="G74" s="114">
        <v>15754</v>
      </c>
      <c r="H74" s="140">
        <v>15765</v>
      </c>
      <c r="I74" s="115">
        <v>-215</v>
      </c>
      <c r="J74" s="116">
        <v>-1.363780526482715</v>
      </c>
    </row>
    <row r="75" spans="1:12" s="110" customFormat="1" ht="12" customHeight="1" x14ac:dyDescent="0.2">
      <c r="A75" s="142"/>
      <c r="B75" s="124" t="s">
        <v>117</v>
      </c>
      <c r="C75" s="125">
        <v>7.6850038573378434</v>
      </c>
      <c r="D75" s="143">
        <v>1295</v>
      </c>
      <c r="E75" s="144">
        <v>1283</v>
      </c>
      <c r="F75" s="144">
        <v>1296</v>
      </c>
      <c r="G75" s="144">
        <v>1240</v>
      </c>
      <c r="H75" s="145">
        <v>1203</v>
      </c>
      <c r="I75" s="143">
        <v>92</v>
      </c>
      <c r="J75" s="146">
        <v>7.6475477971737327</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3" t="s">
        <v>515</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2"/>
      <c r="B80" s="603"/>
      <c r="C80" s="603"/>
      <c r="D80" s="603"/>
      <c r="E80" s="603"/>
      <c r="F80" s="603"/>
      <c r="G80" s="603"/>
      <c r="H80" s="603"/>
      <c r="I80" s="603"/>
      <c r="J80" s="603"/>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3:J3"/>
    <mergeCell ref="A4:J4"/>
    <mergeCell ref="A5:D5"/>
    <mergeCell ref="A7:B10"/>
    <mergeCell ref="C7:C10"/>
    <mergeCell ref="D7:H7"/>
    <mergeCell ref="I7:J8"/>
    <mergeCell ref="D8:D9"/>
    <mergeCell ref="E8:E9"/>
    <mergeCell ref="F8:F9"/>
    <mergeCell ref="G8:G9"/>
    <mergeCell ref="H8:H9"/>
    <mergeCell ref="A78:J78"/>
    <mergeCell ref="A79:J79"/>
    <mergeCell ref="A80:J80"/>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22212</v>
      </c>
      <c r="G11" s="114">
        <v>22217</v>
      </c>
      <c r="H11" s="114">
        <v>22754</v>
      </c>
      <c r="I11" s="114">
        <v>22812</v>
      </c>
      <c r="J11" s="140">
        <v>22915</v>
      </c>
      <c r="K11" s="114">
        <v>-703</v>
      </c>
      <c r="L11" s="116">
        <v>-3.0678594806895045</v>
      </c>
    </row>
    <row r="12" spans="1:17" s="110" customFormat="1" ht="24.95" customHeight="1" x14ac:dyDescent="0.2">
      <c r="A12" s="604" t="s">
        <v>185</v>
      </c>
      <c r="B12" s="605"/>
      <c r="C12" s="605"/>
      <c r="D12" s="606"/>
      <c r="E12" s="113">
        <v>51.125517738159552</v>
      </c>
      <c r="F12" s="115">
        <v>11356</v>
      </c>
      <c r="G12" s="114">
        <v>11359</v>
      </c>
      <c r="H12" s="114">
        <v>11749</v>
      </c>
      <c r="I12" s="114">
        <v>11787</v>
      </c>
      <c r="J12" s="140">
        <v>11817</v>
      </c>
      <c r="K12" s="114">
        <v>-461</v>
      </c>
      <c r="L12" s="116">
        <v>-3.901159346703901</v>
      </c>
    </row>
    <row r="13" spans="1:17" s="110" customFormat="1" ht="15" customHeight="1" x14ac:dyDescent="0.2">
      <c r="A13" s="120"/>
      <c r="B13" s="612" t="s">
        <v>107</v>
      </c>
      <c r="C13" s="612"/>
      <c r="E13" s="113">
        <v>48.874482261840448</v>
      </c>
      <c r="F13" s="115">
        <v>10856</v>
      </c>
      <c r="G13" s="114">
        <v>10858</v>
      </c>
      <c r="H13" s="114">
        <v>11005</v>
      </c>
      <c r="I13" s="114">
        <v>11025</v>
      </c>
      <c r="J13" s="140">
        <v>11098</v>
      </c>
      <c r="K13" s="114">
        <v>-242</v>
      </c>
      <c r="L13" s="116">
        <v>-2.1805730762299516</v>
      </c>
    </row>
    <row r="14" spans="1:17" s="110" customFormat="1" ht="24.95" customHeight="1" x14ac:dyDescent="0.2">
      <c r="A14" s="604" t="s">
        <v>186</v>
      </c>
      <c r="B14" s="605"/>
      <c r="C14" s="605"/>
      <c r="D14" s="606"/>
      <c r="E14" s="113">
        <v>9.1392040338555738</v>
      </c>
      <c r="F14" s="115">
        <v>2030</v>
      </c>
      <c r="G14" s="114">
        <v>2104</v>
      </c>
      <c r="H14" s="114">
        <v>2138</v>
      </c>
      <c r="I14" s="114">
        <v>1965</v>
      </c>
      <c r="J14" s="140">
        <v>1990</v>
      </c>
      <c r="K14" s="114">
        <v>40</v>
      </c>
      <c r="L14" s="116">
        <v>2.0100502512562812</v>
      </c>
    </row>
    <row r="15" spans="1:17" s="110" customFormat="1" ht="15" customHeight="1" x14ac:dyDescent="0.2">
      <c r="A15" s="120"/>
      <c r="B15" s="119"/>
      <c r="C15" s="258" t="s">
        <v>106</v>
      </c>
      <c r="E15" s="113">
        <v>59.556650246305416</v>
      </c>
      <c r="F15" s="115">
        <v>1209</v>
      </c>
      <c r="G15" s="114">
        <v>1260</v>
      </c>
      <c r="H15" s="114">
        <v>1297</v>
      </c>
      <c r="I15" s="114">
        <v>1191</v>
      </c>
      <c r="J15" s="140">
        <v>1203</v>
      </c>
      <c r="K15" s="114">
        <v>6</v>
      </c>
      <c r="L15" s="116">
        <v>0.49875311720698257</v>
      </c>
    </row>
    <row r="16" spans="1:17" s="110" customFormat="1" ht="15" customHeight="1" x14ac:dyDescent="0.2">
      <c r="A16" s="120"/>
      <c r="B16" s="119"/>
      <c r="C16" s="258" t="s">
        <v>107</v>
      </c>
      <c r="E16" s="113">
        <v>40.443349753694584</v>
      </c>
      <c r="F16" s="115">
        <v>821</v>
      </c>
      <c r="G16" s="114">
        <v>844</v>
      </c>
      <c r="H16" s="114">
        <v>841</v>
      </c>
      <c r="I16" s="114">
        <v>774</v>
      </c>
      <c r="J16" s="140">
        <v>787</v>
      </c>
      <c r="K16" s="114">
        <v>34</v>
      </c>
      <c r="L16" s="116">
        <v>4.3202033036848793</v>
      </c>
    </row>
    <row r="17" spans="1:12" s="110" customFormat="1" ht="15" customHeight="1" x14ac:dyDescent="0.2">
      <c r="A17" s="120"/>
      <c r="B17" s="121" t="s">
        <v>109</v>
      </c>
      <c r="C17" s="258"/>
      <c r="E17" s="113">
        <v>65.572663425175577</v>
      </c>
      <c r="F17" s="115">
        <v>14565</v>
      </c>
      <c r="G17" s="114">
        <v>14556</v>
      </c>
      <c r="H17" s="114">
        <v>14971</v>
      </c>
      <c r="I17" s="114">
        <v>15191</v>
      </c>
      <c r="J17" s="140">
        <v>15330</v>
      </c>
      <c r="K17" s="114">
        <v>-765</v>
      </c>
      <c r="L17" s="116">
        <v>-4.9902152641878672</v>
      </c>
    </row>
    <row r="18" spans="1:12" s="110" customFormat="1" ht="15" customHeight="1" x14ac:dyDescent="0.2">
      <c r="A18" s="120"/>
      <c r="B18" s="119"/>
      <c r="C18" s="258" t="s">
        <v>106</v>
      </c>
      <c r="E18" s="113">
        <v>50.490902849296255</v>
      </c>
      <c r="F18" s="115">
        <v>7354</v>
      </c>
      <c r="G18" s="114">
        <v>7323</v>
      </c>
      <c r="H18" s="114">
        <v>7588</v>
      </c>
      <c r="I18" s="114">
        <v>7747</v>
      </c>
      <c r="J18" s="140">
        <v>7812</v>
      </c>
      <c r="K18" s="114">
        <v>-458</v>
      </c>
      <c r="L18" s="116">
        <v>-5.8627752176139269</v>
      </c>
    </row>
    <row r="19" spans="1:12" s="110" customFormat="1" ht="15" customHeight="1" x14ac:dyDescent="0.2">
      <c r="A19" s="120"/>
      <c r="B19" s="119"/>
      <c r="C19" s="258" t="s">
        <v>107</v>
      </c>
      <c r="E19" s="113">
        <v>49.509097150703745</v>
      </c>
      <c r="F19" s="115">
        <v>7211</v>
      </c>
      <c r="G19" s="114">
        <v>7233</v>
      </c>
      <c r="H19" s="114">
        <v>7383</v>
      </c>
      <c r="I19" s="114">
        <v>7444</v>
      </c>
      <c r="J19" s="140">
        <v>7518</v>
      </c>
      <c r="K19" s="114">
        <v>-307</v>
      </c>
      <c r="L19" s="116">
        <v>-4.0835328544825753</v>
      </c>
    </row>
    <row r="20" spans="1:12" s="110" customFormat="1" ht="15" customHeight="1" x14ac:dyDescent="0.2">
      <c r="A20" s="120"/>
      <c r="B20" s="121" t="s">
        <v>110</v>
      </c>
      <c r="C20" s="258"/>
      <c r="E20" s="113">
        <v>24.536286691878264</v>
      </c>
      <c r="F20" s="115">
        <v>5450</v>
      </c>
      <c r="G20" s="114">
        <v>5384</v>
      </c>
      <c r="H20" s="114">
        <v>5484</v>
      </c>
      <c r="I20" s="114">
        <v>5503</v>
      </c>
      <c r="J20" s="140">
        <v>5450</v>
      </c>
      <c r="K20" s="114">
        <v>0</v>
      </c>
      <c r="L20" s="116">
        <v>0</v>
      </c>
    </row>
    <row r="21" spans="1:12" s="110" customFormat="1" ht="15" customHeight="1" x14ac:dyDescent="0.2">
      <c r="A21" s="120"/>
      <c r="B21" s="119"/>
      <c r="C21" s="258" t="s">
        <v>106</v>
      </c>
      <c r="E21" s="113">
        <v>49.394495412844037</v>
      </c>
      <c r="F21" s="115">
        <v>2692</v>
      </c>
      <c r="G21" s="114">
        <v>2676</v>
      </c>
      <c r="H21" s="114">
        <v>2763</v>
      </c>
      <c r="I21" s="114">
        <v>2756</v>
      </c>
      <c r="J21" s="140">
        <v>2714</v>
      </c>
      <c r="K21" s="114">
        <v>-22</v>
      </c>
      <c r="L21" s="116">
        <v>-0.81061164333087699</v>
      </c>
    </row>
    <row r="22" spans="1:12" s="110" customFormat="1" ht="15" customHeight="1" x14ac:dyDescent="0.2">
      <c r="A22" s="120"/>
      <c r="B22" s="119"/>
      <c r="C22" s="258" t="s">
        <v>107</v>
      </c>
      <c r="E22" s="113">
        <v>50.605504587155963</v>
      </c>
      <c r="F22" s="115">
        <v>2758</v>
      </c>
      <c r="G22" s="114">
        <v>2708</v>
      </c>
      <c r="H22" s="114">
        <v>2721</v>
      </c>
      <c r="I22" s="114">
        <v>2747</v>
      </c>
      <c r="J22" s="140">
        <v>2736</v>
      </c>
      <c r="K22" s="114">
        <v>22</v>
      </c>
      <c r="L22" s="116">
        <v>0.80409356725146197</v>
      </c>
    </row>
    <row r="23" spans="1:12" s="110" customFormat="1" ht="15" customHeight="1" x14ac:dyDescent="0.2">
      <c r="A23" s="120"/>
      <c r="B23" s="121" t="s">
        <v>111</v>
      </c>
      <c r="C23" s="258"/>
      <c r="E23" s="113">
        <v>0.75184584909058172</v>
      </c>
      <c r="F23" s="115">
        <v>167</v>
      </c>
      <c r="G23" s="114">
        <v>173</v>
      </c>
      <c r="H23" s="114">
        <v>161</v>
      </c>
      <c r="I23" s="114">
        <v>153</v>
      </c>
      <c r="J23" s="140">
        <v>145</v>
      </c>
      <c r="K23" s="114">
        <v>22</v>
      </c>
      <c r="L23" s="116">
        <v>15.172413793103448</v>
      </c>
    </row>
    <row r="24" spans="1:12" s="110" customFormat="1" ht="15" customHeight="1" x14ac:dyDescent="0.2">
      <c r="A24" s="120"/>
      <c r="B24" s="119"/>
      <c r="C24" s="258" t="s">
        <v>106</v>
      </c>
      <c r="E24" s="113">
        <v>60.479041916167667</v>
      </c>
      <c r="F24" s="115">
        <v>101</v>
      </c>
      <c r="G24" s="114">
        <v>100</v>
      </c>
      <c r="H24" s="114">
        <v>101</v>
      </c>
      <c r="I24" s="114">
        <v>93</v>
      </c>
      <c r="J24" s="140">
        <v>88</v>
      </c>
      <c r="K24" s="114">
        <v>13</v>
      </c>
      <c r="L24" s="116">
        <v>14.772727272727273</v>
      </c>
    </row>
    <row r="25" spans="1:12" s="110" customFormat="1" ht="15" customHeight="1" x14ac:dyDescent="0.2">
      <c r="A25" s="120"/>
      <c r="B25" s="119"/>
      <c r="C25" s="258" t="s">
        <v>107</v>
      </c>
      <c r="E25" s="113">
        <v>39.520958083832333</v>
      </c>
      <c r="F25" s="115">
        <v>66</v>
      </c>
      <c r="G25" s="114">
        <v>73</v>
      </c>
      <c r="H25" s="114">
        <v>60</v>
      </c>
      <c r="I25" s="114">
        <v>60</v>
      </c>
      <c r="J25" s="140">
        <v>57</v>
      </c>
      <c r="K25" s="114">
        <v>9</v>
      </c>
      <c r="L25" s="116">
        <v>15.789473684210526</v>
      </c>
    </row>
    <row r="26" spans="1:12" s="110" customFormat="1" ht="15" customHeight="1" x14ac:dyDescent="0.2">
      <c r="A26" s="120"/>
      <c r="C26" s="121" t="s">
        <v>187</v>
      </c>
      <c r="D26" s="110" t="s">
        <v>188</v>
      </c>
      <c r="E26" s="113">
        <v>0.25211597334773994</v>
      </c>
      <c r="F26" s="115">
        <v>56</v>
      </c>
      <c r="G26" s="114">
        <v>53</v>
      </c>
      <c r="H26" s="114">
        <v>54</v>
      </c>
      <c r="I26" s="114">
        <v>51</v>
      </c>
      <c r="J26" s="140">
        <v>40</v>
      </c>
      <c r="K26" s="114">
        <v>16</v>
      </c>
      <c r="L26" s="116">
        <v>40</v>
      </c>
    </row>
    <row r="27" spans="1:12" s="110" customFormat="1" ht="15" customHeight="1" x14ac:dyDescent="0.2">
      <c r="A27" s="120"/>
      <c r="B27" s="119"/>
      <c r="D27" s="259" t="s">
        <v>106</v>
      </c>
      <c r="E27" s="113">
        <v>48.214285714285715</v>
      </c>
      <c r="F27" s="115">
        <v>27</v>
      </c>
      <c r="G27" s="114">
        <v>22</v>
      </c>
      <c r="H27" s="114">
        <v>27</v>
      </c>
      <c r="I27" s="114">
        <v>29</v>
      </c>
      <c r="J27" s="140">
        <v>22</v>
      </c>
      <c r="K27" s="114">
        <v>5</v>
      </c>
      <c r="L27" s="116">
        <v>22.727272727272727</v>
      </c>
    </row>
    <row r="28" spans="1:12" s="110" customFormat="1" ht="15" customHeight="1" x14ac:dyDescent="0.2">
      <c r="A28" s="120"/>
      <c r="B28" s="119"/>
      <c r="D28" s="259" t="s">
        <v>107</v>
      </c>
      <c r="E28" s="113">
        <v>51.785714285714285</v>
      </c>
      <c r="F28" s="115">
        <v>29</v>
      </c>
      <c r="G28" s="114">
        <v>31</v>
      </c>
      <c r="H28" s="114">
        <v>27</v>
      </c>
      <c r="I28" s="114">
        <v>22</v>
      </c>
      <c r="J28" s="140">
        <v>18</v>
      </c>
      <c r="K28" s="114">
        <v>11</v>
      </c>
      <c r="L28" s="116">
        <v>61.111111111111114</v>
      </c>
    </row>
    <row r="29" spans="1:12" s="110" customFormat="1" ht="24.95" customHeight="1" x14ac:dyDescent="0.2">
      <c r="A29" s="604" t="s">
        <v>189</v>
      </c>
      <c r="B29" s="605"/>
      <c r="C29" s="605"/>
      <c r="D29" s="606"/>
      <c r="E29" s="113">
        <v>94.944174320187287</v>
      </c>
      <c r="F29" s="115">
        <v>21089</v>
      </c>
      <c r="G29" s="114">
        <v>21117</v>
      </c>
      <c r="H29" s="114">
        <v>21672</v>
      </c>
      <c r="I29" s="114">
        <v>21754</v>
      </c>
      <c r="J29" s="140">
        <v>21885</v>
      </c>
      <c r="K29" s="114">
        <v>-796</v>
      </c>
      <c r="L29" s="116">
        <v>-3.6371944254055291</v>
      </c>
    </row>
    <row r="30" spans="1:12" s="110" customFormat="1" ht="15" customHeight="1" x14ac:dyDescent="0.2">
      <c r="A30" s="120"/>
      <c r="B30" s="119"/>
      <c r="C30" s="258" t="s">
        <v>106</v>
      </c>
      <c r="E30" s="113">
        <v>50.367490160747309</v>
      </c>
      <c r="F30" s="115">
        <v>10622</v>
      </c>
      <c r="G30" s="114">
        <v>10618</v>
      </c>
      <c r="H30" s="114">
        <v>11011</v>
      </c>
      <c r="I30" s="114">
        <v>11063</v>
      </c>
      <c r="J30" s="140">
        <v>11128</v>
      </c>
      <c r="K30" s="114">
        <v>-506</v>
      </c>
      <c r="L30" s="116">
        <v>-4.5470884255930981</v>
      </c>
    </row>
    <row r="31" spans="1:12" s="110" customFormat="1" ht="15" customHeight="1" x14ac:dyDescent="0.2">
      <c r="A31" s="120"/>
      <c r="B31" s="119"/>
      <c r="C31" s="258" t="s">
        <v>107</v>
      </c>
      <c r="E31" s="113">
        <v>49.632509839252691</v>
      </c>
      <c r="F31" s="115">
        <v>10467</v>
      </c>
      <c r="G31" s="114">
        <v>10499</v>
      </c>
      <c r="H31" s="114">
        <v>10661</v>
      </c>
      <c r="I31" s="114">
        <v>10691</v>
      </c>
      <c r="J31" s="140">
        <v>10757</v>
      </c>
      <c r="K31" s="114">
        <v>-290</v>
      </c>
      <c r="L31" s="116">
        <v>-2.6959189365064611</v>
      </c>
    </row>
    <row r="32" spans="1:12" s="110" customFormat="1" ht="15" customHeight="1" x14ac:dyDescent="0.2">
      <c r="A32" s="120"/>
      <c r="B32" s="119" t="s">
        <v>117</v>
      </c>
      <c r="C32" s="258"/>
      <c r="E32" s="113">
        <v>5.0468215379074373</v>
      </c>
      <c r="F32" s="115">
        <v>1121</v>
      </c>
      <c r="G32" s="114">
        <v>1098</v>
      </c>
      <c r="H32" s="114">
        <v>1079</v>
      </c>
      <c r="I32" s="114">
        <v>1053</v>
      </c>
      <c r="J32" s="140">
        <v>1023</v>
      </c>
      <c r="K32" s="114">
        <v>98</v>
      </c>
      <c r="L32" s="116">
        <v>9.5796676441837736</v>
      </c>
    </row>
    <row r="33" spans="1:12" s="110" customFormat="1" ht="15" customHeight="1" x14ac:dyDescent="0.2">
      <c r="A33" s="120"/>
      <c r="B33" s="119"/>
      <c r="C33" s="258" t="s">
        <v>106</v>
      </c>
      <c r="E33" s="113">
        <v>65.388046387154333</v>
      </c>
      <c r="F33" s="115">
        <v>733</v>
      </c>
      <c r="G33" s="114">
        <v>740</v>
      </c>
      <c r="H33" s="114">
        <v>736</v>
      </c>
      <c r="I33" s="114">
        <v>720</v>
      </c>
      <c r="J33" s="140">
        <v>683</v>
      </c>
      <c r="K33" s="114">
        <v>50</v>
      </c>
      <c r="L33" s="116">
        <v>7.3206442166910692</v>
      </c>
    </row>
    <row r="34" spans="1:12" s="110" customFormat="1" ht="15" customHeight="1" x14ac:dyDescent="0.2">
      <c r="A34" s="120"/>
      <c r="B34" s="119"/>
      <c r="C34" s="258" t="s">
        <v>107</v>
      </c>
      <c r="E34" s="113">
        <v>34.611953612845674</v>
      </c>
      <c r="F34" s="115">
        <v>388</v>
      </c>
      <c r="G34" s="114">
        <v>358</v>
      </c>
      <c r="H34" s="114">
        <v>343</v>
      </c>
      <c r="I34" s="114">
        <v>333</v>
      </c>
      <c r="J34" s="140">
        <v>340</v>
      </c>
      <c r="K34" s="114">
        <v>48</v>
      </c>
      <c r="L34" s="116">
        <v>14.117647058823529</v>
      </c>
    </row>
    <row r="35" spans="1:12" s="110" customFormat="1" ht="24.95" customHeight="1" x14ac:dyDescent="0.2">
      <c r="A35" s="604" t="s">
        <v>190</v>
      </c>
      <c r="B35" s="605"/>
      <c r="C35" s="605"/>
      <c r="D35" s="606"/>
      <c r="E35" s="113">
        <v>71.249774896452365</v>
      </c>
      <c r="F35" s="115">
        <v>15826</v>
      </c>
      <c r="G35" s="114">
        <v>15839</v>
      </c>
      <c r="H35" s="114">
        <v>16358</v>
      </c>
      <c r="I35" s="114">
        <v>16495</v>
      </c>
      <c r="J35" s="140">
        <v>16688</v>
      </c>
      <c r="K35" s="114">
        <v>-862</v>
      </c>
      <c r="L35" s="116">
        <v>-5.1653883029721959</v>
      </c>
    </row>
    <row r="36" spans="1:12" s="110" customFormat="1" ht="15" customHeight="1" x14ac:dyDescent="0.2">
      <c r="A36" s="120"/>
      <c r="B36" s="119"/>
      <c r="C36" s="258" t="s">
        <v>106</v>
      </c>
      <c r="E36" s="113">
        <v>64.722608365980037</v>
      </c>
      <c r="F36" s="115">
        <v>10243</v>
      </c>
      <c r="G36" s="114">
        <v>10247</v>
      </c>
      <c r="H36" s="114">
        <v>10629</v>
      </c>
      <c r="I36" s="114">
        <v>10698</v>
      </c>
      <c r="J36" s="140">
        <v>10767</v>
      </c>
      <c r="K36" s="114">
        <v>-524</v>
      </c>
      <c r="L36" s="116">
        <v>-4.8667223924955882</v>
      </c>
    </row>
    <row r="37" spans="1:12" s="110" customFormat="1" ht="15" customHeight="1" x14ac:dyDescent="0.2">
      <c r="A37" s="120"/>
      <c r="B37" s="119"/>
      <c r="C37" s="258" t="s">
        <v>107</v>
      </c>
      <c r="E37" s="113">
        <v>35.27739163401997</v>
      </c>
      <c r="F37" s="115">
        <v>5583</v>
      </c>
      <c r="G37" s="114">
        <v>5592</v>
      </c>
      <c r="H37" s="114">
        <v>5729</v>
      </c>
      <c r="I37" s="114">
        <v>5797</v>
      </c>
      <c r="J37" s="140">
        <v>5921</v>
      </c>
      <c r="K37" s="114">
        <v>-338</v>
      </c>
      <c r="L37" s="116">
        <v>-5.7084951866238809</v>
      </c>
    </row>
    <row r="38" spans="1:12" s="110" customFormat="1" ht="15" customHeight="1" x14ac:dyDescent="0.2">
      <c r="A38" s="120"/>
      <c r="B38" s="119" t="s">
        <v>182</v>
      </c>
      <c r="C38" s="258"/>
      <c r="E38" s="113">
        <v>28.750225103547631</v>
      </c>
      <c r="F38" s="115">
        <v>6386</v>
      </c>
      <c r="G38" s="114">
        <v>6378</v>
      </c>
      <c r="H38" s="114">
        <v>6396</v>
      </c>
      <c r="I38" s="114">
        <v>6317</v>
      </c>
      <c r="J38" s="140">
        <v>6227</v>
      </c>
      <c r="K38" s="114">
        <v>159</v>
      </c>
      <c r="L38" s="116">
        <v>2.5533964991167495</v>
      </c>
    </row>
    <row r="39" spans="1:12" s="110" customFormat="1" ht="15" customHeight="1" x14ac:dyDescent="0.2">
      <c r="A39" s="120"/>
      <c r="B39" s="119"/>
      <c r="C39" s="258" t="s">
        <v>106</v>
      </c>
      <c r="E39" s="113">
        <v>17.428750391481366</v>
      </c>
      <c r="F39" s="115">
        <v>1113</v>
      </c>
      <c r="G39" s="114">
        <v>1112</v>
      </c>
      <c r="H39" s="114">
        <v>1120</v>
      </c>
      <c r="I39" s="114">
        <v>1089</v>
      </c>
      <c r="J39" s="140">
        <v>1050</v>
      </c>
      <c r="K39" s="114">
        <v>63</v>
      </c>
      <c r="L39" s="116">
        <v>6</v>
      </c>
    </row>
    <row r="40" spans="1:12" s="110" customFormat="1" ht="15" customHeight="1" x14ac:dyDescent="0.2">
      <c r="A40" s="120"/>
      <c r="B40" s="119"/>
      <c r="C40" s="258" t="s">
        <v>107</v>
      </c>
      <c r="E40" s="113">
        <v>82.571249608518642</v>
      </c>
      <c r="F40" s="115">
        <v>5273</v>
      </c>
      <c r="G40" s="114">
        <v>5266</v>
      </c>
      <c r="H40" s="114">
        <v>5276</v>
      </c>
      <c r="I40" s="114">
        <v>5228</v>
      </c>
      <c r="J40" s="140">
        <v>5177</v>
      </c>
      <c r="K40" s="114">
        <v>96</v>
      </c>
      <c r="L40" s="116">
        <v>1.8543558045199924</v>
      </c>
    </row>
    <row r="41" spans="1:12" s="110" customFormat="1" ht="24.75" customHeight="1" x14ac:dyDescent="0.2">
      <c r="A41" s="604" t="s">
        <v>518</v>
      </c>
      <c r="B41" s="605"/>
      <c r="C41" s="605"/>
      <c r="D41" s="606"/>
      <c r="E41" s="113">
        <v>3.7187106068791644</v>
      </c>
      <c r="F41" s="115">
        <v>826</v>
      </c>
      <c r="G41" s="114">
        <v>899</v>
      </c>
      <c r="H41" s="114">
        <v>920</v>
      </c>
      <c r="I41" s="114">
        <v>761</v>
      </c>
      <c r="J41" s="140">
        <v>829</v>
      </c>
      <c r="K41" s="114">
        <v>-3</v>
      </c>
      <c r="L41" s="116">
        <v>-0.36188178528347409</v>
      </c>
    </row>
    <row r="42" spans="1:12" s="110" customFormat="1" ht="15" customHeight="1" x14ac:dyDescent="0.2">
      <c r="A42" s="120"/>
      <c r="B42" s="119"/>
      <c r="C42" s="258" t="s">
        <v>106</v>
      </c>
      <c r="E42" s="113">
        <v>57.142857142857146</v>
      </c>
      <c r="F42" s="115">
        <v>472</v>
      </c>
      <c r="G42" s="114">
        <v>533</v>
      </c>
      <c r="H42" s="114">
        <v>550</v>
      </c>
      <c r="I42" s="114">
        <v>456</v>
      </c>
      <c r="J42" s="140">
        <v>498</v>
      </c>
      <c r="K42" s="114">
        <v>-26</v>
      </c>
      <c r="L42" s="116">
        <v>-5.2208835341365463</v>
      </c>
    </row>
    <row r="43" spans="1:12" s="110" customFormat="1" ht="15" customHeight="1" x14ac:dyDescent="0.2">
      <c r="A43" s="123"/>
      <c r="B43" s="124"/>
      <c r="C43" s="260" t="s">
        <v>107</v>
      </c>
      <c r="D43" s="261"/>
      <c r="E43" s="125">
        <v>42.857142857142854</v>
      </c>
      <c r="F43" s="143">
        <v>354</v>
      </c>
      <c r="G43" s="144">
        <v>366</v>
      </c>
      <c r="H43" s="144">
        <v>370</v>
      </c>
      <c r="I43" s="144">
        <v>305</v>
      </c>
      <c r="J43" s="145">
        <v>331</v>
      </c>
      <c r="K43" s="144">
        <v>23</v>
      </c>
      <c r="L43" s="146">
        <v>6.9486404833836861</v>
      </c>
    </row>
    <row r="44" spans="1:12" s="110" customFormat="1" ht="45.75" customHeight="1" x14ac:dyDescent="0.2">
      <c r="A44" s="604" t="s">
        <v>191</v>
      </c>
      <c r="B44" s="605"/>
      <c r="C44" s="605"/>
      <c r="D44" s="606"/>
      <c r="E44" s="113">
        <v>3.2775076535206193</v>
      </c>
      <c r="F44" s="115">
        <v>728</v>
      </c>
      <c r="G44" s="114">
        <v>739</v>
      </c>
      <c r="H44" s="114">
        <v>746</v>
      </c>
      <c r="I44" s="114">
        <v>737</v>
      </c>
      <c r="J44" s="140">
        <v>747</v>
      </c>
      <c r="K44" s="114">
        <v>-19</v>
      </c>
      <c r="L44" s="116">
        <v>-2.5435073627844713</v>
      </c>
    </row>
    <row r="45" spans="1:12" s="110" customFormat="1" ht="15" customHeight="1" x14ac:dyDescent="0.2">
      <c r="A45" s="120"/>
      <c r="B45" s="119"/>
      <c r="C45" s="258" t="s">
        <v>106</v>
      </c>
      <c r="E45" s="113">
        <v>62.774725274725277</v>
      </c>
      <c r="F45" s="115">
        <v>457</v>
      </c>
      <c r="G45" s="114">
        <v>461</v>
      </c>
      <c r="H45" s="114">
        <v>466</v>
      </c>
      <c r="I45" s="114">
        <v>459</v>
      </c>
      <c r="J45" s="140">
        <v>462</v>
      </c>
      <c r="K45" s="114">
        <v>-5</v>
      </c>
      <c r="L45" s="116">
        <v>-1.0822510822510822</v>
      </c>
    </row>
    <row r="46" spans="1:12" s="110" customFormat="1" ht="15" customHeight="1" x14ac:dyDescent="0.2">
      <c r="A46" s="123"/>
      <c r="B46" s="124"/>
      <c r="C46" s="260" t="s">
        <v>107</v>
      </c>
      <c r="D46" s="261"/>
      <c r="E46" s="125">
        <v>37.225274725274723</v>
      </c>
      <c r="F46" s="143">
        <v>271</v>
      </c>
      <c r="G46" s="144">
        <v>278</v>
      </c>
      <c r="H46" s="144">
        <v>280</v>
      </c>
      <c r="I46" s="144">
        <v>278</v>
      </c>
      <c r="J46" s="145">
        <v>285</v>
      </c>
      <c r="K46" s="144">
        <v>-14</v>
      </c>
      <c r="L46" s="146">
        <v>-4.9122807017543861</v>
      </c>
    </row>
    <row r="47" spans="1:12" s="110" customFormat="1" ht="39" customHeight="1" x14ac:dyDescent="0.2">
      <c r="A47" s="604" t="s">
        <v>519</v>
      </c>
      <c r="B47" s="607"/>
      <c r="C47" s="607"/>
      <c r="D47" s="608"/>
      <c r="E47" s="113">
        <v>0.16207455429497569</v>
      </c>
      <c r="F47" s="115">
        <v>36</v>
      </c>
      <c r="G47" s="114">
        <v>40</v>
      </c>
      <c r="H47" s="114">
        <v>45</v>
      </c>
      <c r="I47" s="114">
        <v>39</v>
      </c>
      <c r="J47" s="140">
        <v>42</v>
      </c>
      <c r="K47" s="114">
        <v>-6</v>
      </c>
      <c r="L47" s="116">
        <v>-14.285714285714286</v>
      </c>
    </row>
    <row r="48" spans="1:12" s="110" customFormat="1" ht="15" customHeight="1" x14ac:dyDescent="0.2">
      <c r="A48" s="120"/>
      <c r="B48" s="119"/>
      <c r="C48" s="258" t="s">
        <v>106</v>
      </c>
      <c r="E48" s="113">
        <v>33.333333333333336</v>
      </c>
      <c r="F48" s="115">
        <v>12</v>
      </c>
      <c r="G48" s="114">
        <v>13</v>
      </c>
      <c r="H48" s="114">
        <v>15</v>
      </c>
      <c r="I48" s="114">
        <v>14</v>
      </c>
      <c r="J48" s="140">
        <v>16</v>
      </c>
      <c r="K48" s="114">
        <v>-4</v>
      </c>
      <c r="L48" s="116">
        <v>-25</v>
      </c>
    </row>
    <row r="49" spans="1:12" s="110" customFormat="1" ht="15" customHeight="1" x14ac:dyDescent="0.2">
      <c r="A49" s="123"/>
      <c r="B49" s="124"/>
      <c r="C49" s="260" t="s">
        <v>107</v>
      </c>
      <c r="D49" s="261"/>
      <c r="E49" s="125">
        <v>66.666666666666671</v>
      </c>
      <c r="F49" s="143">
        <v>24</v>
      </c>
      <c r="G49" s="144">
        <v>27</v>
      </c>
      <c r="H49" s="144">
        <v>30</v>
      </c>
      <c r="I49" s="144">
        <v>25</v>
      </c>
      <c r="J49" s="145">
        <v>26</v>
      </c>
      <c r="K49" s="144">
        <v>-2</v>
      </c>
      <c r="L49" s="146">
        <v>-7.6923076923076925</v>
      </c>
    </row>
    <row r="50" spans="1:12" s="110" customFormat="1" ht="24.95" customHeight="1" x14ac:dyDescent="0.2">
      <c r="A50" s="609" t="s">
        <v>192</v>
      </c>
      <c r="B50" s="610"/>
      <c r="C50" s="610"/>
      <c r="D50" s="611"/>
      <c r="E50" s="262">
        <v>11.430758148748424</v>
      </c>
      <c r="F50" s="263">
        <v>2539</v>
      </c>
      <c r="G50" s="264">
        <v>2662</v>
      </c>
      <c r="H50" s="264">
        <v>2662</v>
      </c>
      <c r="I50" s="264">
        <v>2527</v>
      </c>
      <c r="J50" s="265">
        <v>2510</v>
      </c>
      <c r="K50" s="263">
        <v>29</v>
      </c>
      <c r="L50" s="266">
        <v>1.155378486055777</v>
      </c>
    </row>
    <row r="51" spans="1:12" s="110" customFormat="1" ht="15" customHeight="1" x14ac:dyDescent="0.2">
      <c r="A51" s="120"/>
      <c r="B51" s="119"/>
      <c r="C51" s="258" t="s">
        <v>106</v>
      </c>
      <c r="E51" s="113">
        <v>62.307995273729816</v>
      </c>
      <c r="F51" s="115">
        <v>1582</v>
      </c>
      <c r="G51" s="114">
        <v>1653</v>
      </c>
      <c r="H51" s="114">
        <v>1654</v>
      </c>
      <c r="I51" s="114">
        <v>1587</v>
      </c>
      <c r="J51" s="140">
        <v>1580</v>
      </c>
      <c r="K51" s="114">
        <v>2</v>
      </c>
      <c r="L51" s="116">
        <v>0.12658227848101267</v>
      </c>
    </row>
    <row r="52" spans="1:12" s="110" customFormat="1" ht="15" customHeight="1" x14ac:dyDescent="0.2">
      <c r="A52" s="120"/>
      <c r="B52" s="119"/>
      <c r="C52" s="258" t="s">
        <v>107</v>
      </c>
      <c r="E52" s="113">
        <v>37.692004726270184</v>
      </c>
      <c r="F52" s="115">
        <v>957</v>
      </c>
      <c r="G52" s="114">
        <v>1009</v>
      </c>
      <c r="H52" s="114">
        <v>1008</v>
      </c>
      <c r="I52" s="114">
        <v>940</v>
      </c>
      <c r="J52" s="140">
        <v>930</v>
      </c>
      <c r="K52" s="114">
        <v>27</v>
      </c>
      <c r="L52" s="116">
        <v>2.903225806451613</v>
      </c>
    </row>
    <row r="53" spans="1:12" s="110" customFormat="1" ht="15" customHeight="1" x14ac:dyDescent="0.2">
      <c r="A53" s="120"/>
      <c r="B53" s="119"/>
      <c r="C53" s="258" t="s">
        <v>187</v>
      </c>
      <c r="D53" s="110" t="s">
        <v>193</v>
      </c>
      <c r="E53" s="113">
        <v>24.576604962583694</v>
      </c>
      <c r="F53" s="115">
        <v>624</v>
      </c>
      <c r="G53" s="114">
        <v>700</v>
      </c>
      <c r="H53" s="114">
        <v>706</v>
      </c>
      <c r="I53" s="114">
        <v>568</v>
      </c>
      <c r="J53" s="140">
        <v>621</v>
      </c>
      <c r="K53" s="114">
        <v>3</v>
      </c>
      <c r="L53" s="116">
        <v>0.48309178743961351</v>
      </c>
    </row>
    <row r="54" spans="1:12" s="110" customFormat="1" ht="15" customHeight="1" x14ac:dyDescent="0.2">
      <c r="A54" s="120"/>
      <c r="B54" s="119"/>
      <c r="D54" s="267" t="s">
        <v>194</v>
      </c>
      <c r="E54" s="113">
        <v>58.974358974358971</v>
      </c>
      <c r="F54" s="115">
        <v>368</v>
      </c>
      <c r="G54" s="114">
        <v>412</v>
      </c>
      <c r="H54" s="114">
        <v>419</v>
      </c>
      <c r="I54" s="114">
        <v>343</v>
      </c>
      <c r="J54" s="140">
        <v>375</v>
      </c>
      <c r="K54" s="114">
        <v>-7</v>
      </c>
      <c r="L54" s="116">
        <v>-1.8666666666666667</v>
      </c>
    </row>
    <row r="55" spans="1:12" s="110" customFormat="1" ht="15" customHeight="1" x14ac:dyDescent="0.2">
      <c r="A55" s="120"/>
      <c r="B55" s="119"/>
      <c r="D55" s="267" t="s">
        <v>195</v>
      </c>
      <c r="E55" s="113">
        <v>41.025641025641029</v>
      </c>
      <c r="F55" s="115">
        <v>256</v>
      </c>
      <c r="G55" s="114">
        <v>288</v>
      </c>
      <c r="H55" s="114">
        <v>287</v>
      </c>
      <c r="I55" s="114">
        <v>225</v>
      </c>
      <c r="J55" s="140">
        <v>246</v>
      </c>
      <c r="K55" s="114">
        <v>10</v>
      </c>
      <c r="L55" s="116">
        <v>4.0650406504065044</v>
      </c>
    </row>
    <row r="56" spans="1:12" s="110" customFormat="1" ht="15" customHeight="1" x14ac:dyDescent="0.2">
      <c r="A56" s="120"/>
      <c r="B56" s="119" t="s">
        <v>196</v>
      </c>
      <c r="C56" s="258"/>
      <c r="E56" s="113">
        <v>72.262740860795972</v>
      </c>
      <c r="F56" s="115">
        <v>16051</v>
      </c>
      <c r="G56" s="114">
        <v>15903</v>
      </c>
      <c r="H56" s="114">
        <v>16418</v>
      </c>
      <c r="I56" s="114">
        <v>16598</v>
      </c>
      <c r="J56" s="140">
        <v>16684</v>
      </c>
      <c r="K56" s="114">
        <v>-633</v>
      </c>
      <c r="L56" s="116">
        <v>-3.7940541836490049</v>
      </c>
    </row>
    <row r="57" spans="1:12" s="110" customFormat="1" ht="15" customHeight="1" x14ac:dyDescent="0.2">
      <c r="A57" s="120"/>
      <c r="B57" s="119"/>
      <c r="C57" s="258" t="s">
        <v>106</v>
      </c>
      <c r="E57" s="113">
        <v>50.426764687558411</v>
      </c>
      <c r="F57" s="115">
        <v>8094</v>
      </c>
      <c r="G57" s="114">
        <v>8006</v>
      </c>
      <c r="H57" s="114">
        <v>8372</v>
      </c>
      <c r="I57" s="114">
        <v>8478</v>
      </c>
      <c r="J57" s="140">
        <v>8523</v>
      </c>
      <c r="K57" s="114">
        <v>-429</v>
      </c>
      <c r="L57" s="116">
        <v>-5.033438929954241</v>
      </c>
    </row>
    <row r="58" spans="1:12" s="110" customFormat="1" ht="15" customHeight="1" x14ac:dyDescent="0.2">
      <c r="A58" s="120"/>
      <c r="B58" s="119"/>
      <c r="C58" s="258" t="s">
        <v>107</v>
      </c>
      <c r="E58" s="113">
        <v>49.573235312441589</v>
      </c>
      <c r="F58" s="115">
        <v>7957</v>
      </c>
      <c r="G58" s="114">
        <v>7897</v>
      </c>
      <c r="H58" s="114">
        <v>8046</v>
      </c>
      <c r="I58" s="114">
        <v>8120</v>
      </c>
      <c r="J58" s="140">
        <v>8161</v>
      </c>
      <c r="K58" s="114">
        <v>-204</v>
      </c>
      <c r="L58" s="116">
        <v>-2.4996936649920354</v>
      </c>
    </row>
    <row r="59" spans="1:12" s="110" customFormat="1" ht="15" customHeight="1" x14ac:dyDescent="0.2">
      <c r="A59" s="120"/>
      <c r="B59" s="119"/>
      <c r="C59" s="258" t="s">
        <v>105</v>
      </c>
      <c r="D59" s="110" t="s">
        <v>197</v>
      </c>
      <c r="E59" s="113">
        <v>91.08466762195502</v>
      </c>
      <c r="F59" s="115">
        <v>14620</v>
      </c>
      <c r="G59" s="114">
        <v>14483</v>
      </c>
      <c r="H59" s="114">
        <v>14957</v>
      </c>
      <c r="I59" s="114">
        <v>15094</v>
      </c>
      <c r="J59" s="140">
        <v>15183</v>
      </c>
      <c r="K59" s="114">
        <v>-563</v>
      </c>
      <c r="L59" s="116">
        <v>-3.7080945794638742</v>
      </c>
    </row>
    <row r="60" spans="1:12" s="110" customFormat="1" ht="15" customHeight="1" x14ac:dyDescent="0.2">
      <c r="A60" s="120"/>
      <c r="B60" s="119"/>
      <c r="C60" s="258"/>
      <c r="D60" s="267" t="s">
        <v>198</v>
      </c>
      <c r="E60" s="113">
        <v>50.39671682626539</v>
      </c>
      <c r="F60" s="115">
        <v>7368</v>
      </c>
      <c r="G60" s="114">
        <v>7291</v>
      </c>
      <c r="H60" s="114">
        <v>7634</v>
      </c>
      <c r="I60" s="114">
        <v>7709</v>
      </c>
      <c r="J60" s="140">
        <v>7759</v>
      </c>
      <c r="K60" s="114">
        <v>-391</v>
      </c>
      <c r="L60" s="116">
        <v>-5.039309189328522</v>
      </c>
    </row>
    <row r="61" spans="1:12" s="110" customFormat="1" ht="15" customHeight="1" x14ac:dyDescent="0.2">
      <c r="A61" s="120"/>
      <c r="B61" s="119"/>
      <c r="C61" s="258"/>
      <c r="D61" s="267" t="s">
        <v>199</v>
      </c>
      <c r="E61" s="113">
        <v>49.60328317373461</v>
      </c>
      <c r="F61" s="115">
        <v>7252</v>
      </c>
      <c r="G61" s="114">
        <v>7192</v>
      </c>
      <c r="H61" s="114">
        <v>7323</v>
      </c>
      <c r="I61" s="114">
        <v>7385</v>
      </c>
      <c r="J61" s="140">
        <v>7424</v>
      </c>
      <c r="K61" s="114">
        <v>-172</v>
      </c>
      <c r="L61" s="116">
        <v>-2.3168103448275863</v>
      </c>
    </row>
    <row r="62" spans="1:12" s="110" customFormat="1" ht="15" customHeight="1" x14ac:dyDescent="0.2">
      <c r="A62" s="120"/>
      <c r="B62" s="119"/>
      <c r="C62" s="258"/>
      <c r="D62" s="258" t="s">
        <v>200</v>
      </c>
      <c r="E62" s="113">
        <v>8.9153323780449814</v>
      </c>
      <c r="F62" s="115">
        <v>1431</v>
      </c>
      <c r="G62" s="114">
        <v>1420</v>
      </c>
      <c r="H62" s="114">
        <v>1461</v>
      </c>
      <c r="I62" s="114">
        <v>1504</v>
      </c>
      <c r="J62" s="140">
        <v>1501</v>
      </c>
      <c r="K62" s="114">
        <v>-70</v>
      </c>
      <c r="L62" s="116">
        <v>-4.663557628247835</v>
      </c>
    </row>
    <row r="63" spans="1:12" s="110" customFormat="1" ht="15" customHeight="1" x14ac:dyDescent="0.2">
      <c r="A63" s="120"/>
      <c r="B63" s="119"/>
      <c r="C63" s="258"/>
      <c r="D63" s="267" t="s">
        <v>198</v>
      </c>
      <c r="E63" s="113">
        <v>50.733752620545076</v>
      </c>
      <c r="F63" s="115">
        <v>726</v>
      </c>
      <c r="G63" s="114">
        <v>715</v>
      </c>
      <c r="H63" s="114">
        <v>738</v>
      </c>
      <c r="I63" s="114">
        <v>769</v>
      </c>
      <c r="J63" s="140">
        <v>764</v>
      </c>
      <c r="K63" s="114">
        <v>-38</v>
      </c>
      <c r="L63" s="116">
        <v>-4.9738219895287958</v>
      </c>
    </row>
    <row r="64" spans="1:12" s="110" customFormat="1" ht="15" customHeight="1" x14ac:dyDescent="0.2">
      <c r="A64" s="120"/>
      <c r="B64" s="119"/>
      <c r="C64" s="258"/>
      <c r="D64" s="267" t="s">
        <v>199</v>
      </c>
      <c r="E64" s="113">
        <v>49.266247379454924</v>
      </c>
      <c r="F64" s="115">
        <v>705</v>
      </c>
      <c r="G64" s="114">
        <v>705</v>
      </c>
      <c r="H64" s="114">
        <v>723</v>
      </c>
      <c r="I64" s="114">
        <v>735</v>
      </c>
      <c r="J64" s="140">
        <v>737</v>
      </c>
      <c r="K64" s="114">
        <v>-32</v>
      </c>
      <c r="L64" s="116">
        <v>-4.3419267299864313</v>
      </c>
    </row>
    <row r="65" spans="1:12" s="110" customFormat="1" ht="15" customHeight="1" x14ac:dyDescent="0.2">
      <c r="A65" s="120"/>
      <c r="B65" s="119" t="s">
        <v>201</v>
      </c>
      <c r="C65" s="258"/>
      <c r="E65" s="113">
        <v>10.867999279668648</v>
      </c>
      <c r="F65" s="115">
        <v>2414</v>
      </c>
      <c r="G65" s="114">
        <v>2384</v>
      </c>
      <c r="H65" s="114">
        <v>2391</v>
      </c>
      <c r="I65" s="114">
        <v>2407</v>
      </c>
      <c r="J65" s="140">
        <v>2403</v>
      </c>
      <c r="K65" s="114">
        <v>11</v>
      </c>
      <c r="L65" s="116">
        <v>0.45776113191843532</v>
      </c>
    </row>
    <row r="66" spans="1:12" s="110" customFormat="1" ht="15" customHeight="1" x14ac:dyDescent="0.2">
      <c r="A66" s="120"/>
      <c r="B66" s="119"/>
      <c r="C66" s="258" t="s">
        <v>106</v>
      </c>
      <c r="E66" s="113">
        <v>47.555923777961887</v>
      </c>
      <c r="F66" s="115">
        <v>1148</v>
      </c>
      <c r="G66" s="114">
        <v>1135</v>
      </c>
      <c r="H66" s="114">
        <v>1140</v>
      </c>
      <c r="I66" s="114">
        <v>1144</v>
      </c>
      <c r="J66" s="140">
        <v>1141</v>
      </c>
      <c r="K66" s="114">
        <v>7</v>
      </c>
      <c r="L66" s="116">
        <v>0.61349693251533743</v>
      </c>
    </row>
    <row r="67" spans="1:12" s="110" customFormat="1" ht="15" customHeight="1" x14ac:dyDescent="0.2">
      <c r="A67" s="120"/>
      <c r="B67" s="119"/>
      <c r="C67" s="258" t="s">
        <v>107</v>
      </c>
      <c r="E67" s="113">
        <v>52.444076222038113</v>
      </c>
      <c r="F67" s="115">
        <v>1266</v>
      </c>
      <c r="G67" s="114">
        <v>1249</v>
      </c>
      <c r="H67" s="114">
        <v>1251</v>
      </c>
      <c r="I67" s="114">
        <v>1263</v>
      </c>
      <c r="J67" s="140">
        <v>1262</v>
      </c>
      <c r="K67" s="114">
        <v>4</v>
      </c>
      <c r="L67" s="116">
        <v>0.31695721077654515</v>
      </c>
    </row>
    <row r="68" spans="1:12" s="110" customFormat="1" ht="15" customHeight="1" x14ac:dyDescent="0.2">
      <c r="A68" s="120"/>
      <c r="B68" s="119"/>
      <c r="C68" s="258" t="s">
        <v>105</v>
      </c>
      <c r="D68" s="110" t="s">
        <v>202</v>
      </c>
      <c r="E68" s="113">
        <v>21.582435791217897</v>
      </c>
      <c r="F68" s="115">
        <v>521</v>
      </c>
      <c r="G68" s="114">
        <v>519</v>
      </c>
      <c r="H68" s="114">
        <v>516</v>
      </c>
      <c r="I68" s="114">
        <v>519</v>
      </c>
      <c r="J68" s="140">
        <v>512</v>
      </c>
      <c r="K68" s="114">
        <v>9</v>
      </c>
      <c r="L68" s="116">
        <v>1.7578125</v>
      </c>
    </row>
    <row r="69" spans="1:12" s="110" customFormat="1" ht="15" customHeight="1" x14ac:dyDescent="0.2">
      <c r="A69" s="120"/>
      <c r="B69" s="119"/>
      <c r="C69" s="258"/>
      <c r="D69" s="267" t="s">
        <v>198</v>
      </c>
      <c r="E69" s="113">
        <v>54.702495201535505</v>
      </c>
      <c r="F69" s="115">
        <v>285</v>
      </c>
      <c r="G69" s="114">
        <v>286</v>
      </c>
      <c r="H69" s="114">
        <v>290</v>
      </c>
      <c r="I69" s="114">
        <v>288</v>
      </c>
      <c r="J69" s="140">
        <v>282</v>
      </c>
      <c r="K69" s="114">
        <v>3</v>
      </c>
      <c r="L69" s="116">
        <v>1.0638297872340425</v>
      </c>
    </row>
    <row r="70" spans="1:12" s="110" customFormat="1" ht="15" customHeight="1" x14ac:dyDescent="0.2">
      <c r="A70" s="120"/>
      <c r="B70" s="119"/>
      <c r="C70" s="258"/>
      <c r="D70" s="267" t="s">
        <v>199</v>
      </c>
      <c r="E70" s="113">
        <v>45.297504798464495</v>
      </c>
      <c r="F70" s="115">
        <v>236</v>
      </c>
      <c r="G70" s="114">
        <v>233</v>
      </c>
      <c r="H70" s="114">
        <v>226</v>
      </c>
      <c r="I70" s="114">
        <v>231</v>
      </c>
      <c r="J70" s="140">
        <v>230</v>
      </c>
      <c r="K70" s="114">
        <v>6</v>
      </c>
      <c r="L70" s="116">
        <v>2.6086956521739131</v>
      </c>
    </row>
    <row r="71" spans="1:12" s="110" customFormat="1" ht="15" customHeight="1" x14ac:dyDescent="0.2">
      <c r="A71" s="120"/>
      <c r="B71" s="119"/>
      <c r="C71" s="258"/>
      <c r="D71" s="110" t="s">
        <v>203</v>
      </c>
      <c r="E71" s="113">
        <v>72.65948632974316</v>
      </c>
      <c r="F71" s="115">
        <v>1754</v>
      </c>
      <c r="G71" s="114">
        <v>1742</v>
      </c>
      <c r="H71" s="114">
        <v>1756</v>
      </c>
      <c r="I71" s="114">
        <v>1769</v>
      </c>
      <c r="J71" s="140">
        <v>1775</v>
      </c>
      <c r="K71" s="114">
        <v>-21</v>
      </c>
      <c r="L71" s="116">
        <v>-1.1830985915492958</v>
      </c>
    </row>
    <row r="72" spans="1:12" s="110" customFormat="1" ht="15" customHeight="1" x14ac:dyDescent="0.2">
      <c r="A72" s="120"/>
      <c r="B72" s="119"/>
      <c r="C72" s="258"/>
      <c r="D72" s="267" t="s">
        <v>198</v>
      </c>
      <c r="E72" s="113">
        <v>44.754846066134547</v>
      </c>
      <c r="F72" s="115">
        <v>785</v>
      </c>
      <c r="G72" s="114">
        <v>776</v>
      </c>
      <c r="H72" s="114">
        <v>779</v>
      </c>
      <c r="I72" s="114">
        <v>786</v>
      </c>
      <c r="J72" s="140">
        <v>790</v>
      </c>
      <c r="K72" s="114">
        <v>-5</v>
      </c>
      <c r="L72" s="116">
        <v>-0.63291139240506333</v>
      </c>
    </row>
    <row r="73" spans="1:12" s="110" customFormat="1" ht="15" customHeight="1" x14ac:dyDescent="0.2">
      <c r="A73" s="120"/>
      <c r="B73" s="119"/>
      <c r="C73" s="258"/>
      <c r="D73" s="267" t="s">
        <v>199</v>
      </c>
      <c r="E73" s="113">
        <v>55.245153933865453</v>
      </c>
      <c r="F73" s="115">
        <v>969</v>
      </c>
      <c r="G73" s="114">
        <v>966</v>
      </c>
      <c r="H73" s="114">
        <v>977</v>
      </c>
      <c r="I73" s="114">
        <v>983</v>
      </c>
      <c r="J73" s="140">
        <v>985</v>
      </c>
      <c r="K73" s="114">
        <v>-16</v>
      </c>
      <c r="L73" s="116">
        <v>-1.6243654822335025</v>
      </c>
    </row>
    <row r="74" spans="1:12" s="110" customFormat="1" ht="15" customHeight="1" x14ac:dyDescent="0.2">
      <c r="A74" s="120"/>
      <c r="B74" s="119"/>
      <c r="C74" s="258"/>
      <c r="D74" s="110" t="s">
        <v>204</v>
      </c>
      <c r="E74" s="113">
        <v>5.7580778790389395</v>
      </c>
      <c r="F74" s="115">
        <v>139</v>
      </c>
      <c r="G74" s="114">
        <v>123</v>
      </c>
      <c r="H74" s="114">
        <v>119</v>
      </c>
      <c r="I74" s="114">
        <v>119</v>
      </c>
      <c r="J74" s="140">
        <v>116</v>
      </c>
      <c r="K74" s="114">
        <v>23</v>
      </c>
      <c r="L74" s="116">
        <v>19.827586206896552</v>
      </c>
    </row>
    <row r="75" spans="1:12" s="110" customFormat="1" ht="15" customHeight="1" x14ac:dyDescent="0.2">
      <c r="A75" s="120"/>
      <c r="B75" s="119"/>
      <c r="C75" s="258"/>
      <c r="D75" s="267" t="s">
        <v>198</v>
      </c>
      <c r="E75" s="113">
        <v>56.115107913669064</v>
      </c>
      <c r="F75" s="115">
        <v>78</v>
      </c>
      <c r="G75" s="114">
        <v>73</v>
      </c>
      <c r="H75" s="114">
        <v>71</v>
      </c>
      <c r="I75" s="114">
        <v>70</v>
      </c>
      <c r="J75" s="140">
        <v>69</v>
      </c>
      <c r="K75" s="114">
        <v>9</v>
      </c>
      <c r="L75" s="116">
        <v>13.043478260869565</v>
      </c>
    </row>
    <row r="76" spans="1:12" s="110" customFormat="1" ht="15" customHeight="1" x14ac:dyDescent="0.2">
      <c r="A76" s="120"/>
      <c r="B76" s="119"/>
      <c r="C76" s="258"/>
      <c r="D76" s="267" t="s">
        <v>199</v>
      </c>
      <c r="E76" s="113">
        <v>43.884892086330936</v>
      </c>
      <c r="F76" s="115">
        <v>61</v>
      </c>
      <c r="G76" s="114">
        <v>50</v>
      </c>
      <c r="H76" s="114">
        <v>48</v>
      </c>
      <c r="I76" s="114">
        <v>49</v>
      </c>
      <c r="J76" s="140">
        <v>47</v>
      </c>
      <c r="K76" s="114">
        <v>14</v>
      </c>
      <c r="L76" s="116">
        <v>29.787234042553191</v>
      </c>
    </row>
    <row r="77" spans="1:12" s="110" customFormat="1" ht="15" customHeight="1" x14ac:dyDescent="0.2">
      <c r="A77" s="534"/>
      <c r="B77" s="119" t="s">
        <v>205</v>
      </c>
      <c r="C77" s="268"/>
      <c r="D77" s="182"/>
      <c r="E77" s="113">
        <v>5.4385017107869622</v>
      </c>
      <c r="F77" s="115">
        <v>1208</v>
      </c>
      <c r="G77" s="114">
        <v>1268</v>
      </c>
      <c r="H77" s="114">
        <v>1283</v>
      </c>
      <c r="I77" s="114">
        <v>1280</v>
      </c>
      <c r="J77" s="140">
        <v>1318</v>
      </c>
      <c r="K77" s="114">
        <v>-110</v>
      </c>
      <c r="L77" s="116">
        <v>-8.3459787556904406</v>
      </c>
    </row>
    <row r="78" spans="1:12" s="110" customFormat="1" ht="15" customHeight="1" x14ac:dyDescent="0.2">
      <c r="A78" s="120"/>
      <c r="B78" s="119"/>
      <c r="C78" s="268" t="s">
        <v>106</v>
      </c>
      <c r="D78" s="182"/>
      <c r="E78" s="113">
        <v>44.039735099337747</v>
      </c>
      <c r="F78" s="115">
        <v>532</v>
      </c>
      <c r="G78" s="114">
        <v>565</v>
      </c>
      <c r="H78" s="114">
        <v>583</v>
      </c>
      <c r="I78" s="114">
        <v>578</v>
      </c>
      <c r="J78" s="140">
        <v>573</v>
      </c>
      <c r="K78" s="114">
        <v>-41</v>
      </c>
      <c r="L78" s="116">
        <v>-7.1553228621291449</v>
      </c>
    </row>
    <row r="79" spans="1:12" s="110" customFormat="1" ht="15" customHeight="1" x14ac:dyDescent="0.2">
      <c r="A79" s="123"/>
      <c r="B79" s="124"/>
      <c r="C79" s="260" t="s">
        <v>107</v>
      </c>
      <c r="D79" s="261"/>
      <c r="E79" s="125">
        <v>55.960264900662253</v>
      </c>
      <c r="F79" s="143">
        <v>676</v>
      </c>
      <c r="G79" s="144">
        <v>703</v>
      </c>
      <c r="H79" s="144">
        <v>700</v>
      </c>
      <c r="I79" s="144">
        <v>702</v>
      </c>
      <c r="J79" s="145">
        <v>745</v>
      </c>
      <c r="K79" s="144">
        <v>-69</v>
      </c>
      <c r="L79" s="146">
        <v>-9.2617449664429525</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86:L86"/>
    <mergeCell ref="A35:D35"/>
    <mergeCell ref="A41:D41"/>
    <mergeCell ref="A44:D44"/>
    <mergeCell ref="A47:D47"/>
    <mergeCell ref="A50:D50"/>
    <mergeCell ref="A85:L85"/>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3" t="s">
        <v>104</v>
      </c>
      <c r="B11" s="614"/>
      <c r="C11" s="285">
        <v>100</v>
      </c>
      <c r="D11" s="115">
        <v>22212</v>
      </c>
      <c r="E11" s="114">
        <v>22217</v>
      </c>
      <c r="F11" s="114">
        <v>22754</v>
      </c>
      <c r="G11" s="114">
        <v>22812</v>
      </c>
      <c r="H11" s="140">
        <v>22915</v>
      </c>
      <c r="I11" s="115">
        <v>-703</v>
      </c>
      <c r="J11" s="116">
        <v>-3.0678594806895045</v>
      </c>
    </row>
    <row r="12" spans="1:15" s="110" customFormat="1" ht="24.95" customHeight="1" x14ac:dyDescent="0.2">
      <c r="A12" s="193" t="s">
        <v>132</v>
      </c>
      <c r="B12" s="194" t="s">
        <v>133</v>
      </c>
      <c r="C12" s="113">
        <v>0.40068431478480099</v>
      </c>
      <c r="D12" s="115">
        <v>89</v>
      </c>
      <c r="E12" s="114">
        <v>86</v>
      </c>
      <c r="F12" s="114">
        <v>91</v>
      </c>
      <c r="G12" s="114">
        <v>89</v>
      </c>
      <c r="H12" s="140">
        <v>86</v>
      </c>
      <c r="I12" s="115">
        <v>3</v>
      </c>
      <c r="J12" s="116">
        <v>3.4883720930232558</v>
      </c>
    </row>
    <row r="13" spans="1:15" s="110" customFormat="1" ht="24.95" customHeight="1" x14ac:dyDescent="0.2">
      <c r="A13" s="193" t="s">
        <v>134</v>
      </c>
      <c r="B13" s="199" t="s">
        <v>214</v>
      </c>
      <c r="C13" s="113">
        <v>1.1705384476859355</v>
      </c>
      <c r="D13" s="115">
        <v>260</v>
      </c>
      <c r="E13" s="114">
        <v>263</v>
      </c>
      <c r="F13" s="114">
        <v>261</v>
      </c>
      <c r="G13" s="114">
        <v>259</v>
      </c>
      <c r="H13" s="140">
        <v>263</v>
      </c>
      <c r="I13" s="115">
        <v>-3</v>
      </c>
      <c r="J13" s="116">
        <v>-1.1406844106463878</v>
      </c>
    </row>
    <row r="14" spans="1:15" s="287" customFormat="1" ht="24" customHeight="1" x14ac:dyDescent="0.2">
      <c r="A14" s="193" t="s">
        <v>215</v>
      </c>
      <c r="B14" s="199" t="s">
        <v>137</v>
      </c>
      <c r="C14" s="113">
        <v>25.756347920043218</v>
      </c>
      <c r="D14" s="115">
        <v>5721</v>
      </c>
      <c r="E14" s="114">
        <v>5744</v>
      </c>
      <c r="F14" s="114">
        <v>6194</v>
      </c>
      <c r="G14" s="114">
        <v>6330</v>
      </c>
      <c r="H14" s="140">
        <v>6415</v>
      </c>
      <c r="I14" s="115">
        <v>-694</v>
      </c>
      <c r="J14" s="116">
        <v>-10.818394388152766</v>
      </c>
      <c r="K14" s="110"/>
      <c r="L14" s="110"/>
      <c r="M14" s="110"/>
      <c r="N14" s="110"/>
      <c r="O14" s="110"/>
    </row>
    <row r="15" spans="1:15" s="110" customFormat="1" ht="24.75" customHeight="1" x14ac:dyDescent="0.2">
      <c r="A15" s="193" t="s">
        <v>216</v>
      </c>
      <c r="B15" s="199" t="s">
        <v>217</v>
      </c>
      <c r="C15" s="113" t="s">
        <v>513</v>
      </c>
      <c r="D15" s="115" t="s">
        <v>513</v>
      </c>
      <c r="E15" s="114" t="s">
        <v>513</v>
      </c>
      <c r="F15" s="114" t="s">
        <v>513</v>
      </c>
      <c r="G15" s="114" t="s">
        <v>513</v>
      </c>
      <c r="H15" s="140" t="s">
        <v>513</v>
      </c>
      <c r="I15" s="115" t="s">
        <v>513</v>
      </c>
      <c r="J15" s="116" t="s">
        <v>513</v>
      </c>
    </row>
    <row r="16" spans="1:15" s="287" customFormat="1" ht="24.95" customHeight="1" x14ac:dyDescent="0.2">
      <c r="A16" s="193" t="s">
        <v>218</v>
      </c>
      <c r="B16" s="199" t="s">
        <v>141</v>
      </c>
      <c r="C16" s="113">
        <v>24.432739059967584</v>
      </c>
      <c r="D16" s="115">
        <v>5427</v>
      </c>
      <c r="E16" s="114">
        <v>5425</v>
      </c>
      <c r="F16" s="114">
        <v>5873</v>
      </c>
      <c r="G16" s="114">
        <v>6009</v>
      </c>
      <c r="H16" s="140">
        <v>6093</v>
      </c>
      <c r="I16" s="115">
        <v>-666</v>
      </c>
      <c r="J16" s="116">
        <v>-10.930576070901035</v>
      </c>
      <c r="K16" s="110"/>
      <c r="L16" s="110"/>
      <c r="M16" s="110"/>
      <c r="N16" s="110"/>
      <c r="O16" s="110"/>
    </row>
    <row r="17" spans="1:15" s="110" customFormat="1" ht="24.95" customHeight="1" x14ac:dyDescent="0.2">
      <c r="A17" s="193" t="s">
        <v>219</v>
      </c>
      <c r="B17" s="199" t="s">
        <v>220</v>
      </c>
      <c r="C17" s="113" t="s">
        <v>513</v>
      </c>
      <c r="D17" s="115" t="s">
        <v>513</v>
      </c>
      <c r="E17" s="114" t="s">
        <v>513</v>
      </c>
      <c r="F17" s="114" t="s">
        <v>513</v>
      </c>
      <c r="G17" s="114" t="s">
        <v>513</v>
      </c>
      <c r="H17" s="140" t="s">
        <v>513</v>
      </c>
      <c r="I17" s="115" t="s">
        <v>513</v>
      </c>
      <c r="J17" s="116" t="s">
        <v>513</v>
      </c>
    </row>
    <row r="18" spans="1:15" s="287" customFormat="1" ht="24.95" customHeight="1" x14ac:dyDescent="0.2">
      <c r="A18" s="201" t="s">
        <v>144</v>
      </c>
      <c r="B18" s="202" t="s">
        <v>145</v>
      </c>
      <c r="C18" s="113">
        <v>2.7867819196830541</v>
      </c>
      <c r="D18" s="115">
        <v>619</v>
      </c>
      <c r="E18" s="114">
        <v>628</v>
      </c>
      <c r="F18" s="114">
        <v>646</v>
      </c>
      <c r="G18" s="114">
        <v>621</v>
      </c>
      <c r="H18" s="140">
        <v>589</v>
      </c>
      <c r="I18" s="115">
        <v>30</v>
      </c>
      <c r="J18" s="116">
        <v>5.0933786078098473</v>
      </c>
      <c r="K18" s="110"/>
      <c r="L18" s="110"/>
      <c r="M18" s="110"/>
      <c r="N18" s="110"/>
      <c r="O18" s="110"/>
    </row>
    <row r="19" spans="1:15" s="110" customFormat="1" ht="24.95" customHeight="1" x14ac:dyDescent="0.2">
      <c r="A19" s="193" t="s">
        <v>146</v>
      </c>
      <c r="B19" s="199" t="s">
        <v>147</v>
      </c>
      <c r="C19" s="113">
        <v>12.209616423554834</v>
      </c>
      <c r="D19" s="115">
        <v>2712</v>
      </c>
      <c r="E19" s="114">
        <v>2739</v>
      </c>
      <c r="F19" s="114">
        <v>2752</v>
      </c>
      <c r="G19" s="114">
        <v>2702</v>
      </c>
      <c r="H19" s="140">
        <v>2709</v>
      </c>
      <c r="I19" s="115">
        <v>3</v>
      </c>
      <c r="J19" s="116">
        <v>0.11074197120708748</v>
      </c>
    </row>
    <row r="20" spans="1:15" s="287" customFormat="1" ht="24.95" customHeight="1" x14ac:dyDescent="0.2">
      <c r="A20" s="193" t="s">
        <v>148</v>
      </c>
      <c r="B20" s="199" t="s">
        <v>149</v>
      </c>
      <c r="C20" s="113">
        <v>3.2369890149468756</v>
      </c>
      <c r="D20" s="115">
        <v>719</v>
      </c>
      <c r="E20" s="114">
        <v>728</v>
      </c>
      <c r="F20" s="114">
        <v>741</v>
      </c>
      <c r="G20" s="114">
        <v>753</v>
      </c>
      <c r="H20" s="140">
        <v>772</v>
      </c>
      <c r="I20" s="115">
        <v>-53</v>
      </c>
      <c r="J20" s="116">
        <v>-6.8652849740932647</v>
      </c>
      <c r="K20" s="110"/>
      <c r="L20" s="110"/>
      <c r="M20" s="110"/>
      <c r="N20" s="110"/>
      <c r="O20" s="110"/>
    </row>
    <row r="21" spans="1:15" s="110" customFormat="1" ht="24.95" customHeight="1" x14ac:dyDescent="0.2">
      <c r="A21" s="201" t="s">
        <v>150</v>
      </c>
      <c r="B21" s="202" t="s">
        <v>151</v>
      </c>
      <c r="C21" s="113">
        <v>3.8492706645056725</v>
      </c>
      <c r="D21" s="115">
        <v>855</v>
      </c>
      <c r="E21" s="114">
        <v>892</v>
      </c>
      <c r="F21" s="114">
        <v>914</v>
      </c>
      <c r="G21" s="114">
        <v>914</v>
      </c>
      <c r="H21" s="140">
        <v>872</v>
      </c>
      <c r="I21" s="115">
        <v>-17</v>
      </c>
      <c r="J21" s="116">
        <v>-1.9495412844036697</v>
      </c>
    </row>
    <row r="22" spans="1:15" s="110" customFormat="1" ht="24.95" customHeight="1" x14ac:dyDescent="0.2">
      <c r="A22" s="201" t="s">
        <v>152</v>
      </c>
      <c r="B22" s="199" t="s">
        <v>153</v>
      </c>
      <c r="C22" s="113">
        <v>0.70682513956419957</v>
      </c>
      <c r="D22" s="115">
        <v>157</v>
      </c>
      <c r="E22" s="114">
        <v>154</v>
      </c>
      <c r="F22" s="114">
        <v>156</v>
      </c>
      <c r="G22" s="114">
        <v>154</v>
      </c>
      <c r="H22" s="140">
        <v>156</v>
      </c>
      <c r="I22" s="115">
        <v>1</v>
      </c>
      <c r="J22" s="116">
        <v>0.64102564102564108</v>
      </c>
    </row>
    <row r="23" spans="1:15" s="110" customFormat="1" ht="24.95" customHeight="1" x14ac:dyDescent="0.2">
      <c r="A23" s="193" t="s">
        <v>154</v>
      </c>
      <c r="B23" s="199" t="s">
        <v>155</v>
      </c>
      <c r="C23" s="113">
        <v>1.9764091482081758</v>
      </c>
      <c r="D23" s="115">
        <v>439</v>
      </c>
      <c r="E23" s="114">
        <v>447</v>
      </c>
      <c r="F23" s="114">
        <v>447</v>
      </c>
      <c r="G23" s="114">
        <v>441</v>
      </c>
      <c r="H23" s="140">
        <v>444</v>
      </c>
      <c r="I23" s="115">
        <v>-5</v>
      </c>
      <c r="J23" s="116">
        <v>-1.1261261261261262</v>
      </c>
    </row>
    <row r="24" spans="1:15" s="110" customFormat="1" ht="24.95" customHeight="1" x14ac:dyDescent="0.2">
      <c r="A24" s="193" t="s">
        <v>156</v>
      </c>
      <c r="B24" s="199" t="s">
        <v>221</v>
      </c>
      <c r="C24" s="113">
        <v>4.6596434359805512</v>
      </c>
      <c r="D24" s="115">
        <v>1035</v>
      </c>
      <c r="E24" s="114">
        <v>1036</v>
      </c>
      <c r="F24" s="114">
        <v>1030</v>
      </c>
      <c r="G24" s="114">
        <v>1020</v>
      </c>
      <c r="H24" s="140">
        <v>1012</v>
      </c>
      <c r="I24" s="115">
        <v>23</v>
      </c>
      <c r="J24" s="116">
        <v>2.2727272727272729</v>
      </c>
    </row>
    <row r="25" spans="1:15" s="110" customFormat="1" ht="24.95" customHeight="1" x14ac:dyDescent="0.2">
      <c r="A25" s="193" t="s">
        <v>222</v>
      </c>
      <c r="B25" s="204" t="s">
        <v>159</v>
      </c>
      <c r="C25" s="113">
        <v>3.8087520259319287</v>
      </c>
      <c r="D25" s="115">
        <v>846</v>
      </c>
      <c r="E25" s="114">
        <v>851</v>
      </c>
      <c r="F25" s="114">
        <v>846</v>
      </c>
      <c r="G25" s="114">
        <v>869</v>
      </c>
      <c r="H25" s="140">
        <v>874</v>
      </c>
      <c r="I25" s="115">
        <v>-28</v>
      </c>
      <c r="J25" s="116">
        <v>-3.2036613272311212</v>
      </c>
    </row>
    <row r="26" spans="1:15" s="110" customFormat="1" ht="24.95" customHeight="1" x14ac:dyDescent="0.2">
      <c r="A26" s="201">
        <v>782.78300000000002</v>
      </c>
      <c r="B26" s="203" t="s">
        <v>160</v>
      </c>
      <c r="C26" s="113">
        <v>8.5449306681073285</v>
      </c>
      <c r="D26" s="115">
        <v>1898</v>
      </c>
      <c r="E26" s="114">
        <v>1837</v>
      </c>
      <c r="F26" s="114">
        <v>1855</v>
      </c>
      <c r="G26" s="114">
        <v>1940</v>
      </c>
      <c r="H26" s="140">
        <v>2016</v>
      </c>
      <c r="I26" s="115">
        <v>-118</v>
      </c>
      <c r="J26" s="116">
        <v>-5.8531746031746028</v>
      </c>
    </row>
    <row r="27" spans="1:15" s="110" customFormat="1" ht="24.95" customHeight="1" x14ac:dyDescent="0.2">
      <c r="A27" s="193" t="s">
        <v>161</v>
      </c>
      <c r="B27" s="199" t="s">
        <v>223</v>
      </c>
      <c r="C27" s="113">
        <v>4.0833783540428596</v>
      </c>
      <c r="D27" s="115">
        <v>907</v>
      </c>
      <c r="E27" s="114">
        <v>908</v>
      </c>
      <c r="F27" s="114">
        <v>907</v>
      </c>
      <c r="G27" s="114">
        <v>905</v>
      </c>
      <c r="H27" s="140">
        <v>910</v>
      </c>
      <c r="I27" s="115">
        <v>-3</v>
      </c>
      <c r="J27" s="116">
        <v>-0.32967032967032966</v>
      </c>
    </row>
    <row r="28" spans="1:15" s="110" customFormat="1" ht="24.95" customHeight="1" x14ac:dyDescent="0.2">
      <c r="A28" s="193" t="s">
        <v>163</v>
      </c>
      <c r="B28" s="199" t="s">
        <v>164</v>
      </c>
      <c r="C28" s="113">
        <v>3.8717810192688638</v>
      </c>
      <c r="D28" s="115">
        <v>860</v>
      </c>
      <c r="E28" s="114">
        <v>838</v>
      </c>
      <c r="F28" s="114">
        <v>844</v>
      </c>
      <c r="G28" s="114">
        <v>837</v>
      </c>
      <c r="H28" s="140">
        <v>849</v>
      </c>
      <c r="I28" s="115">
        <v>11</v>
      </c>
      <c r="J28" s="116">
        <v>1.2956419316843346</v>
      </c>
    </row>
    <row r="29" spans="1:15" s="110" customFormat="1" ht="24.95" customHeight="1" x14ac:dyDescent="0.2">
      <c r="A29" s="193">
        <v>86</v>
      </c>
      <c r="B29" s="199" t="s">
        <v>165</v>
      </c>
      <c r="C29" s="113">
        <v>7.4329191428056909</v>
      </c>
      <c r="D29" s="115">
        <v>1651</v>
      </c>
      <c r="E29" s="114">
        <v>1641</v>
      </c>
      <c r="F29" s="114">
        <v>1649</v>
      </c>
      <c r="G29" s="114">
        <v>1598</v>
      </c>
      <c r="H29" s="140">
        <v>1587</v>
      </c>
      <c r="I29" s="115">
        <v>64</v>
      </c>
      <c r="J29" s="116">
        <v>4.0327662255828605</v>
      </c>
    </row>
    <row r="30" spans="1:15" s="110" customFormat="1" ht="24.95" customHeight="1" x14ac:dyDescent="0.2">
      <c r="A30" s="193">
        <v>87.88</v>
      </c>
      <c r="B30" s="204" t="s">
        <v>166</v>
      </c>
      <c r="C30" s="113">
        <v>11.49378714208536</v>
      </c>
      <c r="D30" s="115">
        <v>2553</v>
      </c>
      <c r="E30" s="114">
        <v>2523</v>
      </c>
      <c r="F30" s="114">
        <v>2528</v>
      </c>
      <c r="G30" s="114">
        <v>2504</v>
      </c>
      <c r="H30" s="140">
        <v>2503</v>
      </c>
      <c r="I30" s="115">
        <v>50</v>
      </c>
      <c r="J30" s="116">
        <v>1.9976028765481422</v>
      </c>
    </row>
    <row r="31" spans="1:15" s="110" customFormat="1" ht="24.95" customHeight="1" x14ac:dyDescent="0.2">
      <c r="A31" s="193" t="s">
        <v>167</v>
      </c>
      <c r="B31" s="199" t="s">
        <v>168</v>
      </c>
      <c r="C31" s="113">
        <v>4.0113452188006482</v>
      </c>
      <c r="D31" s="115">
        <v>891</v>
      </c>
      <c r="E31" s="114">
        <v>902</v>
      </c>
      <c r="F31" s="114">
        <v>893</v>
      </c>
      <c r="G31" s="114">
        <v>876</v>
      </c>
      <c r="H31" s="140">
        <v>858</v>
      </c>
      <c r="I31" s="115">
        <v>33</v>
      </c>
      <c r="J31" s="116">
        <v>3.8461538461538463</v>
      </c>
    </row>
    <row r="32" spans="1:15" s="110" customFormat="1" ht="24.95" customHeight="1" x14ac:dyDescent="0.2">
      <c r="A32" s="193"/>
      <c r="B32" s="288" t="s">
        <v>224</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0.40068431478480099</v>
      </c>
      <c r="D34" s="115">
        <v>89</v>
      </c>
      <c r="E34" s="114">
        <v>86</v>
      </c>
      <c r="F34" s="114">
        <v>91</v>
      </c>
      <c r="G34" s="114">
        <v>89</v>
      </c>
      <c r="H34" s="140">
        <v>86</v>
      </c>
      <c r="I34" s="115">
        <v>3</v>
      </c>
      <c r="J34" s="116">
        <v>3.4883720930232558</v>
      </c>
    </row>
    <row r="35" spans="1:10" s="110" customFormat="1" ht="24.95" customHeight="1" x14ac:dyDescent="0.2">
      <c r="A35" s="292" t="s">
        <v>171</v>
      </c>
      <c r="B35" s="293" t="s">
        <v>172</v>
      </c>
      <c r="C35" s="113">
        <v>29.713668287412208</v>
      </c>
      <c r="D35" s="115">
        <v>6600</v>
      </c>
      <c r="E35" s="114">
        <v>6635</v>
      </c>
      <c r="F35" s="114">
        <v>7101</v>
      </c>
      <c r="G35" s="114">
        <v>7210</v>
      </c>
      <c r="H35" s="140">
        <v>7267</v>
      </c>
      <c r="I35" s="115">
        <v>-667</v>
      </c>
      <c r="J35" s="116">
        <v>-9.1784780514655289</v>
      </c>
    </row>
    <row r="36" spans="1:10" s="110" customFormat="1" ht="24.95" customHeight="1" x14ac:dyDescent="0.2">
      <c r="A36" s="294" t="s">
        <v>173</v>
      </c>
      <c r="B36" s="295" t="s">
        <v>174</v>
      </c>
      <c r="C36" s="125">
        <v>69.885647397802984</v>
      </c>
      <c r="D36" s="143">
        <v>15523</v>
      </c>
      <c r="E36" s="144">
        <v>15496</v>
      </c>
      <c r="F36" s="144">
        <v>15562</v>
      </c>
      <c r="G36" s="144">
        <v>15513</v>
      </c>
      <c r="H36" s="145">
        <v>15562</v>
      </c>
      <c r="I36" s="143">
        <v>-39</v>
      </c>
      <c r="J36" s="146">
        <v>-0.25061046138028531</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2020-09-25T13:34:34Z</dcterms:created>
  <dcterms:modified xsi:type="dcterms:W3CDTF">2020-09-28T08:13:53Z</dcterms:modified>
</cp:coreProperties>
</file>