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I75" i="24"/>
  <c r="G75" i="24"/>
  <c r="F75" i="24"/>
  <c r="E75" i="24"/>
  <c r="L74" i="24"/>
  <c r="H74" i="24" s="1"/>
  <c r="G74" i="24"/>
  <c r="F74" i="24"/>
  <c r="E74" i="24"/>
  <c r="L73" i="24"/>
  <c r="H73" i="24" s="1"/>
  <c r="I73" i="24" s="1"/>
  <c r="G73" i="24"/>
  <c r="F73" i="24"/>
  <c r="E73" i="24"/>
  <c r="L72" i="24"/>
  <c r="H72" i="24" s="1"/>
  <c r="I72" i="24" s="1"/>
  <c r="G72" i="24"/>
  <c r="F72" i="24"/>
  <c r="E72" i="24"/>
  <c r="L71" i="24"/>
  <c r="H71" i="24" s="1"/>
  <c r="I71" i="24"/>
  <c r="G71" i="24"/>
  <c r="F71" i="24"/>
  <c r="E71" i="24"/>
  <c r="L70" i="24"/>
  <c r="H70" i="24" s="1"/>
  <c r="I70" i="24" s="1"/>
  <c r="G70" i="24"/>
  <c r="F70" i="24"/>
  <c r="E70" i="24"/>
  <c r="L69" i="24"/>
  <c r="H69" i="24" s="1"/>
  <c r="I69" i="24"/>
  <c r="G69" i="24"/>
  <c r="F69" i="24"/>
  <c r="E69" i="24"/>
  <c r="L68" i="24"/>
  <c r="H68" i="24" s="1"/>
  <c r="I68" i="24" s="1"/>
  <c r="G68" i="24"/>
  <c r="F68" i="24"/>
  <c r="E68" i="24"/>
  <c r="L67" i="24"/>
  <c r="H67" i="24" s="1"/>
  <c r="I67" i="24"/>
  <c r="G67" i="24"/>
  <c r="F67" i="24"/>
  <c r="E67" i="24"/>
  <c r="L66" i="24"/>
  <c r="H66" i="24" s="1"/>
  <c r="G66" i="24"/>
  <c r="F66" i="24"/>
  <c r="E66" i="24"/>
  <c r="L65" i="24"/>
  <c r="H65" i="24" s="1"/>
  <c r="I65" i="24"/>
  <c r="G65" i="24"/>
  <c r="F65" i="24"/>
  <c r="E65" i="24"/>
  <c r="L64" i="24"/>
  <c r="H64" i="24" s="1"/>
  <c r="I64" i="24" s="1"/>
  <c r="G64" i="24"/>
  <c r="F64" i="24"/>
  <c r="E64" i="24"/>
  <c r="L63" i="24"/>
  <c r="H63" i="24" s="1"/>
  <c r="I63" i="24"/>
  <c r="G63" i="24"/>
  <c r="F63" i="24"/>
  <c r="E63" i="24"/>
  <c r="L62" i="24"/>
  <c r="H62" i="24" s="1"/>
  <c r="I62" i="24" s="1"/>
  <c r="G62" i="24"/>
  <c r="F62" i="24"/>
  <c r="E62" i="24"/>
  <c r="L61" i="24"/>
  <c r="H61" i="24" s="1"/>
  <c r="I61" i="24"/>
  <c r="G61" i="24"/>
  <c r="F61" i="24"/>
  <c r="E61" i="24"/>
  <c r="L60" i="24"/>
  <c r="H60" i="24" s="1"/>
  <c r="I60" i="24" s="1"/>
  <c r="G60" i="24"/>
  <c r="F60" i="24"/>
  <c r="E60" i="24"/>
  <c r="L59" i="24"/>
  <c r="H59" i="24" s="1"/>
  <c r="I59" i="24"/>
  <c r="G59" i="24"/>
  <c r="F59" i="24"/>
  <c r="E59" i="24"/>
  <c r="L58" i="24"/>
  <c r="H58" i="24" s="1"/>
  <c r="G58" i="24"/>
  <c r="F58" i="24"/>
  <c r="E58" i="24"/>
  <c r="L57" i="24"/>
  <c r="H57" i="24" s="1"/>
  <c r="I57" i="24"/>
  <c r="G57" i="24"/>
  <c r="F57" i="24"/>
  <c r="E57" i="24"/>
  <c r="L56" i="24"/>
  <c r="H56" i="24" s="1"/>
  <c r="I56" i="24" s="1"/>
  <c r="G56" i="24"/>
  <c r="F56" i="24"/>
  <c r="E56" i="24"/>
  <c r="L55" i="24"/>
  <c r="H55" i="24" s="1"/>
  <c r="I55" i="24"/>
  <c r="G55" i="24"/>
  <c r="F55" i="24"/>
  <c r="E55" i="24"/>
  <c r="L54" i="24"/>
  <c r="H54" i="24" s="1"/>
  <c r="I54" i="24" s="1"/>
  <c r="G54" i="24"/>
  <c r="F54" i="24"/>
  <c r="E54" i="24"/>
  <c r="L53" i="24"/>
  <c r="H53" i="24" s="1"/>
  <c r="I53" i="24"/>
  <c r="G53" i="24"/>
  <c r="F53" i="24"/>
  <c r="E53" i="24"/>
  <c r="L52" i="24"/>
  <c r="H52" i="24" s="1"/>
  <c r="I52" i="24" s="1"/>
  <c r="G52" i="24"/>
  <c r="F52" i="24"/>
  <c r="E52" i="24"/>
  <c r="L51" i="24"/>
  <c r="H51" i="24" s="1"/>
  <c r="I51" i="24"/>
  <c r="G51" i="24"/>
  <c r="F51" i="24"/>
  <c r="E51" i="24"/>
  <c r="I44" i="24"/>
  <c r="F44" i="24"/>
  <c r="C44" i="24"/>
  <c r="M44" i="24" s="1"/>
  <c r="B44" i="24"/>
  <c r="D44" i="24" s="1"/>
  <c r="M43" i="24"/>
  <c r="G43" i="24"/>
  <c r="E43" i="24"/>
  <c r="C43" i="24"/>
  <c r="I43" i="24" s="1"/>
  <c r="B43" i="24"/>
  <c r="J43" i="24" s="1"/>
  <c r="I42" i="24"/>
  <c r="F42" i="24"/>
  <c r="C42" i="24"/>
  <c r="M42" i="24" s="1"/>
  <c r="B42" i="24"/>
  <c r="D42" i="24" s="1"/>
  <c r="M41" i="24"/>
  <c r="J41" i="24"/>
  <c r="G41" i="24"/>
  <c r="E41" i="24"/>
  <c r="C41" i="24"/>
  <c r="I41" i="24" s="1"/>
  <c r="B41" i="24"/>
  <c r="I40" i="24"/>
  <c r="F40" i="24"/>
  <c r="C40" i="24"/>
  <c r="M40" i="24" s="1"/>
  <c r="B40" i="24"/>
  <c r="D40" i="24" s="1"/>
  <c r="M36" i="24"/>
  <c r="L36" i="24"/>
  <c r="K36" i="24"/>
  <c r="J36" i="24"/>
  <c r="I36" i="24"/>
  <c r="H36" i="24"/>
  <c r="G36" i="24"/>
  <c r="F36" i="24"/>
  <c r="E36" i="24"/>
  <c r="D36" i="24"/>
  <c r="D27" i="24"/>
  <c r="C9" i="24"/>
  <c r="L57" i="15"/>
  <c r="K57" i="15"/>
  <c r="C38" i="24"/>
  <c r="C37" i="24"/>
  <c r="C35" i="24"/>
  <c r="C34" i="24"/>
  <c r="C33" i="24"/>
  <c r="C32" i="24"/>
  <c r="C31" i="24"/>
  <c r="C30" i="24"/>
  <c r="C29" i="24"/>
  <c r="C28" i="24"/>
  <c r="C27" i="24"/>
  <c r="C26" i="24"/>
  <c r="C25" i="24"/>
  <c r="C24" i="24"/>
  <c r="C23" i="24"/>
  <c r="C22" i="24"/>
  <c r="C21" i="24"/>
  <c r="C20" i="24"/>
  <c r="C19" i="24"/>
  <c r="C18" i="24"/>
  <c r="G18" i="24" s="1"/>
  <c r="C17" i="24"/>
  <c r="C16" i="24"/>
  <c r="C15" i="24"/>
  <c r="C8" i="24"/>
  <c r="C7" i="24"/>
  <c r="B38" i="24"/>
  <c r="B37" i="24"/>
  <c r="B35" i="24"/>
  <c r="B34" i="24"/>
  <c r="B33" i="24"/>
  <c r="B32" i="24"/>
  <c r="B31" i="24"/>
  <c r="B30" i="24"/>
  <c r="B29" i="24"/>
  <c r="B28" i="24"/>
  <c r="B27" i="24"/>
  <c r="B26" i="24"/>
  <c r="B25" i="24"/>
  <c r="B24" i="24"/>
  <c r="B23" i="24"/>
  <c r="B22" i="24"/>
  <c r="B21" i="24"/>
  <c r="B20" i="24"/>
  <c r="D20" i="24" s="1"/>
  <c r="B19" i="24"/>
  <c r="B18" i="24"/>
  <c r="B17" i="24"/>
  <c r="B16" i="24"/>
  <c r="B15" i="24"/>
  <c r="B9" i="24"/>
  <c r="B8" i="24"/>
  <c r="B7" i="24"/>
  <c r="G29" i="24" l="1"/>
  <c r="M29" i="24"/>
  <c r="E29" i="24"/>
  <c r="I29" i="24"/>
  <c r="L29" i="24"/>
  <c r="F9" i="24"/>
  <c r="J9" i="24"/>
  <c r="K9" i="24"/>
  <c r="H9" i="24"/>
  <c r="D9" i="24"/>
  <c r="K8" i="24"/>
  <c r="J8" i="24"/>
  <c r="F8" i="24"/>
  <c r="H8" i="24"/>
  <c r="D8" i="24"/>
  <c r="F21" i="24"/>
  <c r="J21" i="24"/>
  <c r="H21" i="24"/>
  <c r="D21" i="24"/>
  <c r="K21" i="24"/>
  <c r="K34" i="24"/>
  <c r="J34" i="24"/>
  <c r="F34" i="24"/>
  <c r="H34" i="24"/>
  <c r="D34" i="24"/>
  <c r="G9" i="24"/>
  <c r="M9" i="24"/>
  <c r="E9" i="24"/>
  <c r="I9" i="24"/>
  <c r="L9" i="24"/>
  <c r="F25" i="24"/>
  <c r="J25" i="24"/>
  <c r="K25" i="24"/>
  <c r="D25" i="24"/>
  <c r="K28" i="24"/>
  <c r="J28" i="24"/>
  <c r="F28" i="24"/>
  <c r="H28" i="24"/>
  <c r="D28" i="24"/>
  <c r="G23" i="24"/>
  <c r="M23" i="24"/>
  <c r="E23" i="24"/>
  <c r="I23" i="24"/>
  <c r="L23" i="24"/>
  <c r="G27" i="24"/>
  <c r="M27" i="24"/>
  <c r="E27" i="24"/>
  <c r="I27" i="24"/>
  <c r="L27" i="24"/>
  <c r="I30" i="24"/>
  <c r="M30" i="24"/>
  <c r="E30" i="24"/>
  <c r="G30" i="24"/>
  <c r="M38" i="24"/>
  <c r="E38" i="24"/>
  <c r="L38" i="24"/>
  <c r="G38" i="24"/>
  <c r="K18" i="24"/>
  <c r="J18" i="24"/>
  <c r="F18" i="24"/>
  <c r="H18" i="24"/>
  <c r="D18" i="24"/>
  <c r="D38" i="24"/>
  <c r="K38" i="24"/>
  <c r="J38" i="24"/>
  <c r="H38" i="24"/>
  <c r="F38" i="24"/>
  <c r="K16" i="24"/>
  <c r="J16" i="24"/>
  <c r="F16" i="24"/>
  <c r="D16" i="24"/>
  <c r="K22" i="24"/>
  <c r="J22" i="24"/>
  <c r="F22" i="24"/>
  <c r="H22" i="24"/>
  <c r="D22" i="24"/>
  <c r="K32" i="24"/>
  <c r="J32" i="24"/>
  <c r="F32" i="24"/>
  <c r="D32" i="24"/>
  <c r="B45" i="24"/>
  <c r="B39" i="24"/>
  <c r="G17" i="24"/>
  <c r="M17" i="24"/>
  <c r="E17" i="24"/>
  <c r="I17" i="24"/>
  <c r="L17" i="24"/>
  <c r="I34" i="24"/>
  <c r="M34" i="24"/>
  <c r="E34" i="24"/>
  <c r="L34" i="24"/>
  <c r="H16" i="24"/>
  <c r="L30" i="24"/>
  <c r="K74" i="24"/>
  <c r="J74" i="24"/>
  <c r="I74" i="24"/>
  <c r="G33" i="24"/>
  <c r="M33" i="24"/>
  <c r="E33" i="24"/>
  <c r="I33" i="24"/>
  <c r="L33" i="24"/>
  <c r="F7" i="24"/>
  <c r="J7" i="24"/>
  <c r="K7" i="24"/>
  <c r="H7" i="24"/>
  <c r="F19" i="24"/>
  <c r="J19" i="24"/>
  <c r="K19" i="24"/>
  <c r="H19" i="24"/>
  <c r="D19" i="24"/>
  <c r="F35" i="24"/>
  <c r="J35" i="24"/>
  <c r="K35" i="24"/>
  <c r="H35" i="24"/>
  <c r="D35" i="24"/>
  <c r="C14" i="24"/>
  <c r="C6" i="24"/>
  <c r="G21" i="24"/>
  <c r="M21" i="24"/>
  <c r="E21" i="24"/>
  <c r="I21" i="24"/>
  <c r="I24" i="24"/>
  <c r="M24" i="24"/>
  <c r="E24" i="24"/>
  <c r="L24" i="24"/>
  <c r="G24" i="24"/>
  <c r="I28" i="24"/>
  <c r="M28" i="24"/>
  <c r="E28" i="24"/>
  <c r="G28" i="24"/>
  <c r="L28" i="24"/>
  <c r="H32" i="24"/>
  <c r="K58" i="24"/>
  <c r="J58" i="24"/>
  <c r="I58" i="24"/>
  <c r="F23" i="24"/>
  <c r="J23" i="24"/>
  <c r="D23" i="24"/>
  <c r="H23" i="24"/>
  <c r="K26" i="24"/>
  <c r="J26" i="24"/>
  <c r="F26" i="24"/>
  <c r="H26" i="24"/>
  <c r="D26" i="24"/>
  <c r="F29" i="24"/>
  <c r="J29" i="24"/>
  <c r="K29" i="24"/>
  <c r="H29" i="24"/>
  <c r="D29" i="24"/>
  <c r="I18" i="24"/>
  <c r="M18" i="24"/>
  <c r="E18" i="24"/>
  <c r="L18" i="24"/>
  <c r="G31" i="24"/>
  <c r="M31" i="24"/>
  <c r="E31" i="24"/>
  <c r="I31" i="24"/>
  <c r="L31" i="24"/>
  <c r="G35" i="24"/>
  <c r="M35" i="24"/>
  <c r="E35" i="24"/>
  <c r="I35" i="24"/>
  <c r="L35" i="24"/>
  <c r="C45" i="24"/>
  <c r="C39" i="24"/>
  <c r="G34" i="24"/>
  <c r="F31" i="24"/>
  <c r="J31" i="24"/>
  <c r="K31" i="24"/>
  <c r="H31" i="24"/>
  <c r="D31" i="24"/>
  <c r="I16" i="24"/>
  <c r="M16" i="24"/>
  <c r="E16" i="24"/>
  <c r="L16" i="24"/>
  <c r="G16" i="24"/>
  <c r="F17" i="24"/>
  <c r="J17" i="24"/>
  <c r="K17" i="24"/>
  <c r="H17" i="24"/>
  <c r="D17" i="24"/>
  <c r="K20" i="24"/>
  <c r="J20" i="24"/>
  <c r="F20" i="24"/>
  <c r="H20" i="24"/>
  <c r="F33" i="24"/>
  <c r="J33" i="24"/>
  <c r="K33" i="24"/>
  <c r="H33" i="24"/>
  <c r="D33" i="24"/>
  <c r="H37" i="24"/>
  <c r="D37" i="24"/>
  <c r="K37" i="24"/>
  <c r="J37" i="24"/>
  <c r="F37" i="24"/>
  <c r="I8" i="24"/>
  <c r="M8" i="24"/>
  <c r="E8" i="24"/>
  <c r="G8" i="24"/>
  <c r="L8" i="24"/>
  <c r="G25" i="24"/>
  <c r="M25" i="24"/>
  <c r="E25" i="24"/>
  <c r="I25" i="24"/>
  <c r="L25" i="24"/>
  <c r="L21" i="24"/>
  <c r="F15" i="24"/>
  <c r="J15" i="24"/>
  <c r="K15" i="24"/>
  <c r="H15" i="24"/>
  <c r="D15" i="24"/>
  <c r="B14" i="24"/>
  <c r="B6" i="24"/>
  <c r="K24" i="24"/>
  <c r="J24" i="24"/>
  <c r="F24" i="24"/>
  <c r="H24" i="24"/>
  <c r="D24" i="24"/>
  <c r="K30" i="24"/>
  <c r="J30" i="24"/>
  <c r="F30" i="24"/>
  <c r="D30" i="24"/>
  <c r="H30" i="24"/>
  <c r="G15" i="24"/>
  <c r="M15" i="24"/>
  <c r="E15" i="24"/>
  <c r="I15" i="24"/>
  <c r="L15" i="24"/>
  <c r="G19" i="24"/>
  <c r="M19" i="24"/>
  <c r="E19" i="24"/>
  <c r="I19" i="24"/>
  <c r="L19" i="24"/>
  <c r="I22" i="24"/>
  <c r="M22" i="24"/>
  <c r="E22" i="24"/>
  <c r="L22" i="24"/>
  <c r="G22" i="24"/>
  <c r="I32" i="24"/>
  <c r="M32" i="24"/>
  <c r="E32" i="24"/>
  <c r="L32" i="24"/>
  <c r="G32" i="24"/>
  <c r="I37" i="24"/>
  <c r="G37" i="24"/>
  <c r="L37" i="24"/>
  <c r="M37" i="24"/>
  <c r="E37" i="24"/>
  <c r="K23" i="24"/>
  <c r="I20" i="24"/>
  <c r="M20" i="24"/>
  <c r="E20" i="24"/>
  <c r="L20" i="24"/>
  <c r="G20" i="24"/>
  <c r="F27" i="24"/>
  <c r="J27" i="24"/>
  <c r="K27" i="24"/>
  <c r="H27" i="24"/>
  <c r="G7" i="24"/>
  <c r="M7" i="24"/>
  <c r="E7" i="24"/>
  <c r="I7" i="24"/>
  <c r="L7" i="24"/>
  <c r="I26" i="24"/>
  <c r="M26" i="24"/>
  <c r="E26" i="24"/>
  <c r="L26" i="24"/>
  <c r="G26" i="24"/>
  <c r="D7" i="24"/>
  <c r="H25" i="24"/>
  <c r="I38" i="24"/>
  <c r="K66" i="24"/>
  <c r="J66" i="24"/>
  <c r="I66" i="24"/>
  <c r="K53" i="24"/>
  <c r="J53" i="24"/>
  <c r="K61" i="24"/>
  <c r="J61" i="24"/>
  <c r="K69" i="24"/>
  <c r="J69" i="24"/>
  <c r="H41" i="24"/>
  <c r="F41" i="24"/>
  <c r="D41" i="24"/>
  <c r="K41" i="24"/>
  <c r="K55" i="24"/>
  <c r="J55" i="24"/>
  <c r="K63" i="24"/>
  <c r="J63" i="24"/>
  <c r="K71" i="24"/>
  <c r="J71" i="24"/>
  <c r="K52" i="24"/>
  <c r="J52" i="24"/>
  <c r="K60" i="24"/>
  <c r="J60" i="24"/>
  <c r="K68" i="24"/>
  <c r="J68" i="24"/>
  <c r="H43" i="24"/>
  <c r="F43" i="24"/>
  <c r="D43" i="24"/>
  <c r="K43" i="24"/>
  <c r="K57" i="24"/>
  <c r="J57" i="24"/>
  <c r="K65" i="24"/>
  <c r="J65" i="24"/>
  <c r="K73" i="24"/>
  <c r="J73" i="24"/>
  <c r="K54" i="24"/>
  <c r="J54" i="24"/>
  <c r="K62" i="24"/>
  <c r="J62" i="24"/>
  <c r="K70" i="24"/>
  <c r="J70" i="24"/>
  <c r="I77" i="24"/>
  <c r="K51" i="24"/>
  <c r="J51" i="24"/>
  <c r="K59" i="24"/>
  <c r="J59" i="24"/>
  <c r="K67" i="24"/>
  <c r="J67" i="24"/>
  <c r="K75" i="24"/>
  <c r="J75" i="24"/>
  <c r="K56" i="24"/>
  <c r="J56" i="24"/>
  <c r="K64" i="24"/>
  <c r="J64" i="24"/>
  <c r="K72" i="24"/>
  <c r="J72" i="24"/>
  <c r="G40" i="24"/>
  <c r="G42" i="24"/>
  <c r="G44" i="24"/>
  <c r="H40" i="24"/>
  <c r="L41" i="24"/>
  <c r="H42" i="24"/>
  <c r="L43" i="24"/>
  <c r="H44" i="24"/>
  <c r="J40" i="24"/>
  <c r="J42" i="24"/>
  <c r="J44" i="24"/>
  <c r="K40" i="24"/>
  <c r="K42" i="24"/>
  <c r="K44" i="24"/>
  <c r="L40" i="24"/>
  <c r="L42" i="24"/>
  <c r="L44" i="24"/>
  <c r="E40" i="24"/>
  <c r="E42" i="24"/>
  <c r="E44" i="24"/>
  <c r="J77" i="24" l="1"/>
  <c r="K77" i="24"/>
  <c r="K6" i="24"/>
  <c r="J6" i="24"/>
  <c r="F6" i="24"/>
  <c r="H6" i="24"/>
  <c r="D6" i="24"/>
  <c r="I39" i="24"/>
  <c r="G39" i="24"/>
  <c r="L39" i="24"/>
  <c r="M39" i="24"/>
  <c r="E39" i="24"/>
  <c r="I6" i="24"/>
  <c r="M6" i="24"/>
  <c r="E6" i="24"/>
  <c r="L6" i="24"/>
  <c r="G6" i="24"/>
  <c r="K14" i="24"/>
  <c r="J14" i="24"/>
  <c r="F14" i="24"/>
  <c r="D14" i="24"/>
  <c r="H14" i="24"/>
  <c r="I45" i="24"/>
  <c r="G45" i="24"/>
  <c r="L45" i="24"/>
  <c r="E45" i="24"/>
  <c r="M45" i="24"/>
  <c r="I14" i="24"/>
  <c r="M14" i="24"/>
  <c r="E14" i="24"/>
  <c r="G14" i="24"/>
  <c r="L14" i="24"/>
  <c r="H39" i="24"/>
  <c r="F39" i="24"/>
  <c r="D39" i="24"/>
  <c r="K39" i="24"/>
  <c r="J39" i="24"/>
  <c r="I79" i="24"/>
  <c r="H45" i="24"/>
  <c r="F45" i="24"/>
  <c r="D45" i="24"/>
  <c r="K45" i="24"/>
  <c r="J45" i="24"/>
  <c r="J79" i="24" l="1"/>
  <c r="J78" i="24"/>
  <c r="I78" i="24"/>
  <c r="K79" i="24"/>
  <c r="K78" i="24"/>
  <c r="I83" i="24" l="1"/>
  <c r="I82" i="24"/>
  <c r="I81" i="24"/>
</calcChain>
</file>

<file path=xl/sharedStrings.xml><?xml version="1.0" encoding="utf-8"?>
<sst xmlns="http://schemas.openxmlformats.org/spreadsheetml/2006/main" count="1722" uniqueCount="520">
  <si>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</si>
  <si>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</si>
  <si>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</si>
  <si>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</si>
  <si>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</si>
  <si>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</si>
  <si>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</si>
  <si>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</si>
  <si>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</si>
  <si>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</si>
  <si>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</si>
  <si>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</si>
  <si>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</si>
  <si>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Wartburgkreis (16063)</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</si>
  <si>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</si>
  <si>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</si>
  <si>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</si>
  <si>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</si>
  <si>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</si>
  <si>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</si>
  <si>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</si>
  <si>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</si>
  <si>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</si>
  <si>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</si>
  <si>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</si>
  <si>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</si>
  <si>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</si>
  <si>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</si>
  <si>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Ost</t>
  </si>
  <si>
    <t>Storkower Straße 120</t>
  </si>
  <si>
    <t>10407 Berlin</t>
  </si>
  <si>
    <t>E-Mail:</t>
  </si>
  <si>
    <t>Statistik-Service-Ost@arbeitsagentur.de</t>
  </si>
  <si>
    <t>Hotline:</t>
  </si>
  <si>
    <t>030/555599-7373</t>
  </si>
  <si>
    <t>Fax:</t>
  </si>
  <si>
    <t>030/555599-7375</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</si>
  <si>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</si>
  <si>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</si>
  <si>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</si>
  <si>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</si>
  <si>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</si>
  <si>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</si>
  <si>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</si>
  <si>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</si>
  <si>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</si>
  <si>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</si>
  <si>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</si>
  <si>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</si>
  <si>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</si>
  <si>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</si>
  <si>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</si>
  <si>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</si>
  <si>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</si>
  <si>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</si>
  <si>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</si>
  <si>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</si>
  <si>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</si>
  <si>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</si>
  <si>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</si>
  <si>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</si>
  <si>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</si>
  <si>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</si>
  <si>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</si>
  <si>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</si>
  <si>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</si>
  <si>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</si>
  <si>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</si>
  <si>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</si>
  <si>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</si>
  <si>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</si>
  <si>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</si>
  <si>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</si>
  <si>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</si>
  <si>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</si>
  <si>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</si>
  <si>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</si>
  <si>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</si>
  <si>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</si>
  <si>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</si>
  <si>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</si>
  <si>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</si>
  <si>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</si>
  <si>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</si>
  <si>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</si>
  <si>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</si>
  <si>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</si>
  <si>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</si>
  <si>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</si>
  <si>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</si>
  <si>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</si>
  <si>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</si>
  <si>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Wartburgkreis (16063);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</si>
  <si>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</si>
  <si>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</si>
  <si>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</si>
  <si>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</si>
  <si>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</si>
  <si>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</si>
  <si>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</si>
  <si>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</si>
  <si>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</si>
  <si>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</si>
  <si>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</si>
  <si>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</si>
  <si>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</si>
  <si>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</si>
  <si>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</si>
  <si>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</si>
  <si>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</si>
  <si>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</si>
  <si>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</si>
  <si>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</si>
  <si>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</si>
  <si>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</si>
  <si>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</si>
  <si>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</si>
  <si>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</si>
  <si>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</si>
  <si>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</si>
  <si>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</si>
  <si>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</si>
  <si>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</si>
  <si>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</si>
  <si>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</si>
  <si>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</si>
  <si>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</si>
  <si>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</si>
  <si>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</si>
  <si>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Bundesland Thüringen</t>
  </si>
  <si>
    <t>Ostdeutschland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</si>
  <si>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</si>
  <si>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</si>
  <si>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</si>
  <si>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</si>
  <si>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</si>
  <si>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</si>
  <si>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</si>
  <si>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</si>
  <si>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</si>
  <si>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</si>
  <si>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</si>
  <si>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</si>
  <si>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</si>
  <si>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</si>
  <si>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</si>
  <si>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</si>
  <si>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</si>
  <si>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</si>
  <si>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</si>
  <si>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</si>
  <si>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</si>
  <si>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</si>
  <si>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</si>
  <si>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</si>
  <si>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</si>
  <si>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</si>
  <si>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</si>
  <si>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</si>
  <si>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</si>
  <si>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</si>
  <si>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</si>
  <si>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</si>
  <si>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</si>
  <si>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</si>
  <si>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</si>
  <si>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</si>
  <si>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</si>
  <si>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</si>
  <si>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</si>
  <si>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</si>
  <si>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</si>
  <si>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</si>
  <si>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</si>
  <si>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</si>
  <si>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</si>
  <si>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</si>
  <si>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</si>
  <si>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</si>
  <si>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</si>
  <si>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</si>
  <si>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</si>
  <si>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</si>
  <si>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Wartburgkreis (16063)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</si>
  <si>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</si>
  <si>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</si>
  <si>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</si>
  <si>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</si>
  <si>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</si>
  <si>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</si>
  <si>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</si>
  <si>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</si>
  <si>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</si>
  <si>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</si>
  <si>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</si>
  <si>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</si>
  <si>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</si>
  <si>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</si>
  <si>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</si>
  <si>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</si>
  <si>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</si>
  <si>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</si>
  <si>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</si>
  <si>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</si>
  <si>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</si>
  <si>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</si>
  <si>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</si>
  <si>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</si>
  <si>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</si>
  <si>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</si>
  <si>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</si>
  <si>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</si>
  <si>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</si>
  <si>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</si>
  <si>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</si>
  <si>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</si>
  <si>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</si>
  <si>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</si>
  <si>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</si>
  <si>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</si>
  <si>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</si>
  <si>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</si>
  <si>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</si>
  <si>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</si>
  <si>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</si>
  <si>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</si>
  <si>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</si>
  <si>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</si>
  <si>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</si>
  <si>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</si>
  <si>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</si>
  <si>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</si>
  <si>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</si>
  <si>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</si>
  <si>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</si>
  <si>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</si>
  <si>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</si>
  <si>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</si>
  <si>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</si>
  <si>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</si>
  <si>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</si>
  <si>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</si>
  <si>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</si>
  <si>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</si>
  <si>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</si>
  <si>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</si>
  <si>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</si>
  <si>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</si>
  <si>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</si>
  <si>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</si>
  <si>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</si>
  <si>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</si>
  <si>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</si>
  <si>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</si>
  <si>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</si>
  <si>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</si>
  <si>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</si>
  <si>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</si>
  <si>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</si>
  <si>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</si>
  <si>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</si>
  <si>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</si>
  <si>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</si>
  <si>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</si>
  <si>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</si>
  <si>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</si>
  <si>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</si>
  <si>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</si>
  <si>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</si>
  <si>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</si>
  <si>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</si>
  <si>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</si>
  <si>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</si>
  <si>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</si>
  <si>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</si>
  <si>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</si>
  <si>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</si>
  <si>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</si>
  <si>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</si>
  <si>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</si>
  <si>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</si>
  <si>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</si>
  <si>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</si>
  <si>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</si>
  <si>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</si>
  <si>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</si>
  <si>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</si>
  <si>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</si>
  <si>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</si>
  <si>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</si>
  <si>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</si>
  <si>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</si>
  <si>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</si>
  <si>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</si>
  <si>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</si>
  <si>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</si>
  <si>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</si>
  <si>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</si>
  <si>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</si>
  <si>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</si>
  <si>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</si>
  <si>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</si>
  <si>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</si>
  <si>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</si>
  <si>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</si>
  <si>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</si>
  <si>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</si>
  <si>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</si>
  <si>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</si>
  <si>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</si>
  <si>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</si>
  <si>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</si>
  <si>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</si>
  <si>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</si>
  <si>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</si>
  <si>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</si>
  <si>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</si>
  <si>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</si>
  <si>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</si>
  <si>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</si>
  <si>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</si>
  <si>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</si>
  <si>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</si>
  <si>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</si>
  <si>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</si>
  <si>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</si>
  <si>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</si>
  <si>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</si>
  <si>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</si>
  <si>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</si>
  <si>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</si>
  <si>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</si>
  <si>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</si>
  <si>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</si>
  <si>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</si>
  <si>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</si>
  <si>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</si>
  <si>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</si>
  <si>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</si>
  <si>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</si>
  <si>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</si>
  <si>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</si>
  <si>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</si>
  <si>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</si>
  <si>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</si>
  <si>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</si>
  <si>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</si>
  <si>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</si>
  <si>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</si>
  <si>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</si>
  <si>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</si>
  <si>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</si>
  <si>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</si>
  <si>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</si>
  <si>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</si>
  <si>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</si>
  <si>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</si>
  <si>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</si>
  <si>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</si>
  <si>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</si>
  <si>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</si>
  <si>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</si>
  <si>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</si>
  <si>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</si>
  <si>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</si>
  <si>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</si>
  <si>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</si>
  <si>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</si>
  <si>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</si>
  <si>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</si>
  <si>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</si>
  <si>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</si>
  <si>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</si>
  <si>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Wartburgkreis (16063);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</si>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</sst>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1">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164" fontId="16" fillId="0" borderId="0" xfId="12" applyNumberFormat="1" applyFont="1" applyFill="1" applyBorder="1" applyAlignment="1">
      <alignment horizontal="left"/>
    </xf>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9" fillId="0" borderId="0" xfId="4" applyFont="1" applyFill="1" applyBorder="1" applyAlignment="1">
      <alignment horizontal="left" wrapText="1"/>
    </xf>
    <xf numFmtId="0" fontId="3" fillId="0" borderId="0" xfId="3"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3" applyFont="1" applyFill="1" applyBorder="1" applyAlignment="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5" fillId="0" borderId="0" xfId="5" applyFont="1" applyFill="1" applyBorder="1" applyAlignment="1">
      <alignment horizontal="left"/>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3" fillId="0" borderId="0" xfId="4" applyFont="1" applyBorder="1" applyAlignment="1">
      <alignment horizontal="left"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64" fontId="16" fillId="0" borderId="6" xfId="4" applyNumberFormat="1" applyFont="1" applyBorder="1" applyAlignment="1">
      <alignment horizontal="center" vertical="top"/>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49" fontId="16" fillId="0" borderId="0" xfId="9" applyNumberFormat="1" applyFont="1" applyFill="1" applyBorder="1" applyAlignment="1"/>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7" fillId="0" borderId="0" xfId="4" applyFont="1" applyAlignment="1">
      <alignment wrapText="1"/>
    </xf>
    <xf numFmtId="0" fontId="34" fillId="0" borderId="0" xfId="6" applyFont="1" applyAlignment="1" applyProtection="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9" xfId="4" applyFont="1" applyBorder="1" applyAlignment="1">
      <alignment horizontal="center" vertical="center"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0" fontId="3" fillId="0" borderId="0" xfId="4" applyNumberFormat="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15" fillId="0" borderId="0" xfId="21" applyFill="1" applyAlignment="1" applyProtection="1"/>
    <xf numFmtId="0" fontId="15" fillId="0" borderId="0" xfId="21" applyFill="1" applyAlignment="1" applyProtection="1">
      <alignment horizontal="left"/>
    </xf>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xf numFmtId="0" fontId="15" fillId="0" borderId="0" xfId="21" applyAlignment="1" applyProtection="1">
      <alignment horizontal="left" wrapText="1" indent="2"/>
    </xf>
    <xf numFmtId="0" fontId="3" fillId="0" borderId="0" xfId="4" applyFont="1" applyAlignment="1">
      <alignment horizontal="left" wrapText="1"/>
    </xf>
    <xf numFmtId="0" fontId="3" fillId="0" borderId="0" xfId="4"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{EB56BF85-2194-4447-A728-E37C34FE64AE}</c15:txfldGUID>
                      <c15:f>Daten_Diagramme!$D$6</c15:f>
                      <c15:dlblFieldTableCache>
                        <c:ptCount val="1"/>
                        <c:pt idx="0">
                          <c:v>0.2</c:v>
                        </c:pt>
                      </c15:dlblFieldTableCache>
                    </c15:dlblFTEntry>
                  </c15:dlblFieldTable>
                  <c15:showDataLabelsRange val="0"/>
                </c:ext>
                <c:ext xmlns:c16="http://schemas.microsoft.com/office/drawing/2014/chart" uri="{C3380CC4-5D6E-409C-BE32-E72D297353CC}">
                  <c16:uniqueId val="{00000000-ABAF-46D1-80A8-FC6373F7DF9B}"/>
                </c:ext>
              </c:extLst>
            </c:dLbl>
            <c:dLbl>
              <c:idx val="1"/>
              <c:tx>
                <c:strRef>
                  <c:f>Daten_Diagramme!$D$7</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{34B1065A-106F-46D0-A277-776D1B60A5BD}</c15:txfldGUID>
                      <c15:f>Daten_Diagramme!$D$7</c15:f>
                      <c15:dlblFieldTableCache>
                        <c:ptCount val="1"/>
                        <c:pt idx="0">
                          <c:v>-0.5</c:v>
                        </c:pt>
                      </c15:dlblFieldTableCache>
                    </c15:dlblFTEntry>
                  </c15:dlblFieldTable>
                  <c15:showDataLabelsRange val="0"/>
                </c:ext>
                <c:ext xmlns:c16="http://schemas.microsoft.com/office/drawing/2014/chart" uri="{C3380CC4-5D6E-409C-BE32-E72D297353CC}">
                  <c16:uniqueId val="{00000001-ABAF-46D1-80A8-FC6373F7DF9B}"/>
                </c:ext>
              </c:extLst>
            </c:dLbl>
            <c:dLbl>
              <c:idx val="2"/>
              <c:tx>
                <c:strRef>
                  <c:f>Daten_Diagramme!$D$8</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{0EA0C6A1-FEC3-431E-8EDD-E7E32F84BC9F}</c15:txfldGUID>
                      <c15:f>Daten_Diagramme!$D$8</c15:f>
                      <c15:dlblFieldTableCache>
                        <c:ptCount val="1"/>
                        <c:pt idx="0">
                          <c:v>1.0</c:v>
                        </c:pt>
                      </c15:dlblFieldTableCache>
                    </c15:dlblFTEntry>
                  </c15:dlblFieldTable>
                  <c15:showDataLabelsRange val="0"/>
                </c:ext>
                <c:ext xmlns:c16="http://schemas.microsoft.com/office/drawing/2014/chart" uri="{C3380CC4-5D6E-409C-BE32-E72D297353CC}">
                  <c16:uniqueId val="{00000002-ABAF-46D1-80A8-FC6373F7DF9B}"/>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{E33D9821-E98C-4E89-BCB6-20778EA8E988}</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ABAF-46D1-80A8-FC6373F7DF9B}"/>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0.18474403228158881</c:v>
                </c:pt>
                <c:pt idx="1">
                  <c:v>-0.4752160751981519</c:v>
                </c:pt>
                <c:pt idx="2">
                  <c:v>0.95490282911153723</c:v>
                </c:pt>
                <c:pt idx="3">
                  <c:v>1.0875687030768</c:v>
                </c:pt>
              </c:numCache>
            </c:numRef>
          </c:val>
          <c:extLst>
            <c:ext xmlns:c16="http://schemas.microsoft.com/office/drawing/2014/chart" uri="{C3380CC4-5D6E-409C-BE32-E72D297353CC}">
              <c16:uniqueId val="{00000004-ABAF-46D1-80A8-FC6373F7DF9B}"/>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{1A0392A7-5A00-469E-80DE-C9C1B2322BA0}</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ABAF-46D1-80A8-FC6373F7DF9B}"/>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{38EDFC29-7999-4177-B0E8-AEA8390055EA}</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ABAF-46D1-80A8-FC6373F7DF9B}"/>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{65127F5B-DB1E-4254-A14F-038A39145395}</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ABAF-46D1-80A8-FC6373F7DF9B}"/>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{05BC8C7F-76D2-4827-8379-8D94239753FD}</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ABAF-46D1-80A8-FC6373F7DF9B}"/>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ABAF-46D1-80A8-FC6373F7DF9B}"/>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ABAF-46D1-80A8-FC6373F7DF9B}"/>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-5.6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{273773F9-0DB3-40AC-A4D0-9EF2EF7D13A4}</c15:txfldGUID>
                      <c15:f>Daten_Diagramme!$E$6</c15:f>
                      <c15:dlblFieldTableCache>
                        <c:ptCount val="1"/>
                        <c:pt idx="0">
                          <c:v>-5.6</c:v>
                        </c:pt>
                      </c15:dlblFieldTableCache>
                    </c15:dlblFTEntry>
                  </c15:dlblFieldTable>
                  <c15:showDataLabelsRange val="0"/>
                </c:ext>
                <c:ext xmlns:c16="http://schemas.microsoft.com/office/drawing/2014/chart" uri="{C3380CC4-5D6E-409C-BE32-E72D297353CC}">
                  <c16:uniqueId val="{00000000-7DB3-464E-AF4C-630FDC05C306}"/>
                </c:ext>
              </c:extLst>
            </c:dLbl>
            <c:dLbl>
              <c:idx val="1"/>
              <c:tx>
                <c:strRef>
                  <c:f>Daten_Diagramme!$E$7</c:f>
                  <c:strCache>
                    <c:ptCount val="1"/>
                    <c:pt idx="0">
                      <c:v>-3.4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{5C3B986B-AEAB-43A3-ACCA-67597A471086}</c15:txfldGUID>
                      <c15:f>Daten_Diagramme!$E$7</c15:f>
                      <c15:dlblFieldTableCache>
                        <c:ptCount val="1"/>
                        <c:pt idx="0">
                          <c:v>-3.4</c:v>
                        </c:pt>
                      </c15:dlblFieldTableCache>
                    </c15:dlblFTEntry>
                  </c15:dlblFieldTable>
                  <c15:showDataLabelsRange val="0"/>
                </c:ext>
                <c:ext xmlns:c16="http://schemas.microsoft.com/office/drawing/2014/chart" uri="{C3380CC4-5D6E-409C-BE32-E72D297353CC}">
                  <c16:uniqueId val="{00000001-7DB3-464E-AF4C-630FDC05C306}"/>
                </c:ext>
              </c:extLst>
            </c:dLbl>
            <c:dLbl>
              <c:idx val="2"/>
              <c:tx>
                <c:strRef>
                  <c:f>Daten_Diagramme!$E$8</c:f>
                  <c:strCache>
                    <c:ptCount val="1"/>
                    <c:pt idx="0">
                      <c:v>-3.6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{2E921995-251B-4D15-8F0C-85A71565A11A}</c15:txfldGUID>
                      <c15:f>Daten_Diagramme!$E$8</c15:f>
                      <c15:dlblFieldTableCache>
                        <c:ptCount val="1"/>
                        <c:pt idx="0">
                          <c:v>-3.6</c:v>
                        </c:pt>
                      </c15:dlblFieldTableCache>
                    </c15:dlblFTEntry>
                  </c15:dlblFieldTable>
                  <c15:showDataLabelsRange val="0"/>
                </c:ext>
                <c:ext xmlns:c16="http://schemas.microsoft.com/office/drawing/2014/chart" uri="{C3380CC4-5D6E-409C-BE32-E72D297353CC}">
                  <c16:uniqueId val="{00000002-7DB3-464E-AF4C-630FDC05C306}"/>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{D432D9E9-5097-4C6F-8B5C-4ADCF0E7408E}</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7DB3-464E-AF4C-630FDC05C306}"/>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-5.631003643590593</c:v>
                </c:pt>
                <c:pt idx="1">
                  <c:v>-3.3695878434637803</c:v>
                </c:pt>
                <c:pt idx="2">
                  <c:v>-3.6279896103654186</c:v>
                </c:pt>
                <c:pt idx="3">
                  <c:v>-2.8655893304673015</c:v>
                </c:pt>
              </c:numCache>
            </c:numRef>
          </c:val>
          <c:extLst>
            <c:ext xmlns:c16="http://schemas.microsoft.com/office/drawing/2014/chart" uri="{C3380CC4-5D6E-409C-BE32-E72D297353CC}">
              <c16:uniqueId val="{00000004-7DB3-464E-AF4C-630FDC05C306}"/>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{BF2CB519-5D14-4728-AD70-7BC603F4FD1F}</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7DB3-464E-AF4C-630FDC05C306}"/>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{C546BEB4-776C-419E-80B8-7DA2C34E460E}</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7DB3-464E-AF4C-630FDC05C306}"/>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{92AF7FDE-C612-412D-9849-C0DDC3B274CC}</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7DB3-464E-AF4C-630FDC05C306}"/>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{A9B0B323-8F59-4837-A87F-5D8877A18C6A}</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7DB3-464E-AF4C-630FDC05C306}"/>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7DB3-464E-AF4C-630FDC05C306}"/>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7DB3-464E-AF4C-630FDC05C306}"/>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{11FAC9CD-9CA7-4EB4-BC30-D01C6315FFE3}</c15:txfldGUID>
                      <c15:f>Daten_Diagramme!$D$14</c15:f>
                      <c15:dlblFieldTableCache>
                        <c:ptCount val="1"/>
                        <c:pt idx="0">
                          <c:v>0.2</c:v>
                        </c:pt>
                      </c15:dlblFieldTableCache>
                    </c15:dlblFTEntry>
                  </c15:dlblFieldTable>
                  <c15:showDataLabelsRange val="0"/>
                </c:ext>
                <c:ext xmlns:c16="http://schemas.microsoft.com/office/drawing/2014/chart" uri="{C3380CC4-5D6E-409C-BE32-E72D297353CC}">
                  <c16:uniqueId val="{00000000-D52E-46AA-8480-D34E5A5DBB4C}"/>
                </c:ext>
              </c:extLst>
            </c:dLbl>
            <c:dLbl>
              <c:idx val="1"/>
              <c:tx>
                <c:strRef>
                  <c:f>Daten_Diagramme!$D$15</c:f>
                  <c:strCache>
                    <c:ptCount val="1"/>
                    <c:pt idx="0">
                      <c:v>-2.5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{654387B9-D48F-4ACE-9CA2-F6EEE1B9C101}</c15:txfldGUID>
                      <c15:f>Daten_Diagramme!$D$15</c15:f>
                      <c15:dlblFieldTableCache>
                        <c:ptCount val="1"/>
                        <c:pt idx="0">
                          <c:v>-2.5</c:v>
                        </c:pt>
                      </c15:dlblFieldTableCache>
                    </c15:dlblFTEntry>
                  </c15:dlblFieldTable>
                  <c15:showDataLabelsRange val="0"/>
                </c:ext>
                <c:ext xmlns:c16="http://schemas.microsoft.com/office/drawing/2014/chart" uri="{C3380CC4-5D6E-409C-BE32-E72D297353CC}">
                  <c16:uniqueId val="{00000001-D52E-46AA-8480-D34E5A5DBB4C}"/>
                </c:ext>
              </c:extLst>
            </c:dLbl>
            <c:dLbl>
              <c:idx val="2"/>
              <c:tx>
                <c:strRef>
                  <c:f>Daten_Diagramme!$D$16</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{8A188D76-2919-4B4F-8B98-9D116D30FCB9}</c15:txfldGUID>
                      <c15:f>Daten_Diagramme!$D$16</c15:f>
                      <c15:dlblFieldTableCache>
                        <c:ptCount val="1"/>
                        <c:pt idx="0">
                          <c:v>0.5</c:v>
                        </c:pt>
                      </c15:dlblFieldTableCache>
                    </c15:dlblFTEntry>
                  </c15:dlblFieldTable>
                  <c15:showDataLabelsRange val="0"/>
                </c:ext>
                <c:ext xmlns:c16="http://schemas.microsoft.com/office/drawing/2014/chart" uri="{C3380CC4-5D6E-409C-BE32-E72D297353CC}">
                  <c16:uniqueId val="{00000002-D52E-46AA-8480-D34E5A5DBB4C}"/>
                </c:ext>
              </c:extLst>
            </c:dLbl>
            <c:dLbl>
              <c:idx val="3"/>
              <c:tx>
                <c:strRef>
                  <c:f>Daten_Diagramme!$D$17</c:f>
                  <c:strCache>
                    <c:ptCount val="1"/>
                    <c:pt idx="0">
                      <c:v>-0.3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{FE1CD9C7-8A59-41E9-8138-1A577EA39022}</c15:txfldGUID>
                      <c15:f>Daten_Diagramme!$D$17</c15:f>
                      <c15:dlblFieldTableCache>
                        <c:ptCount val="1"/>
                        <c:pt idx="0">
                          <c:v>-0.3</c:v>
                        </c:pt>
                      </c15:dlblFieldTableCache>
                    </c15:dlblFTEntry>
                  </c15:dlblFieldTable>
                  <c15:showDataLabelsRange val="0"/>
                </c:ext>
                <c:ext xmlns:c16="http://schemas.microsoft.com/office/drawing/2014/chart" uri="{C3380CC4-5D6E-409C-BE32-E72D297353CC}">
                  <c16:uniqueId val="{00000003-D52E-46AA-8480-D34E5A5DBB4C}"/>
                </c:ext>
              </c:extLst>
            </c:dLbl>
            <c:dLbl>
              <c:idx val="4"/>
              <c:tx>
                <c:strRef>
                  <c:f>Daten_Diagramme!$D$18</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{9E7ED173-C7C1-42F8-AEA0-004D6BF66EB8}</c15:txfldGUID>
                      <c15:f>Daten_Diagramme!$D$18</c15:f>
                      <c15:dlblFieldTableCache>
                        <c:ptCount val="1"/>
                        <c:pt idx="0">
                          <c:v>0.7</c:v>
                        </c:pt>
                      </c15:dlblFieldTableCache>
                    </c15:dlblFTEntry>
                  </c15:dlblFieldTable>
                  <c15:showDataLabelsRange val="0"/>
                </c:ext>
                <c:ext xmlns:c16="http://schemas.microsoft.com/office/drawing/2014/chart" uri="{C3380CC4-5D6E-409C-BE32-E72D297353CC}">
                  <c16:uniqueId val="{00000004-D52E-46AA-8480-D34E5A5DBB4C}"/>
                </c:ext>
              </c:extLst>
            </c:dLbl>
            <c:dLbl>
              <c:idx val="5"/>
              <c:tx>
                <c:strRef>
                  <c:f>Daten_Diagramme!$D$19</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{9F0EBFEF-DC48-4EDA-898B-FC9543E17BAD}</c15:txfldGUID>
                      <c15:f>Daten_Diagramme!$D$19</c15:f>
                      <c15:dlblFieldTableCache>
                        <c:ptCount val="1"/>
                        <c:pt idx="0">
                          <c:v>-0.4</c:v>
                        </c:pt>
                      </c15:dlblFieldTableCache>
                    </c15:dlblFTEntry>
                  </c15:dlblFieldTable>
                  <c15:showDataLabelsRange val="0"/>
                </c:ext>
                <c:ext xmlns:c16="http://schemas.microsoft.com/office/drawing/2014/chart" uri="{C3380CC4-5D6E-409C-BE32-E72D297353CC}">
                  <c16:uniqueId val="{00000005-D52E-46AA-8480-D34E5A5DBB4C}"/>
                </c:ext>
              </c:extLst>
            </c:dLbl>
            <c:dLbl>
              <c:idx val="6"/>
              <c:tx>
                <c:strRef>
                  <c:f>Daten_Diagramme!$D$20</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{86DC732C-2968-475F-9AD3-C9624F7E61C8}</c15:txfldGUID>
                      <c15:f>Daten_Diagramme!$D$20</c15:f>
                      <c15:dlblFieldTableCache>
                        <c:ptCount val="1"/>
                        <c:pt idx="0">
                          <c:v>-0.4</c:v>
                        </c:pt>
                      </c15:dlblFieldTableCache>
                    </c15:dlblFTEntry>
                  </c15:dlblFieldTable>
                  <c15:showDataLabelsRange val="0"/>
                </c:ext>
                <c:ext xmlns:c16="http://schemas.microsoft.com/office/drawing/2014/chart" uri="{C3380CC4-5D6E-409C-BE32-E72D297353CC}">
                  <c16:uniqueId val="{00000006-D52E-46AA-8480-D34E5A5DBB4C}"/>
                </c:ext>
              </c:extLst>
            </c:dLbl>
            <c:dLbl>
              <c:idx val="7"/>
              <c:tx>
                <c:strRef>
                  <c:f>Daten_Diagramme!$D$21</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{549AB7A9-D8EE-4F45-9BEF-DD9D6EC1107A}</c15:txfldGUID>
                      <c15:f>Daten_Diagramme!$D$21</c15:f>
                      <c15:dlblFieldTableCache>
                        <c:ptCount val="1"/>
                        <c:pt idx="0">
                          <c:v>-2.4</c:v>
                        </c:pt>
                      </c15:dlblFieldTableCache>
                    </c15:dlblFTEntry>
                  </c15:dlblFieldTable>
                  <c15:showDataLabelsRange val="0"/>
                </c:ext>
                <c:ext xmlns:c16="http://schemas.microsoft.com/office/drawing/2014/chart" uri="{C3380CC4-5D6E-409C-BE32-E72D297353CC}">
                  <c16:uniqueId val="{00000007-D52E-46AA-8480-D34E5A5DBB4C}"/>
                </c:ext>
              </c:extLst>
            </c:dLbl>
            <c:dLbl>
              <c:idx val="8"/>
              <c:tx>
                <c:strRef>
                  <c:f>Daten_Diagramme!$D$22</c:f>
                  <c:strCache>
                    <c:ptCount val="1"/>
                    <c:pt idx="0">
                      <c:v>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{C6D1BBB2-6DC6-4271-8541-032C8583DA59}</c15:txfldGUID>
                      <c15:f>Daten_Diagramme!$D$22</c15:f>
                      <c15:dlblFieldTableCache>
                        <c:ptCount val="1"/>
                        <c:pt idx="0">
                          <c:v>0.6</c:v>
                        </c:pt>
                      </c15:dlblFieldTableCache>
                    </c15:dlblFTEntry>
                  </c15:dlblFieldTable>
                  <c15:showDataLabelsRange val="0"/>
                </c:ext>
                <c:ext xmlns:c16="http://schemas.microsoft.com/office/drawing/2014/chart" uri="{C3380CC4-5D6E-409C-BE32-E72D297353CC}">
                  <c16:uniqueId val="{00000008-D52E-46AA-8480-D34E5A5DBB4C}"/>
                </c:ext>
              </c:extLst>
            </c:dLbl>
            <c:dLbl>
              <c:idx val="9"/>
              <c:tx>
                <c:strRef>
                  <c:f>Daten_Diagramme!$D$23</c:f>
                  <c:strCache>
                    <c:ptCount val="1"/>
                    <c:pt idx="0">
                      <c:v>4.2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{8E0E8478-AF29-4E2F-82AF-AF919213A3D5}</c15:txfldGUID>
                      <c15:f>Daten_Diagramme!$D$23</c15:f>
                      <c15:dlblFieldTableCache>
                        <c:ptCount val="1"/>
                        <c:pt idx="0">
                          <c:v>4.2</c:v>
                        </c:pt>
                      </c15:dlblFieldTableCache>
                    </c15:dlblFTEntry>
                  </c15:dlblFieldTable>
                  <c15:showDataLabelsRange val="0"/>
                </c:ext>
                <c:ext xmlns:c16="http://schemas.microsoft.com/office/drawing/2014/chart" uri="{C3380CC4-5D6E-409C-BE32-E72D297353CC}">
                  <c16:uniqueId val="{00000009-D52E-46AA-8480-D34E5A5DBB4C}"/>
                </c:ext>
              </c:extLst>
            </c:dLbl>
            <c:dLbl>
              <c:idx val="10"/>
              <c:tx>
                <c:strRef>
                  <c:f>Daten_Diagramme!$D$24</c:f>
                  <c:strCache>
                    <c:ptCount val="1"/>
                    <c:pt idx="0">
                      <c:v>9.3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{05E581A0-000E-4570-AA44-49A996115493}</c15:txfldGUID>
                      <c15:f>Daten_Diagramme!$D$24</c15:f>
                      <c15:dlblFieldTableCache>
                        <c:ptCount val="1"/>
                        <c:pt idx="0">
                          <c:v>9.3</c:v>
                        </c:pt>
                      </c15:dlblFieldTableCache>
                    </c15:dlblFTEntry>
                  </c15:dlblFieldTable>
                  <c15:showDataLabelsRange val="0"/>
                </c:ext>
                <c:ext xmlns:c16="http://schemas.microsoft.com/office/drawing/2014/chart" uri="{C3380CC4-5D6E-409C-BE32-E72D297353CC}">
                  <c16:uniqueId val="{0000000A-D52E-46AA-8480-D34E5A5DBB4C}"/>
                </c:ext>
              </c:extLst>
            </c:dLbl>
            <c:dLbl>
              <c:idx val="11"/>
              <c:tx>
                <c:strRef>
                  <c:f>Daten_Diagramme!$D$25</c:f>
                  <c:strCache>
                    <c:ptCount val="1"/>
                    <c:pt idx="0">
                      <c:v>-3.8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{5E73AA2A-E3FB-4BBE-9759-E94D8DFCDAD8}</c15:txfldGUID>
                      <c15:f>Daten_Diagramme!$D$25</c15:f>
                      <c15:dlblFieldTableCache>
                        <c:ptCount val="1"/>
                        <c:pt idx="0">
                          <c:v>-3.8</c:v>
                        </c:pt>
                      </c15:dlblFieldTableCache>
                    </c15:dlblFTEntry>
                  </c15:dlblFieldTable>
                  <c15:showDataLabelsRange val="0"/>
                </c:ext>
                <c:ext xmlns:c16="http://schemas.microsoft.com/office/drawing/2014/chart" uri="{C3380CC4-5D6E-409C-BE32-E72D297353CC}">
                  <c16:uniqueId val="{0000000B-D52E-46AA-8480-D34E5A5DBB4C}"/>
                </c:ext>
              </c:extLst>
            </c:dLbl>
            <c:dLbl>
              <c:idx val="12"/>
              <c:tx>
                <c:strRef>
                  <c:f>Daten_Diagramme!$D$26</c:f>
                  <c:strCache>
                    <c:ptCount val="1"/>
                    <c:pt idx="0">
                      <c:v>2.2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{BB83C780-D85C-4977-84F7-9ECE42EB4AE0}</c15:txfldGUID>
                      <c15:f>Daten_Diagramme!$D$26</c15:f>
                      <c15:dlblFieldTableCache>
                        <c:ptCount val="1"/>
                        <c:pt idx="0">
                          <c:v>2.2</c:v>
                        </c:pt>
                      </c15:dlblFieldTableCache>
                    </c15:dlblFTEntry>
                  </c15:dlblFieldTable>
                  <c15:showDataLabelsRange val="0"/>
                </c:ext>
                <c:ext xmlns:c16="http://schemas.microsoft.com/office/drawing/2014/chart" uri="{C3380CC4-5D6E-409C-BE32-E72D297353CC}">
                  <c16:uniqueId val="{0000000C-D52E-46AA-8480-D34E5A5DBB4C}"/>
                </c:ext>
              </c:extLst>
            </c:dLbl>
            <c:dLbl>
              <c:idx val="13"/>
              <c:tx>
                <c:strRef>
                  <c:f>Daten_Diagramme!$D$27</c:f>
                  <c:strCache>
                    <c:ptCount val="1"/>
                    <c:pt idx="0">
                      <c:v>4.8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{E76CDCB9-69A6-4A96-AB50-4B3AC27C4640}</c15:txfldGUID>
                      <c15:f>Daten_Diagramme!$D$27</c15:f>
                      <c15:dlblFieldTableCache>
                        <c:ptCount val="1"/>
                        <c:pt idx="0">
                          <c:v>4.8</c:v>
                        </c:pt>
                      </c15:dlblFieldTableCache>
                    </c15:dlblFTEntry>
                  </c15:dlblFieldTable>
                  <c15:showDataLabelsRange val="0"/>
                </c:ext>
                <c:ext xmlns:c16="http://schemas.microsoft.com/office/drawing/2014/chart" uri="{C3380CC4-5D6E-409C-BE32-E72D297353CC}">
                  <c16:uniqueId val="{0000000D-D52E-46AA-8480-D34E5A5DBB4C}"/>
                </c:ext>
              </c:extLst>
            </c:dLbl>
            <c:dLbl>
              <c:idx val="14"/>
              <c:tx>
                <c:strRef>
                  <c:f>Daten_Diagramme!$D$28</c:f>
                  <c:strCache>
                    <c:ptCount val="1"/>
                    <c:pt idx="0">
                      <c:v>-3.5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{8295A00C-A058-46BC-90B6-AFB7998D52A7}</c15:txfldGUID>
                      <c15:f>Daten_Diagramme!$D$28</c15:f>
                      <c15:dlblFieldTableCache>
                        <c:ptCount val="1"/>
                        <c:pt idx="0">
                          <c:v>-3.5</c:v>
                        </c:pt>
                      </c15:dlblFieldTableCache>
                    </c15:dlblFTEntry>
                  </c15:dlblFieldTable>
                  <c15:showDataLabelsRange val="0"/>
                </c:ext>
                <c:ext xmlns:c16="http://schemas.microsoft.com/office/drawing/2014/chart" uri="{C3380CC4-5D6E-409C-BE32-E72D297353CC}">
                  <c16:uniqueId val="{0000000E-D52E-46AA-8480-D34E5A5DBB4C}"/>
                </c:ext>
              </c:extLst>
            </c:dLbl>
            <c:dLbl>
              <c:idx val="15"/>
              <c:tx>
                <c:strRef>
                  <c:f>Daten_Diagramme!$D$29</c:f>
                  <c:strCache>
                    <c:ptCount val="1"/>
                    <c:pt idx="0">
                      <c:v>15.9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{2FBBDD8F-9F06-4FFD-B9E7-988B3E59EDD3}</c15:txfldGUID>
                      <c15:f>Daten_Diagramme!$D$29</c15:f>
                      <c15:dlblFieldTableCache>
                        <c:ptCount val="1"/>
                        <c:pt idx="0">
                          <c:v>15.9</c:v>
                        </c:pt>
                      </c15:dlblFieldTableCache>
                    </c15:dlblFTEntry>
                  </c15:dlblFieldTable>
                  <c15:showDataLabelsRange val="0"/>
                </c:ext>
                <c:ext xmlns:c16="http://schemas.microsoft.com/office/drawing/2014/chart" uri="{C3380CC4-5D6E-409C-BE32-E72D297353CC}">
                  <c16:uniqueId val="{0000000F-D52E-46AA-8480-D34E5A5DBB4C}"/>
                </c:ext>
              </c:extLst>
            </c:dLbl>
            <c:dLbl>
              <c:idx val="16"/>
              <c:tx>
                <c:strRef>
                  <c:f>Daten_Diagramme!$D$30</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{CEB0078D-9AB8-44AA-80B1-4F2F22CD4669}</c15:txfldGUID>
                      <c15:f>Daten_Diagramme!$D$30</c15:f>
                      <c15:dlblFieldTableCache>
                        <c:ptCount val="1"/>
                        <c:pt idx="0">
                          <c:v>1.4</c:v>
                        </c:pt>
                      </c15:dlblFieldTableCache>
                    </c15:dlblFTEntry>
                  </c15:dlblFieldTable>
                  <c15:showDataLabelsRange val="0"/>
                </c:ext>
                <c:ext xmlns:c16="http://schemas.microsoft.com/office/drawing/2014/chart" uri="{C3380CC4-5D6E-409C-BE32-E72D297353CC}">
                  <c16:uniqueId val="{00000010-D52E-46AA-8480-D34E5A5DBB4C}"/>
                </c:ext>
              </c:extLst>
            </c:dLbl>
            <c:dLbl>
              <c:idx val="17"/>
              <c:tx>
                <c:strRef>
                  <c:f>Daten_Diagramme!$D$31</c:f>
                  <c:strCache>
                    <c:ptCount val="1"/>
                    <c:pt idx="0">
                      <c:v>-5.7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{C6216E0E-DBC5-4533-AB58-CDB222EEAEB8}</c15:txfldGUID>
                      <c15:f>Daten_Diagramme!$D$31</c15:f>
                      <c15:dlblFieldTableCache>
                        <c:ptCount val="1"/>
                        <c:pt idx="0">
                          <c:v>-5.7</c:v>
                        </c:pt>
                      </c15:dlblFieldTableCache>
                    </c15:dlblFTEntry>
                  </c15:dlblFieldTable>
                  <c15:showDataLabelsRange val="0"/>
                </c:ext>
                <c:ext xmlns:c16="http://schemas.microsoft.com/office/drawing/2014/chart" uri="{C3380CC4-5D6E-409C-BE32-E72D297353CC}">
                  <c16:uniqueId val="{00000011-D52E-46AA-8480-D34E5A5DBB4C}"/>
                </c:ext>
              </c:extLst>
            </c:dLbl>
            <c:dLbl>
              <c:idx val="18"/>
              <c:tx>
                <c:strRef>
                  <c:f>Daten_Diagramme!$D$32</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{A89ED49D-8130-4564-8EB6-6D229794E2C8}</c15:txfldGUID>
                      <c15:f>Daten_Diagramme!$D$32</c15:f>
                      <c15:dlblFieldTableCache>
                        <c:ptCount val="1"/>
                        <c:pt idx="0">
                          <c:v>-1.2</c:v>
                        </c:pt>
                      </c15:dlblFieldTableCache>
                    </c15:dlblFTEntry>
                  </c15:dlblFieldTable>
                  <c15:showDataLabelsRange val="0"/>
                </c:ext>
                <c:ext xmlns:c16="http://schemas.microsoft.com/office/drawing/2014/chart" uri="{C3380CC4-5D6E-409C-BE32-E72D297353CC}">
                  <c16:uniqueId val="{00000012-D52E-46AA-8480-D34E5A5DBB4C}"/>
                </c:ext>
              </c:extLst>
            </c:dLbl>
            <c:dLbl>
              <c:idx val="19"/>
              <c:tx>
                <c:strRef>
                  <c:f>Daten_Diagramme!$D$33</c:f>
                  <c:strCache>
                    <c:ptCount val="1"/>
                    <c:pt idx="0">
                      <c:v>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{E46257DE-8216-4C19-9E81-5EB9409C4FD5}</c15:txfldGUID>
                      <c15:f>Daten_Diagramme!$D$33</c15:f>
                      <c15:dlblFieldTableCache>
                        <c:ptCount val="1"/>
                        <c:pt idx="0">
                          <c:v>1.7</c:v>
                        </c:pt>
                      </c15:dlblFieldTableCache>
                    </c15:dlblFTEntry>
                  </c15:dlblFieldTable>
                  <c15:showDataLabelsRange val="0"/>
                </c:ext>
                <c:ext xmlns:c16="http://schemas.microsoft.com/office/drawing/2014/chart" uri="{C3380CC4-5D6E-409C-BE32-E72D297353CC}">
                  <c16:uniqueId val="{00000013-D52E-46AA-8480-D34E5A5DBB4C}"/>
                </c:ext>
              </c:extLst>
            </c:dLbl>
            <c:dLbl>
              <c:idx val="20"/>
              <c:tx>
                <c:strRef>
                  <c:f>Daten_Diagramme!$D$34</c:f>
                  <c:strCache>
                    <c:ptCount val="1"/>
                    <c:pt idx="0">
                      <c:v>-6.9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{B33FB045-51FC-487C-8638-EB36BEAB2396}</c15:txfldGUID>
                      <c15:f>Daten_Diagramme!$D$34</c15:f>
                      <c15:dlblFieldTableCache>
                        <c:ptCount val="1"/>
                        <c:pt idx="0">
                          <c:v>-6.9</c:v>
                        </c:pt>
                      </c15:dlblFieldTableCache>
                    </c15:dlblFTEntry>
                  </c15:dlblFieldTable>
                  <c15:showDataLabelsRange val="0"/>
                </c:ext>
                <c:ext xmlns:c16="http://schemas.microsoft.com/office/drawing/2014/chart" uri="{C3380CC4-5D6E-409C-BE32-E72D297353CC}">
                  <c16:uniqueId val="{00000014-D52E-46AA-8480-D34E5A5DBB4C}"/>
                </c:ext>
              </c:extLst>
            </c:dLbl>
            <c:dLbl>
              <c:idx val="21"/>
              <c:tx>
                <c:strRef>
                  <c:f>Daten_Diagramme!$D$35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{9E8C258A-6E3B-4E8C-ADC4-E728B6A8534C}</c15:txfldGUID>
                      <c15:f>Daten_Diagramme!$D$35</c15:f>
                      <c15:dlblFieldTableCache>
                        <c:ptCount val="1"/>
                        <c:pt idx="0">
                          <c:v>0.0</c:v>
                        </c:pt>
                      </c15:dlblFieldTableCache>
                    </c15:dlblFTEntry>
                  </c15:dlblFieldTable>
                  <c15:showDataLabelsRange val="0"/>
                </c:ext>
                <c:ext xmlns:c16="http://schemas.microsoft.com/office/drawing/2014/chart" uri="{C3380CC4-5D6E-409C-BE32-E72D297353CC}">
                  <c16:uniqueId val="{00000015-D52E-46AA-8480-D34E5A5DBB4C}"/>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{6C41094E-DF1E-494C-9F25-D68D609B7B5F}</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D52E-46AA-8480-D34E5A5DBB4C}"/>
                </c:ext>
              </c:extLst>
            </c:dLbl>
            <c:dLbl>
              <c:idx val="23"/>
              <c:tx>
                <c:strRef>
                  <c:f>Daten_Diagramme!$D$37</c:f>
                  <c:strCache>
                    <c:ptCount val="1"/>
                    <c:pt idx="0">
                      <c:v>-2.5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{183CC9E9-7D30-4B4E-B066-5C0817B3FD84}</c15:txfldGUID>
                      <c15:f>Daten_Diagramme!$D$37</c15:f>
                      <c15:dlblFieldTableCache>
                        <c:ptCount val="1"/>
                        <c:pt idx="0">
                          <c:v>-2.5</c:v>
                        </c:pt>
                      </c15:dlblFieldTableCache>
                    </c15:dlblFTEntry>
                  </c15:dlblFieldTable>
                  <c15:showDataLabelsRange val="0"/>
                </c:ext>
                <c:ext xmlns:c16="http://schemas.microsoft.com/office/drawing/2014/chart" uri="{C3380CC4-5D6E-409C-BE32-E72D297353CC}">
                  <c16:uniqueId val="{00000017-D52E-46AA-8480-D34E5A5DBB4C}"/>
                </c:ext>
              </c:extLst>
            </c:dLbl>
            <c:dLbl>
              <c:idx val="24"/>
              <c:layout>
                <c:manualLayout>
                  <c:x val="4.7769028871392123E-3"/>
                  <c:y val="-4.6876052205785108E-5"/>
                </c:manualLayout>
              </c:layout>
              <c:tx>
                <c:strRef>
                  <c:f>Daten_Diagramme!$D$38</c:f>
                  <c:strCache>
                    <c:ptCount val="1"/>
                    <c:pt idx="0">
                      <c:v>-0.5</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{5E4CCDD5-8447-4974-BD3F-0A00D40DF2ED}</c15:txfldGUID>
                      <c15:f>Daten_Diagramme!$D$38</c15:f>
                      <c15:dlblFieldTableCache>
                        <c:ptCount val="1"/>
                        <c:pt idx="0">
                          <c:v>-0.5</c:v>
                        </c:pt>
                      </c15:dlblFieldTableCache>
                    </c15:dlblFTEntry>
                  </c15:dlblFieldTable>
                  <c15:showDataLabelsRange val="0"/>
                </c:ext>
                <c:ext xmlns:c16="http://schemas.microsoft.com/office/drawing/2014/chart" uri="{C3380CC4-5D6E-409C-BE32-E72D297353CC}">
                  <c16:uniqueId val="{00000018-D52E-46AA-8480-D34E5A5DBB4C}"/>
                </c:ext>
              </c:extLst>
            </c:dLbl>
            <c:dLbl>
              <c:idx val="25"/>
              <c:tx>
                <c:strRef>
                  <c:f>Daten_Diagramme!$D$39</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{B1747801-4AFF-4414-A962-0B6CD4B42EE9}</c15:txfldGUID>
                      <c15:f>Daten_Diagramme!$D$39</c15:f>
                      <c15:dlblFieldTableCache>
                        <c:ptCount val="1"/>
                        <c:pt idx="0">
                          <c:v>1.0</c:v>
                        </c:pt>
                      </c15:dlblFieldTableCache>
                    </c15:dlblFTEntry>
                  </c15:dlblFieldTable>
                  <c15:showDataLabelsRange val="0"/>
                </c:ext>
                <c:ext xmlns:c16="http://schemas.microsoft.com/office/drawing/2014/chart" uri="{C3380CC4-5D6E-409C-BE32-E72D297353CC}">
                  <c16:uniqueId val="{00000019-D52E-46AA-8480-D34E5A5DBB4C}"/>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{816FAB92-1C1F-4CAA-BC0C-981795D75744}</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D52E-46AA-8480-D34E5A5DBB4C}"/>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{488D9940-BF6D-4E3A-A9EF-66B6D75AB410}</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D52E-46AA-8480-D34E5A5DBB4C}"/>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{0524FBCC-2FDD-4FD1-955B-D91D91F0A675}</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D52E-46AA-8480-D34E5A5DBB4C}"/>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{AF134E0B-18B1-46E9-A53C-305DD48D4CAE}</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D52E-46AA-8480-D34E5A5DBB4C}"/>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{0B2B0C17-E460-4D79-8386-E3832D56C6D8}</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D52E-46AA-8480-D34E5A5DBB4C}"/>
                </c:ext>
              </c:extLst>
            </c:dLbl>
            <c:dLbl>
              <c:idx val="31"/>
              <c:tx>
                <c:strRef>
                  <c:f>Daten_Diagramme!$D$45</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{80445E71-A0CF-4FE0-BE8E-63353F255396}</c15:txfldGUID>
                      <c15:f>Daten_Diagramme!$D$45</c15:f>
                      <c15:dlblFieldTableCache>
                        <c:ptCount val="1"/>
                        <c:pt idx="0">
                          <c:v>1.0</c:v>
                        </c:pt>
                      </c15:dlblFieldTableCache>
                    </c15:dlblFTEntry>
                  </c15:dlblFieldTable>
                  <c15:showDataLabelsRange val="0"/>
                </c:ext>
                <c:ext xmlns:c16="http://schemas.microsoft.com/office/drawing/2014/chart" uri="{C3380CC4-5D6E-409C-BE32-E72D297353CC}">
                  <c16:uniqueId val="{0000001F-D52E-46AA-8480-D34E5A5DBB4C}"/>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0.18474403228158881</c:v>
                </c:pt>
                <c:pt idx="1">
                  <c:v>-2.497398543184183</c:v>
                </c:pt>
                <c:pt idx="2">
                  <c:v>0.52847915443335292</c:v>
                </c:pt>
                <c:pt idx="3">
                  <c:v>-0.30777122339061297</c:v>
                </c:pt>
                <c:pt idx="4">
                  <c:v>0.66476733143399813</c:v>
                </c:pt>
                <c:pt idx="5">
                  <c:v>-0.38201076575794407</c:v>
                </c:pt>
                <c:pt idx="6">
                  <c:v>-0.36363636363636365</c:v>
                </c:pt>
                <c:pt idx="7">
                  <c:v>-2.3602033405954974</c:v>
                </c:pt>
                <c:pt idx="8">
                  <c:v>0.60286360211002266</c:v>
                </c:pt>
                <c:pt idx="9">
                  <c:v>4.2291220556745186</c:v>
                </c:pt>
                <c:pt idx="10">
                  <c:v>9.2920353982300892</c:v>
                </c:pt>
                <c:pt idx="11">
                  <c:v>-3.755868544600939</c:v>
                </c:pt>
                <c:pt idx="12">
                  <c:v>2.192982456140351</c:v>
                </c:pt>
                <c:pt idx="13">
                  <c:v>4.7826086956521738</c:v>
                </c:pt>
                <c:pt idx="14">
                  <c:v>-3.5270740188772978</c:v>
                </c:pt>
                <c:pt idx="15">
                  <c:v>15.949820788530467</c:v>
                </c:pt>
                <c:pt idx="16">
                  <c:v>1.3837638376383763</c:v>
                </c:pt>
                <c:pt idx="17">
                  <c:v>-5.6708160442600279</c:v>
                </c:pt>
                <c:pt idx="18">
                  <c:v>-1.2095554883580284</c:v>
                </c:pt>
                <c:pt idx="19">
                  <c:v>1.7281644091546007</c:v>
                </c:pt>
                <c:pt idx="20">
                  <c:v>-6.8535825545171338</c:v>
                </c:pt>
                <c:pt idx="21">
                  <c:v>0</c:v>
                </c:pt>
                <c:pt idx="23">
                  <c:v>-2.497398543184183</c:v>
                </c:pt>
                <c:pt idx="24">
                  <c:v>-0.51862564204857131</c:v>
                </c:pt>
                <c:pt idx="25">
                  <c:v>1.0137149672033392</c:v>
                </c:pt>
              </c:numCache>
            </c:numRef>
          </c:val>
          <c:extLst>
            <c:ext xmlns:c16="http://schemas.microsoft.com/office/drawing/2014/chart" uri="{C3380CC4-5D6E-409C-BE32-E72D297353CC}">
              <c16:uniqueId val="{00000020-D52E-46AA-8480-D34E5A5DBB4C}"/>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{FEAC5A20-97C0-41E7-BA91-7FFD5AA2EC36}</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D52E-46AA-8480-D34E5A5DBB4C}"/>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{664C2300-0703-4886-B2A8-4FC1316862E7}</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D52E-46AA-8480-D34E5A5DBB4C}"/>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{24413A7E-0363-4285-9247-B4C795C16A7D}</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D52E-46AA-8480-D34E5A5DBB4C}"/>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{9A906ADC-88B5-4227-9602-D0D76DF6F410}</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D52E-46AA-8480-D34E5A5DBB4C}"/>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{7027C4BB-2F56-486C-9338-3F6C5C7F716E}</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D52E-46AA-8480-D34E5A5DBB4C}"/>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{BFE1976E-0D88-44A1-B863-915F0A471B7A}</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D52E-46AA-8480-D34E5A5DBB4C}"/>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{156C4293-CA32-4964-86E6-457C12356C88}</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D52E-46AA-8480-D34E5A5DBB4C}"/>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{3334B63A-A6F6-40BF-A274-399999C60B51}</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D52E-46AA-8480-D34E5A5DBB4C}"/>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{BE32535D-3447-4A2E-87B0-017E55DE5FD5}</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D52E-46AA-8480-D34E5A5DBB4C}"/>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{C3DA8BBA-8467-4042-9048-D14B6DACFE76}</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D52E-46AA-8480-D34E5A5DBB4C}"/>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{EFD53EC7-0696-4896-B293-9FB64531F027}</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D52E-46AA-8480-D34E5A5DBB4C}"/>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{A47ACD6E-F1C7-4377-9480-BF5B0D2E8144}</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D52E-46AA-8480-D34E5A5DBB4C}"/>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{6CC83AF7-8888-4A9D-842E-6DDAD37095BB}</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D52E-46AA-8480-D34E5A5DBB4C}"/>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{00964DC5-27E8-49B6-8108-C2E1667D7133}</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D52E-46AA-8480-D34E5A5DBB4C}"/>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{EE846A9A-858D-42DF-8652-05162363BAAC}</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D52E-46AA-8480-D34E5A5DBB4C}"/>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{3187A8F2-AD84-41B6-87DB-4353A3DD07EA}</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D52E-46AA-8480-D34E5A5DBB4C}"/>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{3C19618B-FE72-4A57-B2BA-099ED16FFD7F}</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D52E-46AA-8480-D34E5A5DBB4C}"/>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{6D6E9552-19C8-4C8B-8F38-5CEE8174BC55}</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D52E-46AA-8480-D34E5A5DBB4C}"/>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{DA0ECF4B-6DA1-4786-A42C-2007C6F84D3A}</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D52E-46AA-8480-D34E5A5DBB4C}"/>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{90C699A6-890D-43A9-9C34-5113A6F1C4D9}</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D52E-46AA-8480-D34E5A5DBB4C}"/>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{04A9705A-08E1-490F-BC69-AAAC9B38C4E2}</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D52E-46AA-8480-D34E5A5DBB4C}"/>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{68CFC68E-84B7-4380-80A9-1DE141B5CB6A}</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D52E-46AA-8480-D34E5A5DBB4C}"/>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{5C16624A-EAAF-4300-ADE0-89EF97FFFC83}</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D52E-46AA-8480-D34E5A5DBB4C}"/>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{77E90CED-029E-44D8-AAD8-C1E6A348FA78}</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D52E-46AA-8480-D34E5A5DBB4C}"/>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{12DA8F03-BDD7-403A-A4ED-4F27EDDF2DD0}</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D52E-46AA-8480-D34E5A5DBB4C}"/>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{9F7CF0D0-4377-49B2-938B-3DC6DF381494}</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D52E-46AA-8480-D34E5A5DBB4C}"/>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{DB1BB400-9751-4B78-AED6-1184A28C055C}</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D52E-46AA-8480-D34E5A5DBB4C}"/>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{60C86E2C-3E2C-4BC2-A82A-9910D761CCD9}</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D52E-46AA-8480-D34E5A5DBB4C}"/>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{DCEF90CD-EF9B-45F5-BEC9-6260DED63953}</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D52E-46AA-8480-D34E5A5DBB4C}"/>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{5E368F34-48E3-4B55-B0BD-3201AD51ABF8}</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D52E-46AA-8480-D34E5A5DBB4C}"/>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{F80439FB-629E-466F-8EC2-21860937F5FE}</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D52E-46AA-8480-D34E5A5DBB4C}"/>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{D45E6CED-238E-4BB0-88B5-7E2717E439E7}</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D52E-46AA-8480-D34E5A5DBB4C}"/>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D52E-46AA-8480-D34E5A5DBB4C}"/>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D52E-46AA-8480-D34E5A5DBB4C}"/>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-5.6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{3B1A0E0D-6448-44BC-AF06-55E0DBC8E054}</c15:txfldGUID>
                      <c15:f>Daten_Diagramme!$E$14</c15:f>
                      <c15:dlblFieldTableCache>
                        <c:ptCount val="1"/>
                        <c:pt idx="0">
                          <c:v>-5.6</c:v>
                        </c:pt>
                      </c15:dlblFieldTableCache>
                    </c15:dlblFTEntry>
                  </c15:dlblFieldTable>
                  <c15:showDataLabelsRange val="0"/>
                </c:ext>
                <c:ext xmlns:c16="http://schemas.microsoft.com/office/drawing/2014/chart" uri="{C3380CC4-5D6E-409C-BE32-E72D297353CC}">
                  <c16:uniqueId val="{00000000-2091-4F4F-B095-0E97A8BB548D}"/>
                </c:ext>
              </c:extLst>
            </c:dLbl>
            <c:dLbl>
              <c:idx val="1"/>
              <c:tx>
                <c:strRef>
                  <c:f>Daten_Diagramme!$E$15</c:f>
                  <c:strCache>
                    <c:ptCount val="1"/>
                    <c:pt idx="0">
                      <c:v>8.3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{C9600375-FAFF-4DBE-9D8A-2A9A955DBA25}</c15:txfldGUID>
                      <c15:f>Daten_Diagramme!$E$15</c15:f>
                      <c15:dlblFieldTableCache>
                        <c:ptCount val="1"/>
                        <c:pt idx="0">
                          <c:v>8.3</c:v>
                        </c:pt>
                      </c15:dlblFieldTableCache>
                    </c15:dlblFTEntry>
                  </c15:dlblFieldTable>
                  <c15:showDataLabelsRange val="0"/>
                </c:ext>
                <c:ext xmlns:c16="http://schemas.microsoft.com/office/drawing/2014/chart" uri="{C3380CC4-5D6E-409C-BE32-E72D297353CC}">
                  <c16:uniqueId val="{00000001-2091-4F4F-B095-0E97A8BB548D}"/>
                </c:ext>
              </c:extLst>
            </c:dLbl>
            <c:dLbl>
              <c:idx val="2"/>
              <c:tx>
                <c:strRef>
                  <c:f>Daten_Diagramme!$E$16</c:f>
                  <c:strCache>
                    <c:ptCount val="1"/>
                    <c:pt idx="0">
                      <c:v>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{C22D45C1-B781-4B68-8959-5B9B646D6D79}</c15:txfldGUID>
                      <c15:f>Daten_Diagramme!$E$16</c15:f>
                      <c15:dlblFieldTableCache>
                        <c:ptCount val="1"/>
                        <c:pt idx="0">
                          <c:v>1.6</c:v>
                        </c:pt>
                      </c15:dlblFieldTableCache>
                    </c15:dlblFTEntry>
                  </c15:dlblFieldTable>
                  <c15:showDataLabelsRange val="0"/>
                </c:ext>
                <c:ext xmlns:c16="http://schemas.microsoft.com/office/drawing/2014/chart" uri="{C3380CC4-5D6E-409C-BE32-E72D297353CC}">
                  <c16:uniqueId val="{00000002-2091-4F4F-B095-0E97A8BB548D}"/>
                </c:ext>
              </c:extLst>
            </c:dLbl>
            <c:dLbl>
              <c:idx val="3"/>
              <c:tx>
                <c:strRef>
                  <c:f>Daten_Diagramme!$E$17</c:f>
                  <c:strCache>
                    <c:ptCount val="1"/>
                    <c:pt idx="0">
                      <c:v>-6.3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{987BA027-664F-4979-A048-FCBF1CE7FD73}</c15:txfldGUID>
                      <c15:f>Daten_Diagramme!$E$17</c15:f>
                      <c15:dlblFieldTableCache>
                        <c:ptCount val="1"/>
                        <c:pt idx="0">
                          <c:v>-6.3</c:v>
                        </c:pt>
                      </c15:dlblFieldTableCache>
                    </c15:dlblFTEntry>
                  </c15:dlblFieldTable>
                  <c15:showDataLabelsRange val="0"/>
                </c:ext>
                <c:ext xmlns:c16="http://schemas.microsoft.com/office/drawing/2014/chart" uri="{C3380CC4-5D6E-409C-BE32-E72D297353CC}">
                  <c16:uniqueId val="{00000003-2091-4F4F-B095-0E97A8BB548D}"/>
                </c:ext>
              </c:extLst>
            </c:dLbl>
            <c:dLbl>
              <c:idx val="4"/>
              <c:tx>
                <c:strRef>
                  <c:f>Daten_Diagramme!$E$18</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{51B01546-2E35-4944-A07F-F2903B3E5B3E}</c15:txfldGUID>
                      <c15:f>Daten_Diagramme!$E$18</c15:f>
                      <c15:dlblFieldTableCache>
                        <c:ptCount val="1"/>
                        <c:pt idx="0">
                          <c:v>-1.9</c:v>
                        </c:pt>
                      </c15:dlblFieldTableCache>
                    </c15:dlblFTEntry>
                  </c15:dlblFieldTable>
                  <c15:showDataLabelsRange val="0"/>
                </c:ext>
                <c:ext xmlns:c16="http://schemas.microsoft.com/office/drawing/2014/chart" uri="{C3380CC4-5D6E-409C-BE32-E72D297353CC}">
                  <c16:uniqueId val="{00000004-2091-4F4F-B095-0E97A8BB548D}"/>
                </c:ext>
              </c:extLst>
            </c:dLbl>
            <c:dLbl>
              <c:idx val="5"/>
              <c:tx>
                <c:strRef>
                  <c:f>Daten_Diagramme!$E$19</c:f>
                  <c:strCache>
                    <c:ptCount val="1"/>
                    <c:pt idx="0">
                      <c:v>-8.1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{697A26E0-AD0D-4697-AC49-93C47895CE86}</c15:txfldGUID>
                      <c15:f>Daten_Diagramme!$E$19</c15:f>
                      <c15:dlblFieldTableCache>
                        <c:ptCount val="1"/>
                        <c:pt idx="0">
                          <c:v>-8.1</c:v>
                        </c:pt>
                      </c15:dlblFieldTableCache>
                    </c15:dlblFTEntry>
                  </c15:dlblFieldTable>
                  <c15:showDataLabelsRange val="0"/>
                </c:ext>
                <c:ext xmlns:c16="http://schemas.microsoft.com/office/drawing/2014/chart" uri="{C3380CC4-5D6E-409C-BE32-E72D297353CC}">
                  <c16:uniqueId val="{00000005-2091-4F4F-B095-0E97A8BB548D}"/>
                </c:ext>
              </c:extLst>
            </c:dLbl>
            <c:dLbl>
              <c:idx val="6"/>
              <c:tx>
                <c:strRef>
                  <c:f>Daten_Diagramme!$E$20</c:f>
                  <c:strCache>
                    <c:ptCount val="1"/>
                    <c:pt idx="0">
                      <c:v>-5.5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{EEBE406E-A9A1-41F9-8F3E-E5CC7915824B}</c15:txfldGUID>
                      <c15:f>Daten_Diagramme!$E$20</c15:f>
                      <c15:dlblFieldTableCache>
                        <c:ptCount val="1"/>
                        <c:pt idx="0">
                          <c:v>-5.5</c:v>
                        </c:pt>
                      </c15:dlblFieldTableCache>
                    </c15:dlblFTEntry>
                  </c15:dlblFieldTable>
                  <c15:showDataLabelsRange val="0"/>
                </c:ext>
                <c:ext xmlns:c16="http://schemas.microsoft.com/office/drawing/2014/chart" uri="{C3380CC4-5D6E-409C-BE32-E72D297353CC}">
                  <c16:uniqueId val="{00000006-2091-4F4F-B095-0E97A8BB548D}"/>
                </c:ext>
              </c:extLst>
            </c:dLbl>
            <c:dLbl>
              <c:idx val="7"/>
              <c:tx>
                <c:strRef>
                  <c:f>Daten_Diagramme!$E$21</c:f>
                  <c:strCache>
                    <c:ptCount val="1"/>
                    <c:pt idx="0">
                      <c:v>-1.8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{CC52F303-F3B8-4557-B7F4-66EB30CB3969}</c15:txfldGUID>
                      <c15:f>Daten_Diagramme!$E$21</c15:f>
                      <c15:dlblFieldTableCache>
                        <c:ptCount val="1"/>
                        <c:pt idx="0">
                          <c:v>-1.8</c:v>
                        </c:pt>
                      </c15:dlblFieldTableCache>
                    </c15:dlblFTEntry>
                  </c15:dlblFieldTable>
                  <c15:showDataLabelsRange val="0"/>
                </c:ext>
                <c:ext xmlns:c16="http://schemas.microsoft.com/office/drawing/2014/chart" uri="{C3380CC4-5D6E-409C-BE32-E72D297353CC}">
                  <c16:uniqueId val="{00000007-2091-4F4F-B095-0E97A8BB548D}"/>
                </c:ext>
              </c:extLst>
            </c:dLbl>
            <c:dLbl>
              <c:idx val="8"/>
              <c:tx>
                <c:strRef>
                  <c:f>Daten_Diagramme!$E$22</c:f>
                  <c:strCache>
                    <c:ptCount val="1"/>
                    <c:pt idx="0">
                      <c:v>-3.7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{9B5A536A-284A-4FE3-A66E-97F8C88F4E9A}</c15:txfldGUID>
                      <c15:f>Daten_Diagramme!$E$22</c15:f>
                      <c15:dlblFieldTableCache>
                        <c:ptCount val="1"/>
                        <c:pt idx="0">
                          <c:v>-3.7</c:v>
                        </c:pt>
                      </c15:dlblFieldTableCache>
                    </c15:dlblFTEntry>
                  </c15:dlblFieldTable>
                  <c15:showDataLabelsRange val="0"/>
                </c:ext>
                <c:ext xmlns:c16="http://schemas.microsoft.com/office/drawing/2014/chart" uri="{C3380CC4-5D6E-409C-BE32-E72D297353CC}">
                  <c16:uniqueId val="{00000008-2091-4F4F-B095-0E97A8BB548D}"/>
                </c:ext>
              </c:extLst>
            </c:dLbl>
            <c:dLbl>
              <c:idx val="9"/>
              <c:tx>
                <c:strRef>
                  <c:f>Daten_Diagramme!$E$23</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{79B7DB60-84E9-4FC2-AD63-163B78E3F9D8}</c15:txfldGUID>
                      <c15:f>Daten_Diagramme!$E$23</c15:f>
                      <c15:dlblFieldTableCache>
                        <c:ptCount val="1"/>
                        <c:pt idx="0">
                          <c:v>-1.1</c:v>
                        </c:pt>
                      </c15:dlblFieldTableCache>
                    </c15:dlblFTEntry>
                  </c15:dlblFieldTable>
                  <c15:showDataLabelsRange val="0"/>
                </c:ext>
                <c:ext xmlns:c16="http://schemas.microsoft.com/office/drawing/2014/chart" uri="{C3380CC4-5D6E-409C-BE32-E72D297353CC}">
                  <c16:uniqueId val="{00000009-2091-4F4F-B095-0E97A8BB548D}"/>
                </c:ext>
              </c:extLst>
            </c:dLbl>
            <c:dLbl>
              <c:idx val="10"/>
              <c:tx>
                <c:strRef>
                  <c:f>Daten_Diagramme!$E$24</c:f>
                  <c:strCache>
                    <c:ptCount val="1"/>
                    <c:pt idx="0">
                      <c:v>-9.6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{73DD242B-884B-49FB-B275-E0299D61783D}</c15:txfldGUID>
                      <c15:f>Daten_Diagramme!$E$24</c15:f>
                      <c15:dlblFieldTableCache>
                        <c:ptCount val="1"/>
                        <c:pt idx="0">
                          <c:v>-9.6</c:v>
                        </c:pt>
                      </c15:dlblFieldTableCache>
                    </c15:dlblFTEntry>
                  </c15:dlblFieldTable>
                  <c15:showDataLabelsRange val="0"/>
                </c:ext>
                <c:ext xmlns:c16="http://schemas.microsoft.com/office/drawing/2014/chart" uri="{C3380CC4-5D6E-409C-BE32-E72D297353CC}">
                  <c16:uniqueId val="{0000000A-2091-4F4F-B095-0E97A8BB548D}"/>
                </c:ext>
              </c:extLst>
            </c:dLbl>
            <c:dLbl>
              <c:idx val="11"/>
              <c:tx>
                <c:strRef>
                  <c:f>Daten_Diagramme!$E$25</c:f>
                  <c:strCache>
                    <c:ptCount val="1"/>
                    <c:pt idx="0">
                      <c:v>4.7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{30E5AD73-9E7F-483F-9F6F-26719B04E99C}</c15:txfldGUID>
                      <c15:f>Daten_Diagramme!$E$25</c15:f>
                      <c15:dlblFieldTableCache>
                        <c:ptCount val="1"/>
                        <c:pt idx="0">
                          <c:v>4.7</c:v>
                        </c:pt>
                      </c15:dlblFieldTableCache>
                    </c15:dlblFTEntry>
                  </c15:dlblFieldTable>
                  <c15:showDataLabelsRange val="0"/>
                </c:ext>
                <c:ext xmlns:c16="http://schemas.microsoft.com/office/drawing/2014/chart" uri="{C3380CC4-5D6E-409C-BE32-E72D297353CC}">
                  <c16:uniqueId val="{0000000B-2091-4F4F-B095-0E97A8BB548D}"/>
                </c:ext>
              </c:extLst>
            </c:dLbl>
            <c:dLbl>
              <c:idx val="12"/>
              <c:tx>
                <c:strRef>
                  <c:f>Daten_Diagramme!$E$26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{D220A865-FB5E-4545-BE98-10E9A7D2447B}</c15:txfldGUID>
                      <c15:f>Daten_Diagramme!$E$26</c15:f>
                      <c15:dlblFieldTableCache>
                        <c:ptCount val="1"/>
                        <c:pt idx="0">
                          <c:v>0.0</c:v>
                        </c:pt>
                      </c15:dlblFieldTableCache>
                    </c15:dlblFTEntry>
                  </c15:dlblFieldTable>
                  <c15:showDataLabelsRange val="0"/>
                </c:ext>
                <c:ext xmlns:c16="http://schemas.microsoft.com/office/drawing/2014/chart" uri="{C3380CC4-5D6E-409C-BE32-E72D297353CC}">
                  <c16:uniqueId val="{0000000C-2091-4F4F-B095-0E97A8BB548D}"/>
                </c:ext>
              </c:extLst>
            </c:dLbl>
            <c:dLbl>
              <c:idx val="13"/>
              <c:tx>
                <c:strRef>
                  <c:f>Daten_Diagramme!$E$27</c:f>
                  <c:strCache>
                    <c:ptCount val="1"/>
                    <c:pt idx="0">
                      <c:v>-0.3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{64C7A475-0FEA-4190-AEC8-971166C91D5D}</c15:txfldGUID>
                      <c15:f>Daten_Diagramme!$E$27</c15:f>
                      <c15:dlblFieldTableCache>
                        <c:ptCount val="1"/>
                        <c:pt idx="0">
                          <c:v>-0.3</c:v>
                        </c:pt>
                      </c15:dlblFieldTableCache>
                    </c15:dlblFTEntry>
                  </c15:dlblFieldTable>
                  <c15:showDataLabelsRange val="0"/>
                </c:ext>
                <c:ext xmlns:c16="http://schemas.microsoft.com/office/drawing/2014/chart" uri="{C3380CC4-5D6E-409C-BE32-E72D297353CC}">
                  <c16:uniqueId val="{0000000D-2091-4F4F-B095-0E97A8BB548D}"/>
                </c:ext>
              </c:extLst>
            </c:dLbl>
            <c:dLbl>
              <c:idx val="14"/>
              <c:tx>
                <c:strRef>
                  <c:f>Daten_Diagramme!$E$28</c:f>
                  <c:strCache>
                    <c:ptCount val="1"/>
                    <c:pt idx="0">
                      <c:v>-16.9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{4A978A87-FE8E-48E9-8CD6-AF1AE882731F}</c15:txfldGUID>
                      <c15:f>Daten_Diagramme!$E$28</c15:f>
                      <c15:dlblFieldTableCache>
                        <c:ptCount val="1"/>
                        <c:pt idx="0">
                          <c:v>-16.9</c:v>
                        </c:pt>
                      </c15:dlblFieldTableCache>
                    </c15:dlblFTEntry>
                  </c15:dlblFieldTable>
                  <c15:showDataLabelsRange val="0"/>
                </c:ext>
                <c:ext xmlns:c16="http://schemas.microsoft.com/office/drawing/2014/chart" uri="{C3380CC4-5D6E-409C-BE32-E72D297353CC}">
                  <c16:uniqueId val="{0000000E-2091-4F4F-B095-0E97A8BB548D}"/>
                </c:ext>
              </c:extLst>
            </c:dLbl>
            <c:dLbl>
              <c:idx val="15"/>
              <c:tx>
                <c:strRef>
                  <c:f>Daten_Diagramme!$E$29</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{84E3574D-122C-42B7-9A0E-65E3577043C6}</c15:txfldGUID>
                      <c15:f>Daten_Diagramme!$E$29</c15:f>
                      <c15:dlblFieldTableCache>
                        <c:ptCount val="1"/>
                        <c:pt idx="0">
                          <c:v>0.0</c:v>
                        </c:pt>
                      </c15:dlblFieldTableCache>
                    </c15:dlblFTEntry>
                  </c15:dlblFieldTable>
                  <c15:showDataLabelsRange val="0"/>
                </c:ext>
                <c:ext xmlns:c16="http://schemas.microsoft.com/office/drawing/2014/chart" uri="{C3380CC4-5D6E-409C-BE32-E72D297353CC}">
                  <c16:uniqueId val="{0000000F-2091-4F4F-B095-0E97A8BB548D}"/>
                </c:ext>
              </c:extLst>
            </c:dLbl>
            <c:dLbl>
              <c:idx val="16"/>
              <c:tx>
                <c:strRef>
                  <c:f>Daten_Diagramme!$E$30</c:f>
                  <c:strCache>
                    <c:ptCount val="1"/>
                    <c:pt idx="0">
                      <c:v>4.3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{7BC8858E-2EBB-42FE-BC4C-F75FA38F3D3F}</c15:txfldGUID>
                      <c15:f>Daten_Diagramme!$E$30</c15:f>
                      <c15:dlblFieldTableCache>
                        <c:ptCount val="1"/>
                        <c:pt idx="0">
                          <c:v>4.3</c:v>
                        </c:pt>
                      </c15:dlblFieldTableCache>
                    </c15:dlblFTEntry>
                  </c15:dlblFieldTable>
                  <c15:showDataLabelsRange val="0"/>
                </c:ext>
                <c:ext xmlns:c16="http://schemas.microsoft.com/office/drawing/2014/chart" uri="{C3380CC4-5D6E-409C-BE32-E72D297353CC}">
                  <c16:uniqueId val="{00000010-2091-4F4F-B095-0E97A8BB548D}"/>
                </c:ext>
              </c:extLst>
            </c:dLbl>
            <c:dLbl>
              <c:idx val="17"/>
              <c:tx>
                <c:strRef>
                  <c:f>Daten_Diagramme!$E$31</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{7DE1B2F6-848A-4D82-8704-C56618EBF29E}</c15:txfldGUID>
                      <c15:f>Daten_Diagramme!$E$31</c15:f>
                      <c15:dlblFieldTableCache>
                        <c:ptCount val="1"/>
                        <c:pt idx="0">
                          <c:v>-2.7</c:v>
                        </c:pt>
                      </c15:dlblFieldTableCache>
                    </c15:dlblFTEntry>
                  </c15:dlblFieldTable>
                  <c15:showDataLabelsRange val="0"/>
                </c:ext>
                <c:ext xmlns:c16="http://schemas.microsoft.com/office/drawing/2014/chart" uri="{C3380CC4-5D6E-409C-BE32-E72D297353CC}">
                  <c16:uniqueId val="{00000011-2091-4F4F-B095-0E97A8BB548D}"/>
                </c:ext>
              </c:extLst>
            </c:dLbl>
            <c:dLbl>
              <c:idx val="18"/>
              <c:tx>
                <c:strRef>
                  <c:f>Daten_Diagramme!$E$32</c:f>
                  <c:strCache>
                    <c:ptCount val="1"/>
                    <c:pt idx="0">
                      <c:v>-2.3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{4C22AE1C-459F-4D59-813F-AF341C778C1E}</c15:txfldGUID>
                      <c15:f>Daten_Diagramme!$E$32</c15:f>
                      <c15:dlblFieldTableCache>
                        <c:ptCount val="1"/>
                        <c:pt idx="0">
                          <c:v>-2.3</c:v>
                        </c:pt>
                      </c15:dlblFieldTableCache>
                    </c15:dlblFTEntry>
                  </c15:dlblFieldTable>
                  <c15:showDataLabelsRange val="0"/>
                </c:ext>
                <c:ext xmlns:c16="http://schemas.microsoft.com/office/drawing/2014/chart" uri="{C3380CC4-5D6E-409C-BE32-E72D297353CC}">
                  <c16:uniqueId val="{00000012-2091-4F4F-B095-0E97A8BB548D}"/>
                </c:ext>
              </c:extLst>
            </c:dLbl>
            <c:dLbl>
              <c:idx val="19"/>
              <c:tx>
                <c:strRef>
                  <c:f>Daten_Diagramme!$E$33</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{8EDEC7DA-9B24-4311-B0DF-8073F799017E}</c15:txfldGUID>
                      <c15:f>Daten_Diagramme!$E$33</c15:f>
                      <c15:dlblFieldTableCache>
                        <c:ptCount val="1"/>
                        <c:pt idx="0">
                          <c:v>0.7</c:v>
                        </c:pt>
                      </c15:dlblFieldTableCache>
                    </c15:dlblFTEntry>
                  </c15:dlblFieldTable>
                  <c15:showDataLabelsRange val="0"/>
                </c:ext>
                <c:ext xmlns:c16="http://schemas.microsoft.com/office/drawing/2014/chart" uri="{C3380CC4-5D6E-409C-BE32-E72D297353CC}">
                  <c16:uniqueId val="{00000013-2091-4F4F-B095-0E97A8BB548D}"/>
                </c:ext>
              </c:extLst>
            </c:dLbl>
            <c:dLbl>
              <c:idx val="20"/>
              <c:tx>
                <c:strRef>
                  <c:f>Daten_Diagramme!$E$34</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{9FC16295-BB98-4917-9821-0E9F0A6CD54E}</c15:txfldGUID>
                      <c15:f>Daten_Diagramme!$E$34</c15:f>
                      <c15:dlblFieldTableCache>
                        <c:ptCount val="1"/>
                        <c:pt idx="0">
                          <c:v>0.8</c:v>
                        </c:pt>
                      </c15:dlblFieldTableCache>
                    </c15:dlblFTEntry>
                  </c15:dlblFieldTable>
                  <c15:showDataLabelsRange val="0"/>
                </c:ext>
                <c:ext xmlns:c16="http://schemas.microsoft.com/office/drawing/2014/chart" uri="{C3380CC4-5D6E-409C-BE32-E72D297353CC}">
                  <c16:uniqueId val="{00000014-2091-4F4F-B095-0E97A8BB548D}"/>
                </c:ext>
              </c:extLst>
            </c:dLbl>
            <c:dLbl>
              <c:idx val="21"/>
              <c:tx>
                <c:strRef>
                  <c:f>Daten_Diagramme!$E$35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{5E62C306-F9FA-4B13-95DB-430BC2B5A23E}</c15:txfldGUID>
                      <c15:f>Daten_Diagramme!$E$35</c15:f>
                      <c15:dlblFieldTableCache>
                        <c:ptCount val="1"/>
                        <c:pt idx="0">
                          <c:v>0.0</c:v>
                        </c:pt>
                      </c15:dlblFieldTableCache>
                    </c15:dlblFTEntry>
                  </c15:dlblFieldTable>
                  <c15:showDataLabelsRange val="0"/>
                </c:ext>
                <c:ext xmlns:c16="http://schemas.microsoft.com/office/drawing/2014/chart" uri="{C3380CC4-5D6E-409C-BE32-E72D297353CC}">
                  <c16:uniqueId val="{00000015-2091-4F4F-B095-0E97A8BB548D}"/>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{F52FBBD2-84F1-437C-812F-AB6AB13A048C}</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2091-4F4F-B095-0E97A8BB548D}"/>
                </c:ext>
              </c:extLst>
            </c:dLbl>
            <c:dLbl>
              <c:idx val="23"/>
              <c:tx>
                <c:strRef>
                  <c:f>Daten_Diagramme!$E$37</c:f>
                  <c:strCache>
                    <c:ptCount val="1"/>
                    <c:pt idx="0">
                      <c:v>8.3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{B50FCD05-3B71-466C-A922-B3B53D76BF39}</c15:txfldGUID>
                      <c15:f>Daten_Diagramme!$E$37</c15:f>
                      <c15:dlblFieldTableCache>
                        <c:ptCount val="1"/>
                        <c:pt idx="0">
                          <c:v>8.3</c:v>
                        </c:pt>
                      </c15:dlblFieldTableCache>
                    </c15:dlblFTEntry>
                  </c15:dlblFieldTable>
                  <c15:showDataLabelsRange val="0"/>
                </c:ext>
                <c:ext xmlns:c16="http://schemas.microsoft.com/office/drawing/2014/chart" uri="{C3380CC4-5D6E-409C-BE32-E72D297353CC}">
                  <c16:uniqueId val="{00000017-2091-4F4F-B095-0E97A8BB548D}"/>
                </c:ext>
              </c:extLst>
            </c:dLbl>
            <c:dLbl>
              <c:idx val="24"/>
              <c:tx>
                <c:strRef>
                  <c:f>Daten_Diagramme!$E$38</c:f>
                  <c:strCache>
                    <c:ptCount val="1"/>
                    <c:pt idx="0">
                      <c:v>-4.5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{783A56E6-26A1-4034-8AF9-414E73A96403}</c15:txfldGUID>
                      <c15:f>Daten_Diagramme!$E$38</c15:f>
                      <c15:dlblFieldTableCache>
                        <c:ptCount val="1"/>
                        <c:pt idx="0">
                          <c:v>-4.5</c:v>
                        </c:pt>
                      </c15:dlblFieldTableCache>
                    </c15:dlblFTEntry>
                  </c15:dlblFieldTable>
                  <c15:showDataLabelsRange val="0"/>
                </c:ext>
                <c:ext xmlns:c16="http://schemas.microsoft.com/office/drawing/2014/chart" uri="{C3380CC4-5D6E-409C-BE32-E72D297353CC}">
                  <c16:uniqueId val="{00000018-2091-4F4F-B095-0E97A8BB548D}"/>
                </c:ext>
              </c:extLst>
            </c:dLbl>
            <c:dLbl>
              <c:idx val="25"/>
              <c:tx>
                <c:strRef>
                  <c:f>Daten_Diagramme!$E$39</c:f>
                  <c:strCache>
                    <c:ptCount val="1"/>
                    <c:pt idx="0">
                      <c:v>-6.3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{5F667C92-8C10-4C10-8076-7DC251D6D853}</c15:txfldGUID>
                      <c15:f>Daten_Diagramme!$E$39</c15:f>
                      <c15:dlblFieldTableCache>
                        <c:ptCount val="1"/>
                        <c:pt idx="0">
                          <c:v>-6.3</c:v>
                        </c:pt>
                      </c15:dlblFieldTableCache>
                    </c15:dlblFTEntry>
                  </c15:dlblFieldTable>
                  <c15:showDataLabelsRange val="0"/>
                </c:ext>
                <c:ext xmlns:c16="http://schemas.microsoft.com/office/drawing/2014/chart" uri="{C3380CC4-5D6E-409C-BE32-E72D297353CC}">
                  <c16:uniqueId val="{00000019-2091-4F4F-B095-0E97A8BB548D}"/>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{332D4423-06D6-4302-A14E-46AE86BC2DC4}</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2091-4F4F-B095-0E97A8BB548D}"/>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{419C2A8C-92B8-492D-94FF-3A235AB5C0A2}</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2091-4F4F-B095-0E97A8BB548D}"/>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{77CD2038-CA51-4B06-80B2-D52E458133DF}</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2091-4F4F-B095-0E97A8BB548D}"/>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{93B559BF-EA6D-42D2-9AB0-FCD06B437E29}</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2091-4F4F-B095-0E97A8BB548D}"/>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{732DC220-0CF5-4632-97CB-19741194BF05}</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2091-4F4F-B095-0E97A8BB548D}"/>
                </c:ext>
              </c:extLst>
            </c:dLbl>
            <c:dLbl>
              <c:idx val="31"/>
              <c:tx>
                <c:strRef>
                  <c:f>Daten_Diagramme!$E$45</c:f>
                  <c:strCache>
                    <c:ptCount val="1"/>
                    <c:pt idx="0">
                      <c:v>-6.3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{3346AB89-4484-486D-ABF9-33CA5D5831F0}</c15:txfldGUID>
                      <c15:f>Daten_Diagramme!$E$45</c15:f>
                      <c15:dlblFieldTableCache>
                        <c:ptCount val="1"/>
                        <c:pt idx="0">
                          <c:v>-6.3</c:v>
                        </c:pt>
                      </c15:dlblFieldTableCache>
                    </c15:dlblFTEntry>
                  </c15:dlblFieldTable>
                  <c15:showDataLabelsRange val="0"/>
                </c:ext>
                <c:ext xmlns:c16="http://schemas.microsoft.com/office/drawing/2014/chart" uri="{C3380CC4-5D6E-409C-BE32-E72D297353CC}">
                  <c16:uniqueId val="{0000001F-2091-4F4F-B095-0E97A8BB548D}"/>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-5.631003643590593</c:v>
                </c:pt>
                <c:pt idx="1">
                  <c:v>8.3333333333333339</c:v>
                </c:pt>
                <c:pt idx="2">
                  <c:v>1.639344262295082</c:v>
                </c:pt>
                <c:pt idx="3">
                  <c:v>-6.3074901445466489</c:v>
                </c:pt>
                <c:pt idx="4">
                  <c:v>-1.8633540372670807</c:v>
                </c:pt>
                <c:pt idx="5">
                  <c:v>-8.0508474576271194</c:v>
                </c:pt>
                <c:pt idx="6">
                  <c:v>-5.46875</c:v>
                </c:pt>
                <c:pt idx="7">
                  <c:v>-1.8087855297157622</c:v>
                </c:pt>
                <c:pt idx="8">
                  <c:v>-3.6622583926754833</c:v>
                </c:pt>
                <c:pt idx="9">
                  <c:v>-1.1363636363636365</c:v>
                </c:pt>
                <c:pt idx="10">
                  <c:v>-9.5588235294117645</c:v>
                </c:pt>
                <c:pt idx="11">
                  <c:v>4.6511627906976747</c:v>
                </c:pt>
                <c:pt idx="12">
                  <c:v>0</c:v>
                </c:pt>
                <c:pt idx="13">
                  <c:v>-0.3115264797507788</c:v>
                </c:pt>
                <c:pt idx="14">
                  <c:v>-16.853932584269664</c:v>
                </c:pt>
                <c:pt idx="15">
                  <c:v>0</c:v>
                </c:pt>
                <c:pt idx="16">
                  <c:v>4.3103448275862073</c:v>
                </c:pt>
                <c:pt idx="17">
                  <c:v>-2.7027027027027026</c:v>
                </c:pt>
                <c:pt idx="18">
                  <c:v>-2.2988505747126435</c:v>
                </c:pt>
                <c:pt idx="19">
                  <c:v>0.65359477124183007</c:v>
                </c:pt>
                <c:pt idx="20">
                  <c:v>0.79575596816976124</c:v>
                </c:pt>
                <c:pt idx="21">
                  <c:v>0</c:v>
                </c:pt>
                <c:pt idx="23">
                  <c:v>8.3333333333333339</c:v>
                </c:pt>
                <c:pt idx="24">
                  <c:v>-4.4665012406947895</c:v>
                </c:pt>
                <c:pt idx="25">
                  <c:v>-6.2858356338925461</c:v>
                </c:pt>
              </c:numCache>
            </c:numRef>
          </c:val>
          <c:extLst>
            <c:ext xmlns:c16="http://schemas.microsoft.com/office/drawing/2014/chart" uri="{C3380CC4-5D6E-409C-BE32-E72D297353CC}">
              <c16:uniqueId val="{00000020-2091-4F4F-B095-0E97A8BB548D}"/>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{8C62D182-B45C-4FD0-BA6B-8FB26091578F}</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2091-4F4F-B095-0E97A8BB548D}"/>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{C1ECED69-991F-4569-9113-91CBA141196E}</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2091-4F4F-B095-0E97A8BB548D}"/>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{8244DEA4-C621-417C-B906-A345F361D090}</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2091-4F4F-B095-0E97A8BB548D}"/>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{81F31E45-004A-491A-8C4E-D5A2940E8D40}</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2091-4F4F-B095-0E97A8BB548D}"/>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{A8364CDB-5729-4A99-BCB9-4C464EDA6152}</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2091-4F4F-B095-0E97A8BB548D}"/>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{58681973-86C4-4C80-B5B8-1CC6ADECCE0C}</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2091-4F4F-B095-0E97A8BB548D}"/>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{2D2C7562-EE8C-4E89-8556-6CC64F51389A}</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2091-4F4F-B095-0E97A8BB548D}"/>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{38CBB3FD-83CA-4785-BD44-2F479DEF7A06}</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2091-4F4F-B095-0E97A8BB548D}"/>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{A350ACA6-0128-42BE-83EC-F51608149EA9}</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2091-4F4F-B095-0E97A8BB548D}"/>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{43CBF5A2-C756-4A16-A422-7A6AB0366EBF}</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2091-4F4F-B095-0E97A8BB548D}"/>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{E7F1A225-61D0-4FDB-8271-2A1BC51F9C66}</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2091-4F4F-B095-0E97A8BB548D}"/>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{A72085FC-134B-4754-A34A-36CEDCE1FAEE}</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2091-4F4F-B095-0E97A8BB548D}"/>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{B07FF0E7-1B8E-4A74-9B84-9364C639F14C}</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2091-4F4F-B095-0E97A8BB548D}"/>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{8C8C0896-278D-4F95-A11A-C935E16189F7}</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2091-4F4F-B095-0E97A8BB548D}"/>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{5B826BF6-4330-435D-ADB0-78F50D7E30D6}</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2091-4F4F-B095-0E97A8BB548D}"/>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{51E75BAC-2F72-4EEF-9684-80CA72DFD3DA}</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2091-4F4F-B095-0E97A8BB548D}"/>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{82E98FD4-9F64-4259-86EE-374E89F97F37}</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2091-4F4F-B095-0E97A8BB548D}"/>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{1CCD27EA-FDE4-405B-968A-A422C461FCF0}</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2091-4F4F-B095-0E97A8BB548D}"/>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{FA0D0C89-5B00-423A-B11D-A5965A89A46C}</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2091-4F4F-B095-0E97A8BB548D}"/>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{7B2D9A62-C646-4FA9-B15B-41EDFEDBC627}</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2091-4F4F-B095-0E97A8BB548D}"/>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{AC02ADEC-8490-4AA6-BF54-1B612016D54E}</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2091-4F4F-B095-0E97A8BB548D}"/>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{9C601099-AAD8-4F4B-A8E6-2B0AABDE88B1}</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2091-4F4F-B095-0E97A8BB548D}"/>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{D0828810-5539-4E60-B34E-FB63E0E9DDB7}</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2091-4F4F-B095-0E97A8BB548D}"/>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{CBD2F823-01BA-42C8-8265-68B0AA5A0C0A}</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2091-4F4F-B095-0E97A8BB548D}"/>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{DA02A0FF-275C-4690-95B6-E32904695D2E}</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2091-4F4F-B095-0E97A8BB548D}"/>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{1C2A97E5-9942-45B2-B4B6-B3DDF58C0071}</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2091-4F4F-B095-0E97A8BB548D}"/>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{759AEC26-F328-4031-AB68-A2DE7280C781}</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2091-4F4F-B095-0E97A8BB548D}"/>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{CCF10E2B-6733-4D30-89EE-BAC3383C8268}</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2091-4F4F-B095-0E97A8BB548D}"/>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{E17E5308-509F-4A66-9DE0-03D3795FF216}</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2091-4F4F-B095-0E97A8BB548D}"/>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{2A7A0865-5FAD-4A11-BE47-C78F6595D009}</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2091-4F4F-B095-0E97A8BB548D}"/>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{9B92568D-0055-49A5-9037-5A80FA40622E}</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2091-4F4F-B095-0E97A8BB548D}"/>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{2635211C-3A9B-4B98-99C4-B929E04442D4}</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2091-4F4F-B095-0E97A8BB548D}"/>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2091-4F4F-B095-0E97A8BB548D}"/>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2091-4F4F-B095-0E97A8BB548D}"/>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{A2B725DA-F188-4D79-A871-32F8CBE43347}</c15:txfldGUID>
                      <c15:f>Diagramm!$I$46</c15:f>
                      <c15:dlblFieldTableCache>
                        <c:ptCount val="1"/>
                      </c15:dlblFieldTableCache>
                    </c15:dlblFTEntry>
                  </c15:dlblFieldTable>
                  <c15:showDataLabelsRange val="0"/>
                </c:ext>
                <c:ext xmlns:c16="http://schemas.microsoft.com/office/drawing/2014/chart" uri="{C3380CC4-5D6E-409C-BE32-E72D297353CC}">
                  <c16:uniqueId val="{00000000-5377-4D87-9DF6-3746561D922E}"/>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{2F7EC137-F64C-4E55-8F87-2F2C0E6E264C}</c15:txfldGUID>
                      <c15:f>Diagramm!$I$47</c15:f>
                      <c15:dlblFieldTableCache>
                        <c:ptCount val="1"/>
                      </c15:dlblFieldTableCache>
                    </c15:dlblFTEntry>
                  </c15:dlblFieldTable>
                  <c15:showDataLabelsRange val="0"/>
                </c:ext>
                <c:ext xmlns:c16="http://schemas.microsoft.com/office/drawing/2014/chart" uri="{C3380CC4-5D6E-409C-BE32-E72D297353CC}">
                  <c16:uniqueId val="{00000001-5377-4D87-9DF6-3746561D922E}"/>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{43BD4AE0-651A-46A2-B113-A5F313F61C39}</c15:txfldGUID>
                      <c15:f>Diagramm!$I$48</c15:f>
                      <c15:dlblFieldTableCache>
                        <c:ptCount val="1"/>
                      </c15:dlblFieldTableCache>
                    </c15:dlblFTEntry>
                  </c15:dlblFieldTable>
                  <c15:showDataLabelsRange val="0"/>
                </c:ext>
                <c:ext xmlns:c16="http://schemas.microsoft.com/office/drawing/2014/chart" uri="{C3380CC4-5D6E-409C-BE32-E72D297353CC}">
                  <c16:uniqueId val="{00000002-5377-4D87-9DF6-3746561D922E}"/>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{6E0A7FA6-3FFD-4300-AF46-47CEB9F84DFE}</c15:txfldGUID>
                      <c15:f>Diagramm!$I$49</c15:f>
                      <c15:dlblFieldTableCache>
                        <c:ptCount val="1"/>
                      </c15:dlblFieldTableCache>
                    </c15:dlblFTEntry>
                  </c15:dlblFieldTable>
                  <c15:showDataLabelsRange val="0"/>
                </c:ext>
                <c:ext xmlns:c16="http://schemas.microsoft.com/office/drawing/2014/chart" uri="{C3380CC4-5D6E-409C-BE32-E72D297353CC}">
                  <c16:uniqueId val="{00000003-5377-4D87-9DF6-3746561D922E}"/>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{2AAA3459-92F7-4313-9FF1-A03B64DADB10}</c15:txfldGUID>
                      <c15:f>Diagramm!$I$50</c15:f>
                      <c15:dlblFieldTableCache>
                        <c:ptCount val="1"/>
                      </c15:dlblFieldTableCache>
                    </c15:dlblFTEntry>
                  </c15:dlblFieldTable>
                  <c15:showDataLabelsRange val="0"/>
                </c:ext>
                <c:ext xmlns:c16="http://schemas.microsoft.com/office/drawing/2014/chart" uri="{C3380CC4-5D6E-409C-BE32-E72D297353CC}">
                  <c16:uniqueId val="{00000004-5377-4D87-9DF6-3746561D922E}"/>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{BFC7FC26-F444-45E2-8626-B913CD55F94F}</c15:txfldGUID>
                      <c15:f>Diagramm!$I$51</c15:f>
                      <c15:dlblFieldTableCache>
                        <c:ptCount val="1"/>
                      </c15:dlblFieldTableCache>
                    </c15:dlblFTEntry>
                  </c15:dlblFieldTable>
                  <c15:showDataLabelsRange val="0"/>
                </c:ext>
                <c:ext xmlns:c16="http://schemas.microsoft.com/office/drawing/2014/chart" uri="{C3380CC4-5D6E-409C-BE32-E72D297353CC}">
                  <c16:uniqueId val="{00000005-5377-4D87-9DF6-3746561D922E}"/>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{0BAA8190-8ACB-4F87-B60E-79A1FC182FA4}</c15:txfldGUID>
                      <c15:f>Diagramm!$I$52</c15:f>
                      <c15:dlblFieldTableCache>
                        <c:ptCount val="1"/>
                      </c15:dlblFieldTableCache>
                    </c15:dlblFTEntry>
                  </c15:dlblFieldTable>
                  <c15:showDataLabelsRange val="0"/>
                </c:ext>
                <c:ext xmlns:c16="http://schemas.microsoft.com/office/drawing/2014/chart" uri="{C3380CC4-5D6E-409C-BE32-E72D297353CC}">
                  <c16:uniqueId val="{00000006-5377-4D87-9DF6-3746561D922E}"/>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{7B1813A2-9F51-454C-9984-A7CC17437DE2}</c15:txfldGUID>
                      <c15:f>Diagramm!$I$53</c15:f>
                      <c15:dlblFieldTableCache>
                        <c:ptCount val="1"/>
                      </c15:dlblFieldTableCache>
                    </c15:dlblFTEntry>
                  </c15:dlblFieldTable>
                  <c15:showDataLabelsRange val="0"/>
                </c:ext>
                <c:ext xmlns:c16="http://schemas.microsoft.com/office/drawing/2014/chart" uri="{C3380CC4-5D6E-409C-BE32-E72D297353CC}">
                  <c16:uniqueId val="{00000007-5377-4D87-9DF6-3746561D922E}"/>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{EB1E4B77-B11E-4EC4-B308-3317F0D67245}</c15:txfldGUID>
                      <c15:f>Diagramm!$I$54</c15:f>
                      <c15:dlblFieldTableCache>
                        <c:ptCount val="1"/>
                      </c15:dlblFieldTableCache>
                    </c15:dlblFTEntry>
                  </c15:dlblFieldTable>
                  <c15:showDataLabelsRange val="0"/>
                </c:ext>
                <c:ext xmlns:c16="http://schemas.microsoft.com/office/drawing/2014/chart" uri="{C3380CC4-5D6E-409C-BE32-E72D297353CC}">
                  <c16:uniqueId val="{00000008-5377-4D87-9DF6-3746561D922E}"/>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{B305C5FB-EAF4-4311-9909-314150F839AA}</c15:txfldGUID>
                      <c15:f>Diagramm!$I$55</c15:f>
                      <c15:dlblFieldTableCache>
                        <c:ptCount val="1"/>
                      </c15:dlblFieldTableCache>
                    </c15:dlblFTEntry>
                  </c15:dlblFieldTable>
                  <c15:showDataLabelsRange val="0"/>
                </c:ext>
                <c:ext xmlns:c16="http://schemas.microsoft.com/office/drawing/2014/chart" uri="{C3380CC4-5D6E-409C-BE32-E72D297353CC}">
                  <c16:uniqueId val="{00000009-5377-4D87-9DF6-3746561D922E}"/>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{EDAB3963-19CA-4505-8A12-B3339EAF4D6F}</c15:txfldGUID>
                      <c15:f>Diagramm!$I$56</c15:f>
                      <c15:dlblFieldTableCache>
                        <c:ptCount val="1"/>
                      </c15:dlblFieldTableCache>
                    </c15:dlblFTEntry>
                  </c15:dlblFieldTable>
                  <c15:showDataLabelsRange val="0"/>
                </c:ext>
                <c:ext xmlns:c16="http://schemas.microsoft.com/office/drawing/2014/chart" uri="{C3380CC4-5D6E-409C-BE32-E72D297353CC}">
                  <c16:uniqueId val="{0000000A-5377-4D87-9DF6-3746561D922E}"/>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{C5CCC0FE-42D6-4F7B-AAE0-7914CB9D7147}</c15:txfldGUID>
                      <c15:f>Diagramm!$I$57</c15:f>
                      <c15:dlblFieldTableCache>
                        <c:ptCount val="1"/>
                      </c15:dlblFieldTableCache>
                    </c15:dlblFTEntry>
                  </c15:dlblFieldTable>
                  <c15:showDataLabelsRange val="0"/>
                </c:ext>
                <c:ext xmlns:c16="http://schemas.microsoft.com/office/drawing/2014/chart" uri="{C3380CC4-5D6E-409C-BE32-E72D297353CC}">
                  <c16:uniqueId val="{0000000B-5377-4D87-9DF6-3746561D922E}"/>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{2C2670C0-008A-4061-8013-F2547D2693D5}</c15:txfldGUID>
                      <c15:f>Diagramm!$I$58</c15:f>
                      <c15:dlblFieldTableCache>
                        <c:ptCount val="1"/>
                      </c15:dlblFieldTableCache>
                    </c15:dlblFTEntry>
                  </c15:dlblFieldTable>
                  <c15:showDataLabelsRange val="0"/>
                </c:ext>
                <c:ext xmlns:c16="http://schemas.microsoft.com/office/drawing/2014/chart" uri="{C3380CC4-5D6E-409C-BE32-E72D297353CC}">
                  <c16:uniqueId val="{0000000C-5377-4D87-9DF6-3746561D922E}"/>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{7C08C952-497B-4470-B207-8BFDF0C221F3}</c15:txfldGUID>
                      <c15:f>Diagramm!$I$59</c15:f>
                      <c15:dlblFieldTableCache>
                        <c:ptCount val="1"/>
                      </c15:dlblFieldTableCache>
                    </c15:dlblFTEntry>
                  </c15:dlblFieldTable>
                  <c15:showDataLabelsRange val="0"/>
                </c:ext>
                <c:ext xmlns:c16="http://schemas.microsoft.com/office/drawing/2014/chart" uri="{C3380CC4-5D6E-409C-BE32-E72D297353CC}">
                  <c16:uniqueId val="{0000000D-5377-4D87-9DF6-3746561D922E}"/>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{612EB3DC-390A-4C6D-B059-70D51F49C997}</c15:txfldGUID>
                      <c15:f>Diagramm!$I$60</c15:f>
                      <c15:dlblFieldTableCache>
                        <c:ptCount val="1"/>
                      </c15:dlblFieldTableCache>
                    </c15:dlblFTEntry>
                  </c15:dlblFieldTable>
                  <c15:showDataLabelsRange val="0"/>
                </c:ext>
                <c:ext xmlns:c16="http://schemas.microsoft.com/office/drawing/2014/chart" uri="{C3380CC4-5D6E-409C-BE32-E72D297353CC}">
                  <c16:uniqueId val="{0000000E-5377-4D87-9DF6-3746561D922E}"/>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{264C79D2-B316-428A-8706-D8E0DF279B97}</c15:txfldGUID>
                      <c15:f>Diagramm!$I$61</c15:f>
                      <c15:dlblFieldTableCache>
                        <c:ptCount val="1"/>
                      </c15:dlblFieldTableCache>
                    </c15:dlblFTEntry>
                  </c15:dlblFieldTable>
                  <c15:showDataLabelsRange val="0"/>
                </c:ext>
                <c:ext xmlns:c16="http://schemas.microsoft.com/office/drawing/2014/chart" uri="{C3380CC4-5D6E-409C-BE32-E72D297353CC}">
                  <c16:uniqueId val="{0000000F-5377-4D87-9DF6-3746561D922E}"/>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{64752101-212D-415D-A11D-59D722F4AD42}</c15:txfldGUID>
                      <c15:f>Diagramm!$I$62</c15:f>
                      <c15:dlblFieldTableCache>
                        <c:ptCount val="1"/>
                      </c15:dlblFieldTableCache>
                    </c15:dlblFTEntry>
                  </c15:dlblFieldTable>
                  <c15:showDataLabelsRange val="0"/>
                </c:ext>
                <c:ext xmlns:c16="http://schemas.microsoft.com/office/drawing/2014/chart" uri="{C3380CC4-5D6E-409C-BE32-E72D297353CC}">
                  <c16:uniqueId val="{00000010-5377-4D87-9DF6-3746561D922E}"/>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{D40F63DF-D5D2-401B-A33C-C02C991FAC72}</c15:txfldGUID>
                      <c15:f>Diagramm!$I$63</c15:f>
                      <c15:dlblFieldTableCache>
                        <c:ptCount val="1"/>
                      </c15:dlblFieldTableCache>
                    </c15:dlblFTEntry>
                  </c15:dlblFieldTable>
                  <c15:showDataLabelsRange val="0"/>
                </c:ext>
                <c:ext xmlns:c16="http://schemas.microsoft.com/office/drawing/2014/chart" uri="{C3380CC4-5D6E-409C-BE32-E72D297353CC}">
                  <c16:uniqueId val="{00000011-5377-4D87-9DF6-3746561D922E}"/>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{AE4028D3-0F08-4D79-9F07-30C43C933E37}</c15:txfldGUID>
                      <c15:f>Diagramm!$I$64</c15:f>
                      <c15:dlblFieldTableCache>
                        <c:ptCount val="1"/>
                      </c15:dlblFieldTableCache>
                    </c15:dlblFTEntry>
                  </c15:dlblFieldTable>
                  <c15:showDataLabelsRange val="0"/>
                </c:ext>
                <c:ext xmlns:c16="http://schemas.microsoft.com/office/drawing/2014/chart" uri="{C3380CC4-5D6E-409C-BE32-E72D297353CC}">
                  <c16:uniqueId val="{00000012-5377-4D87-9DF6-3746561D922E}"/>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{DDABF9E1-1931-4244-92E9-4023E4097D8E}</c15:txfldGUID>
                      <c15:f>Diagramm!$I$65</c15:f>
                      <c15:dlblFieldTableCache>
                        <c:ptCount val="1"/>
                      </c15:dlblFieldTableCache>
                    </c15:dlblFTEntry>
                  </c15:dlblFieldTable>
                  <c15:showDataLabelsRange val="0"/>
                </c:ext>
                <c:ext xmlns:c16="http://schemas.microsoft.com/office/drawing/2014/chart" uri="{C3380CC4-5D6E-409C-BE32-E72D297353CC}">
                  <c16:uniqueId val="{00000013-5377-4D87-9DF6-3746561D922E}"/>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{64A902C3-417D-4FC5-A413-6FA0C7EDB708}</c15:txfldGUID>
                      <c15:f>Diagramm!$I$66</c15:f>
                      <c15:dlblFieldTableCache>
                        <c:ptCount val="1"/>
                      </c15:dlblFieldTableCache>
                    </c15:dlblFTEntry>
                  </c15:dlblFieldTable>
                  <c15:showDataLabelsRange val="0"/>
                </c:ext>
                <c:ext xmlns:c16="http://schemas.microsoft.com/office/drawing/2014/chart" uri="{C3380CC4-5D6E-409C-BE32-E72D297353CC}">
                  <c16:uniqueId val="{00000014-5377-4D87-9DF6-3746561D922E}"/>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{E25EF6A2-92A5-4B37-815A-FB245DD50A52}</c15:txfldGUID>
                      <c15:f>Diagramm!$I$67</c15:f>
                      <c15:dlblFieldTableCache>
                        <c:ptCount val="1"/>
                      </c15:dlblFieldTableCache>
                    </c15:dlblFTEntry>
                  </c15:dlblFieldTable>
                  <c15:showDataLabelsRange val="0"/>
                </c:ext>
                <c:ext xmlns:c16="http://schemas.microsoft.com/office/drawing/2014/chart" uri="{C3380CC4-5D6E-409C-BE32-E72D297353CC}">
                  <c16:uniqueId val="{00000015-5377-4D87-9DF6-3746561D922E}"/>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5377-4D87-9DF6-3746561D922E}"/>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{543BC60C-A18B-45B4-85CF-5CEB469B0318}</c15:txfldGUID>
                      <c15:f>Diagramm!$K$46</c15:f>
                      <c15:dlblFieldTableCache>
                        <c:ptCount val="1"/>
                      </c15:dlblFieldTableCache>
                    </c15:dlblFTEntry>
                  </c15:dlblFieldTable>
                  <c15:showDataLabelsRange val="0"/>
                </c:ext>
                <c:ext xmlns:c16="http://schemas.microsoft.com/office/drawing/2014/chart" uri="{C3380CC4-5D6E-409C-BE32-E72D297353CC}">
                  <c16:uniqueId val="{00000017-5377-4D87-9DF6-3746561D922E}"/>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{B48F73C6-E757-4FCA-8FF1-1F9FB93127D3}</c15:txfldGUID>
                      <c15:f>Diagramm!$K$47</c15:f>
                      <c15:dlblFieldTableCache>
                        <c:ptCount val="1"/>
                      </c15:dlblFieldTableCache>
                    </c15:dlblFTEntry>
                  </c15:dlblFieldTable>
                  <c15:showDataLabelsRange val="0"/>
                </c:ext>
                <c:ext xmlns:c16="http://schemas.microsoft.com/office/drawing/2014/chart" uri="{C3380CC4-5D6E-409C-BE32-E72D297353CC}">
                  <c16:uniqueId val="{00000018-5377-4D87-9DF6-3746561D922E}"/>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{8078930D-167B-45F1-A6B8-BEA606A73804}</c15:txfldGUID>
                      <c15:f>Diagramm!$K$48</c15:f>
                      <c15:dlblFieldTableCache>
                        <c:ptCount val="1"/>
                      </c15:dlblFieldTableCache>
                    </c15:dlblFTEntry>
                  </c15:dlblFieldTable>
                  <c15:showDataLabelsRange val="0"/>
                </c:ext>
                <c:ext xmlns:c16="http://schemas.microsoft.com/office/drawing/2014/chart" uri="{C3380CC4-5D6E-409C-BE32-E72D297353CC}">
                  <c16:uniqueId val="{00000019-5377-4D87-9DF6-3746561D922E}"/>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{9F22D6FB-F913-4A73-AFAD-EAF83F8067BE}</c15:txfldGUID>
                      <c15:f>Diagramm!$K$49</c15:f>
                      <c15:dlblFieldTableCache>
                        <c:ptCount val="1"/>
                      </c15:dlblFieldTableCache>
                    </c15:dlblFTEntry>
                  </c15:dlblFieldTable>
                  <c15:showDataLabelsRange val="0"/>
                </c:ext>
                <c:ext xmlns:c16="http://schemas.microsoft.com/office/drawing/2014/chart" uri="{C3380CC4-5D6E-409C-BE32-E72D297353CC}">
                  <c16:uniqueId val="{0000001A-5377-4D87-9DF6-3746561D922E}"/>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{AAF3CEDF-5DE1-4697-BD1B-AFF4A7DEC182}</c15:txfldGUID>
                      <c15:f>Diagramm!$K$50</c15:f>
                      <c15:dlblFieldTableCache>
                        <c:ptCount val="1"/>
                      </c15:dlblFieldTableCache>
                    </c15:dlblFTEntry>
                  </c15:dlblFieldTable>
                  <c15:showDataLabelsRange val="0"/>
                </c:ext>
                <c:ext xmlns:c16="http://schemas.microsoft.com/office/drawing/2014/chart" uri="{C3380CC4-5D6E-409C-BE32-E72D297353CC}">
                  <c16:uniqueId val="{0000001B-5377-4D87-9DF6-3746561D922E}"/>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{31E06AD4-9B12-4D51-BC23-B3D8B915AD75}</c15:txfldGUID>
                      <c15:f>Diagramm!$K$51</c15:f>
                      <c15:dlblFieldTableCache>
                        <c:ptCount val="1"/>
                      </c15:dlblFieldTableCache>
                    </c15:dlblFTEntry>
                  </c15:dlblFieldTable>
                  <c15:showDataLabelsRange val="0"/>
                </c:ext>
                <c:ext xmlns:c16="http://schemas.microsoft.com/office/drawing/2014/chart" uri="{C3380CC4-5D6E-409C-BE32-E72D297353CC}">
                  <c16:uniqueId val="{0000001C-5377-4D87-9DF6-3746561D922E}"/>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{FD5574F7-9AB2-4D58-9D75-A0D75546A388}</c15:txfldGUID>
                      <c15:f>Diagramm!$K$52</c15:f>
                      <c15:dlblFieldTableCache>
                        <c:ptCount val="1"/>
                      </c15:dlblFieldTableCache>
                    </c15:dlblFTEntry>
                  </c15:dlblFieldTable>
                  <c15:showDataLabelsRange val="0"/>
                </c:ext>
                <c:ext xmlns:c16="http://schemas.microsoft.com/office/drawing/2014/chart" uri="{C3380CC4-5D6E-409C-BE32-E72D297353CC}">
                  <c16:uniqueId val="{0000001D-5377-4D87-9DF6-3746561D922E}"/>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{EA37974C-7600-49FA-9786-C64BC69AA4DC}</c15:txfldGUID>
                      <c15:f>Diagramm!$K$53</c15:f>
                      <c15:dlblFieldTableCache>
                        <c:ptCount val="1"/>
                      </c15:dlblFieldTableCache>
                    </c15:dlblFTEntry>
                  </c15:dlblFieldTable>
                  <c15:showDataLabelsRange val="0"/>
                </c:ext>
                <c:ext xmlns:c16="http://schemas.microsoft.com/office/drawing/2014/chart" uri="{C3380CC4-5D6E-409C-BE32-E72D297353CC}">
                  <c16:uniqueId val="{0000001E-5377-4D87-9DF6-3746561D922E}"/>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{F834F7E7-1733-4582-8351-3D6C0B727D1A}</c15:txfldGUID>
                      <c15:f>Diagramm!$K$54</c15:f>
                      <c15:dlblFieldTableCache>
                        <c:ptCount val="1"/>
                      </c15:dlblFieldTableCache>
                    </c15:dlblFTEntry>
                  </c15:dlblFieldTable>
                  <c15:showDataLabelsRange val="0"/>
                </c:ext>
                <c:ext xmlns:c16="http://schemas.microsoft.com/office/drawing/2014/chart" uri="{C3380CC4-5D6E-409C-BE32-E72D297353CC}">
                  <c16:uniqueId val="{0000001F-5377-4D87-9DF6-3746561D922E}"/>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{71B1A57D-440B-40EB-87DD-B5B5B7532038}</c15:txfldGUID>
                      <c15:f>Diagramm!$K$55</c15:f>
                      <c15:dlblFieldTableCache>
                        <c:ptCount val="1"/>
                      </c15:dlblFieldTableCache>
                    </c15:dlblFTEntry>
                  </c15:dlblFieldTable>
                  <c15:showDataLabelsRange val="0"/>
                </c:ext>
                <c:ext xmlns:c16="http://schemas.microsoft.com/office/drawing/2014/chart" uri="{C3380CC4-5D6E-409C-BE32-E72D297353CC}">
                  <c16:uniqueId val="{00000020-5377-4D87-9DF6-3746561D922E}"/>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{AB0CD256-30CA-4430-B2DE-C4F5FC2294CD}</c15:txfldGUID>
                      <c15:f>Diagramm!$K$56</c15:f>
                      <c15:dlblFieldTableCache>
                        <c:ptCount val="1"/>
                      </c15:dlblFieldTableCache>
                    </c15:dlblFTEntry>
                  </c15:dlblFieldTable>
                  <c15:showDataLabelsRange val="0"/>
                </c:ext>
                <c:ext xmlns:c16="http://schemas.microsoft.com/office/drawing/2014/chart" uri="{C3380CC4-5D6E-409C-BE32-E72D297353CC}">
                  <c16:uniqueId val="{00000021-5377-4D87-9DF6-3746561D922E}"/>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{CFDFE691-BA87-4566-ABC6-22414526FA07}</c15:txfldGUID>
                      <c15:f>Diagramm!$K$57</c15:f>
                      <c15:dlblFieldTableCache>
                        <c:ptCount val="1"/>
                      </c15:dlblFieldTableCache>
                    </c15:dlblFTEntry>
                  </c15:dlblFieldTable>
                  <c15:showDataLabelsRange val="0"/>
                </c:ext>
                <c:ext xmlns:c16="http://schemas.microsoft.com/office/drawing/2014/chart" uri="{C3380CC4-5D6E-409C-BE32-E72D297353CC}">
                  <c16:uniqueId val="{00000022-5377-4D87-9DF6-3746561D922E}"/>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{20B81FF1-4FF7-4FFE-B24C-365663BB7679}</c15:txfldGUID>
                      <c15:f>Diagramm!$K$58</c15:f>
                      <c15:dlblFieldTableCache>
                        <c:ptCount val="1"/>
                      </c15:dlblFieldTableCache>
                    </c15:dlblFTEntry>
                  </c15:dlblFieldTable>
                  <c15:showDataLabelsRange val="0"/>
                </c:ext>
                <c:ext xmlns:c16="http://schemas.microsoft.com/office/drawing/2014/chart" uri="{C3380CC4-5D6E-409C-BE32-E72D297353CC}">
                  <c16:uniqueId val="{00000023-5377-4D87-9DF6-3746561D922E}"/>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{22555231-763D-4DB9-8B7F-0B27DCA13313}</c15:txfldGUID>
                      <c15:f>Diagramm!$K$59</c15:f>
                      <c15:dlblFieldTableCache>
                        <c:ptCount val="1"/>
                      </c15:dlblFieldTableCache>
                    </c15:dlblFTEntry>
                  </c15:dlblFieldTable>
                  <c15:showDataLabelsRange val="0"/>
                </c:ext>
                <c:ext xmlns:c16="http://schemas.microsoft.com/office/drawing/2014/chart" uri="{C3380CC4-5D6E-409C-BE32-E72D297353CC}">
                  <c16:uniqueId val="{00000024-5377-4D87-9DF6-3746561D922E}"/>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{8E802E91-584D-4C95-9EA1-2E0291C64F63}</c15:txfldGUID>
                      <c15:f>Diagramm!$K$60</c15:f>
                      <c15:dlblFieldTableCache>
                        <c:ptCount val="1"/>
                      </c15:dlblFieldTableCache>
                    </c15:dlblFTEntry>
                  </c15:dlblFieldTable>
                  <c15:showDataLabelsRange val="0"/>
                </c:ext>
                <c:ext xmlns:c16="http://schemas.microsoft.com/office/drawing/2014/chart" uri="{C3380CC4-5D6E-409C-BE32-E72D297353CC}">
                  <c16:uniqueId val="{00000025-5377-4D87-9DF6-3746561D922E}"/>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{DBC65691-EAEB-4737-A480-869C7F3829D8}</c15:txfldGUID>
                      <c15:f>Diagramm!$K$61</c15:f>
                      <c15:dlblFieldTableCache>
                        <c:ptCount val="1"/>
                      </c15:dlblFieldTableCache>
                    </c15:dlblFTEntry>
                  </c15:dlblFieldTable>
                  <c15:showDataLabelsRange val="0"/>
                </c:ext>
                <c:ext xmlns:c16="http://schemas.microsoft.com/office/drawing/2014/chart" uri="{C3380CC4-5D6E-409C-BE32-E72D297353CC}">
                  <c16:uniqueId val="{00000026-5377-4D87-9DF6-3746561D922E}"/>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{04CCC605-3E8A-4E7A-9A2C-30BD54AF78E3}</c15:txfldGUID>
                      <c15:f>Diagramm!$K$62</c15:f>
                      <c15:dlblFieldTableCache>
                        <c:ptCount val="1"/>
                      </c15:dlblFieldTableCache>
                    </c15:dlblFTEntry>
                  </c15:dlblFieldTable>
                  <c15:showDataLabelsRange val="0"/>
                </c:ext>
                <c:ext xmlns:c16="http://schemas.microsoft.com/office/drawing/2014/chart" uri="{C3380CC4-5D6E-409C-BE32-E72D297353CC}">
                  <c16:uniqueId val="{00000027-5377-4D87-9DF6-3746561D922E}"/>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{6646F63F-2BEA-4BC8-B3C2-166682D52C74}</c15:txfldGUID>
                      <c15:f>Diagramm!$K$63</c15:f>
                      <c15:dlblFieldTableCache>
                        <c:ptCount val="1"/>
                      </c15:dlblFieldTableCache>
                    </c15:dlblFTEntry>
                  </c15:dlblFieldTable>
                  <c15:showDataLabelsRange val="0"/>
                </c:ext>
                <c:ext xmlns:c16="http://schemas.microsoft.com/office/drawing/2014/chart" uri="{C3380CC4-5D6E-409C-BE32-E72D297353CC}">
                  <c16:uniqueId val="{00000028-5377-4D87-9DF6-3746561D922E}"/>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{026D327C-3B83-49F8-9A52-DF30E3EA7616}</c15:txfldGUID>
                      <c15:f>Diagramm!$K$64</c15:f>
                      <c15:dlblFieldTableCache>
                        <c:ptCount val="1"/>
                      </c15:dlblFieldTableCache>
                    </c15:dlblFTEntry>
                  </c15:dlblFieldTable>
                  <c15:showDataLabelsRange val="0"/>
                </c:ext>
                <c:ext xmlns:c16="http://schemas.microsoft.com/office/drawing/2014/chart" uri="{C3380CC4-5D6E-409C-BE32-E72D297353CC}">
                  <c16:uniqueId val="{00000029-5377-4D87-9DF6-3746561D922E}"/>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{7F950AAC-9F11-49E8-98A9-6FD4E58144A0}</c15:txfldGUID>
                      <c15:f>Diagramm!$K$65</c15:f>
                      <c15:dlblFieldTableCache>
                        <c:ptCount val="1"/>
                      </c15:dlblFieldTableCache>
                    </c15:dlblFTEntry>
                  </c15:dlblFieldTable>
                  <c15:showDataLabelsRange val="0"/>
                </c:ext>
                <c:ext xmlns:c16="http://schemas.microsoft.com/office/drawing/2014/chart" uri="{C3380CC4-5D6E-409C-BE32-E72D297353CC}">
                  <c16:uniqueId val="{0000002A-5377-4D87-9DF6-3746561D922E}"/>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{7C08EAFE-A020-4601-AA34-34C8B42CD554}</c15:txfldGUID>
                      <c15:f>Diagramm!$K$66</c15:f>
                      <c15:dlblFieldTableCache>
                        <c:ptCount val="1"/>
                      </c15:dlblFieldTableCache>
                    </c15:dlblFTEntry>
                  </c15:dlblFieldTable>
                  <c15:showDataLabelsRange val="0"/>
                </c:ext>
                <c:ext xmlns:c16="http://schemas.microsoft.com/office/drawing/2014/chart" uri="{C3380CC4-5D6E-409C-BE32-E72D297353CC}">
                  <c16:uniqueId val="{0000002B-5377-4D87-9DF6-3746561D922E}"/>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{174A6E89-AB30-4BAB-A9B8-138CE3356720}</c15:txfldGUID>
                      <c15:f>Diagramm!$K$67</c15:f>
                      <c15:dlblFieldTableCache>
                        <c:ptCount val="1"/>
                      </c15:dlblFieldTableCache>
                    </c15:dlblFTEntry>
                  </c15:dlblFieldTable>
                  <c15:showDataLabelsRange val="0"/>
                </c:ext>
                <c:ext xmlns:c16="http://schemas.microsoft.com/office/drawing/2014/chart" uri="{C3380CC4-5D6E-409C-BE32-E72D297353CC}">
                  <c16:uniqueId val="{0000002C-5377-4D87-9DF6-3746561D922E}"/>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5377-4D87-9DF6-3746561D922E}"/>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{4F94C313-1425-4F61-9E28-EEEDA8208395}</c15:txfldGUID>
                      <c15:f>Diagramm!$J$46</c15:f>
                      <c15:dlblFieldTableCache>
                        <c:ptCount val="1"/>
                      </c15:dlblFieldTableCache>
                    </c15:dlblFTEntry>
                  </c15:dlblFieldTable>
                  <c15:showDataLabelsRange val="0"/>
                </c:ext>
                <c:ext xmlns:c16="http://schemas.microsoft.com/office/drawing/2014/chart" uri="{C3380CC4-5D6E-409C-BE32-E72D297353CC}">
                  <c16:uniqueId val="{0000002E-5377-4D87-9DF6-3746561D922E}"/>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{DFEEE9C3-D9F3-447E-A756-6DC7F47FDC4D}</c15:txfldGUID>
                      <c15:f>Diagramm!$J$47</c15:f>
                      <c15:dlblFieldTableCache>
                        <c:ptCount val="1"/>
                      </c15:dlblFieldTableCache>
                    </c15:dlblFTEntry>
                  </c15:dlblFieldTable>
                  <c15:showDataLabelsRange val="0"/>
                </c:ext>
                <c:ext xmlns:c16="http://schemas.microsoft.com/office/drawing/2014/chart" uri="{C3380CC4-5D6E-409C-BE32-E72D297353CC}">
                  <c16:uniqueId val="{0000002F-5377-4D87-9DF6-3746561D922E}"/>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{49348DD2-712C-49F8-A643-6E0A49505A12}</c15:txfldGUID>
                      <c15:f>Diagramm!$J$48</c15:f>
                      <c15:dlblFieldTableCache>
                        <c:ptCount val="1"/>
                      </c15:dlblFieldTableCache>
                    </c15:dlblFTEntry>
                  </c15:dlblFieldTable>
                  <c15:showDataLabelsRange val="0"/>
                </c:ext>
                <c:ext xmlns:c16="http://schemas.microsoft.com/office/drawing/2014/chart" uri="{C3380CC4-5D6E-409C-BE32-E72D297353CC}">
                  <c16:uniqueId val="{00000030-5377-4D87-9DF6-3746561D922E}"/>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{BE3E717C-F2F3-4274-BC4E-08CAA2693195}</c15:txfldGUID>
                      <c15:f>Diagramm!$J$49</c15:f>
                      <c15:dlblFieldTableCache>
                        <c:ptCount val="1"/>
                      </c15:dlblFieldTableCache>
                    </c15:dlblFTEntry>
                  </c15:dlblFieldTable>
                  <c15:showDataLabelsRange val="0"/>
                </c:ext>
                <c:ext xmlns:c16="http://schemas.microsoft.com/office/drawing/2014/chart" uri="{C3380CC4-5D6E-409C-BE32-E72D297353CC}">
                  <c16:uniqueId val="{00000031-5377-4D87-9DF6-3746561D922E}"/>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{1DFAF1D6-E9B7-4C20-B281-F104CF20B111}</c15:txfldGUID>
                      <c15:f>Diagramm!$J$50</c15:f>
                      <c15:dlblFieldTableCache>
                        <c:ptCount val="1"/>
                      </c15:dlblFieldTableCache>
                    </c15:dlblFTEntry>
                  </c15:dlblFieldTable>
                  <c15:showDataLabelsRange val="0"/>
                </c:ext>
                <c:ext xmlns:c16="http://schemas.microsoft.com/office/drawing/2014/chart" uri="{C3380CC4-5D6E-409C-BE32-E72D297353CC}">
                  <c16:uniqueId val="{00000032-5377-4D87-9DF6-3746561D922E}"/>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{D3A2EAA7-A303-44AC-B263-330D7C991EBB}</c15:txfldGUID>
                      <c15:f>Diagramm!$J$51</c15:f>
                      <c15:dlblFieldTableCache>
                        <c:ptCount val="1"/>
                      </c15:dlblFieldTableCache>
                    </c15:dlblFTEntry>
                  </c15:dlblFieldTable>
                  <c15:showDataLabelsRange val="0"/>
                </c:ext>
                <c:ext xmlns:c16="http://schemas.microsoft.com/office/drawing/2014/chart" uri="{C3380CC4-5D6E-409C-BE32-E72D297353CC}">
                  <c16:uniqueId val="{00000033-5377-4D87-9DF6-3746561D922E}"/>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{AF084D54-4E3C-4102-BA40-DFA0DB5CDD8B}</c15:txfldGUID>
                      <c15:f>Diagramm!$J$52</c15:f>
                      <c15:dlblFieldTableCache>
                        <c:ptCount val="1"/>
                      </c15:dlblFieldTableCache>
                    </c15:dlblFTEntry>
                  </c15:dlblFieldTable>
                  <c15:showDataLabelsRange val="0"/>
                </c:ext>
                <c:ext xmlns:c16="http://schemas.microsoft.com/office/drawing/2014/chart" uri="{C3380CC4-5D6E-409C-BE32-E72D297353CC}">
                  <c16:uniqueId val="{00000034-5377-4D87-9DF6-3746561D922E}"/>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{55B2AD40-CB86-4321-9372-2D6A61EE5BBA}</c15:txfldGUID>
                      <c15:f>Diagramm!$J$53</c15:f>
                      <c15:dlblFieldTableCache>
                        <c:ptCount val="1"/>
                      </c15:dlblFieldTableCache>
                    </c15:dlblFTEntry>
                  </c15:dlblFieldTable>
                  <c15:showDataLabelsRange val="0"/>
                </c:ext>
                <c:ext xmlns:c16="http://schemas.microsoft.com/office/drawing/2014/chart" uri="{C3380CC4-5D6E-409C-BE32-E72D297353CC}">
                  <c16:uniqueId val="{00000035-5377-4D87-9DF6-3746561D922E}"/>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{B693F9CD-7512-4F20-B3AD-64FACF9CB10D}</c15:txfldGUID>
                      <c15:f>Diagramm!$J$54</c15:f>
                      <c15:dlblFieldTableCache>
                        <c:ptCount val="1"/>
                      </c15:dlblFieldTableCache>
                    </c15:dlblFTEntry>
                  </c15:dlblFieldTable>
                  <c15:showDataLabelsRange val="0"/>
                </c:ext>
                <c:ext xmlns:c16="http://schemas.microsoft.com/office/drawing/2014/chart" uri="{C3380CC4-5D6E-409C-BE32-E72D297353CC}">
                  <c16:uniqueId val="{00000036-5377-4D87-9DF6-3746561D922E}"/>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{189FD87B-C4CD-4834-94C4-F9EBC862A3FA}</c15:txfldGUID>
                      <c15:f>Diagramm!$J$55</c15:f>
                      <c15:dlblFieldTableCache>
                        <c:ptCount val="1"/>
                      </c15:dlblFieldTableCache>
                    </c15:dlblFTEntry>
                  </c15:dlblFieldTable>
                  <c15:showDataLabelsRange val="0"/>
                </c:ext>
                <c:ext xmlns:c16="http://schemas.microsoft.com/office/drawing/2014/chart" uri="{C3380CC4-5D6E-409C-BE32-E72D297353CC}">
                  <c16:uniqueId val="{00000037-5377-4D87-9DF6-3746561D922E}"/>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{D1DDBAE3-7905-4D45-AE89-9EB74434B95A}</c15:txfldGUID>
                      <c15:f>Diagramm!$J$56</c15:f>
                      <c15:dlblFieldTableCache>
                        <c:ptCount val="1"/>
                      </c15:dlblFieldTableCache>
                    </c15:dlblFTEntry>
                  </c15:dlblFieldTable>
                  <c15:showDataLabelsRange val="0"/>
                </c:ext>
                <c:ext xmlns:c16="http://schemas.microsoft.com/office/drawing/2014/chart" uri="{C3380CC4-5D6E-409C-BE32-E72D297353CC}">
                  <c16:uniqueId val="{00000038-5377-4D87-9DF6-3746561D922E}"/>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{1F144EB3-61BD-4214-B29F-B38F046D7664}</c15:txfldGUID>
                      <c15:f>Diagramm!$J$57</c15:f>
                      <c15:dlblFieldTableCache>
                        <c:ptCount val="1"/>
                      </c15:dlblFieldTableCache>
                    </c15:dlblFTEntry>
                  </c15:dlblFieldTable>
                  <c15:showDataLabelsRange val="0"/>
                </c:ext>
                <c:ext xmlns:c16="http://schemas.microsoft.com/office/drawing/2014/chart" uri="{C3380CC4-5D6E-409C-BE32-E72D297353CC}">
                  <c16:uniqueId val="{00000039-5377-4D87-9DF6-3746561D922E}"/>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{1F547D95-3897-4890-8A0C-0137020258ED}</c15:txfldGUID>
                      <c15:f>Diagramm!$J$58</c15:f>
                      <c15:dlblFieldTableCache>
                        <c:ptCount val="1"/>
                      </c15:dlblFieldTableCache>
                    </c15:dlblFTEntry>
                  </c15:dlblFieldTable>
                  <c15:showDataLabelsRange val="0"/>
                </c:ext>
                <c:ext xmlns:c16="http://schemas.microsoft.com/office/drawing/2014/chart" uri="{C3380CC4-5D6E-409C-BE32-E72D297353CC}">
                  <c16:uniqueId val="{0000003A-5377-4D87-9DF6-3746561D922E}"/>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{9FB52315-7D58-46A6-913E-28AC49EB8259}</c15:txfldGUID>
                      <c15:f>Diagramm!$J$59</c15:f>
                      <c15:dlblFieldTableCache>
                        <c:ptCount val="1"/>
                      </c15:dlblFieldTableCache>
                    </c15:dlblFTEntry>
                  </c15:dlblFieldTable>
                  <c15:showDataLabelsRange val="0"/>
                </c:ext>
                <c:ext xmlns:c16="http://schemas.microsoft.com/office/drawing/2014/chart" uri="{C3380CC4-5D6E-409C-BE32-E72D297353CC}">
                  <c16:uniqueId val="{0000003B-5377-4D87-9DF6-3746561D922E}"/>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{9AB43E4A-D89C-49DF-98CD-1CBFA2D58160}</c15:txfldGUID>
                      <c15:f>Diagramm!$J$60</c15:f>
                      <c15:dlblFieldTableCache>
                        <c:ptCount val="1"/>
                      </c15:dlblFieldTableCache>
                    </c15:dlblFTEntry>
                  </c15:dlblFieldTable>
                  <c15:showDataLabelsRange val="0"/>
                </c:ext>
                <c:ext xmlns:c16="http://schemas.microsoft.com/office/drawing/2014/chart" uri="{C3380CC4-5D6E-409C-BE32-E72D297353CC}">
                  <c16:uniqueId val="{0000003C-5377-4D87-9DF6-3746561D922E}"/>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{887AD1C1-10B9-4ADE-9813-007E2AE8F349}</c15:txfldGUID>
                      <c15:f>Diagramm!$J$61</c15:f>
                      <c15:dlblFieldTableCache>
                        <c:ptCount val="1"/>
                      </c15:dlblFieldTableCache>
                    </c15:dlblFTEntry>
                  </c15:dlblFieldTable>
                  <c15:showDataLabelsRange val="0"/>
                </c:ext>
                <c:ext xmlns:c16="http://schemas.microsoft.com/office/drawing/2014/chart" uri="{C3380CC4-5D6E-409C-BE32-E72D297353CC}">
                  <c16:uniqueId val="{0000003D-5377-4D87-9DF6-3746561D922E}"/>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{0089BF37-53D7-4593-88D8-9758CF821E13}</c15:txfldGUID>
                      <c15:f>Diagramm!$J$62</c15:f>
                      <c15:dlblFieldTableCache>
                        <c:ptCount val="1"/>
                      </c15:dlblFieldTableCache>
                    </c15:dlblFTEntry>
                  </c15:dlblFieldTable>
                  <c15:showDataLabelsRange val="0"/>
                </c:ext>
                <c:ext xmlns:c16="http://schemas.microsoft.com/office/drawing/2014/chart" uri="{C3380CC4-5D6E-409C-BE32-E72D297353CC}">
                  <c16:uniqueId val="{0000003E-5377-4D87-9DF6-3746561D922E}"/>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{EC5E7857-AF1B-46DB-AFC4-31AA57A6AB02}</c15:txfldGUID>
                      <c15:f>Diagramm!$J$63</c15:f>
                      <c15:dlblFieldTableCache>
                        <c:ptCount val="1"/>
                      </c15:dlblFieldTableCache>
                    </c15:dlblFTEntry>
                  </c15:dlblFieldTable>
                  <c15:showDataLabelsRange val="0"/>
                </c:ext>
                <c:ext xmlns:c16="http://schemas.microsoft.com/office/drawing/2014/chart" uri="{C3380CC4-5D6E-409C-BE32-E72D297353CC}">
                  <c16:uniqueId val="{0000003F-5377-4D87-9DF6-3746561D922E}"/>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{A30B86E2-4B67-438A-9DB8-4F4169BD5D14}</c15:txfldGUID>
                      <c15:f>Diagramm!$J$64</c15:f>
                      <c15:dlblFieldTableCache>
                        <c:ptCount val="1"/>
                      </c15:dlblFieldTableCache>
                    </c15:dlblFTEntry>
                  </c15:dlblFieldTable>
                  <c15:showDataLabelsRange val="0"/>
                </c:ext>
                <c:ext xmlns:c16="http://schemas.microsoft.com/office/drawing/2014/chart" uri="{C3380CC4-5D6E-409C-BE32-E72D297353CC}">
                  <c16:uniqueId val="{00000040-5377-4D87-9DF6-3746561D922E}"/>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{DF4A74A0-04DB-423A-B740-2E4270443594}</c15:txfldGUID>
                      <c15:f>Diagramm!$J$65</c15:f>
                      <c15:dlblFieldTableCache>
                        <c:ptCount val="1"/>
                      </c15:dlblFieldTableCache>
                    </c15:dlblFTEntry>
                  </c15:dlblFieldTable>
                  <c15:showDataLabelsRange val="0"/>
                </c:ext>
                <c:ext xmlns:c16="http://schemas.microsoft.com/office/drawing/2014/chart" uri="{C3380CC4-5D6E-409C-BE32-E72D297353CC}">
                  <c16:uniqueId val="{00000041-5377-4D87-9DF6-3746561D922E}"/>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{2D8B6A82-838C-40AA-A0A7-FC62E575257B}</c15:txfldGUID>
                      <c15:f>Diagramm!$J$66</c15:f>
                      <c15:dlblFieldTableCache>
                        <c:ptCount val="1"/>
                      </c15:dlblFieldTableCache>
                    </c15:dlblFTEntry>
                  </c15:dlblFieldTable>
                  <c15:showDataLabelsRange val="0"/>
                </c:ext>
                <c:ext xmlns:c16="http://schemas.microsoft.com/office/drawing/2014/chart" uri="{C3380CC4-5D6E-409C-BE32-E72D297353CC}">
                  <c16:uniqueId val="{00000042-5377-4D87-9DF6-3746561D922E}"/>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{CA17BD7E-A172-485A-A053-AC50F8673617}</c15:txfldGUID>
                      <c15:f>Diagramm!$J$67</c15:f>
                      <c15:dlblFieldTableCache>
                        <c:ptCount val="1"/>
                      </c15:dlblFieldTableCache>
                    </c15:dlblFTEntry>
                  </c15:dlblFieldTable>
                  <c15:showDataLabelsRange val="0"/>
                </c:ext>
                <c:ext xmlns:c16="http://schemas.microsoft.com/office/drawing/2014/chart" uri="{C3380CC4-5D6E-409C-BE32-E72D297353CC}">
                  <c16:uniqueId val="{00000043-5377-4D87-9DF6-3746561D922E}"/>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5377-4D87-9DF6-3746561D922E}"/>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7FEA-428E-9FA7-8417B53EEA55}"/>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7FEA-428E-9FA7-8417B53EEA55}"/>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7FEA-428E-9FA7-8417B53EEA55}"/>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7FEA-428E-9FA7-8417B53EEA55}"/>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7FEA-428E-9FA7-8417B53EEA55}"/>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7FEA-428E-9FA7-8417B53EEA55}"/>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7FEA-428E-9FA7-8417B53EEA55}"/>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7FEA-428E-9FA7-8417B53EEA55}"/>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7FEA-428E-9FA7-8417B53EEA55}"/>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7FEA-428E-9FA7-8417B53EEA55}"/>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7FEA-428E-9FA7-8417B53EEA55}"/>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7FEA-428E-9FA7-8417B53EEA55}"/>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7FEA-428E-9FA7-8417B53EEA55}"/>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7FEA-428E-9FA7-8417B53EEA55}"/>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7FEA-428E-9FA7-8417B53EEA55}"/>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7FEA-428E-9FA7-8417B53EEA55}"/>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7FEA-428E-9FA7-8417B53EEA55}"/>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7FEA-428E-9FA7-8417B53EEA55}"/>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7FEA-428E-9FA7-8417B53EEA55}"/>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7FEA-428E-9FA7-8417B53EEA55}"/>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7FEA-428E-9FA7-8417B53EEA55}"/>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7FEA-428E-9FA7-8417B53EEA55}"/>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7FEA-428E-9FA7-8417B53EEA55}"/>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7FEA-428E-9FA7-8417B53EEA55}"/>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7FEA-428E-9FA7-8417B53EEA55}"/>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7FEA-428E-9FA7-8417B53EEA55}"/>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7FEA-428E-9FA7-8417B53EEA55}"/>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7FEA-428E-9FA7-8417B53EEA55}"/>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7FEA-428E-9FA7-8417B53EEA55}"/>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7FEA-428E-9FA7-8417B53EEA55}"/>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7FEA-428E-9FA7-8417B53EEA55}"/>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7FEA-428E-9FA7-8417B53EEA55}"/>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7FEA-428E-9FA7-8417B53EEA55}"/>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7FEA-428E-9FA7-8417B53EEA55}"/>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7FEA-428E-9FA7-8417B53EEA55}"/>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7FEA-428E-9FA7-8417B53EEA55}"/>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7FEA-428E-9FA7-8417B53EEA55}"/>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7FEA-428E-9FA7-8417B53EEA55}"/>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7FEA-428E-9FA7-8417B53EEA55}"/>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7FEA-428E-9FA7-8417B53EEA55}"/>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7FEA-428E-9FA7-8417B53EEA55}"/>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7FEA-428E-9FA7-8417B53EEA55}"/>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7FEA-428E-9FA7-8417B53EEA55}"/>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7FEA-428E-9FA7-8417B53EEA55}"/>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7FEA-428E-9FA7-8417B53EEA55}"/>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7FEA-428E-9FA7-8417B53EEA55}"/>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7FEA-428E-9FA7-8417B53EEA55}"/>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7FEA-428E-9FA7-8417B53EEA55}"/>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7FEA-428E-9FA7-8417B53EEA55}"/>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7FEA-428E-9FA7-8417B53EEA55}"/>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7FEA-428E-9FA7-8417B53EEA55}"/>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7FEA-428E-9FA7-8417B53EEA55}"/>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7FEA-428E-9FA7-8417B53EEA55}"/>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7FEA-428E-9FA7-8417B53EEA55}"/>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7FEA-428E-9FA7-8417B53EEA55}"/>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7FEA-428E-9FA7-8417B53EEA55}"/>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7FEA-428E-9FA7-8417B53EEA55}"/>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7FEA-428E-9FA7-8417B53EEA55}"/>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7FEA-428E-9FA7-8417B53EEA55}"/>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7FEA-428E-9FA7-8417B53EEA55}"/>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7FEA-428E-9FA7-8417B53EEA55}"/>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7FEA-428E-9FA7-8417B53EEA55}"/>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7FEA-428E-9FA7-8417B53EEA55}"/>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7FEA-428E-9FA7-8417B53EEA55}"/>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7FEA-428E-9FA7-8417B53EEA55}"/>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7FEA-428E-9FA7-8417B53EEA55}"/>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7FEA-428E-9FA7-8417B53EEA55}"/>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7FEA-428E-9FA7-8417B53EEA55}"/>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7FEA-428E-9FA7-8417B53EEA55}"/>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101.09822907376736</c:v>
                </c:pt>
                <c:pt idx="2">
                  <c:v>102.42069053382596</c:v>
                </c:pt>
                <c:pt idx="3">
                  <c:v>101.31736526946106</c:v>
                </c:pt>
                <c:pt idx="4">
                  <c:v>101.75308956554976</c:v>
                </c:pt>
                <c:pt idx="5">
                  <c:v>102.06650528729774</c:v>
                </c:pt>
                <c:pt idx="6">
                  <c:v>103.96738438017582</c:v>
                </c:pt>
                <c:pt idx="7">
                  <c:v>102.81054911453688</c:v>
                </c:pt>
                <c:pt idx="8">
                  <c:v>103.03223340552935</c:v>
                </c:pt>
                <c:pt idx="9">
                  <c:v>103.6692572302204</c:v>
                </c:pt>
                <c:pt idx="10">
                  <c:v>105.42234679577017</c:v>
                </c:pt>
                <c:pt idx="11">
                  <c:v>104.21709771945471</c:v>
                </c:pt>
                <c:pt idx="12">
                  <c:v>103.26665817301568</c:v>
                </c:pt>
                <c:pt idx="13">
                  <c:v>103.40680341444769</c:v>
                </c:pt>
                <c:pt idx="14">
                  <c:v>104.51777296470888</c:v>
                </c:pt>
                <c:pt idx="15">
                  <c:v>103.63103580073896</c:v>
                </c:pt>
                <c:pt idx="16">
                  <c:v>103.6692572302204</c:v>
                </c:pt>
                <c:pt idx="17">
                  <c:v>104.37253153267932</c:v>
                </c:pt>
                <c:pt idx="18">
                  <c:v>105.95489871321186</c:v>
                </c:pt>
                <c:pt idx="19">
                  <c:v>104.94075678430373</c:v>
                </c:pt>
                <c:pt idx="20">
                  <c:v>104.82354440056059</c:v>
                </c:pt>
                <c:pt idx="21">
                  <c:v>105.02739202446172</c:v>
                </c:pt>
                <c:pt idx="22">
                  <c:v>106.36259396101416</c:v>
                </c:pt>
                <c:pt idx="23">
                  <c:v>106.05937062046121</c:v>
                </c:pt>
                <c:pt idx="24">
                  <c:v>105.01719964326665</c:v>
                </c:pt>
              </c:numCache>
            </c:numRef>
          </c:val>
          <c:smooth val="0"/>
          <c:extLst>
            <c:ext xmlns:c16="http://schemas.microsoft.com/office/drawing/2014/chart" uri="{C3380CC4-5D6E-409C-BE32-E72D297353CC}">
              <c16:uniqueId val="{00000000-EF1F-459C-9D2F-7DB8BD76592D}"/>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106.84931506849315</c:v>
                </c:pt>
                <c:pt idx="2">
                  <c:v>108.3633741888969</c:v>
                </c:pt>
                <c:pt idx="3">
                  <c:v>106.41672674837778</c:v>
                </c:pt>
                <c:pt idx="4">
                  <c:v>104.10958904109589</c:v>
                </c:pt>
                <c:pt idx="5">
                  <c:v>108.3633741888969</c:v>
                </c:pt>
                <c:pt idx="6">
                  <c:v>120.69214131218457</c:v>
                </c:pt>
                <c:pt idx="7">
                  <c:v>117.73612112472964</c:v>
                </c:pt>
                <c:pt idx="8">
                  <c:v>114.20331651045421</c:v>
                </c:pt>
                <c:pt idx="9">
                  <c:v>121.55731795241529</c:v>
                </c:pt>
                <c:pt idx="10">
                  <c:v>125.16222062004326</c:v>
                </c:pt>
                <c:pt idx="11">
                  <c:v>124.44124008651767</c:v>
                </c:pt>
                <c:pt idx="12">
                  <c:v>125.45061283345349</c:v>
                </c:pt>
                <c:pt idx="13">
                  <c:v>130.78586878154289</c:v>
                </c:pt>
                <c:pt idx="14">
                  <c:v>133.38139870223503</c:v>
                </c:pt>
                <c:pt idx="15">
                  <c:v>133.95818312905553</c:v>
                </c:pt>
                <c:pt idx="16">
                  <c:v>132.87671232876713</c:v>
                </c:pt>
                <c:pt idx="17">
                  <c:v>137.13049747656814</c:v>
                </c:pt>
                <c:pt idx="18">
                  <c:v>139.94232155731797</c:v>
                </c:pt>
                <c:pt idx="19">
                  <c:v>139.14924297043981</c:v>
                </c:pt>
                <c:pt idx="20">
                  <c:v>137.99567411679885</c:v>
                </c:pt>
                <c:pt idx="21">
                  <c:v>141.31218457101659</c:v>
                </c:pt>
                <c:pt idx="22">
                  <c:v>146.0706560922855</c:v>
                </c:pt>
                <c:pt idx="23">
                  <c:v>142.53785147801011</c:v>
                </c:pt>
                <c:pt idx="24">
                  <c:v>137.49098774333092</c:v>
                </c:pt>
              </c:numCache>
            </c:numRef>
          </c:val>
          <c:smooth val="0"/>
          <c:extLst>
            <c:ext xmlns:c16="http://schemas.microsoft.com/office/drawing/2014/chart" uri="{C3380CC4-5D6E-409C-BE32-E72D297353CC}">
              <c16:uniqueId val="{00000001-EF1F-459C-9D2F-7DB8BD76592D}"/>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101.50963040083289</c:v>
                </c:pt>
                <c:pt idx="2">
                  <c:v>102.9932326913066</c:v>
                </c:pt>
                <c:pt idx="3">
                  <c:v>100.33836543466946</c:v>
                </c:pt>
                <c:pt idx="4">
                  <c:v>96.434148880791255</c:v>
                </c:pt>
                <c:pt idx="5">
                  <c:v>98.49036959916711</c:v>
                </c:pt>
                <c:pt idx="6">
                  <c:v>115.64289432587194</c:v>
                </c:pt>
                <c:pt idx="7">
                  <c:v>115.22644456012495</c:v>
                </c:pt>
                <c:pt idx="8">
                  <c:v>113.24830817282665</c:v>
                </c:pt>
                <c:pt idx="9">
                  <c:v>113.45653305570016</c:v>
                </c:pt>
                <c:pt idx="10">
                  <c:v>111.21811556481001</c:v>
                </c:pt>
                <c:pt idx="11">
                  <c:v>110.85372201978136</c:v>
                </c:pt>
                <c:pt idx="12">
                  <c:v>107.49609578344612</c:v>
                </c:pt>
                <c:pt idx="13">
                  <c:v>110.56741280583029</c:v>
                </c:pt>
                <c:pt idx="14">
                  <c:v>109.50026028110361</c:v>
                </c:pt>
                <c:pt idx="15">
                  <c:v>108.51119208745446</c:v>
                </c:pt>
                <c:pt idx="16">
                  <c:v>107.47006767308693</c:v>
                </c:pt>
                <c:pt idx="17">
                  <c:v>110.385216033316</c:v>
                </c:pt>
                <c:pt idx="18">
                  <c:v>110.07287870900572</c:v>
                </c:pt>
                <c:pt idx="19">
                  <c:v>107.07964601769913</c:v>
                </c:pt>
                <c:pt idx="20">
                  <c:v>107.33992712129098</c:v>
                </c:pt>
                <c:pt idx="21">
                  <c:v>106.55908381051535</c:v>
                </c:pt>
                <c:pt idx="22">
                  <c:v>103.51379489849037</c:v>
                </c:pt>
                <c:pt idx="23">
                  <c:v>100.49453409682457</c:v>
                </c:pt>
                <c:pt idx="24">
                  <c:v>98.672566371681413</c:v>
                </c:pt>
              </c:numCache>
            </c:numRef>
          </c:val>
          <c:smooth val="0"/>
          <c:extLst>
            <c:ext xmlns:c16="http://schemas.microsoft.com/office/drawing/2014/chart" uri="{C3380CC4-5D6E-409C-BE32-E72D297353CC}">
              <c16:uniqueId val="{00000002-EF1F-459C-9D2F-7DB8BD76592D}"/>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EF1F-459C-9D2F-7DB8BD76592D}"/>
                </c:ext>
              </c:extLst>
            </c:dLbl>
            <c:dLbl>
              <c:idx val="1"/>
              <c:delete val="1"/>
              <c:extLst>
                <c:ext xmlns:c15="http://schemas.microsoft.com/office/drawing/2012/chart" uri="{CE6537A1-D6FC-4f65-9D91-7224C49458BB}"/>
                <c:ext xmlns:c16="http://schemas.microsoft.com/office/drawing/2014/chart" uri="{C3380CC4-5D6E-409C-BE32-E72D297353CC}">
                  <c16:uniqueId val="{00000004-EF1F-459C-9D2F-7DB8BD76592D}"/>
                </c:ext>
              </c:extLst>
            </c:dLbl>
            <c:dLbl>
              <c:idx val="2"/>
              <c:delete val="1"/>
              <c:extLst>
                <c:ext xmlns:c15="http://schemas.microsoft.com/office/drawing/2012/chart" uri="{CE6537A1-D6FC-4f65-9D91-7224C49458BB}"/>
                <c:ext xmlns:c16="http://schemas.microsoft.com/office/drawing/2014/chart" uri="{C3380CC4-5D6E-409C-BE32-E72D297353CC}">
                  <c16:uniqueId val="{00000005-EF1F-459C-9D2F-7DB8BD76592D}"/>
                </c:ext>
              </c:extLst>
            </c:dLbl>
            <c:dLbl>
              <c:idx val="3"/>
              <c:delete val="1"/>
              <c:extLst>
                <c:ext xmlns:c15="http://schemas.microsoft.com/office/drawing/2012/chart" uri="{CE6537A1-D6FC-4f65-9D91-7224C49458BB}"/>
                <c:ext xmlns:c16="http://schemas.microsoft.com/office/drawing/2014/chart" uri="{C3380CC4-5D6E-409C-BE32-E72D297353CC}">
                  <c16:uniqueId val="{00000006-EF1F-459C-9D2F-7DB8BD76592D}"/>
                </c:ext>
              </c:extLst>
            </c:dLbl>
            <c:dLbl>
              <c:idx val="4"/>
              <c:delete val="1"/>
              <c:extLst>
                <c:ext xmlns:c15="http://schemas.microsoft.com/office/drawing/2012/chart" uri="{CE6537A1-D6FC-4f65-9D91-7224C49458BB}"/>
                <c:ext xmlns:c16="http://schemas.microsoft.com/office/drawing/2014/chart" uri="{C3380CC4-5D6E-409C-BE32-E72D297353CC}">
                  <c16:uniqueId val="{00000007-EF1F-459C-9D2F-7DB8BD76592D}"/>
                </c:ext>
              </c:extLst>
            </c:dLbl>
            <c:dLbl>
              <c:idx val="5"/>
              <c:delete val="1"/>
              <c:extLst>
                <c:ext xmlns:c15="http://schemas.microsoft.com/office/drawing/2012/chart" uri="{CE6537A1-D6FC-4f65-9D91-7224C49458BB}"/>
                <c:ext xmlns:c16="http://schemas.microsoft.com/office/drawing/2014/chart" uri="{C3380CC4-5D6E-409C-BE32-E72D297353CC}">
                  <c16:uniqueId val="{00000008-EF1F-459C-9D2F-7DB8BD76592D}"/>
                </c:ext>
              </c:extLst>
            </c:dLbl>
            <c:dLbl>
              <c:idx val="6"/>
              <c:delete val="1"/>
              <c:extLst>
                <c:ext xmlns:c15="http://schemas.microsoft.com/office/drawing/2012/chart" uri="{CE6537A1-D6FC-4f65-9D91-7224C49458BB}"/>
                <c:ext xmlns:c16="http://schemas.microsoft.com/office/drawing/2014/chart" uri="{C3380CC4-5D6E-409C-BE32-E72D297353CC}">
                  <c16:uniqueId val="{00000009-EF1F-459C-9D2F-7DB8BD76592D}"/>
                </c:ext>
              </c:extLst>
            </c:dLbl>
            <c:dLbl>
              <c:idx val="7"/>
              <c:delete val="1"/>
              <c:extLst>
                <c:ext xmlns:c15="http://schemas.microsoft.com/office/drawing/2012/chart" uri="{CE6537A1-D6FC-4f65-9D91-7224C49458BB}"/>
                <c:ext xmlns:c16="http://schemas.microsoft.com/office/drawing/2014/chart" uri="{C3380CC4-5D6E-409C-BE32-E72D297353CC}">
                  <c16:uniqueId val="{0000000A-EF1F-459C-9D2F-7DB8BD76592D}"/>
                </c:ext>
              </c:extLst>
            </c:dLbl>
            <c:dLbl>
              <c:idx val="8"/>
              <c:delete val="1"/>
              <c:extLst>
                <c:ext xmlns:c15="http://schemas.microsoft.com/office/drawing/2012/chart" uri="{CE6537A1-D6FC-4f65-9D91-7224C49458BB}"/>
                <c:ext xmlns:c16="http://schemas.microsoft.com/office/drawing/2014/chart" uri="{C3380CC4-5D6E-409C-BE32-E72D297353CC}">
                  <c16:uniqueId val="{0000000B-EF1F-459C-9D2F-7DB8BD76592D}"/>
                </c:ext>
              </c:extLst>
            </c:dLbl>
            <c:dLbl>
              <c:idx val="9"/>
              <c:delete val="1"/>
              <c:extLst>
                <c:ext xmlns:c15="http://schemas.microsoft.com/office/drawing/2012/chart" uri="{CE6537A1-D6FC-4f65-9D91-7224C49458BB}"/>
                <c:ext xmlns:c16="http://schemas.microsoft.com/office/drawing/2014/chart" uri="{C3380CC4-5D6E-409C-BE32-E72D297353CC}">
                  <c16:uniqueId val="{0000000C-EF1F-459C-9D2F-7DB8BD76592D}"/>
                </c:ext>
              </c:extLst>
            </c:dLbl>
            <c:dLbl>
              <c:idx val="10"/>
              <c:delete val="1"/>
              <c:extLst>
                <c:ext xmlns:c15="http://schemas.microsoft.com/office/drawing/2012/chart" uri="{CE6537A1-D6FC-4f65-9D91-7224C49458BB}"/>
                <c:ext xmlns:c16="http://schemas.microsoft.com/office/drawing/2014/chart" uri="{C3380CC4-5D6E-409C-BE32-E72D297353CC}">
                  <c16:uniqueId val="{0000000D-EF1F-459C-9D2F-7DB8BD76592D}"/>
                </c:ext>
              </c:extLst>
            </c:dLbl>
            <c:dLbl>
              <c:idx val="11"/>
              <c:delete val="1"/>
              <c:extLst>
                <c:ext xmlns:c15="http://schemas.microsoft.com/office/drawing/2012/chart" uri="{CE6537A1-D6FC-4f65-9D91-7224C49458BB}"/>
                <c:ext xmlns:c16="http://schemas.microsoft.com/office/drawing/2014/chart" uri="{C3380CC4-5D6E-409C-BE32-E72D297353CC}">
                  <c16:uniqueId val="{0000000E-EF1F-459C-9D2F-7DB8BD76592D}"/>
                </c:ext>
              </c:extLst>
            </c:dLbl>
            <c:dLbl>
              <c:idx val="12"/>
              <c:delete val="1"/>
              <c:extLst>
                <c:ext xmlns:c15="http://schemas.microsoft.com/office/drawing/2012/chart" uri="{CE6537A1-D6FC-4f65-9D91-7224C49458BB}"/>
                <c:ext xmlns:c16="http://schemas.microsoft.com/office/drawing/2014/chart" uri="{C3380CC4-5D6E-409C-BE32-E72D297353CC}">
                  <c16:uniqueId val="{0000000F-EF1F-459C-9D2F-7DB8BD76592D}"/>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EF1F-459C-9D2F-7DB8BD76592D}"/>
                </c:ext>
              </c:extLst>
            </c:dLbl>
            <c:dLbl>
              <c:idx val="14"/>
              <c:delete val="1"/>
              <c:extLst>
                <c:ext xmlns:c15="http://schemas.microsoft.com/office/drawing/2012/chart" uri="{CE6537A1-D6FC-4f65-9D91-7224C49458BB}"/>
                <c:ext xmlns:c16="http://schemas.microsoft.com/office/drawing/2014/chart" uri="{C3380CC4-5D6E-409C-BE32-E72D297353CC}">
                  <c16:uniqueId val="{00000011-EF1F-459C-9D2F-7DB8BD76592D}"/>
                </c:ext>
              </c:extLst>
            </c:dLbl>
            <c:dLbl>
              <c:idx val="15"/>
              <c:delete val="1"/>
              <c:extLst>
                <c:ext xmlns:c15="http://schemas.microsoft.com/office/drawing/2012/chart" uri="{CE6537A1-D6FC-4f65-9D91-7224C49458BB}"/>
                <c:ext xmlns:c16="http://schemas.microsoft.com/office/drawing/2014/chart" uri="{C3380CC4-5D6E-409C-BE32-E72D297353CC}">
                  <c16:uniqueId val="{00000012-EF1F-459C-9D2F-7DB8BD76592D}"/>
                </c:ext>
              </c:extLst>
            </c:dLbl>
            <c:dLbl>
              <c:idx val="16"/>
              <c:delete val="1"/>
              <c:extLst>
                <c:ext xmlns:c15="http://schemas.microsoft.com/office/drawing/2012/chart" uri="{CE6537A1-D6FC-4f65-9D91-7224C49458BB}"/>
                <c:ext xmlns:c16="http://schemas.microsoft.com/office/drawing/2014/chart" uri="{C3380CC4-5D6E-409C-BE32-E72D297353CC}">
                  <c16:uniqueId val="{00000013-EF1F-459C-9D2F-7DB8BD76592D}"/>
                </c:ext>
              </c:extLst>
            </c:dLbl>
            <c:dLbl>
              <c:idx val="17"/>
              <c:delete val="1"/>
              <c:extLst>
                <c:ext xmlns:c15="http://schemas.microsoft.com/office/drawing/2012/chart" uri="{CE6537A1-D6FC-4f65-9D91-7224C49458BB}"/>
                <c:ext xmlns:c16="http://schemas.microsoft.com/office/drawing/2014/chart" uri="{C3380CC4-5D6E-409C-BE32-E72D297353CC}">
                  <c16:uniqueId val="{00000014-EF1F-459C-9D2F-7DB8BD76592D}"/>
                </c:ext>
              </c:extLst>
            </c:dLbl>
            <c:dLbl>
              <c:idx val="18"/>
              <c:delete val="1"/>
              <c:extLst>
                <c:ext xmlns:c15="http://schemas.microsoft.com/office/drawing/2012/chart" uri="{CE6537A1-D6FC-4f65-9D91-7224C49458BB}"/>
                <c:ext xmlns:c16="http://schemas.microsoft.com/office/drawing/2014/chart" uri="{C3380CC4-5D6E-409C-BE32-E72D297353CC}">
                  <c16:uniqueId val="{00000015-EF1F-459C-9D2F-7DB8BD76592D}"/>
                </c:ext>
              </c:extLst>
            </c:dLbl>
            <c:dLbl>
              <c:idx val="19"/>
              <c:delete val="1"/>
              <c:extLst>
                <c:ext xmlns:c15="http://schemas.microsoft.com/office/drawing/2012/chart" uri="{CE6537A1-D6FC-4f65-9D91-7224C49458BB}"/>
                <c:ext xmlns:c16="http://schemas.microsoft.com/office/drawing/2014/chart" uri="{C3380CC4-5D6E-409C-BE32-E72D297353CC}">
                  <c16:uniqueId val="{00000016-EF1F-459C-9D2F-7DB8BD76592D}"/>
                </c:ext>
              </c:extLst>
            </c:dLbl>
            <c:dLbl>
              <c:idx val="20"/>
              <c:delete val="1"/>
              <c:extLst>
                <c:ext xmlns:c15="http://schemas.microsoft.com/office/drawing/2012/chart" uri="{CE6537A1-D6FC-4f65-9D91-7224C49458BB}"/>
                <c:ext xmlns:c16="http://schemas.microsoft.com/office/drawing/2014/chart" uri="{C3380CC4-5D6E-409C-BE32-E72D297353CC}">
                  <c16:uniqueId val="{00000017-EF1F-459C-9D2F-7DB8BD76592D}"/>
                </c:ext>
              </c:extLst>
            </c:dLbl>
            <c:dLbl>
              <c:idx val="21"/>
              <c:delete val="1"/>
              <c:extLst>
                <c:ext xmlns:c15="http://schemas.microsoft.com/office/drawing/2012/chart" uri="{CE6537A1-D6FC-4f65-9D91-7224C49458BB}"/>
                <c:ext xmlns:c16="http://schemas.microsoft.com/office/drawing/2014/chart" uri="{C3380CC4-5D6E-409C-BE32-E72D297353CC}">
                  <c16:uniqueId val="{00000018-EF1F-459C-9D2F-7DB8BD76592D}"/>
                </c:ext>
              </c:extLst>
            </c:dLbl>
            <c:dLbl>
              <c:idx val="22"/>
              <c:delete val="1"/>
              <c:extLst>
                <c:ext xmlns:c15="http://schemas.microsoft.com/office/drawing/2012/chart" uri="{CE6537A1-D6FC-4f65-9D91-7224C49458BB}"/>
                <c:ext xmlns:c16="http://schemas.microsoft.com/office/drawing/2014/chart" uri="{C3380CC4-5D6E-409C-BE32-E72D297353CC}">
                  <c16:uniqueId val="{00000019-EF1F-459C-9D2F-7DB8BD76592D}"/>
                </c:ext>
              </c:extLst>
            </c:dLbl>
            <c:dLbl>
              <c:idx val="23"/>
              <c:delete val="1"/>
              <c:extLst>
                <c:ext xmlns:c15="http://schemas.microsoft.com/office/drawing/2012/chart" uri="{CE6537A1-D6FC-4f65-9D91-7224C49458BB}"/>
                <c:ext xmlns:c16="http://schemas.microsoft.com/office/drawing/2014/chart" uri="{C3380CC4-5D6E-409C-BE32-E72D297353CC}">
                  <c16:uniqueId val="{0000001A-EF1F-459C-9D2F-7DB8BD76592D}"/>
                </c:ext>
              </c:extLst>
            </c:dLbl>
            <c:dLbl>
              <c:idx val="24"/>
              <c:delete val="1"/>
              <c:extLst>
                <c:ext xmlns:c15="http://schemas.microsoft.com/office/drawing/2012/chart" uri="{CE6537A1-D6FC-4f65-9D91-7224C49458BB}"/>
                <c:ext xmlns:c16="http://schemas.microsoft.com/office/drawing/2014/chart" uri="{C3380CC4-5D6E-409C-BE32-E72D297353CC}">
                  <c16:uniqueId val="{0000001B-EF1F-459C-9D2F-7DB8BD76592D}"/>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EF1F-459C-9D2F-7DB8BD76592D}"/>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Wartburgkreis (16063)</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704850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66" t="s">
        <v>97</v>
      </c>
      <c r="F8" s="566" t="s">
        <v>98</v>
      </c>
      <c r="G8" s="566" t="s">
        <v>99</v>
      </c>
      <c r="H8" s="566" t="s">
        <v>100</v>
      </c>
      <c r="I8" s="566" t="s">
        <v>101</v>
      </c>
      <c r="J8" s="590"/>
      <c r="K8" s="591"/>
    </row>
    <row r="9" spans="1:255" ht="12" customHeight="1" x14ac:dyDescent="0.2">
      <c r="A9" s="578"/>
      <c r="B9" s="579"/>
      <c r="C9" s="579"/>
      <c r="D9" s="583"/>
      <c r="E9" s="567"/>
      <c r="F9" s="567"/>
      <c r="G9" s="567"/>
      <c r="H9" s="567"/>
      <c r="I9" s="567"/>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41214</v>
      </c>
      <c r="F11" s="238">
        <v>41623</v>
      </c>
      <c r="G11" s="238">
        <v>41742</v>
      </c>
      <c r="H11" s="238">
        <v>41218</v>
      </c>
      <c r="I11" s="265">
        <v>41138</v>
      </c>
      <c r="J11" s="263">
        <v>76</v>
      </c>
      <c r="K11" s="266">
        <v>0.18474403228158881</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13.835104576114912</v>
      </c>
      <c r="E13" s="115">
        <v>5702</v>
      </c>
      <c r="F13" s="114">
        <v>5762</v>
      </c>
      <c r="G13" s="114">
        <v>5900</v>
      </c>
      <c r="H13" s="114">
        <v>5799</v>
      </c>
      <c r="I13" s="140">
        <v>5734</v>
      </c>
      <c r="J13" s="115">
        <v>-32</v>
      </c>
      <c r="K13" s="116">
        <v>-0.55807464248343219</v>
      </c>
    </row>
    <row r="14" spans="1:255" ht="14.1" customHeight="1" x14ac:dyDescent="0.2">
      <c r="A14" s="306" t="s">
        <v>230</v>
      </c>
      <c r="B14" s="307"/>
      <c r="C14" s="308"/>
      <c r="D14" s="113">
        <v>66.710341146212457</v>
      </c>
      <c r="E14" s="115">
        <v>27494</v>
      </c>
      <c r="F14" s="114">
        <v>27776</v>
      </c>
      <c r="G14" s="114">
        <v>27822</v>
      </c>
      <c r="H14" s="114">
        <v>27449</v>
      </c>
      <c r="I14" s="140">
        <v>27412</v>
      </c>
      <c r="J14" s="115">
        <v>82</v>
      </c>
      <c r="K14" s="116">
        <v>0.29913906318400701</v>
      </c>
    </row>
    <row r="15" spans="1:255" ht="14.1" customHeight="1" x14ac:dyDescent="0.2">
      <c r="A15" s="306" t="s">
        <v>231</v>
      </c>
      <c r="B15" s="307"/>
      <c r="C15" s="308"/>
      <c r="D15" s="113">
        <v>11.153976803998642</v>
      </c>
      <c r="E15" s="115">
        <v>4597</v>
      </c>
      <c r="F15" s="114">
        <v>4661</v>
      </c>
      <c r="G15" s="114">
        <v>4602</v>
      </c>
      <c r="H15" s="114">
        <v>4574</v>
      </c>
      <c r="I15" s="140">
        <v>4597</v>
      </c>
      <c r="J15" s="115">
        <v>0</v>
      </c>
      <c r="K15" s="116">
        <v>0</v>
      </c>
    </row>
    <row r="16" spans="1:255" ht="14.1" customHeight="1" x14ac:dyDescent="0.2">
      <c r="A16" s="306" t="s">
        <v>232</v>
      </c>
      <c r="B16" s="307"/>
      <c r="C16" s="308"/>
      <c r="D16" s="113">
        <v>7.6551657203862762</v>
      </c>
      <c r="E16" s="115">
        <v>3155</v>
      </c>
      <c r="F16" s="114">
        <v>3155</v>
      </c>
      <c r="G16" s="114">
        <v>3144</v>
      </c>
      <c r="H16" s="114">
        <v>3124</v>
      </c>
      <c r="I16" s="140">
        <v>3120</v>
      </c>
      <c r="J16" s="115">
        <v>35</v>
      </c>
      <c r="K16" s="116">
        <v>1.1217948717948718</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1.5116222642791284</v>
      </c>
      <c r="E18" s="115">
        <v>623</v>
      </c>
      <c r="F18" s="114">
        <v>623</v>
      </c>
      <c r="G18" s="114">
        <v>631</v>
      </c>
      <c r="H18" s="114">
        <v>638</v>
      </c>
      <c r="I18" s="140">
        <v>648</v>
      </c>
      <c r="J18" s="115">
        <v>-25</v>
      </c>
      <c r="K18" s="116">
        <v>-3.8580246913580245</v>
      </c>
    </row>
    <row r="19" spans="1:255" ht="14.1" customHeight="1" x14ac:dyDescent="0.2">
      <c r="A19" s="306" t="s">
        <v>235</v>
      </c>
      <c r="B19" s="307" t="s">
        <v>236</v>
      </c>
      <c r="C19" s="308"/>
      <c r="D19" s="113">
        <v>0.62114815354005926</v>
      </c>
      <c r="E19" s="115">
        <v>256</v>
      </c>
      <c r="F19" s="114">
        <v>246</v>
      </c>
      <c r="G19" s="114">
        <v>255</v>
      </c>
      <c r="H19" s="114">
        <v>246</v>
      </c>
      <c r="I19" s="140">
        <v>250</v>
      </c>
      <c r="J19" s="115">
        <v>6</v>
      </c>
      <c r="K19" s="116">
        <v>2.4</v>
      </c>
    </row>
    <row r="20" spans="1:255" ht="14.1" customHeight="1" x14ac:dyDescent="0.2">
      <c r="A20" s="306">
        <v>12</v>
      </c>
      <c r="B20" s="307" t="s">
        <v>237</v>
      </c>
      <c r="C20" s="308"/>
      <c r="D20" s="113">
        <v>0.56776823409521038</v>
      </c>
      <c r="E20" s="115">
        <v>234</v>
      </c>
      <c r="F20" s="114">
        <v>234</v>
      </c>
      <c r="G20" s="114">
        <v>246</v>
      </c>
      <c r="H20" s="114">
        <v>246</v>
      </c>
      <c r="I20" s="140">
        <v>230</v>
      </c>
      <c r="J20" s="115">
        <v>4</v>
      </c>
      <c r="K20" s="116">
        <v>1.7391304347826086</v>
      </c>
    </row>
    <row r="21" spans="1:255" ht="14.1" customHeight="1" x14ac:dyDescent="0.2">
      <c r="A21" s="306">
        <v>21</v>
      </c>
      <c r="B21" s="307" t="s">
        <v>238</v>
      </c>
      <c r="C21" s="308"/>
      <c r="D21" s="113">
        <v>1.3369243460959868</v>
      </c>
      <c r="E21" s="115">
        <v>551</v>
      </c>
      <c r="F21" s="114">
        <v>560</v>
      </c>
      <c r="G21" s="114">
        <v>558</v>
      </c>
      <c r="H21" s="114">
        <v>557</v>
      </c>
      <c r="I21" s="140">
        <v>535</v>
      </c>
      <c r="J21" s="115">
        <v>16</v>
      </c>
      <c r="K21" s="116">
        <v>2.9906542056074765</v>
      </c>
    </row>
    <row r="22" spans="1:255" ht="14.1" customHeight="1" x14ac:dyDescent="0.2">
      <c r="A22" s="306">
        <v>22</v>
      </c>
      <c r="B22" s="307" t="s">
        <v>239</v>
      </c>
      <c r="C22" s="308"/>
      <c r="D22" s="113">
        <v>3.2634541660600767</v>
      </c>
      <c r="E22" s="115">
        <v>1345</v>
      </c>
      <c r="F22" s="114">
        <v>1381</v>
      </c>
      <c r="G22" s="114">
        <v>1400</v>
      </c>
      <c r="H22" s="114">
        <v>1414</v>
      </c>
      <c r="I22" s="140">
        <v>1404</v>
      </c>
      <c r="J22" s="115">
        <v>-59</v>
      </c>
      <c r="K22" s="116">
        <v>-4.2022792022792022</v>
      </c>
    </row>
    <row r="23" spans="1:255" ht="14.1" customHeight="1" x14ac:dyDescent="0.2">
      <c r="A23" s="306">
        <v>23</v>
      </c>
      <c r="B23" s="307" t="s">
        <v>240</v>
      </c>
      <c r="C23" s="308"/>
      <c r="D23" s="113">
        <v>0.88076867084000587</v>
      </c>
      <c r="E23" s="115">
        <v>363</v>
      </c>
      <c r="F23" s="114">
        <v>370</v>
      </c>
      <c r="G23" s="114">
        <v>367</v>
      </c>
      <c r="H23" s="114">
        <v>374</v>
      </c>
      <c r="I23" s="140">
        <v>385</v>
      </c>
      <c r="J23" s="115">
        <v>-22</v>
      </c>
      <c r="K23" s="116">
        <v>-5.7142857142857144</v>
      </c>
    </row>
    <row r="24" spans="1:255" ht="14.1" customHeight="1" x14ac:dyDescent="0.2">
      <c r="A24" s="306">
        <v>24</v>
      </c>
      <c r="B24" s="307" t="s">
        <v>241</v>
      </c>
      <c r="C24" s="308"/>
      <c r="D24" s="113">
        <v>10.404231571795991</v>
      </c>
      <c r="E24" s="115">
        <v>4288</v>
      </c>
      <c r="F24" s="114">
        <v>4356</v>
      </c>
      <c r="G24" s="114">
        <v>4373</v>
      </c>
      <c r="H24" s="114">
        <v>4290</v>
      </c>
      <c r="I24" s="140">
        <v>4350</v>
      </c>
      <c r="J24" s="115">
        <v>-62</v>
      </c>
      <c r="K24" s="116">
        <v>-1.4252873563218391</v>
      </c>
    </row>
    <row r="25" spans="1:255" ht="14.1" customHeight="1" x14ac:dyDescent="0.2">
      <c r="A25" s="306">
        <v>25</v>
      </c>
      <c r="B25" s="307" t="s">
        <v>242</v>
      </c>
      <c r="C25" s="308"/>
      <c r="D25" s="113">
        <v>9.1740670645897033</v>
      </c>
      <c r="E25" s="115">
        <v>3781</v>
      </c>
      <c r="F25" s="114">
        <v>3863</v>
      </c>
      <c r="G25" s="114">
        <v>3735</v>
      </c>
      <c r="H25" s="114">
        <v>3641</v>
      </c>
      <c r="I25" s="140">
        <v>3603</v>
      </c>
      <c r="J25" s="115">
        <v>178</v>
      </c>
      <c r="K25" s="116">
        <v>4.9403275048570636</v>
      </c>
    </row>
    <row r="26" spans="1:255" ht="14.1" customHeight="1" x14ac:dyDescent="0.2">
      <c r="A26" s="306">
        <v>26</v>
      </c>
      <c r="B26" s="307" t="s">
        <v>243</v>
      </c>
      <c r="C26" s="308"/>
      <c r="D26" s="113">
        <v>3.831222400155287</v>
      </c>
      <c r="E26" s="115">
        <v>1579</v>
      </c>
      <c r="F26" s="114">
        <v>1616</v>
      </c>
      <c r="G26" s="114">
        <v>1638</v>
      </c>
      <c r="H26" s="114">
        <v>1619</v>
      </c>
      <c r="I26" s="140">
        <v>1638</v>
      </c>
      <c r="J26" s="115">
        <v>-59</v>
      </c>
      <c r="K26" s="116">
        <v>-3.601953601953602</v>
      </c>
    </row>
    <row r="27" spans="1:255" ht="14.1" customHeight="1" x14ac:dyDescent="0.2">
      <c r="A27" s="306">
        <v>27</v>
      </c>
      <c r="B27" s="307" t="s">
        <v>244</v>
      </c>
      <c r="C27" s="308"/>
      <c r="D27" s="113">
        <v>5.1390304265540836</v>
      </c>
      <c r="E27" s="115">
        <v>2118</v>
      </c>
      <c r="F27" s="114">
        <v>2188</v>
      </c>
      <c r="G27" s="114">
        <v>2105</v>
      </c>
      <c r="H27" s="114">
        <v>2056</v>
      </c>
      <c r="I27" s="140">
        <v>2053</v>
      </c>
      <c r="J27" s="115">
        <v>65</v>
      </c>
      <c r="K27" s="116">
        <v>3.1660983925962007</v>
      </c>
    </row>
    <row r="28" spans="1:255" ht="14.1" customHeight="1" x14ac:dyDescent="0.2">
      <c r="A28" s="306">
        <v>28</v>
      </c>
      <c r="B28" s="307" t="s">
        <v>245</v>
      </c>
      <c r="C28" s="308"/>
      <c r="D28" s="113">
        <v>0.32270587664385886</v>
      </c>
      <c r="E28" s="115">
        <v>133</v>
      </c>
      <c r="F28" s="114">
        <v>129</v>
      </c>
      <c r="G28" s="114">
        <v>131</v>
      </c>
      <c r="H28" s="114">
        <v>136</v>
      </c>
      <c r="I28" s="140">
        <v>137</v>
      </c>
      <c r="J28" s="115">
        <v>-4</v>
      </c>
      <c r="K28" s="116">
        <v>-2.9197080291970803</v>
      </c>
    </row>
    <row r="29" spans="1:255" ht="14.1" customHeight="1" x14ac:dyDescent="0.2">
      <c r="A29" s="306">
        <v>29</v>
      </c>
      <c r="B29" s="307" t="s">
        <v>246</v>
      </c>
      <c r="C29" s="308"/>
      <c r="D29" s="113">
        <v>2.5064298539331293</v>
      </c>
      <c r="E29" s="115">
        <v>1033</v>
      </c>
      <c r="F29" s="114">
        <v>1020</v>
      </c>
      <c r="G29" s="114">
        <v>1026</v>
      </c>
      <c r="H29" s="114">
        <v>1017</v>
      </c>
      <c r="I29" s="140">
        <v>1007</v>
      </c>
      <c r="J29" s="115">
        <v>26</v>
      </c>
      <c r="K29" s="116">
        <v>2.5819265143992056</v>
      </c>
    </row>
    <row r="30" spans="1:255" ht="14.1" customHeight="1" x14ac:dyDescent="0.2">
      <c r="A30" s="306" t="s">
        <v>247</v>
      </c>
      <c r="B30" s="307" t="s">
        <v>248</v>
      </c>
      <c r="C30" s="308"/>
      <c r="D30" s="113">
        <v>1.1355364681904208</v>
      </c>
      <c r="E30" s="115">
        <v>468</v>
      </c>
      <c r="F30" s="114">
        <v>452</v>
      </c>
      <c r="G30" s="114">
        <v>449</v>
      </c>
      <c r="H30" s="114">
        <v>454</v>
      </c>
      <c r="I30" s="140" t="s">
        <v>513</v>
      </c>
      <c r="J30" s="115" t="s">
        <v>513</v>
      </c>
      <c r="K30" s="116" t="s">
        <v>513</v>
      </c>
    </row>
    <row r="31" spans="1:255" ht="14.1" customHeight="1" x14ac:dyDescent="0.2">
      <c r="A31" s="306" t="s">
        <v>249</v>
      </c>
      <c r="B31" s="307" t="s">
        <v>250</v>
      </c>
      <c r="C31" s="308"/>
      <c r="D31" s="113">
        <v>1.3636143058184111</v>
      </c>
      <c r="E31" s="115">
        <v>562</v>
      </c>
      <c r="F31" s="114">
        <v>565</v>
      </c>
      <c r="G31" s="114">
        <v>574</v>
      </c>
      <c r="H31" s="114">
        <v>560</v>
      </c>
      <c r="I31" s="140">
        <v>542</v>
      </c>
      <c r="J31" s="115">
        <v>20</v>
      </c>
      <c r="K31" s="116">
        <v>3.6900369003690039</v>
      </c>
    </row>
    <row r="32" spans="1:255" ht="14.1" customHeight="1" x14ac:dyDescent="0.2">
      <c r="A32" s="306">
        <v>31</v>
      </c>
      <c r="B32" s="307" t="s">
        <v>251</v>
      </c>
      <c r="C32" s="308"/>
      <c r="D32" s="113">
        <v>0.56534187412044445</v>
      </c>
      <c r="E32" s="115">
        <v>233</v>
      </c>
      <c r="F32" s="114">
        <v>231</v>
      </c>
      <c r="G32" s="114">
        <v>232</v>
      </c>
      <c r="H32" s="114">
        <v>236</v>
      </c>
      <c r="I32" s="140">
        <v>229</v>
      </c>
      <c r="J32" s="115">
        <v>4</v>
      </c>
      <c r="K32" s="116">
        <v>1.7467248908296944</v>
      </c>
    </row>
    <row r="33" spans="1:11" ht="14.1" customHeight="1" x14ac:dyDescent="0.2">
      <c r="A33" s="306">
        <v>32</v>
      </c>
      <c r="B33" s="307" t="s">
        <v>252</v>
      </c>
      <c r="C33" s="308"/>
      <c r="D33" s="113">
        <v>2.1861503372640363</v>
      </c>
      <c r="E33" s="115">
        <v>901</v>
      </c>
      <c r="F33" s="114">
        <v>925</v>
      </c>
      <c r="G33" s="114">
        <v>974</v>
      </c>
      <c r="H33" s="114">
        <v>951</v>
      </c>
      <c r="I33" s="140">
        <v>947</v>
      </c>
      <c r="J33" s="115">
        <v>-46</v>
      </c>
      <c r="K33" s="116">
        <v>-4.857444561774023</v>
      </c>
    </row>
    <row r="34" spans="1:11" ht="14.1" customHeight="1" x14ac:dyDescent="0.2">
      <c r="A34" s="306">
        <v>33</v>
      </c>
      <c r="B34" s="307" t="s">
        <v>253</v>
      </c>
      <c r="C34" s="308"/>
      <c r="D34" s="113">
        <v>0.95355947008298148</v>
      </c>
      <c r="E34" s="115">
        <v>393</v>
      </c>
      <c r="F34" s="114">
        <v>400</v>
      </c>
      <c r="G34" s="114">
        <v>416</v>
      </c>
      <c r="H34" s="114">
        <v>418</v>
      </c>
      <c r="I34" s="140">
        <v>408</v>
      </c>
      <c r="J34" s="115">
        <v>-15</v>
      </c>
      <c r="K34" s="116">
        <v>-3.6764705882352939</v>
      </c>
    </row>
    <row r="35" spans="1:11" ht="14.1" customHeight="1" x14ac:dyDescent="0.2">
      <c r="A35" s="306">
        <v>34</v>
      </c>
      <c r="B35" s="307" t="s">
        <v>254</v>
      </c>
      <c r="C35" s="308"/>
      <c r="D35" s="113">
        <v>2.5598097733779785</v>
      </c>
      <c r="E35" s="115">
        <v>1055</v>
      </c>
      <c r="F35" s="114">
        <v>1062</v>
      </c>
      <c r="G35" s="114">
        <v>1105</v>
      </c>
      <c r="H35" s="114">
        <v>1104</v>
      </c>
      <c r="I35" s="140">
        <v>1104</v>
      </c>
      <c r="J35" s="115">
        <v>-49</v>
      </c>
      <c r="K35" s="116">
        <v>-4.4384057971014492</v>
      </c>
    </row>
    <row r="36" spans="1:11" ht="14.1" customHeight="1" x14ac:dyDescent="0.2">
      <c r="A36" s="306">
        <v>41</v>
      </c>
      <c r="B36" s="307" t="s">
        <v>255</v>
      </c>
      <c r="C36" s="308"/>
      <c r="D36" s="113">
        <v>0.79341971174843495</v>
      </c>
      <c r="E36" s="115">
        <v>327</v>
      </c>
      <c r="F36" s="114">
        <v>326</v>
      </c>
      <c r="G36" s="114">
        <v>321</v>
      </c>
      <c r="H36" s="114">
        <v>322</v>
      </c>
      <c r="I36" s="140">
        <v>323</v>
      </c>
      <c r="J36" s="115">
        <v>4</v>
      </c>
      <c r="K36" s="116">
        <v>1.2383900928792571</v>
      </c>
    </row>
    <row r="37" spans="1:11" ht="14.1" customHeight="1" x14ac:dyDescent="0.2">
      <c r="A37" s="306">
        <v>42</v>
      </c>
      <c r="B37" s="307" t="s">
        <v>256</v>
      </c>
      <c r="C37" s="308"/>
      <c r="D37" s="113">
        <v>0.1164652787887611</v>
      </c>
      <c r="E37" s="115">
        <v>48</v>
      </c>
      <c r="F37" s="114">
        <v>46</v>
      </c>
      <c r="G37" s="114">
        <v>47</v>
      </c>
      <c r="H37" s="114">
        <v>48</v>
      </c>
      <c r="I37" s="140">
        <v>47</v>
      </c>
      <c r="J37" s="115">
        <v>1</v>
      </c>
      <c r="K37" s="116">
        <v>2.1276595744680851</v>
      </c>
    </row>
    <row r="38" spans="1:11" ht="14.1" customHeight="1" x14ac:dyDescent="0.2">
      <c r="A38" s="306">
        <v>43</v>
      </c>
      <c r="B38" s="307" t="s">
        <v>257</v>
      </c>
      <c r="C38" s="308"/>
      <c r="D38" s="113">
        <v>0.64541175328771772</v>
      </c>
      <c r="E38" s="115">
        <v>266</v>
      </c>
      <c r="F38" s="114">
        <v>273</v>
      </c>
      <c r="G38" s="114">
        <v>269</v>
      </c>
      <c r="H38" s="114">
        <v>259</v>
      </c>
      <c r="I38" s="140">
        <v>255</v>
      </c>
      <c r="J38" s="115">
        <v>11</v>
      </c>
      <c r="K38" s="116">
        <v>4.3137254901960782</v>
      </c>
    </row>
    <row r="39" spans="1:11" ht="14.1" customHeight="1" x14ac:dyDescent="0.2">
      <c r="A39" s="306">
        <v>51</v>
      </c>
      <c r="B39" s="307" t="s">
        <v>258</v>
      </c>
      <c r="C39" s="308"/>
      <c r="D39" s="113">
        <v>6.1629543359052752</v>
      </c>
      <c r="E39" s="115">
        <v>2540</v>
      </c>
      <c r="F39" s="114">
        <v>2548</v>
      </c>
      <c r="G39" s="114">
        <v>2600</v>
      </c>
      <c r="H39" s="114">
        <v>2577</v>
      </c>
      <c r="I39" s="140">
        <v>2547</v>
      </c>
      <c r="J39" s="115">
        <v>-7</v>
      </c>
      <c r="K39" s="116">
        <v>-0.27483313702394974</v>
      </c>
    </row>
    <row r="40" spans="1:11" ht="14.1" customHeight="1" x14ac:dyDescent="0.2">
      <c r="A40" s="306" t="s">
        <v>259</v>
      </c>
      <c r="B40" s="307" t="s">
        <v>260</v>
      </c>
      <c r="C40" s="308"/>
      <c r="D40" s="113">
        <v>5.0613869073615758</v>
      </c>
      <c r="E40" s="115">
        <v>2086</v>
      </c>
      <c r="F40" s="114">
        <v>2110</v>
      </c>
      <c r="G40" s="114">
        <v>2156</v>
      </c>
      <c r="H40" s="114">
        <v>2186</v>
      </c>
      <c r="I40" s="140">
        <v>2189</v>
      </c>
      <c r="J40" s="115">
        <v>-103</v>
      </c>
      <c r="K40" s="116">
        <v>-4.7053449063499313</v>
      </c>
    </row>
    <row r="41" spans="1:11" ht="14.1" customHeight="1" x14ac:dyDescent="0.2">
      <c r="A41" s="306"/>
      <c r="B41" s="307" t="s">
        <v>261</v>
      </c>
      <c r="C41" s="308"/>
      <c r="D41" s="113">
        <v>4.4256805939729222</v>
      </c>
      <c r="E41" s="115">
        <v>1824</v>
      </c>
      <c r="F41" s="114">
        <v>1848</v>
      </c>
      <c r="G41" s="114">
        <v>1887</v>
      </c>
      <c r="H41" s="114">
        <v>1882</v>
      </c>
      <c r="I41" s="140">
        <v>1874</v>
      </c>
      <c r="J41" s="115">
        <v>-50</v>
      </c>
      <c r="K41" s="116">
        <v>-2.6680896478121663</v>
      </c>
    </row>
    <row r="42" spans="1:11" ht="14.1" customHeight="1" x14ac:dyDescent="0.2">
      <c r="A42" s="306">
        <v>52</v>
      </c>
      <c r="B42" s="307" t="s">
        <v>262</v>
      </c>
      <c r="C42" s="308"/>
      <c r="D42" s="113">
        <v>4.4620759935944099</v>
      </c>
      <c r="E42" s="115">
        <v>1839</v>
      </c>
      <c r="F42" s="114">
        <v>1861</v>
      </c>
      <c r="G42" s="114">
        <v>1889</v>
      </c>
      <c r="H42" s="114">
        <v>1869</v>
      </c>
      <c r="I42" s="140">
        <v>1811</v>
      </c>
      <c r="J42" s="115">
        <v>28</v>
      </c>
      <c r="K42" s="116">
        <v>1.5461071231363888</v>
      </c>
    </row>
    <row r="43" spans="1:11" ht="14.1" customHeight="1" x14ac:dyDescent="0.2">
      <c r="A43" s="306" t="s">
        <v>263</v>
      </c>
      <c r="B43" s="307" t="s">
        <v>264</v>
      </c>
      <c r="C43" s="308"/>
      <c r="D43" s="113">
        <v>3.4648420439656427</v>
      </c>
      <c r="E43" s="115">
        <v>1428</v>
      </c>
      <c r="F43" s="114">
        <v>1446</v>
      </c>
      <c r="G43" s="114">
        <v>1459</v>
      </c>
      <c r="H43" s="114">
        <v>1447</v>
      </c>
      <c r="I43" s="140">
        <v>1399</v>
      </c>
      <c r="J43" s="115">
        <v>29</v>
      </c>
      <c r="K43" s="116">
        <v>2.0729092208720514</v>
      </c>
    </row>
    <row r="44" spans="1:11" ht="14.1" customHeight="1" x14ac:dyDescent="0.2">
      <c r="A44" s="306">
        <v>53</v>
      </c>
      <c r="B44" s="307" t="s">
        <v>265</v>
      </c>
      <c r="C44" s="308"/>
      <c r="D44" s="113">
        <v>0.55806279419614691</v>
      </c>
      <c r="E44" s="115">
        <v>230</v>
      </c>
      <c r="F44" s="114">
        <v>249</v>
      </c>
      <c r="G44" s="114">
        <v>257</v>
      </c>
      <c r="H44" s="114">
        <v>249</v>
      </c>
      <c r="I44" s="140">
        <v>247</v>
      </c>
      <c r="J44" s="115">
        <v>-17</v>
      </c>
      <c r="K44" s="116">
        <v>-6.8825910931174086</v>
      </c>
    </row>
    <row r="45" spans="1:11" ht="14.1" customHeight="1" x14ac:dyDescent="0.2">
      <c r="A45" s="306" t="s">
        <v>266</v>
      </c>
      <c r="B45" s="307" t="s">
        <v>267</v>
      </c>
      <c r="C45" s="308"/>
      <c r="D45" s="113">
        <v>0.4998301548017664</v>
      </c>
      <c r="E45" s="115">
        <v>206</v>
      </c>
      <c r="F45" s="114">
        <v>227</v>
      </c>
      <c r="G45" s="114">
        <v>236</v>
      </c>
      <c r="H45" s="114">
        <v>226</v>
      </c>
      <c r="I45" s="140">
        <v>225</v>
      </c>
      <c r="J45" s="115">
        <v>-19</v>
      </c>
      <c r="K45" s="116">
        <v>-8.4444444444444446</v>
      </c>
    </row>
    <row r="46" spans="1:11" ht="14.1" customHeight="1" x14ac:dyDescent="0.2">
      <c r="A46" s="306">
        <v>54</v>
      </c>
      <c r="B46" s="307" t="s">
        <v>268</v>
      </c>
      <c r="C46" s="308"/>
      <c r="D46" s="113">
        <v>2.7029650118891637</v>
      </c>
      <c r="E46" s="115">
        <v>1114</v>
      </c>
      <c r="F46" s="114">
        <v>1115</v>
      </c>
      <c r="G46" s="114">
        <v>1117</v>
      </c>
      <c r="H46" s="114">
        <v>1137</v>
      </c>
      <c r="I46" s="140">
        <v>1134</v>
      </c>
      <c r="J46" s="115">
        <v>-20</v>
      </c>
      <c r="K46" s="116">
        <v>-1.7636684303350969</v>
      </c>
    </row>
    <row r="47" spans="1:11" ht="14.1" customHeight="1" x14ac:dyDescent="0.2">
      <c r="A47" s="306">
        <v>61</v>
      </c>
      <c r="B47" s="307" t="s">
        <v>269</v>
      </c>
      <c r="C47" s="308"/>
      <c r="D47" s="113">
        <v>1.9799097394089387</v>
      </c>
      <c r="E47" s="115">
        <v>816</v>
      </c>
      <c r="F47" s="114">
        <v>814</v>
      </c>
      <c r="G47" s="114">
        <v>813</v>
      </c>
      <c r="H47" s="114">
        <v>814</v>
      </c>
      <c r="I47" s="140">
        <v>814</v>
      </c>
      <c r="J47" s="115">
        <v>2</v>
      </c>
      <c r="K47" s="116">
        <v>0.24570024570024571</v>
      </c>
    </row>
    <row r="48" spans="1:11" ht="14.1" customHeight="1" x14ac:dyDescent="0.2">
      <c r="A48" s="306">
        <v>62</v>
      </c>
      <c r="B48" s="307" t="s">
        <v>270</v>
      </c>
      <c r="C48" s="308"/>
      <c r="D48" s="113">
        <v>6.0197990973940891</v>
      </c>
      <c r="E48" s="115">
        <v>2481</v>
      </c>
      <c r="F48" s="114">
        <v>2479</v>
      </c>
      <c r="G48" s="114">
        <v>2475</v>
      </c>
      <c r="H48" s="114">
        <v>2425</v>
      </c>
      <c r="I48" s="140">
        <v>2455</v>
      </c>
      <c r="J48" s="115">
        <v>26</v>
      </c>
      <c r="K48" s="116">
        <v>1.0590631364562118</v>
      </c>
    </row>
    <row r="49" spans="1:11" ht="14.1" customHeight="1" x14ac:dyDescent="0.2">
      <c r="A49" s="306">
        <v>63</v>
      </c>
      <c r="B49" s="307" t="s">
        <v>271</v>
      </c>
      <c r="C49" s="308"/>
      <c r="D49" s="113">
        <v>1.7858009414276703</v>
      </c>
      <c r="E49" s="115">
        <v>736</v>
      </c>
      <c r="F49" s="114">
        <v>702</v>
      </c>
      <c r="G49" s="114">
        <v>760</v>
      </c>
      <c r="H49" s="114">
        <v>763</v>
      </c>
      <c r="I49" s="140">
        <v>722</v>
      </c>
      <c r="J49" s="115">
        <v>14</v>
      </c>
      <c r="K49" s="116">
        <v>1.9390581717451523</v>
      </c>
    </row>
    <row r="50" spans="1:11" ht="14.1" customHeight="1" x14ac:dyDescent="0.2">
      <c r="A50" s="306" t="s">
        <v>272</v>
      </c>
      <c r="B50" s="307" t="s">
        <v>273</v>
      </c>
      <c r="C50" s="308"/>
      <c r="D50" s="113">
        <v>0.31542679671956131</v>
      </c>
      <c r="E50" s="115">
        <v>130</v>
      </c>
      <c r="F50" s="114">
        <v>131</v>
      </c>
      <c r="G50" s="114">
        <v>135</v>
      </c>
      <c r="H50" s="114">
        <v>129</v>
      </c>
      <c r="I50" s="140">
        <v>126</v>
      </c>
      <c r="J50" s="115">
        <v>4</v>
      </c>
      <c r="K50" s="116">
        <v>3.1746031746031744</v>
      </c>
    </row>
    <row r="51" spans="1:11" ht="14.1" customHeight="1" x14ac:dyDescent="0.2">
      <c r="A51" s="306" t="s">
        <v>274</v>
      </c>
      <c r="B51" s="307" t="s">
        <v>275</v>
      </c>
      <c r="C51" s="308"/>
      <c r="D51" s="113">
        <v>1.3272189061969233</v>
      </c>
      <c r="E51" s="115">
        <v>547</v>
      </c>
      <c r="F51" s="114">
        <v>519</v>
      </c>
      <c r="G51" s="114">
        <v>576</v>
      </c>
      <c r="H51" s="114">
        <v>585</v>
      </c>
      <c r="I51" s="140">
        <v>544</v>
      </c>
      <c r="J51" s="115">
        <v>3</v>
      </c>
      <c r="K51" s="116">
        <v>0.55147058823529416</v>
      </c>
    </row>
    <row r="52" spans="1:11" ht="14.1" customHeight="1" x14ac:dyDescent="0.2">
      <c r="A52" s="306">
        <v>71</v>
      </c>
      <c r="B52" s="307" t="s">
        <v>276</v>
      </c>
      <c r="C52" s="308"/>
      <c r="D52" s="113">
        <v>8.7882758286019307</v>
      </c>
      <c r="E52" s="115">
        <v>3622</v>
      </c>
      <c r="F52" s="114">
        <v>3654</v>
      </c>
      <c r="G52" s="114">
        <v>3662</v>
      </c>
      <c r="H52" s="114">
        <v>3599</v>
      </c>
      <c r="I52" s="140">
        <v>3592</v>
      </c>
      <c r="J52" s="115">
        <v>30</v>
      </c>
      <c r="K52" s="116">
        <v>0.83518930957683746</v>
      </c>
    </row>
    <row r="53" spans="1:11" ht="14.1" customHeight="1" x14ac:dyDescent="0.2">
      <c r="A53" s="306" t="s">
        <v>277</v>
      </c>
      <c r="B53" s="307" t="s">
        <v>278</v>
      </c>
      <c r="C53" s="308"/>
      <c r="D53" s="113">
        <v>3.7754161207356725</v>
      </c>
      <c r="E53" s="115">
        <v>1556</v>
      </c>
      <c r="F53" s="114">
        <v>1574</v>
      </c>
      <c r="G53" s="114">
        <v>1576</v>
      </c>
      <c r="H53" s="114">
        <v>1539</v>
      </c>
      <c r="I53" s="140">
        <v>1531</v>
      </c>
      <c r="J53" s="115">
        <v>25</v>
      </c>
      <c r="K53" s="116">
        <v>1.6329196603527107</v>
      </c>
    </row>
    <row r="54" spans="1:11" ht="14.1" customHeight="1" x14ac:dyDescent="0.2">
      <c r="A54" s="306" t="s">
        <v>279</v>
      </c>
      <c r="B54" s="307" t="s">
        <v>280</v>
      </c>
      <c r="C54" s="308"/>
      <c r="D54" s="113">
        <v>4.0423157179599167</v>
      </c>
      <c r="E54" s="115">
        <v>1666</v>
      </c>
      <c r="F54" s="114">
        <v>1686</v>
      </c>
      <c r="G54" s="114">
        <v>1698</v>
      </c>
      <c r="H54" s="114">
        <v>1674</v>
      </c>
      <c r="I54" s="140">
        <v>1671</v>
      </c>
      <c r="J54" s="115">
        <v>-5</v>
      </c>
      <c r="K54" s="116">
        <v>-0.29922202274087373</v>
      </c>
    </row>
    <row r="55" spans="1:11" ht="14.1" customHeight="1" x14ac:dyDescent="0.2">
      <c r="A55" s="306">
        <v>72</v>
      </c>
      <c r="B55" s="307" t="s">
        <v>281</v>
      </c>
      <c r="C55" s="308"/>
      <c r="D55" s="113">
        <v>2.2540884165574804</v>
      </c>
      <c r="E55" s="115">
        <v>929</v>
      </c>
      <c r="F55" s="114">
        <v>927</v>
      </c>
      <c r="G55" s="114">
        <v>924</v>
      </c>
      <c r="H55" s="114">
        <v>910</v>
      </c>
      <c r="I55" s="140">
        <v>922</v>
      </c>
      <c r="J55" s="115">
        <v>7</v>
      </c>
      <c r="K55" s="116">
        <v>0.75921908893709322</v>
      </c>
    </row>
    <row r="56" spans="1:11" ht="14.1" customHeight="1" x14ac:dyDescent="0.2">
      <c r="A56" s="306" t="s">
        <v>282</v>
      </c>
      <c r="B56" s="307" t="s">
        <v>283</v>
      </c>
      <c r="C56" s="308"/>
      <c r="D56" s="113">
        <v>0.93172223031008883</v>
      </c>
      <c r="E56" s="115">
        <v>384</v>
      </c>
      <c r="F56" s="114">
        <v>385</v>
      </c>
      <c r="G56" s="114">
        <v>380</v>
      </c>
      <c r="H56" s="114">
        <v>369</v>
      </c>
      <c r="I56" s="140">
        <v>374</v>
      </c>
      <c r="J56" s="115">
        <v>10</v>
      </c>
      <c r="K56" s="116">
        <v>2.6737967914438503</v>
      </c>
    </row>
    <row r="57" spans="1:11" ht="14.1" customHeight="1" x14ac:dyDescent="0.2">
      <c r="A57" s="306" t="s">
        <v>284</v>
      </c>
      <c r="B57" s="307" t="s">
        <v>285</v>
      </c>
      <c r="C57" s="308"/>
      <c r="D57" s="113">
        <v>1.0481875090988499</v>
      </c>
      <c r="E57" s="115">
        <v>432</v>
      </c>
      <c r="F57" s="114">
        <v>426</v>
      </c>
      <c r="G57" s="114">
        <v>425</v>
      </c>
      <c r="H57" s="114">
        <v>431</v>
      </c>
      <c r="I57" s="140">
        <v>435</v>
      </c>
      <c r="J57" s="115">
        <v>-3</v>
      </c>
      <c r="K57" s="116">
        <v>-0.68965517241379315</v>
      </c>
    </row>
    <row r="58" spans="1:11" ht="14.1" customHeight="1" x14ac:dyDescent="0.2">
      <c r="A58" s="306">
        <v>73</v>
      </c>
      <c r="B58" s="307" t="s">
        <v>286</v>
      </c>
      <c r="C58" s="308"/>
      <c r="D58" s="113">
        <v>1.8828553404183044</v>
      </c>
      <c r="E58" s="115">
        <v>776</v>
      </c>
      <c r="F58" s="114">
        <v>784</v>
      </c>
      <c r="G58" s="114">
        <v>792</v>
      </c>
      <c r="H58" s="114">
        <v>770</v>
      </c>
      <c r="I58" s="140">
        <v>777</v>
      </c>
      <c r="J58" s="115">
        <v>-1</v>
      </c>
      <c r="K58" s="116">
        <v>-0.1287001287001287</v>
      </c>
    </row>
    <row r="59" spans="1:11" ht="14.1" customHeight="1" x14ac:dyDescent="0.2">
      <c r="A59" s="306" t="s">
        <v>287</v>
      </c>
      <c r="B59" s="307" t="s">
        <v>288</v>
      </c>
      <c r="C59" s="308"/>
      <c r="D59" s="113">
        <v>1.6499247828407824</v>
      </c>
      <c r="E59" s="115">
        <v>680</v>
      </c>
      <c r="F59" s="114">
        <v>683</v>
      </c>
      <c r="G59" s="114">
        <v>688</v>
      </c>
      <c r="H59" s="114">
        <v>671</v>
      </c>
      <c r="I59" s="140">
        <v>675</v>
      </c>
      <c r="J59" s="115">
        <v>5</v>
      </c>
      <c r="K59" s="116">
        <v>0.7407407407407407</v>
      </c>
    </row>
    <row r="60" spans="1:11" ht="14.1" customHeight="1" x14ac:dyDescent="0.2">
      <c r="A60" s="306">
        <v>81</v>
      </c>
      <c r="B60" s="307" t="s">
        <v>289</v>
      </c>
      <c r="C60" s="308"/>
      <c r="D60" s="113">
        <v>8.1258795554908527</v>
      </c>
      <c r="E60" s="115">
        <v>3349</v>
      </c>
      <c r="F60" s="114">
        <v>3333</v>
      </c>
      <c r="G60" s="114">
        <v>3337</v>
      </c>
      <c r="H60" s="114">
        <v>3287</v>
      </c>
      <c r="I60" s="140">
        <v>3307</v>
      </c>
      <c r="J60" s="115">
        <v>42</v>
      </c>
      <c r="K60" s="116">
        <v>1.2700332627759299</v>
      </c>
    </row>
    <row r="61" spans="1:11" ht="14.1" customHeight="1" x14ac:dyDescent="0.2">
      <c r="A61" s="306" t="s">
        <v>290</v>
      </c>
      <c r="B61" s="307" t="s">
        <v>291</v>
      </c>
      <c r="C61" s="308"/>
      <c r="D61" s="113">
        <v>1.603823943320231</v>
      </c>
      <c r="E61" s="115">
        <v>661</v>
      </c>
      <c r="F61" s="114">
        <v>671</v>
      </c>
      <c r="G61" s="114">
        <v>673</v>
      </c>
      <c r="H61" s="114">
        <v>674</v>
      </c>
      <c r="I61" s="140">
        <v>683</v>
      </c>
      <c r="J61" s="115">
        <v>-22</v>
      </c>
      <c r="K61" s="116">
        <v>-3.2210834553440701</v>
      </c>
    </row>
    <row r="62" spans="1:11" ht="14.1" customHeight="1" x14ac:dyDescent="0.2">
      <c r="A62" s="306" t="s">
        <v>292</v>
      </c>
      <c r="B62" s="307" t="s">
        <v>293</v>
      </c>
      <c r="C62" s="308"/>
      <c r="D62" s="113">
        <v>3.6832144416945698</v>
      </c>
      <c r="E62" s="115">
        <v>1518</v>
      </c>
      <c r="F62" s="114">
        <v>1498</v>
      </c>
      <c r="G62" s="114">
        <v>1501</v>
      </c>
      <c r="H62" s="114">
        <v>1452</v>
      </c>
      <c r="I62" s="140">
        <v>1461</v>
      </c>
      <c r="J62" s="115">
        <v>57</v>
      </c>
      <c r="K62" s="116">
        <v>3.9014373716632442</v>
      </c>
    </row>
    <row r="63" spans="1:11" ht="14.1" customHeight="1" x14ac:dyDescent="0.2">
      <c r="A63" s="306"/>
      <c r="B63" s="307" t="s">
        <v>294</v>
      </c>
      <c r="C63" s="308"/>
      <c r="D63" s="113">
        <v>3.2197796865142911</v>
      </c>
      <c r="E63" s="115">
        <v>1327</v>
      </c>
      <c r="F63" s="114">
        <v>1303</v>
      </c>
      <c r="G63" s="114">
        <v>1308</v>
      </c>
      <c r="H63" s="114">
        <v>1274</v>
      </c>
      <c r="I63" s="140">
        <v>1278</v>
      </c>
      <c r="J63" s="115">
        <v>49</v>
      </c>
      <c r="K63" s="116">
        <v>3.8341158059467917</v>
      </c>
    </row>
    <row r="64" spans="1:11" ht="14.1" customHeight="1" x14ac:dyDescent="0.2">
      <c r="A64" s="306" t="s">
        <v>295</v>
      </c>
      <c r="B64" s="307" t="s">
        <v>296</v>
      </c>
      <c r="C64" s="308"/>
      <c r="D64" s="113">
        <v>0.82981511136992281</v>
      </c>
      <c r="E64" s="115">
        <v>342</v>
      </c>
      <c r="F64" s="114">
        <v>334</v>
      </c>
      <c r="G64" s="114">
        <v>332</v>
      </c>
      <c r="H64" s="114">
        <v>341</v>
      </c>
      <c r="I64" s="140">
        <v>343</v>
      </c>
      <c r="J64" s="115">
        <v>-1</v>
      </c>
      <c r="K64" s="116">
        <v>-0.29154518950437319</v>
      </c>
    </row>
    <row r="65" spans="1:11" ht="14.1" customHeight="1" x14ac:dyDescent="0.2">
      <c r="A65" s="306" t="s">
        <v>297</v>
      </c>
      <c r="B65" s="307" t="s">
        <v>298</v>
      </c>
      <c r="C65" s="308"/>
      <c r="D65" s="113">
        <v>1.3369243460959868</v>
      </c>
      <c r="E65" s="115">
        <v>551</v>
      </c>
      <c r="F65" s="114">
        <v>556</v>
      </c>
      <c r="G65" s="114">
        <v>560</v>
      </c>
      <c r="H65" s="114">
        <v>548</v>
      </c>
      <c r="I65" s="140">
        <v>552</v>
      </c>
      <c r="J65" s="115">
        <v>-1</v>
      </c>
      <c r="K65" s="116">
        <v>-0.18115942028985507</v>
      </c>
    </row>
    <row r="66" spans="1:11" ht="14.1" customHeight="1" x14ac:dyDescent="0.2">
      <c r="A66" s="306">
        <v>82</v>
      </c>
      <c r="B66" s="307" t="s">
        <v>299</v>
      </c>
      <c r="C66" s="308"/>
      <c r="D66" s="113">
        <v>2.5428252535546174</v>
      </c>
      <c r="E66" s="115">
        <v>1048</v>
      </c>
      <c r="F66" s="114">
        <v>1087</v>
      </c>
      <c r="G66" s="114">
        <v>1083</v>
      </c>
      <c r="H66" s="114">
        <v>1045</v>
      </c>
      <c r="I66" s="140">
        <v>1050</v>
      </c>
      <c r="J66" s="115">
        <v>-2</v>
      </c>
      <c r="K66" s="116">
        <v>-0.19047619047619047</v>
      </c>
    </row>
    <row r="67" spans="1:11" ht="14.1" customHeight="1" x14ac:dyDescent="0.2">
      <c r="A67" s="306" t="s">
        <v>300</v>
      </c>
      <c r="B67" s="307" t="s">
        <v>301</v>
      </c>
      <c r="C67" s="308"/>
      <c r="D67" s="113">
        <v>1.7130101421846946</v>
      </c>
      <c r="E67" s="115">
        <v>706</v>
      </c>
      <c r="F67" s="114">
        <v>731</v>
      </c>
      <c r="G67" s="114">
        <v>731</v>
      </c>
      <c r="H67" s="114">
        <v>699</v>
      </c>
      <c r="I67" s="140">
        <v>702</v>
      </c>
      <c r="J67" s="115">
        <v>4</v>
      </c>
      <c r="K67" s="116">
        <v>0.56980056980056981</v>
      </c>
    </row>
    <row r="68" spans="1:11" ht="14.1" customHeight="1" x14ac:dyDescent="0.2">
      <c r="A68" s="306" t="s">
        <v>302</v>
      </c>
      <c r="B68" s="307" t="s">
        <v>303</v>
      </c>
      <c r="C68" s="308"/>
      <c r="D68" s="113">
        <v>0.50710923472606395</v>
      </c>
      <c r="E68" s="115">
        <v>209</v>
      </c>
      <c r="F68" s="114">
        <v>216</v>
      </c>
      <c r="G68" s="114">
        <v>213</v>
      </c>
      <c r="H68" s="114">
        <v>212</v>
      </c>
      <c r="I68" s="140">
        <v>215</v>
      </c>
      <c r="J68" s="115">
        <v>-6</v>
      </c>
      <c r="K68" s="116">
        <v>-2.7906976744186047</v>
      </c>
    </row>
    <row r="69" spans="1:11" ht="14.1" customHeight="1" x14ac:dyDescent="0.2">
      <c r="A69" s="306">
        <v>83</v>
      </c>
      <c r="B69" s="307" t="s">
        <v>304</v>
      </c>
      <c r="C69" s="308"/>
      <c r="D69" s="113">
        <v>3.913718639297326</v>
      </c>
      <c r="E69" s="115">
        <v>1613</v>
      </c>
      <c r="F69" s="114">
        <v>1605</v>
      </c>
      <c r="G69" s="114">
        <v>1589</v>
      </c>
      <c r="H69" s="114">
        <v>1593</v>
      </c>
      <c r="I69" s="140">
        <v>1590</v>
      </c>
      <c r="J69" s="115">
        <v>23</v>
      </c>
      <c r="K69" s="116">
        <v>1.4465408805031446</v>
      </c>
    </row>
    <row r="70" spans="1:11" ht="14.1" customHeight="1" x14ac:dyDescent="0.2">
      <c r="A70" s="306" t="s">
        <v>305</v>
      </c>
      <c r="B70" s="307" t="s">
        <v>306</v>
      </c>
      <c r="C70" s="308"/>
      <c r="D70" s="113">
        <v>3.4211675644198571</v>
      </c>
      <c r="E70" s="115">
        <v>1410</v>
      </c>
      <c r="F70" s="114">
        <v>1392</v>
      </c>
      <c r="G70" s="114">
        <v>1386</v>
      </c>
      <c r="H70" s="114">
        <v>1392</v>
      </c>
      <c r="I70" s="140">
        <v>1393</v>
      </c>
      <c r="J70" s="115">
        <v>17</v>
      </c>
      <c r="K70" s="116">
        <v>1.2203876525484565</v>
      </c>
    </row>
    <row r="71" spans="1:11" ht="14.1" customHeight="1" x14ac:dyDescent="0.2">
      <c r="A71" s="306"/>
      <c r="B71" s="307" t="s">
        <v>307</v>
      </c>
      <c r="C71" s="308"/>
      <c r="D71" s="113">
        <v>2.2007084971126316</v>
      </c>
      <c r="E71" s="115">
        <v>907</v>
      </c>
      <c r="F71" s="114">
        <v>897</v>
      </c>
      <c r="G71" s="114">
        <v>894</v>
      </c>
      <c r="H71" s="114">
        <v>901</v>
      </c>
      <c r="I71" s="140">
        <v>902</v>
      </c>
      <c r="J71" s="115">
        <v>5</v>
      </c>
      <c r="K71" s="116">
        <v>0.55432372505543237</v>
      </c>
    </row>
    <row r="72" spans="1:11" ht="14.1" customHeight="1" x14ac:dyDescent="0.2">
      <c r="A72" s="306">
        <v>84</v>
      </c>
      <c r="B72" s="307" t="s">
        <v>308</v>
      </c>
      <c r="C72" s="308"/>
      <c r="D72" s="113">
        <v>0.84437327121851802</v>
      </c>
      <c r="E72" s="115">
        <v>348</v>
      </c>
      <c r="F72" s="114">
        <v>347</v>
      </c>
      <c r="G72" s="114">
        <v>350</v>
      </c>
      <c r="H72" s="114">
        <v>353</v>
      </c>
      <c r="I72" s="140">
        <v>362</v>
      </c>
      <c r="J72" s="115">
        <v>-14</v>
      </c>
      <c r="K72" s="116">
        <v>-3.867403314917127</v>
      </c>
    </row>
    <row r="73" spans="1:11" ht="14.1" customHeight="1" x14ac:dyDescent="0.2">
      <c r="A73" s="306" t="s">
        <v>309</v>
      </c>
      <c r="B73" s="307" t="s">
        <v>310</v>
      </c>
      <c r="C73" s="308"/>
      <c r="D73" s="113">
        <v>0.45372931528121513</v>
      </c>
      <c r="E73" s="115">
        <v>187</v>
      </c>
      <c r="F73" s="114">
        <v>187</v>
      </c>
      <c r="G73" s="114">
        <v>193</v>
      </c>
      <c r="H73" s="114">
        <v>200</v>
      </c>
      <c r="I73" s="140">
        <v>208</v>
      </c>
      <c r="J73" s="115">
        <v>-21</v>
      </c>
      <c r="K73" s="116">
        <v>-10.096153846153847</v>
      </c>
    </row>
    <row r="74" spans="1:11" ht="14.1" customHeight="1" x14ac:dyDescent="0.2">
      <c r="A74" s="306" t="s">
        <v>311</v>
      </c>
      <c r="B74" s="307" t="s">
        <v>312</v>
      </c>
      <c r="C74" s="308"/>
      <c r="D74" s="113">
        <v>0.16013975833454652</v>
      </c>
      <c r="E74" s="115">
        <v>66</v>
      </c>
      <c r="F74" s="114">
        <v>70</v>
      </c>
      <c r="G74" s="114">
        <v>65</v>
      </c>
      <c r="H74" s="114">
        <v>64</v>
      </c>
      <c r="I74" s="140">
        <v>63</v>
      </c>
      <c r="J74" s="115">
        <v>3</v>
      </c>
      <c r="K74" s="116">
        <v>4.7619047619047619</v>
      </c>
    </row>
    <row r="75" spans="1:11" ht="14.1" customHeight="1" x14ac:dyDescent="0.2">
      <c r="A75" s="306" t="s">
        <v>313</v>
      </c>
      <c r="B75" s="307" t="s">
        <v>314</v>
      </c>
      <c r="C75" s="308"/>
      <c r="D75" s="113" t="s">
        <v>513</v>
      </c>
      <c r="E75" s="115" t="s">
        <v>513</v>
      </c>
      <c r="F75" s="114" t="s">
        <v>513</v>
      </c>
      <c r="G75" s="114" t="s">
        <v>513</v>
      </c>
      <c r="H75" s="114" t="s">
        <v>513</v>
      </c>
      <c r="I75" s="140" t="s">
        <v>513</v>
      </c>
      <c r="J75" s="115" t="s">
        <v>513</v>
      </c>
      <c r="K75" s="116" t="s">
        <v>513</v>
      </c>
    </row>
    <row r="76" spans="1:11" ht="14.1" customHeight="1" x14ac:dyDescent="0.2">
      <c r="A76" s="306">
        <v>91</v>
      </c>
      <c r="B76" s="307" t="s">
        <v>315</v>
      </c>
      <c r="C76" s="308"/>
      <c r="D76" s="113">
        <v>9.2201679041102533E-2</v>
      </c>
      <c r="E76" s="115">
        <v>38</v>
      </c>
      <c r="F76" s="114">
        <v>39</v>
      </c>
      <c r="G76" s="114">
        <v>39</v>
      </c>
      <c r="H76" s="114">
        <v>39</v>
      </c>
      <c r="I76" s="140">
        <v>42</v>
      </c>
      <c r="J76" s="115">
        <v>-4</v>
      </c>
      <c r="K76" s="116">
        <v>-9.5238095238095237</v>
      </c>
    </row>
    <row r="77" spans="1:11" ht="14.1" customHeight="1" x14ac:dyDescent="0.2">
      <c r="A77" s="306">
        <v>92</v>
      </c>
      <c r="B77" s="307" t="s">
        <v>316</v>
      </c>
      <c r="C77" s="308"/>
      <c r="D77" s="113">
        <v>0.371233076139176</v>
      </c>
      <c r="E77" s="115">
        <v>153</v>
      </c>
      <c r="F77" s="114">
        <v>160</v>
      </c>
      <c r="G77" s="114">
        <v>156</v>
      </c>
      <c r="H77" s="114">
        <v>143</v>
      </c>
      <c r="I77" s="140">
        <v>144</v>
      </c>
      <c r="J77" s="115">
        <v>9</v>
      </c>
      <c r="K77" s="116">
        <v>6.25</v>
      </c>
    </row>
    <row r="78" spans="1:11" ht="14.1" customHeight="1" x14ac:dyDescent="0.2">
      <c r="A78" s="306">
        <v>93</v>
      </c>
      <c r="B78" s="307" t="s">
        <v>317</v>
      </c>
      <c r="C78" s="308"/>
      <c r="D78" s="113">
        <v>5.8232639394380552E-2</v>
      </c>
      <c r="E78" s="115">
        <v>24</v>
      </c>
      <c r="F78" s="114">
        <v>25</v>
      </c>
      <c r="G78" s="114">
        <v>27</v>
      </c>
      <c r="H78" s="114">
        <v>25</v>
      </c>
      <c r="I78" s="140">
        <v>24</v>
      </c>
      <c r="J78" s="115">
        <v>0</v>
      </c>
      <c r="K78" s="116">
        <v>0</v>
      </c>
    </row>
    <row r="79" spans="1:11" ht="14.1" customHeight="1" x14ac:dyDescent="0.2">
      <c r="A79" s="306">
        <v>94</v>
      </c>
      <c r="B79" s="307" t="s">
        <v>318</v>
      </c>
      <c r="C79" s="308"/>
      <c r="D79" s="113">
        <v>5.0953559470082982E-2</v>
      </c>
      <c r="E79" s="115">
        <v>21</v>
      </c>
      <c r="F79" s="114">
        <v>22</v>
      </c>
      <c r="G79" s="114">
        <v>24</v>
      </c>
      <c r="H79" s="114">
        <v>22</v>
      </c>
      <c r="I79" s="140">
        <v>20</v>
      </c>
      <c r="J79" s="115">
        <v>1</v>
      </c>
      <c r="K79" s="116">
        <v>5</v>
      </c>
    </row>
    <row r="80" spans="1:11" ht="14.1" customHeight="1" x14ac:dyDescent="0.2">
      <c r="A80" s="306" t="s">
        <v>319</v>
      </c>
      <c r="B80" s="307" t="s">
        <v>320</v>
      </c>
      <c r="C80" s="308"/>
      <c r="D80" s="113">
        <v>0</v>
      </c>
      <c r="E80" s="115">
        <v>0</v>
      </c>
      <c r="F80" s="114">
        <v>0</v>
      </c>
      <c r="G80" s="114">
        <v>0</v>
      </c>
      <c r="H80" s="114">
        <v>0</v>
      </c>
      <c r="I80" s="140">
        <v>0</v>
      </c>
      <c r="J80" s="115">
        <v>0</v>
      </c>
      <c r="K80" s="116">
        <v>0</v>
      </c>
    </row>
    <row r="81" spans="1:11" ht="14.1" customHeight="1" x14ac:dyDescent="0.2">
      <c r="A81" s="310" t="s">
        <v>321</v>
      </c>
      <c r="B81" s="311" t="s">
        <v>224</v>
      </c>
      <c r="C81" s="312"/>
      <c r="D81" s="125">
        <v>0.64541175328771772</v>
      </c>
      <c r="E81" s="143">
        <v>266</v>
      </c>
      <c r="F81" s="144">
        <v>269</v>
      </c>
      <c r="G81" s="144">
        <v>274</v>
      </c>
      <c r="H81" s="144">
        <v>272</v>
      </c>
      <c r="I81" s="145">
        <v>275</v>
      </c>
      <c r="J81" s="143">
        <v>-9</v>
      </c>
      <c r="K81" s="146">
        <v>-3.2727272727272729</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18" t="s">
        <v>323</v>
      </c>
      <c r="B85" s="618"/>
      <c r="C85" s="618"/>
      <c r="D85" s="618"/>
      <c r="E85" s="618"/>
      <c r="F85" s="618"/>
      <c r="G85" s="618"/>
      <c r="H85" s="618"/>
      <c r="I85" s="618"/>
      <c r="J85" s="618"/>
      <c r="K85" s="618"/>
    </row>
    <row r="86" spans="1:11" ht="22.5" customHeight="1" x14ac:dyDescent="0.2">
      <c r="A86" s="618"/>
      <c r="B86" s="618"/>
      <c r="C86" s="618"/>
      <c r="D86" s="618"/>
      <c r="E86" s="618"/>
      <c r="F86" s="618"/>
      <c r="G86" s="618"/>
      <c r="H86" s="618"/>
      <c r="I86" s="618"/>
      <c r="J86" s="618"/>
      <c r="K86" s="618"/>
    </row>
    <row r="87" spans="1:11" ht="18" customHeight="1" x14ac:dyDescent="0.2">
      <c r="A87" s="619"/>
      <c r="B87" s="619"/>
      <c r="C87" s="619"/>
      <c r="D87" s="619"/>
      <c r="E87" s="619"/>
      <c r="F87" s="619"/>
      <c r="G87" s="619"/>
      <c r="H87" s="619"/>
      <c r="I87" s="619"/>
      <c r="J87" s="619"/>
      <c r="K87" s="619"/>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3:K3"/>
    <mergeCell ref="A4:K4"/>
    <mergeCell ref="A5:E5"/>
    <mergeCell ref="A7:C10"/>
    <mergeCell ref="D7:D10"/>
    <mergeCell ref="E7:I7"/>
    <mergeCell ref="J7:K8"/>
    <mergeCell ref="E8:E9"/>
    <mergeCell ref="F8:F9"/>
    <mergeCell ref="G8:G9"/>
    <mergeCell ref="H8:H9"/>
    <mergeCell ref="I8:I9"/>
    <mergeCell ref="A85:K85"/>
    <mergeCell ref="A86:K86"/>
    <mergeCell ref="A87:K87"/>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66" t="s">
        <v>97</v>
      </c>
      <c r="E8" s="566" t="s">
        <v>98</v>
      </c>
      <c r="F8" s="566" t="s">
        <v>99</v>
      </c>
      <c r="G8" s="566" t="s">
        <v>100</v>
      </c>
      <c r="H8" s="566" t="s">
        <v>101</v>
      </c>
      <c r="I8" s="590"/>
      <c r="J8" s="591"/>
      <c r="K8"/>
      <c r="L8"/>
      <c r="M8"/>
      <c r="N8"/>
      <c r="O8"/>
      <c r="P8"/>
    </row>
    <row r="9" spans="1:16" ht="12" customHeight="1" x14ac:dyDescent="0.2">
      <c r="A9" s="578"/>
      <c r="B9" s="579"/>
      <c r="C9" s="583"/>
      <c r="D9" s="567"/>
      <c r="E9" s="567"/>
      <c r="F9" s="567"/>
      <c r="G9" s="567"/>
      <c r="H9" s="567"/>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5698</v>
      </c>
      <c r="E12" s="114">
        <v>5838</v>
      </c>
      <c r="F12" s="114">
        <v>6003</v>
      </c>
      <c r="G12" s="114">
        <v>6054</v>
      </c>
      <c r="H12" s="140">
        <v>6038</v>
      </c>
      <c r="I12" s="115">
        <v>-340</v>
      </c>
      <c r="J12" s="116">
        <v>-5.631003643590593</v>
      </c>
      <c r="K12"/>
      <c r="L12"/>
      <c r="M12"/>
      <c r="N12"/>
      <c r="O12"/>
      <c r="P12"/>
    </row>
    <row r="13" spans="1:16" s="110" customFormat="1" ht="14.45" customHeight="1" x14ac:dyDescent="0.2">
      <c r="A13" s="120" t="s">
        <v>105</v>
      </c>
      <c r="B13" s="119" t="s">
        <v>106</v>
      </c>
      <c r="C13" s="113">
        <v>41.856791856791858</v>
      </c>
      <c r="D13" s="115">
        <v>2385</v>
      </c>
      <c r="E13" s="114">
        <v>2398</v>
      </c>
      <c r="F13" s="114">
        <v>2489</v>
      </c>
      <c r="G13" s="114">
        <v>2484</v>
      </c>
      <c r="H13" s="140">
        <v>2452</v>
      </c>
      <c r="I13" s="115">
        <v>-67</v>
      </c>
      <c r="J13" s="116">
        <v>-2.7324632952691679</v>
      </c>
      <c r="K13"/>
      <c r="L13"/>
      <c r="M13"/>
      <c r="N13"/>
      <c r="O13"/>
      <c r="P13"/>
    </row>
    <row r="14" spans="1:16" s="110" customFormat="1" ht="14.45" customHeight="1" x14ac:dyDescent="0.2">
      <c r="A14" s="120"/>
      <c r="B14" s="119" t="s">
        <v>107</v>
      </c>
      <c r="C14" s="113">
        <v>58.143208143208142</v>
      </c>
      <c r="D14" s="115">
        <v>3313</v>
      </c>
      <c r="E14" s="114">
        <v>3440</v>
      </c>
      <c r="F14" s="114">
        <v>3514</v>
      </c>
      <c r="G14" s="114">
        <v>3570</v>
      </c>
      <c r="H14" s="140">
        <v>3586</v>
      </c>
      <c r="I14" s="115">
        <v>-273</v>
      </c>
      <c r="J14" s="116">
        <v>-7.6129392080312321</v>
      </c>
      <c r="K14"/>
      <c r="L14"/>
      <c r="M14"/>
      <c r="N14"/>
      <c r="O14"/>
      <c r="P14"/>
    </row>
    <row r="15" spans="1:16" s="110" customFormat="1" ht="14.45" customHeight="1" x14ac:dyDescent="0.2">
      <c r="A15" s="118" t="s">
        <v>105</v>
      </c>
      <c r="B15" s="121" t="s">
        <v>108</v>
      </c>
      <c r="C15" s="113">
        <v>8.8452088452088447</v>
      </c>
      <c r="D15" s="115">
        <v>504</v>
      </c>
      <c r="E15" s="114">
        <v>506</v>
      </c>
      <c r="F15" s="114">
        <v>541</v>
      </c>
      <c r="G15" s="114">
        <v>554</v>
      </c>
      <c r="H15" s="140">
        <v>477</v>
      </c>
      <c r="I15" s="115">
        <v>27</v>
      </c>
      <c r="J15" s="116">
        <v>5.6603773584905657</v>
      </c>
      <c r="K15"/>
      <c r="L15"/>
      <c r="M15"/>
      <c r="N15"/>
      <c r="O15"/>
      <c r="P15"/>
    </row>
    <row r="16" spans="1:16" s="110" customFormat="1" ht="14.45" customHeight="1" x14ac:dyDescent="0.2">
      <c r="A16" s="118"/>
      <c r="B16" s="121" t="s">
        <v>109</v>
      </c>
      <c r="C16" s="113">
        <v>39.031239031239032</v>
      </c>
      <c r="D16" s="115">
        <v>2224</v>
      </c>
      <c r="E16" s="114">
        <v>2289</v>
      </c>
      <c r="F16" s="114">
        <v>2347</v>
      </c>
      <c r="G16" s="114">
        <v>2356</v>
      </c>
      <c r="H16" s="140">
        <v>2420</v>
      </c>
      <c r="I16" s="115">
        <v>-196</v>
      </c>
      <c r="J16" s="116">
        <v>-8.0991735537190088</v>
      </c>
      <c r="K16"/>
      <c r="L16"/>
      <c r="M16"/>
      <c r="N16"/>
      <c r="O16"/>
      <c r="P16"/>
    </row>
    <row r="17" spans="1:16" s="110" customFormat="1" ht="14.45" customHeight="1" x14ac:dyDescent="0.2">
      <c r="A17" s="118"/>
      <c r="B17" s="121" t="s">
        <v>110</v>
      </c>
      <c r="C17" s="113">
        <v>25.974025974025974</v>
      </c>
      <c r="D17" s="115">
        <v>1480</v>
      </c>
      <c r="E17" s="114">
        <v>1511</v>
      </c>
      <c r="F17" s="114">
        <v>1530</v>
      </c>
      <c r="G17" s="114">
        <v>1576</v>
      </c>
      <c r="H17" s="140">
        <v>1630</v>
      </c>
      <c r="I17" s="115">
        <v>-150</v>
      </c>
      <c r="J17" s="116">
        <v>-9.2024539877300615</v>
      </c>
      <c r="K17"/>
      <c r="L17"/>
      <c r="M17"/>
      <c r="N17"/>
      <c r="O17"/>
      <c r="P17"/>
    </row>
    <row r="18" spans="1:16" s="110" customFormat="1" ht="14.45" customHeight="1" x14ac:dyDescent="0.2">
      <c r="A18" s="120"/>
      <c r="B18" s="121" t="s">
        <v>111</v>
      </c>
      <c r="C18" s="113">
        <v>26.14952614952615</v>
      </c>
      <c r="D18" s="115">
        <v>1490</v>
      </c>
      <c r="E18" s="114">
        <v>1532</v>
      </c>
      <c r="F18" s="114">
        <v>1585</v>
      </c>
      <c r="G18" s="114">
        <v>1568</v>
      </c>
      <c r="H18" s="140">
        <v>1511</v>
      </c>
      <c r="I18" s="115">
        <v>-21</v>
      </c>
      <c r="J18" s="116">
        <v>-1.3898080741230974</v>
      </c>
      <c r="K18"/>
      <c r="L18"/>
      <c r="M18"/>
      <c r="N18"/>
      <c r="O18"/>
      <c r="P18"/>
    </row>
    <row r="19" spans="1:16" s="110" customFormat="1" ht="14.45" customHeight="1" x14ac:dyDescent="0.2">
      <c r="A19" s="120"/>
      <c r="B19" s="121" t="s">
        <v>112</v>
      </c>
      <c r="C19" s="113">
        <v>3.001053001053001</v>
      </c>
      <c r="D19" s="115">
        <v>171</v>
      </c>
      <c r="E19" s="114">
        <v>185</v>
      </c>
      <c r="F19" s="114">
        <v>197</v>
      </c>
      <c r="G19" s="114">
        <v>173</v>
      </c>
      <c r="H19" s="140">
        <v>159</v>
      </c>
      <c r="I19" s="115">
        <v>12</v>
      </c>
      <c r="J19" s="116">
        <v>7.5471698113207548</v>
      </c>
      <c r="K19"/>
      <c r="L19"/>
      <c r="M19"/>
      <c r="N19"/>
      <c r="O19"/>
      <c r="P19"/>
    </row>
    <row r="20" spans="1:16" s="110" customFormat="1" ht="14.45" customHeight="1" x14ac:dyDescent="0.2">
      <c r="A20" s="120" t="s">
        <v>113</v>
      </c>
      <c r="B20" s="119" t="s">
        <v>116</v>
      </c>
      <c r="C20" s="113">
        <v>96.086346086346083</v>
      </c>
      <c r="D20" s="115">
        <v>5475</v>
      </c>
      <c r="E20" s="114">
        <v>5627</v>
      </c>
      <c r="F20" s="114">
        <v>5819</v>
      </c>
      <c r="G20" s="114">
        <v>5857</v>
      </c>
      <c r="H20" s="140">
        <v>5828</v>
      </c>
      <c r="I20" s="115">
        <v>-353</v>
      </c>
      <c r="J20" s="116">
        <v>-6.0569663692518878</v>
      </c>
      <c r="K20"/>
      <c r="L20"/>
      <c r="M20"/>
      <c r="N20"/>
      <c r="O20"/>
      <c r="P20"/>
    </row>
    <row r="21" spans="1:16" s="110" customFormat="1" ht="14.45" customHeight="1" x14ac:dyDescent="0.2">
      <c r="A21" s="123"/>
      <c r="B21" s="124" t="s">
        <v>117</v>
      </c>
      <c r="C21" s="125">
        <v>3.8434538434538434</v>
      </c>
      <c r="D21" s="143">
        <v>219</v>
      </c>
      <c r="E21" s="144">
        <v>206</v>
      </c>
      <c r="F21" s="144">
        <v>181</v>
      </c>
      <c r="G21" s="144">
        <v>195</v>
      </c>
      <c r="H21" s="145">
        <v>206</v>
      </c>
      <c r="I21" s="143">
        <v>13</v>
      </c>
      <c r="J21" s="146">
        <v>6.3106796116504853</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111411</v>
      </c>
      <c r="E23" s="114">
        <v>117071</v>
      </c>
      <c r="F23" s="114">
        <v>116805</v>
      </c>
      <c r="G23" s="114">
        <v>117838</v>
      </c>
      <c r="H23" s="140">
        <v>115296</v>
      </c>
      <c r="I23" s="115">
        <v>-3885</v>
      </c>
      <c r="J23" s="116">
        <v>-3.3695878434637803</v>
      </c>
      <c r="K23"/>
      <c r="L23"/>
      <c r="M23"/>
      <c r="N23"/>
      <c r="O23"/>
      <c r="P23"/>
    </row>
    <row r="24" spans="1:16" s="110" customFormat="1" ht="14.45" customHeight="1" x14ac:dyDescent="0.2">
      <c r="A24" s="120" t="s">
        <v>105</v>
      </c>
      <c r="B24" s="119" t="s">
        <v>106</v>
      </c>
      <c r="C24" s="113">
        <v>45.095188087352234</v>
      </c>
      <c r="D24" s="115">
        <v>50241</v>
      </c>
      <c r="E24" s="114">
        <v>52278</v>
      </c>
      <c r="F24" s="114">
        <v>52503</v>
      </c>
      <c r="G24" s="114">
        <v>52617</v>
      </c>
      <c r="H24" s="140">
        <v>51548</v>
      </c>
      <c r="I24" s="115">
        <v>-1307</v>
      </c>
      <c r="J24" s="116">
        <v>-2.5355008923721578</v>
      </c>
      <c r="K24"/>
      <c r="L24"/>
      <c r="M24"/>
      <c r="N24"/>
      <c r="O24"/>
      <c r="P24"/>
    </row>
    <row r="25" spans="1:16" s="110" customFormat="1" ht="14.45" customHeight="1" x14ac:dyDescent="0.2">
      <c r="A25" s="120"/>
      <c r="B25" s="119" t="s">
        <v>107</v>
      </c>
      <c r="C25" s="113">
        <v>54.904811912647766</v>
      </c>
      <c r="D25" s="115">
        <v>61170</v>
      </c>
      <c r="E25" s="114">
        <v>64793</v>
      </c>
      <c r="F25" s="114">
        <v>64302</v>
      </c>
      <c r="G25" s="114">
        <v>65221</v>
      </c>
      <c r="H25" s="140">
        <v>63748</v>
      </c>
      <c r="I25" s="115">
        <v>-2578</v>
      </c>
      <c r="J25" s="116">
        <v>-4.0440484407353958</v>
      </c>
      <c r="K25"/>
      <c r="L25"/>
      <c r="M25"/>
      <c r="N25"/>
      <c r="O25"/>
      <c r="P25"/>
    </row>
    <row r="26" spans="1:16" s="110" customFormat="1" ht="14.45" customHeight="1" x14ac:dyDescent="0.2">
      <c r="A26" s="118" t="s">
        <v>105</v>
      </c>
      <c r="B26" s="121" t="s">
        <v>108</v>
      </c>
      <c r="C26" s="113">
        <v>15.112511331915162</v>
      </c>
      <c r="D26" s="115">
        <v>16837</v>
      </c>
      <c r="E26" s="114">
        <v>18181</v>
      </c>
      <c r="F26" s="114">
        <v>17673</v>
      </c>
      <c r="G26" s="114">
        <v>18389</v>
      </c>
      <c r="H26" s="140">
        <v>16666</v>
      </c>
      <c r="I26" s="115">
        <v>171</v>
      </c>
      <c r="J26" s="116">
        <v>1.0260410416416657</v>
      </c>
      <c r="K26"/>
      <c r="L26"/>
      <c r="M26"/>
      <c r="N26"/>
      <c r="O26"/>
      <c r="P26"/>
    </row>
    <row r="27" spans="1:16" s="110" customFormat="1" ht="14.45" customHeight="1" x14ac:dyDescent="0.2">
      <c r="A27" s="118"/>
      <c r="B27" s="121" t="s">
        <v>109</v>
      </c>
      <c r="C27" s="113">
        <v>39.332740932223928</v>
      </c>
      <c r="D27" s="115">
        <v>43821</v>
      </c>
      <c r="E27" s="114">
        <v>46374</v>
      </c>
      <c r="F27" s="114">
        <v>46309</v>
      </c>
      <c r="G27" s="114">
        <v>46615</v>
      </c>
      <c r="H27" s="140">
        <v>46613</v>
      </c>
      <c r="I27" s="115">
        <v>-2792</v>
      </c>
      <c r="J27" s="116">
        <v>-5.9897453500096542</v>
      </c>
      <c r="K27"/>
      <c r="L27"/>
      <c r="M27"/>
      <c r="N27"/>
      <c r="O27"/>
      <c r="P27"/>
    </row>
    <row r="28" spans="1:16" s="110" customFormat="1" ht="14.45" customHeight="1" x14ac:dyDescent="0.2">
      <c r="A28" s="118"/>
      <c r="B28" s="121" t="s">
        <v>110</v>
      </c>
      <c r="C28" s="113">
        <v>21.074220678389029</v>
      </c>
      <c r="D28" s="115">
        <v>23479</v>
      </c>
      <c r="E28" s="114">
        <v>24265</v>
      </c>
      <c r="F28" s="114">
        <v>24655</v>
      </c>
      <c r="G28" s="114">
        <v>25131</v>
      </c>
      <c r="H28" s="140">
        <v>25255</v>
      </c>
      <c r="I28" s="115">
        <v>-1776</v>
      </c>
      <c r="J28" s="116">
        <v>-7.0322708374579292</v>
      </c>
      <c r="K28"/>
      <c r="L28"/>
      <c r="M28"/>
      <c r="N28"/>
      <c r="O28"/>
      <c r="P28"/>
    </row>
    <row r="29" spans="1:16" s="110" customFormat="1" ht="14.45" customHeight="1" x14ac:dyDescent="0.2">
      <c r="A29" s="118"/>
      <c r="B29" s="121" t="s">
        <v>111</v>
      </c>
      <c r="C29" s="113">
        <v>24.480527057471882</v>
      </c>
      <c r="D29" s="115">
        <v>27274</v>
      </c>
      <c r="E29" s="114">
        <v>28251</v>
      </c>
      <c r="F29" s="114">
        <v>28168</v>
      </c>
      <c r="G29" s="114">
        <v>27703</v>
      </c>
      <c r="H29" s="140">
        <v>26762</v>
      </c>
      <c r="I29" s="115">
        <v>512</v>
      </c>
      <c r="J29" s="116">
        <v>1.9131604513862941</v>
      </c>
      <c r="K29"/>
      <c r="L29"/>
      <c r="M29"/>
      <c r="N29"/>
      <c r="O29"/>
      <c r="P29"/>
    </row>
    <row r="30" spans="1:16" s="110" customFormat="1" ht="14.45" customHeight="1" x14ac:dyDescent="0.2">
      <c r="A30" s="120"/>
      <c r="B30" s="121" t="s">
        <v>112</v>
      </c>
      <c r="C30" s="113">
        <v>2.8973799714570374</v>
      </c>
      <c r="D30" s="115">
        <v>3228</v>
      </c>
      <c r="E30" s="114">
        <v>3347</v>
      </c>
      <c r="F30" s="114">
        <v>3435</v>
      </c>
      <c r="G30" s="114">
        <v>3030</v>
      </c>
      <c r="H30" s="140">
        <v>2960</v>
      </c>
      <c r="I30" s="115">
        <v>268</v>
      </c>
      <c r="J30" s="116">
        <v>9.0540540540540544</v>
      </c>
      <c r="K30"/>
      <c r="L30"/>
      <c r="M30"/>
      <c r="N30"/>
      <c r="O30"/>
      <c r="P30"/>
    </row>
    <row r="31" spans="1:16" s="110" customFormat="1" ht="14.45" customHeight="1" x14ac:dyDescent="0.2">
      <c r="A31" s="120" t="s">
        <v>113</v>
      </c>
      <c r="B31" s="119" t="s">
        <v>116</v>
      </c>
      <c r="C31" s="113">
        <v>95.031908877938449</v>
      </c>
      <c r="D31" s="115">
        <v>105876</v>
      </c>
      <c r="E31" s="114">
        <v>111108</v>
      </c>
      <c r="F31" s="114">
        <v>111080</v>
      </c>
      <c r="G31" s="114">
        <v>112094</v>
      </c>
      <c r="H31" s="140">
        <v>109864</v>
      </c>
      <c r="I31" s="115">
        <v>-3988</v>
      </c>
      <c r="J31" s="116">
        <v>-3.6299424743319011</v>
      </c>
      <c r="K31"/>
      <c r="L31"/>
      <c r="M31"/>
      <c r="N31"/>
      <c r="O31"/>
      <c r="P31"/>
    </row>
    <row r="32" spans="1:16" s="110" customFormat="1" ht="14.45" customHeight="1" x14ac:dyDescent="0.2">
      <c r="A32" s="123"/>
      <c r="B32" s="124" t="s">
        <v>117</v>
      </c>
      <c r="C32" s="125">
        <v>4.8792309556506988</v>
      </c>
      <c r="D32" s="143">
        <v>5436</v>
      </c>
      <c r="E32" s="144">
        <v>5866</v>
      </c>
      <c r="F32" s="144">
        <v>5630</v>
      </c>
      <c r="G32" s="144">
        <v>5646</v>
      </c>
      <c r="H32" s="145">
        <v>5344</v>
      </c>
      <c r="I32" s="143">
        <v>92</v>
      </c>
      <c r="J32" s="146">
        <v>1.721556886227545</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827771</v>
      </c>
      <c r="E34" s="114">
        <v>869191</v>
      </c>
      <c r="F34" s="114">
        <v>869265</v>
      </c>
      <c r="G34" s="114">
        <v>877801</v>
      </c>
      <c r="H34" s="140">
        <v>858933</v>
      </c>
      <c r="I34" s="115">
        <v>-31162</v>
      </c>
      <c r="J34" s="116">
        <v>-3.6279896103654186</v>
      </c>
      <c r="K34"/>
      <c r="L34"/>
      <c r="M34"/>
      <c r="N34"/>
      <c r="O34"/>
      <c r="P34"/>
    </row>
    <row r="35" spans="1:16" s="110" customFormat="1" ht="14.45" customHeight="1" x14ac:dyDescent="0.2">
      <c r="A35" s="120" t="s">
        <v>105</v>
      </c>
      <c r="B35" s="119" t="s">
        <v>106</v>
      </c>
      <c r="C35" s="113">
        <v>45.495674528341773</v>
      </c>
      <c r="D35" s="115">
        <v>376600</v>
      </c>
      <c r="E35" s="114">
        <v>392372</v>
      </c>
      <c r="F35" s="114">
        <v>392701</v>
      </c>
      <c r="G35" s="114">
        <v>395154</v>
      </c>
      <c r="H35" s="140">
        <v>387560</v>
      </c>
      <c r="I35" s="115">
        <v>-10960</v>
      </c>
      <c r="J35" s="116">
        <v>-2.827949220765817</v>
      </c>
      <c r="K35"/>
      <c r="L35"/>
      <c r="M35"/>
      <c r="N35"/>
      <c r="O35"/>
      <c r="P35"/>
    </row>
    <row r="36" spans="1:16" s="110" customFormat="1" ht="14.45" customHeight="1" x14ac:dyDescent="0.2">
      <c r="A36" s="120"/>
      <c r="B36" s="119" t="s">
        <v>107</v>
      </c>
      <c r="C36" s="113">
        <v>54.504325471658227</v>
      </c>
      <c r="D36" s="115">
        <v>451171</v>
      </c>
      <c r="E36" s="114">
        <v>476819</v>
      </c>
      <c r="F36" s="114">
        <v>476564</v>
      </c>
      <c r="G36" s="114">
        <v>482647</v>
      </c>
      <c r="H36" s="140">
        <v>471373</v>
      </c>
      <c r="I36" s="115">
        <v>-20202</v>
      </c>
      <c r="J36" s="116">
        <v>-4.2857779295801839</v>
      </c>
      <c r="K36"/>
      <c r="L36"/>
      <c r="M36"/>
      <c r="N36"/>
      <c r="O36"/>
      <c r="P36"/>
    </row>
    <row r="37" spans="1:16" s="110" customFormat="1" ht="14.45" customHeight="1" x14ac:dyDescent="0.2">
      <c r="A37" s="118" t="s">
        <v>105</v>
      </c>
      <c r="B37" s="121" t="s">
        <v>108</v>
      </c>
      <c r="C37" s="113">
        <v>16.494175321435517</v>
      </c>
      <c r="D37" s="115">
        <v>136534</v>
      </c>
      <c r="E37" s="114">
        <v>146803</v>
      </c>
      <c r="F37" s="114">
        <v>145061</v>
      </c>
      <c r="G37" s="114">
        <v>151205</v>
      </c>
      <c r="H37" s="140">
        <v>138643</v>
      </c>
      <c r="I37" s="115">
        <v>-2109</v>
      </c>
      <c r="J37" s="116">
        <v>-1.5211730848293818</v>
      </c>
      <c r="K37"/>
      <c r="L37"/>
      <c r="M37"/>
      <c r="N37"/>
      <c r="O37"/>
      <c r="P37"/>
    </row>
    <row r="38" spans="1:16" s="110" customFormat="1" ht="14.45" customHeight="1" x14ac:dyDescent="0.2">
      <c r="A38" s="118"/>
      <c r="B38" s="121" t="s">
        <v>109</v>
      </c>
      <c r="C38" s="113">
        <v>42.641865926687451</v>
      </c>
      <c r="D38" s="115">
        <v>352977</v>
      </c>
      <c r="E38" s="114">
        <v>373475</v>
      </c>
      <c r="F38" s="114">
        <v>373209</v>
      </c>
      <c r="G38" s="114">
        <v>376102</v>
      </c>
      <c r="H38" s="140">
        <v>374802</v>
      </c>
      <c r="I38" s="115">
        <v>-21825</v>
      </c>
      <c r="J38" s="116">
        <v>-5.8230745833800244</v>
      </c>
      <c r="K38"/>
      <c r="L38"/>
      <c r="M38"/>
      <c r="N38"/>
      <c r="O38"/>
      <c r="P38"/>
    </row>
    <row r="39" spans="1:16" s="110" customFormat="1" ht="14.45" customHeight="1" x14ac:dyDescent="0.2">
      <c r="A39" s="118"/>
      <c r="B39" s="121" t="s">
        <v>110</v>
      </c>
      <c r="C39" s="113">
        <v>19.618106940204477</v>
      </c>
      <c r="D39" s="115">
        <v>162393</v>
      </c>
      <c r="E39" s="114">
        <v>167462</v>
      </c>
      <c r="F39" s="114">
        <v>169905</v>
      </c>
      <c r="G39" s="114">
        <v>172292</v>
      </c>
      <c r="H39" s="140">
        <v>173029</v>
      </c>
      <c r="I39" s="115">
        <v>-10636</v>
      </c>
      <c r="J39" s="116">
        <v>-6.1469464656213697</v>
      </c>
      <c r="K39"/>
      <c r="L39"/>
      <c r="M39"/>
      <c r="N39"/>
      <c r="O39"/>
      <c r="P39"/>
    </row>
    <row r="40" spans="1:16" s="110" customFormat="1" ht="14.45" customHeight="1" x14ac:dyDescent="0.2">
      <c r="A40" s="120"/>
      <c r="B40" s="121" t="s">
        <v>111</v>
      </c>
      <c r="C40" s="113">
        <v>21.245247779881151</v>
      </c>
      <c r="D40" s="115">
        <v>175862</v>
      </c>
      <c r="E40" s="114">
        <v>181447</v>
      </c>
      <c r="F40" s="114">
        <v>181087</v>
      </c>
      <c r="G40" s="114">
        <v>178200</v>
      </c>
      <c r="H40" s="140">
        <v>172458</v>
      </c>
      <c r="I40" s="115">
        <v>3404</v>
      </c>
      <c r="J40" s="116">
        <v>1.9738139141124216</v>
      </c>
      <c r="K40"/>
      <c r="L40"/>
      <c r="M40"/>
      <c r="N40"/>
      <c r="O40"/>
      <c r="P40"/>
    </row>
    <row r="41" spans="1:16" s="110" customFormat="1" ht="14.45" customHeight="1" x14ac:dyDescent="0.2">
      <c r="A41" s="120"/>
      <c r="B41" s="121" t="s">
        <v>112</v>
      </c>
      <c r="C41" s="113">
        <v>2.4011471771782293</v>
      </c>
      <c r="D41" s="115">
        <v>19876</v>
      </c>
      <c r="E41" s="114">
        <v>20815</v>
      </c>
      <c r="F41" s="114">
        <v>21300</v>
      </c>
      <c r="G41" s="114">
        <v>18510</v>
      </c>
      <c r="H41" s="140">
        <v>17987</v>
      </c>
      <c r="I41" s="115">
        <v>1889</v>
      </c>
      <c r="J41" s="116">
        <v>10.502029243342413</v>
      </c>
      <c r="K41"/>
      <c r="L41"/>
      <c r="M41"/>
      <c r="N41"/>
      <c r="O41"/>
      <c r="P41"/>
    </row>
    <row r="42" spans="1:16" s="110" customFormat="1" ht="14.45" customHeight="1" x14ac:dyDescent="0.2">
      <c r="A42" s="120" t="s">
        <v>113</v>
      </c>
      <c r="B42" s="119" t="s">
        <v>116</v>
      </c>
      <c r="C42" s="113">
        <v>91.496802859728106</v>
      </c>
      <c r="D42" s="115">
        <v>757384</v>
      </c>
      <c r="E42" s="114">
        <v>792993</v>
      </c>
      <c r="F42" s="114">
        <v>794963</v>
      </c>
      <c r="G42" s="114">
        <v>802459</v>
      </c>
      <c r="H42" s="140">
        <v>786548</v>
      </c>
      <c r="I42" s="115">
        <v>-29164</v>
      </c>
      <c r="J42" s="116">
        <v>-3.7078474549550693</v>
      </c>
      <c r="K42"/>
      <c r="L42"/>
      <c r="M42"/>
      <c r="N42"/>
      <c r="O42"/>
      <c r="P42"/>
    </row>
    <row r="43" spans="1:16" s="110" customFormat="1" ht="14.45" customHeight="1" x14ac:dyDescent="0.2">
      <c r="A43" s="123"/>
      <c r="B43" s="124" t="s">
        <v>117</v>
      </c>
      <c r="C43" s="125">
        <v>8.251919915048969</v>
      </c>
      <c r="D43" s="143">
        <v>68307</v>
      </c>
      <c r="E43" s="144">
        <v>73923</v>
      </c>
      <c r="F43" s="144">
        <v>72110</v>
      </c>
      <c r="G43" s="144">
        <v>73014</v>
      </c>
      <c r="H43" s="145">
        <v>70115</v>
      </c>
      <c r="I43" s="143">
        <v>-1808</v>
      </c>
      <c r="J43" s="146">
        <v>-2.5786208371960351</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183</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6295</v>
      </c>
      <c r="E56" s="114">
        <v>6647</v>
      </c>
      <c r="F56" s="114">
        <v>6780</v>
      </c>
      <c r="G56" s="114">
        <v>6496</v>
      </c>
      <c r="H56" s="140">
        <v>6266</v>
      </c>
      <c r="I56" s="115">
        <v>29</v>
      </c>
      <c r="J56" s="116">
        <v>0.46281519310564956</v>
      </c>
      <c r="K56"/>
      <c r="L56"/>
      <c r="M56"/>
      <c r="N56"/>
      <c r="O56"/>
      <c r="P56"/>
    </row>
    <row r="57" spans="1:16" s="110" customFormat="1" ht="14.45" customHeight="1" x14ac:dyDescent="0.2">
      <c r="A57" s="120" t="s">
        <v>105</v>
      </c>
      <c r="B57" s="119" t="s">
        <v>106</v>
      </c>
      <c r="C57" s="113">
        <v>43.034154090548057</v>
      </c>
      <c r="D57" s="115">
        <v>2709</v>
      </c>
      <c r="E57" s="114">
        <v>2860</v>
      </c>
      <c r="F57" s="114">
        <v>2925</v>
      </c>
      <c r="G57" s="114">
        <v>2756</v>
      </c>
      <c r="H57" s="140">
        <v>2643</v>
      </c>
      <c r="I57" s="115">
        <v>66</v>
      </c>
      <c r="J57" s="116">
        <v>2.4971623155505109</v>
      </c>
    </row>
    <row r="58" spans="1:16" s="110" customFormat="1" ht="14.45" customHeight="1" x14ac:dyDescent="0.2">
      <c r="A58" s="120"/>
      <c r="B58" s="119" t="s">
        <v>107</v>
      </c>
      <c r="C58" s="113">
        <v>56.965845909451943</v>
      </c>
      <c r="D58" s="115">
        <v>3586</v>
      </c>
      <c r="E58" s="114">
        <v>3787</v>
      </c>
      <c r="F58" s="114">
        <v>3855</v>
      </c>
      <c r="G58" s="114">
        <v>3740</v>
      </c>
      <c r="H58" s="140">
        <v>3623</v>
      </c>
      <c r="I58" s="115">
        <v>-37</v>
      </c>
      <c r="J58" s="116">
        <v>-1.0212531051614684</v>
      </c>
    </row>
    <row r="59" spans="1:16" s="110" customFormat="1" ht="14.45" customHeight="1" x14ac:dyDescent="0.2">
      <c r="A59" s="118" t="s">
        <v>105</v>
      </c>
      <c r="B59" s="121" t="s">
        <v>108</v>
      </c>
      <c r="C59" s="113">
        <v>9.9126290706910254</v>
      </c>
      <c r="D59" s="115">
        <v>624</v>
      </c>
      <c r="E59" s="114">
        <v>650</v>
      </c>
      <c r="F59" s="114">
        <v>691</v>
      </c>
      <c r="G59" s="114">
        <v>666</v>
      </c>
      <c r="H59" s="140">
        <v>569</v>
      </c>
      <c r="I59" s="115">
        <v>55</v>
      </c>
      <c r="J59" s="116">
        <v>9.6660808435852381</v>
      </c>
    </row>
    <row r="60" spans="1:16" s="110" customFormat="1" ht="14.45" customHeight="1" x14ac:dyDescent="0.2">
      <c r="A60" s="118"/>
      <c r="B60" s="121" t="s">
        <v>109</v>
      </c>
      <c r="C60" s="113">
        <v>38.586179507545673</v>
      </c>
      <c r="D60" s="115">
        <v>2429</v>
      </c>
      <c r="E60" s="114">
        <v>2579</v>
      </c>
      <c r="F60" s="114">
        <v>2616</v>
      </c>
      <c r="G60" s="114">
        <v>2543</v>
      </c>
      <c r="H60" s="140">
        <v>2497</v>
      </c>
      <c r="I60" s="115">
        <v>-68</v>
      </c>
      <c r="J60" s="116">
        <v>-2.7232679215058071</v>
      </c>
    </row>
    <row r="61" spans="1:16" s="110" customFormat="1" ht="14.45" customHeight="1" x14ac:dyDescent="0.2">
      <c r="A61" s="118"/>
      <c r="B61" s="121" t="s">
        <v>110</v>
      </c>
      <c r="C61" s="113">
        <v>24.924543288324067</v>
      </c>
      <c r="D61" s="115">
        <v>1569</v>
      </c>
      <c r="E61" s="114">
        <v>1646</v>
      </c>
      <c r="F61" s="114">
        <v>1658</v>
      </c>
      <c r="G61" s="114">
        <v>1624</v>
      </c>
      <c r="H61" s="140">
        <v>1606</v>
      </c>
      <c r="I61" s="115">
        <v>-37</v>
      </c>
      <c r="J61" s="116">
        <v>-2.3038605230386051</v>
      </c>
    </row>
    <row r="62" spans="1:16" s="110" customFormat="1" ht="14.45" customHeight="1" x14ac:dyDescent="0.2">
      <c r="A62" s="120"/>
      <c r="B62" s="121" t="s">
        <v>111</v>
      </c>
      <c r="C62" s="113">
        <v>26.576648133439239</v>
      </c>
      <c r="D62" s="115">
        <v>1673</v>
      </c>
      <c r="E62" s="114">
        <v>1772</v>
      </c>
      <c r="F62" s="114">
        <v>1815</v>
      </c>
      <c r="G62" s="114">
        <v>1663</v>
      </c>
      <c r="H62" s="140">
        <v>1594</v>
      </c>
      <c r="I62" s="115">
        <v>79</v>
      </c>
      <c r="J62" s="116">
        <v>4.9560853199498114</v>
      </c>
    </row>
    <row r="63" spans="1:16" s="110" customFormat="1" ht="14.45" customHeight="1" x14ac:dyDescent="0.2">
      <c r="A63" s="120"/>
      <c r="B63" s="121" t="s">
        <v>112</v>
      </c>
      <c r="C63" s="113">
        <v>3.256552819698173</v>
      </c>
      <c r="D63" s="115">
        <v>205</v>
      </c>
      <c r="E63" s="114">
        <v>223</v>
      </c>
      <c r="F63" s="114">
        <v>239</v>
      </c>
      <c r="G63" s="114">
        <v>180</v>
      </c>
      <c r="H63" s="140">
        <v>169</v>
      </c>
      <c r="I63" s="115">
        <v>36</v>
      </c>
      <c r="J63" s="116">
        <v>21.301775147928993</v>
      </c>
    </row>
    <row r="64" spans="1:16" s="110" customFormat="1" ht="14.45" customHeight="1" x14ac:dyDescent="0.2">
      <c r="A64" s="120" t="s">
        <v>113</v>
      </c>
      <c r="B64" s="119" t="s">
        <v>116</v>
      </c>
      <c r="C64" s="113">
        <v>97.378872120730733</v>
      </c>
      <c r="D64" s="115">
        <v>6130</v>
      </c>
      <c r="E64" s="114">
        <v>6488</v>
      </c>
      <c r="F64" s="114">
        <v>6641</v>
      </c>
      <c r="G64" s="114">
        <v>6351</v>
      </c>
      <c r="H64" s="140">
        <v>6138</v>
      </c>
      <c r="I64" s="115">
        <v>-8</v>
      </c>
      <c r="J64" s="116">
        <v>-0.13033561420658196</v>
      </c>
    </row>
    <row r="65" spans="1:10" s="110" customFormat="1" ht="14.45" customHeight="1" x14ac:dyDescent="0.2">
      <c r="A65" s="123"/>
      <c r="B65" s="124" t="s">
        <v>117</v>
      </c>
      <c r="C65" s="125">
        <v>2.5734710087370929</v>
      </c>
      <c r="D65" s="143">
        <v>162</v>
      </c>
      <c r="E65" s="144">
        <v>155</v>
      </c>
      <c r="F65" s="144">
        <v>136</v>
      </c>
      <c r="G65" s="144">
        <v>143</v>
      </c>
      <c r="H65" s="145">
        <v>126</v>
      </c>
      <c r="I65" s="143">
        <v>36</v>
      </c>
      <c r="J65" s="146">
        <v>28.571428571428573</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327</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5698</v>
      </c>
      <c r="G11" s="114">
        <v>5838</v>
      </c>
      <c r="H11" s="114">
        <v>6003</v>
      </c>
      <c r="I11" s="114">
        <v>6054</v>
      </c>
      <c r="J11" s="140">
        <v>6038</v>
      </c>
      <c r="K11" s="114">
        <v>-340</v>
      </c>
      <c r="L11" s="116">
        <v>-5.631003643590593</v>
      </c>
    </row>
    <row r="12" spans="1:17" s="110" customFormat="1" ht="24" customHeight="1" x14ac:dyDescent="0.2">
      <c r="A12" s="604" t="s">
        <v>185</v>
      </c>
      <c r="B12" s="605"/>
      <c r="C12" s="605"/>
      <c r="D12" s="606"/>
      <c r="E12" s="113">
        <v>41.856791856791858</v>
      </c>
      <c r="F12" s="115">
        <v>2385</v>
      </c>
      <c r="G12" s="114">
        <v>2398</v>
      </c>
      <c r="H12" s="114">
        <v>2489</v>
      </c>
      <c r="I12" s="114">
        <v>2484</v>
      </c>
      <c r="J12" s="140">
        <v>2452</v>
      </c>
      <c r="K12" s="114">
        <v>-67</v>
      </c>
      <c r="L12" s="116">
        <v>-2.7324632952691679</v>
      </c>
    </row>
    <row r="13" spans="1:17" s="110" customFormat="1" ht="15" customHeight="1" x14ac:dyDescent="0.2">
      <c r="A13" s="120"/>
      <c r="B13" s="612" t="s">
        <v>107</v>
      </c>
      <c r="C13" s="612"/>
      <c r="E13" s="113">
        <v>58.143208143208142</v>
      </c>
      <c r="F13" s="115">
        <v>3313</v>
      </c>
      <c r="G13" s="114">
        <v>3440</v>
      </c>
      <c r="H13" s="114">
        <v>3514</v>
      </c>
      <c r="I13" s="114">
        <v>3570</v>
      </c>
      <c r="J13" s="140">
        <v>3586</v>
      </c>
      <c r="K13" s="114">
        <v>-273</v>
      </c>
      <c r="L13" s="116">
        <v>-7.6129392080312321</v>
      </c>
    </row>
    <row r="14" spans="1:17" s="110" customFormat="1" ht="22.5" customHeight="1" x14ac:dyDescent="0.2">
      <c r="A14" s="604" t="s">
        <v>186</v>
      </c>
      <c r="B14" s="605"/>
      <c r="C14" s="605"/>
      <c r="D14" s="606"/>
      <c r="E14" s="113">
        <v>8.8452088452088447</v>
      </c>
      <c r="F14" s="115">
        <v>504</v>
      </c>
      <c r="G14" s="114">
        <v>506</v>
      </c>
      <c r="H14" s="114">
        <v>541</v>
      </c>
      <c r="I14" s="114">
        <v>554</v>
      </c>
      <c r="J14" s="140">
        <v>477</v>
      </c>
      <c r="K14" s="114">
        <v>27</v>
      </c>
      <c r="L14" s="116">
        <v>5.6603773584905657</v>
      </c>
    </row>
    <row r="15" spans="1:17" s="110" customFormat="1" ht="15" customHeight="1" x14ac:dyDescent="0.2">
      <c r="A15" s="120"/>
      <c r="B15" s="119"/>
      <c r="C15" s="258" t="s">
        <v>106</v>
      </c>
      <c r="E15" s="113">
        <v>38.69047619047619</v>
      </c>
      <c r="F15" s="115">
        <v>195</v>
      </c>
      <c r="G15" s="114">
        <v>192</v>
      </c>
      <c r="H15" s="114">
        <v>192</v>
      </c>
      <c r="I15" s="114">
        <v>195</v>
      </c>
      <c r="J15" s="140">
        <v>162</v>
      </c>
      <c r="K15" s="114">
        <v>33</v>
      </c>
      <c r="L15" s="116">
        <v>20.37037037037037</v>
      </c>
    </row>
    <row r="16" spans="1:17" s="110" customFormat="1" ht="15" customHeight="1" x14ac:dyDescent="0.2">
      <c r="A16" s="120"/>
      <c r="B16" s="119"/>
      <c r="C16" s="258" t="s">
        <v>107</v>
      </c>
      <c r="E16" s="113">
        <v>61.30952380952381</v>
      </c>
      <c r="F16" s="115">
        <v>309</v>
      </c>
      <c r="G16" s="114">
        <v>314</v>
      </c>
      <c r="H16" s="114">
        <v>349</v>
      </c>
      <c r="I16" s="114">
        <v>359</v>
      </c>
      <c r="J16" s="140">
        <v>315</v>
      </c>
      <c r="K16" s="114">
        <v>-6</v>
      </c>
      <c r="L16" s="116">
        <v>-1.9047619047619047</v>
      </c>
    </row>
    <row r="17" spans="1:12" s="110" customFormat="1" ht="15" customHeight="1" x14ac:dyDescent="0.2">
      <c r="A17" s="120"/>
      <c r="B17" s="121" t="s">
        <v>109</v>
      </c>
      <c r="C17" s="258"/>
      <c r="E17" s="113">
        <v>39.031239031239032</v>
      </c>
      <c r="F17" s="115">
        <v>2224</v>
      </c>
      <c r="G17" s="114">
        <v>2289</v>
      </c>
      <c r="H17" s="114">
        <v>2347</v>
      </c>
      <c r="I17" s="114">
        <v>2356</v>
      </c>
      <c r="J17" s="140">
        <v>2420</v>
      </c>
      <c r="K17" s="114">
        <v>-196</v>
      </c>
      <c r="L17" s="116">
        <v>-8.0991735537190088</v>
      </c>
    </row>
    <row r="18" spans="1:12" s="110" customFormat="1" ht="15" customHeight="1" x14ac:dyDescent="0.2">
      <c r="A18" s="120"/>
      <c r="B18" s="119"/>
      <c r="C18" s="258" t="s">
        <v>106</v>
      </c>
      <c r="E18" s="113">
        <v>35.476618705035975</v>
      </c>
      <c r="F18" s="115">
        <v>789</v>
      </c>
      <c r="G18" s="114">
        <v>798</v>
      </c>
      <c r="H18" s="114">
        <v>820</v>
      </c>
      <c r="I18" s="114">
        <v>814</v>
      </c>
      <c r="J18" s="140">
        <v>837</v>
      </c>
      <c r="K18" s="114">
        <v>-48</v>
      </c>
      <c r="L18" s="116">
        <v>-5.7347670250896057</v>
      </c>
    </row>
    <row r="19" spans="1:12" s="110" customFormat="1" ht="15" customHeight="1" x14ac:dyDescent="0.2">
      <c r="A19" s="120"/>
      <c r="B19" s="119"/>
      <c r="C19" s="258" t="s">
        <v>107</v>
      </c>
      <c r="E19" s="113">
        <v>64.523381294964025</v>
      </c>
      <c r="F19" s="115">
        <v>1435</v>
      </c>
      <c r="G19" s="114">
        <v>1491</v>
      </c>
      <c r="H19" s="114">
        <v>1527</v>
      </c>
      <c r="I19" s="114">
        <v>1542</v>
      </c>
      <c r="J19" s="140">
        <v>1583</v>
      </c>
      <c r="K19" s="114">
        <v>-148</v>
      </c>
      <c r="L19" s="116">
        <v>-9.3493367024636758</v>
      </c>
    </row>
    <row r="20" spans="1:12" s="110" customFormat="1" ht="15" customHeight="1" x14ac:dyDescent="0.2">
      <c r="A20" s="120"/>
      <c r="B20" s="121" t="s">
        <v>110</v>
      </c>
      <c r="C20" s="258"/>
      <c r="E20" s="113">
        <v>25.974025974025974</v>
      </c>
      <c r="F20" s="115">
        <v>1480</v>
      </c>
      <c r="G20" s="114">
        <v>1511</v>
      </c>
      <c r="H20" s="114">
        <v>1530</v>
      </c>
      <c r="I20" s="114">
        <v>1576</v>
      </c>
      <c r="J20" s="140">
        <v>1630</v>
      </c>
      <c r="K20" s="114">
        <v>-150</v>
      </c>
      <c r="L20" s="116">
        <v>-9.2024539877300615</v>
      </c>
    </row>
    <row r="21" spans="1:12" s="110" customFormat="1" ht="15" customHeight="1" x14ac:dyDescent="0.2">
      <c r="A21" s="120"/>
      <c r="B21" s="119"/>
      <c r="C21" s="258" t="s">
        <v>106</v>
      </c>
      <c r="E21" s="113">
        <v>36.95945945945946</v>
      </c>
      <c r="F21" s="115">
        <v>547</v>
      </c>
      <c r="G21" s="114">
        <v>539</v>
      </c>
      <c r="H21" s="114">
        <v>565</v>
      </c>
      <c r="I21" s="114">
        <v>585</v>
      </c>
      <c r="J21" s="140">
        <v>602</v>
      </c>
      <c r="K21" s="114">
        <v>-55</v>
      </c>
      <c r="L21" s="116">
        <v>-9.1362126245847168</v>
      </c>
    </row>
    <row r="22" spans="1:12" s="110" customFormat="1" ht="15" customHeight="1" x14ac:dyDescent="0.2">
      <c r="A22" s="120"/>
      <c r="B22" s="119"/>
      <c r="C22" s="258" t="s">
        <v>107</v>
      </c>
      <c r="E22" s="113">
        <v>63.04054054054054</v>
      </c>
      <c r="F22" s="115">
        <v>933</v>
      </c>
      <c r="G22" s="114">
        <v>972</v>
      </c>
      <c r="H22" s="114">
        <v>965</v>
      </c>
      <c r="I22" s="114">
        <v>991</v>
      </c>
      <c r="J22" s="140">
        <v>1028</v>
      </c>
      <c r="K22" s="114">
        <v>-95</v>
      </c>
      <c r="L22" s="116">
        <v>-9.2412451361867696</v>
      </c>
    </row>
    <row r="23" spans="1:12" s="110" customFormat="1" ht="15" customHeight="1" x14ac:dyDescent="0.2">
      <c r="A23" s="120"/>
      <c r="B23" s="121" t="s">
        <v>111</v>
      </c>
      <c r="C23" s="258"/>
      <c r="E23" s="113">
        <v>26.14952614952615</v>
      </c>
      <c r="F23" s="115">
        <v>1490</v>
      </c>
      <c r="G23" s="114">
        <v>1532</v>
      </c>
      <c r="H23" s="114">
        <v>1585</v>
      </c>
      <c r="I23" s="114">
        <v>1568</v>
      </c>
      <c r="J23" s="140">
        <v>1511</v>
      </c>
      <c r="K23" s="114">
        <v>-21</v>
      </c>
      <c r="L23" s="116">
        <v>-1.3898080741230974</v>
      </c>
    </row>
    <row r="24" spans="1:12" s="110" customFormat="1" ht="15" customHeight="1" x14ac:dyDescent="0.2">
      <c r="A24" s="120"/>
      <c r="B24" s="119"/>
      <c r="C24" s="258" t="s">
        <v>106</v>
      </c>
      <c r="E24" s="113">
        <v>57.31543624161074</v>
      </c>
      <c r="F24" s="115">
        <v>854</v>
      </c>
      <c r="G24" s="114">
        <v>869</v>
      </c>
      <c r="H24" s="114">
        <v>912</v>
      </c>
      <c r="I24" s="114">
        <v>890</v>
      </c>
      <c r="J24" s="140">
        <v>851</v>
      </c>
      <c r="K24" s="114">
        <v>3</v>
      </c>
      <c r="L24" s="116">
        <v>0.3525264394829612</v>
      </c>
    </row>
    <row r="25" spans="1:12" s="110" customFormat="1" ht="15" customHeight="1" x14ac:dyDescent="0.2">
      <c r="A25" s="120"/>
      <c r="B25" s="119"/>
      <c r="C25" s="258" t="s">
        <v>107</v>
      </c>
      <c r="E25" s="113">
        <v>42.68456375838926</v>
      </c>
      <c r="F25" s="115">
        <v>636</v>
      </c>
      <c r="G25" s="114">
        <v>663</v>
      </c>
      <c r="H25" s="114">
        <v>673</v>
      </c>
      <c r="I25" s="114">
        <v>678</v>
      </c>
      <c r="J25" s="140">
        <v>660</v>
      </c>
      <c r="K25" s="114">
        <v>-24</v>
      </c>
      <c r="L25" s="116">
        <v>-3.6363636363636362</v>
      </c>
    </row>
    <row r="26" spans="1:12" s="110" customFormat="1" ht="15" customHeight="1" x14ac:dyDescent="0.2">
      <c r="A26" s="120"/>
      <c r="C26" s="121" t="s">
        <v>187</v>
      </c>
      <c r="D26" s="110" t="s">
        <v>188</v>
      </c>
      <c r="E26" s="113">
        <v>3.001053001053001</v>
      </c>
      <c r="F26" s="115">
        <v>171</v>
      </c>
      <c r="G26" s="114">
        <v>185</v>
      </c>
      <c r="H26" s="114">
        <v>197</v>
      </c>
      <c r="I26" s="114">
        <v>173</v>
      </c>
      <c r="J26" s="140">
        <v>159</v>
      </c>
      <c r="K26" s="114">
        <v>12</v>
      </c>
      <c r="L26" s="116">
        <v>7.5471698113207548</v>
      </c>
    </row>
    <row r="27" spans="1:12" s="110" customFormat="1" ht="15" customHeight="1" x14ac:dyDescent="0.2">
      <c r="A27" s="120"/>
      <c r="B27" s="119"/>
      <c r="D27" s="259" t="s">
        <v>106</v>
      </c>
      <c r="E27" s="113">
        <v>55.555555555555557</v>
      </c>
      <c r="F27" s="115">
        <v>95</v>
      </c>
      <c r="G27" s="114">
        <v>107</v>
      </c>
      <c r="H27" s="114">
        <v>112</v>
      </c>
      <c r="I27" s="114">
        <v>87</v>
      </c>
      <c r="J27" s="140">
        <v>82</v>
      </c>
      <c r="K27" s="114">
        <v>13</v>
      </c>
      <c r="L27" s="116">
        <v>15.853658536585366</v>
      </c>
    </row>
    <row r="28" spans="1:12" s="110" customFormat="1" ht="15" customHeight="1" x14ac:dyDescent="0.2">
      <c r="A28" s="120"/>
      <c r="B28" s="119"/>
      <c r="D28" s="259" t="s">
        <v>107</v>
      </c>
      <c r="E28" s="113">
        <v>44.444444444444443</v>
      </c>
      <c r="F28" s="115">
        <v>76</v>
      </c>
      <c r="G28" s="114">
        <v>78</v>
      </c>
      <c r="H28" s="114">
        <v>85</v>
      </c>
      <c r="I28" s="114">
        <v>86</v>
      </c>
      <c r="J28" s="140">
        <v>77</v>
      </c>
      <c r="K28" s="114">
        <v>-1</v>
      </c>
      <c r="L28" s="116">
        <v>-1.2987012987012987</v>
      </c>
    </row>
    <row r="29" spans="1:12" s="110" customFormat="1" ht="24" customHeight="1" x14ac:dyDescent="0.2">
      <c r="A29" s="604" t="s">
        <v>189</v>
      </c>
      <c r="B29" s="605"/>
      <c r="C29" s="605"/>
      <c r="D29" s="606"/>
      <c r="E29" s="113">
        <v>96.086346086346083</v>
      </c>
      <c r="F29" s="115">
        <v>5475</v>
      </c>
      <c r="G29" s="114">
        <v>5627</v>
      </c>
      <c r="H29" s="114">
        <v>5819</v>
      </c>
      <c r="I29" s="114">
        <v>5857</v>
      </c>
      <c r="J29" s="140">
        <v>5828</v>
      </c>
      <c r="K29" s="114">
        <v>-353</v>
      </c>
      <c r="L29" s="116">
        <v>-6.0569663692518878</v>
      </c>
    </row>
    <row r="30" spans="1:12" s="110" customFormat="1" ht="15" customHeight="1" x14ac:dyDescent="0.2">
      <c r="A30" s="120"/>
      <c r="B30" s="119"/>
      <c r="C30" s="258" t="s">
        <v>106</v>
      </c>
      <c r="E30" s="113">
        <v>41.534246575342465</v>
      </c>
      <c r="F30" s="115">
        <v>2274</v>
      </c>
      <c r="G30" s="114">
        <v>2298</v>
      </c>
      <c r="H30" s="114">
        <v>2401</v>
      </c>
      <c r="I30" s="114">
        <v>2396</v>
      </c>
      <c r="J30" s="140">
        <v>2345</v>
      </c>
      <c r="K30" s="114">
        <v>-71</v>
      </c>
      <c r="L30" s="116">
        <v>-3.0277185501066097</v>
      </c>
    </row>
    <row r="31" spans="1:12" s="110" customFormat="1" ht="15" customHeight="1" x14ac:dyDescent="0.2">
      <c r="A31" s="120"/>
      <c r="B31" s="119"/>
      <c r="C31" s="258" t="s">
        <v>107</v>
      </c>
      <c r="E31" s="113">
        <v>58.465753424657535</v>
      </c>
      <c r="F31" s="115">
        <v>3201</v>
      </c>
      <c r="G31" s="114">
        <v>3329</v>
      </c>
      <c r="H31" s="114">
        <v>3418</v>
      </c>
      <c r="I31" s="114">
        <v>3461</v>
      </c>
      <c r="J31" s="140">
        <v>3483</v>
      </c>
      <c r="K31" s="114">
        <v>-282</v>
      </c>
      <c r="L31" s="116">
        <v>-8.0964685615848406</v>
      </c>
    </row>
    <row r="32" spans="1:12" s="110" customFormat="1" ht="15" customHeight="1" x14ac:dyDescent="0.2">
      <c r="A32" s="120"/>
      <c r="B32" s="119" t="s">
        <v>117</v>
      </c>
      <c r="C32" s="258"/>
      <c r="E32" s="113">
        <v>3.8434538434538434</v>
      </c>
      <c r="F32" s="114">
        <v>219</v>
      </c>
      <c r="G32" s="114">
        <v>206</v>
      </c>
      <c r="H32" s="114">
        <v>181</v>
      </c>
      <c r="I32" s="114">
        <v>195</v>
      </c>
      <c r="J32" s="140">
        <v>206</v>
      </c>
      <c r="K32" s="114">
        <v>13</v>
      </c>
      <c r="L32" s="116">
        <v>6.3106796116504853</v>
      </c>
    </row>
    <row r="33" spans="1:12" s="110" customFormat="1" ht="15" customHeight="1" x14ac:dyDescent="0.2">
      <c r="A33" s="120"/>
      <c r="B33" s="119"/>
      <c r="C33" s="258" t="s">
        <v>106</v>
      </c>
      <c r="E33" s="113">
        <v>49.771689497716892</v>
      </c>
      <c r="F33" s="114">
        <v>109</v>
      </c>
      <c r="G33" s="114">
        <v>97</v>
      </c>
      <c r="H33" s="114">
        <v>87</v>
      </c>
      <c r="I33" s="114">
        <v>88</v>
      </c>
      <c r="J33" s="140">
        <v>105</v>
      </c>
      <c r="K33" s="114">
        <v>4</v>
      </c>
      <c r="L33" s="116">
        <v>3.8095238095238093</v>
      </c>
    </row>
    <row r="34" spans="1:12" s="110" customFormat="1" ht="15" customHeight="1" x14ac:dyDescent="0.2">
      <c r="A34" s="120"/>
      <c r="B34" s="119"/>
      <c r="C34" s="258" t="s">
        <v>107</v>
      </c>
      <c r="E34" s="113">
        <v>50.228310502283108</v>
      </c>
      <c r="F34" s="114">
        <v>110</v>
      </c>
      <c r="G34" s="114">
        <v>109</v>
      </c>
      <c r="H34" s="114">
        <v>94</v>
      </c>
      <c r="I34" s="114">
        <v>107</v>
      </c>
      <c r="J34" s="140">
        <v>101</v>
      </c>
      <c r="K34" s="114">
        <v>9</v>
      </c>
      <c r="L34" s="116">
        <v>8.9108910891089117</v>
      </c>
    </row>
    <row r="35" spans="1:12" s="110" customFormat="1" ht="24" customHeight="1" x14ac:dyDescent="0.2">
      <c r="A35" s="604" t="s">
        <v>192</v>
      </c>
      <c r="B35" s="605"/>
      <c r="C35" s="605"/>
      <c r="D35" s="606"/>
      <c r="E35" s="113">
        <v>9.7227097227097232</v>
      </c>
      <c r="F35" s="114">
        <v>554</v>
      </c>
      <c r="G35" s="114">
        <v>540</v>
      </c>
      <c r="H35" s="114">
        <v>554</v>
      </c>
      <c r="I35" s="114">
        <v>556</v>
      </c>
      <c r="J35" s="114">
        <v>519</v>
      </c>
      <c r="K35" s="318">
        <v>35</v>
      </c>
      <c r="L35" s="319">
        <v>6.7437379576107901</v>
      </c>
    </row>
    <row r="36" spans="1:12" s="110" customFormat="1" ht="15" customHeight="1" x14ac:dyDescent="0.2">
      <c r="A36" s="120"/>
      <c r="B36" s="119"/>
      <c r="C36" s="258" t="s">
        <v>106</v>
      </c>
      <c r="E36" s="113">
        <v>38.08664259927798</v>
      </c>
      <c r="F36" s="114">
        <v>211</v>
      </c>
      <c r="G36" s="114">
        <v>188</v>
      </c>
      <c r="H36" s="114">
        <v>192</v>
      </c>
      <c r="I36" s="114">
        <v>195</v>
      </c>
      <c r="J36" s="114">
        <v>182</v>
      </c>
      <c r="K36" s="318">
        <v>29</v>
      </c>
      <c r="L36" s="116">
        <v>15.934065934065934</v>
      </c>
    </row>
    <row r="37" spans="1:12" s="110" customFormat="1" ht="15" customHeight="1" x14ac:dyDescent="0.2">
      <c r="A37" s="120"/>
      <c r="B37" s="119"/>
      <c r="C37" s="258" t="s">
        <v>107</v>
      </c>
      <c r="E37" s="113">
        <v>61.91335740072202</v>
      </c>
      <c r="F37" s="114">
        <v>343</v>
      </c>
      <c r="G37" s="114">
        <v>352</v>
      </c>
      <c r="H37" s="114">
        <v>362</v>
      </c>
      <c r="I37" s="114">
        <v>361</v>
      </c>
      <c r="J37" s="140">
        <v>337</v>
      </c>
      <c r="K37" s="114">
        <v>6</v>
      </c>
      <c r="L37" s="116">
        <v>1.7804154302670623</v>
      </c>
    </row>
    <row r="38" spans="1:12" s="110" customFormat="1" ht="15" customHeight="1" x14ac:dyDescent="0.2">
      <c r="A38" s="120"/>
      <c r="B38" s="119" t="s">
        <v>328</v>
      </c>
      <c r="C38" s="258"/>
      <c r="E38" s="113">
        <v>70.252720252720252</v>
      </c>
      <c r="F38" s="114">
        <v>4003</v>
      </c>
      <c r="G38" s="114">
        <v>4141</v>
      </c>
      <c r="H38" s="114">
        <v>4274</v>
      </c>
      <c r="I38" s="114">
        <v>4319</v>
      </c>
      <c r="J38" s="140">
        <v>4325</v>
      </c>
      <c r="K38" s="114">
        <v>-322</v>
      </c>
      <c r="L38" s="116">
        <v>-7.4450867052023124</v>
      </c>
    </row>
    <row r="39" spans="1:12" s="110" customFormat="1" ht="15" customHeight="1" x14ac:dyDescent="0.2">
      <c r="A39" s="120"/>
      <c r="B39" s="119"/>
      <c r="C39" s="258" t="s">
        <v>106</v>
      </c>
      <c r="E39" s="113">
        <v>42.468148888333751</v>
      </c>
      <c r="F39" s="115">
        <v>1700</v>
      </c>
      <c r="G39" s="114">
        <v>1726</v>
      </c>
      <c r="H39" s="114">
        <v>1803</v>
      </c>
      <c r="I39" s="114">
        <v>1801</v>
      </c>
      <c r="J39" s="140">
        <v>1786</v>
      </c>
      <c r="K39" s="114">
        <v>-86</v>
      </c>
      <c r="L39" s="116">
        <v>-4.8152295632698765</v>
      </c>
    </row>
    <row r="40" spans="1:12" s="110" customFormat="1" ht="15" customHeight="1" x14ac:dyDescent="0.2">
      <c r="A40" s="120"/>
      <c r="B40" s="119"/>
      <c r="C40" s="258" t="s">
        <v>107</v>
      </c>
      <c r="E40" s="113">
        <v>57.531851111666249</v>
      </c>
      <c r="F40" s="115">
        <v>2303</v>
      </c>
      <c r="G40" s="114">
        <v>2415</v>
      </c>
      <c r="H40" s="114">
        <v>2471</v>
      </c>
      <c r="I40" s="114">
        <v>2518</v>
      </c>
      <c r="J40" s="140">
        <v>2539</v>
      </c>
      <c r="K40" s="114">
        <v>-236</v>
      </c>
      <c r="L40" s="116">
        <v>-9.2949980307207554</v>
      </c>
    </row>
    <row r="41" spans="1:12" s="110" customFormat="1" ht="15" customHeight="1" x14ac:dyDescent="0.2">
      <c r="A41" s="120"/>
      <c r="B41" s="320" t="s">
        <v>515</v>
      </c>
      <c r="C41" s="258"/>
      <c r="E41" s="113">
        <v>8.0028080028080026</v>
      </c>
      <c r="F41" s="115">
        <v>456</v>
      </c>
      <c r="G41" s="114">
        <v>442</v>
      </c>
      <c r="H41" s="114">
        <v>468</v>
      </c>
      <c r="I41" s="114">
        <v>453</v>
      </c>
      <c r="J41" s="140">
        <v>448</v>
      </c>
      <c r="K41" s="114">
        <v>8</v>
      </c>
      <c r="L41" s="116">
        <v>1.7857142857142858</v>
      </c>
    </row>
    <row r="42" spans="1:12" s="110" customFormat="1" ht="15" customHeight="1" x14ac:dyDescent="0.2">
      <c r="A42" s="120"/>
      <c r="B42" s="119"/>
      <c r="C42" s="268" t="s">
        <v>106</v>
      </c>
      <c r="D42" s="182"/>
      <c r="E42" s="113">
        <v>44.956140350877192</v>
      </c>
      <c r="F42" s="115">
        <v>205</v>
      </c>
      <c r="G42" s="114">
        <v>205</v>
      </c>
      <c r="H42" s="114">
        <v>223</v>
      </c>
      <c r="I42" s="114">
        <v>212</v>
      </c>
      <c r="J42" s="140">
        <v>213</v>
      </c>
      <c r="K42" s="114">
        <v>-8</v>
      </c>
      <c r="L42" s="116">
        <v>-3.755868544600939</v>
      </c>
    </row>
    <row r="43" spans="1:12" s="110" customFormat="1" ht="15" customHeight="1" x14ac:dyDescent="0.2">
      <c r="A43" s="120"/>
      <c r="B43" s="119"/>
      <c r="C43" s="268" t="s">
        <v>107</v>
      </c>
      <c r="D43" s="182"/>
      <c r="E43" s="113">
        <v>55.043859649122808</v>
      </c>
      <c r="F43" s="115">
        <v>251</v>
      </c>
      <c r="G43" s="114">
        <v>237</v>
      </c>
      <c r="H43" s="114">
        <v>245</v>
      </c>
      <c r="I43" s="114">
        <v>241</v>
      </c>
      <c r="J43" s="140">
        <v>235</v>
      </c>
      <c r="K43" s="114">
        <v>16</v>
      </c>
      <c r="L43" s="116">
        <v>6.8085106382978724</v>
      </c>
    </row>
    <row r="44" spans="1:12" s="110" customFormat="1" ht="15" customHeight="1" x14ac:dyDescent="0.2">
      <c r="A44" s="120"/>
      <c r="B44" s="119" t="s">
        <v>205</v>
      </c>
      <c r="C44" s="268"/>
      <c r="D44" s="182"/>
      <c r="E44" s="113">
        <v>12.021762021762022</v>
      </c>
      <c r="F44" s="115">
        <v>685</v>
      </c>
      <c r="G44" s="114">
        <v>715</v>
      </c>
      <c r="H44" s="114">
        <v>707</v>
      </c>
      <c r="I44" s="114">
        <v>726</v>
      </c>
      <c r="J44" s="140">
        <v>746</v>
      </c>
      <c r="K44" s="114">
        <v>-61</v>
      </c>
      <c r="L44" s="116">
        <v>-8.176943699731904</v>
      </c>
    </row>
    <row r="45" spans="1:12" s="110" customFormat="1" ht="15" customHeight="1" x14ac:dyDescent="0.2">
      <c r="A45" s="120"/>
      <c r="B45" s="119"/>
      <c r="C45" s="268" t="s">
        <v>106</v>
      </c>
      <c r="D45" s="182"/>
      <c r="E45" s="113">
        <v>39.270072992700733</v>
      </c>
      <c r="F45" s="115">
        <v>269</v>
      </c>
      <c r="G45" s="114">
        <v>279</v>
      </c>
      <c r="H45" s="114">
        <v>271</v>
      </c>
      <c r="I45" s="114">
        <v>276</v>
      </c>
      <c r="J45" s="140">
        <v>271</v>
      </c>
      <c r="K45" s="114">
        <v>-2</v>
      </c>
      <c r="L45" s="116">
        <v>-0.73800738007380073</v>
      </c>
    </row>
    <row r="46" spans="1:12" s="110" customFormat="1" ht="15" customHeight="1" x14ac:dyDescent="0.2">
      <c r="A46" s="123"/>
      <c r="B46" s="124"/>
      <c r="C46" s="260" t="s">
        <v>107</v>
      </c>
      <c r="D46" s="261"/>
      <c r="E46" s="125">
        <v>60.729927007299267</v>
      </c>
      <c r="F46" s="143">
        <v>416</v>
      </c>
      <c r="G46" s="144">
        <v>436</v>
      </c>
      <c r="H46" s="144">
        <v>436</v>
      </c>
      <c r="I46" s="144">
        <v>450</v>
      </c>
      <c r="J46" s="145">
        <v>475</v>
      </c>
      <c r="K46" s="144">
        <v>-59</v>
      </c>
      <c r="L46" s="146">
        <v>-12.421052631578947</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329</v>
      </c>
      <c r="B49" s="192"/>
      <c r="C49" s="192"/>
      <c r="D49" s="192"/>
      <c r="E49" s="273"/>
      <c r="F49" s="274"/>
      <c r="G49" s="274"/>
      <c r="H49" s="274"/>
      <c r="I49" s="274"/>
      <c r="J49" s="274"/>
      <c r="K49" s="274"/>
      <c r="L49" s="276"/>
    </row>
    <row r="50" spans="1:12" ht="14.25" customHeight="1" x14ac:dyDescent="0.2">
      <c r="A50" s="535" t="s">
        <v>516</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19"/>
      <c r="B53" s="619"/>
      <c r="C53" s="619"/>
      <c r="D53" s="619"/>
      <c r="E53" s="619"/>
      <c r="F53" s="619"/>
      <c r="G53" s="619"/>
      <c r="H53" s="619"/>
      <c r="I53" s="619"/>
      <c r="J53" s="619"/>
      <c r="K53" s="619"/>
      <c r="L53" s="619"/>
    </row>
    <row r="54" spans="1:12" ht="21" customHeight="1" x14ac:dyDescent="0.2">
      <c r="A54" s="602"/>
      <c r="B54" s="602"/>
      <c r="C54" s="602"/>
      <c r="D54" s="602"/>
      <c r="E54" s="602"/>
      <c r="F54" s="602"/>
      <c r="G54" s="602"/>
      <c r="H54" s="602"/>
      <c r="I54" s="602"/>
      <c r="J54" s="602"/>
      <c r="K54" s="602"/>
      <c r="L54" s="602"/>
    </row>
    <row r="55" spans="1:12" ht="12.75" customHeight="1" x14ac:dyDescent="0.2"/>
  </sheetData>
  <mergeCells count="21">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35:D35"/>
    <mergeCell ref="A51:L51"/>
    <mergeCell ref="A52:L52"/>
    <mergeCell ref="A53:L53"/>
    <mergeCell ref="A54:L5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330</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5698</v>
      </c>
      <c r="E11" s="114">
        <v>5838</v>
      </c>
      <c r="F11" s="114">
        <v>6003</v>
      </c>
      <c r="G11" s="114">
        <v>6054</v>
      </c>
      <c r="H11" s="140">
        <v>6038</v>
      </c>
      <c r="I11" s="115">
        <v>-340</v>
      </c>
      <c r="J11" s="116">
        <v>-5.631003643590593</v>
      </c>
    </row>
    <row r="12" spans="1:15" s="110" customFormat="1" ht="24.95" customHeight="1" x14ac:dyDescent="0.2">
      <c r="A12" s="193" t="s">
        <v>132</v>
      </c>
      <c r="B12" s="194" t="s">
        <v>133</v>
      </c>
      <c r="C12" s="113">
        <v>2.2815022815022816</v>
      </c>
      <c r="D12" s="115">
        <v>130</v>
      </c>
      <c r="E12" s="114">
        <v>123</v>
      </c>
      <c r="F12" s="114">
        <v>128</v>
      </c>
      <c r="G12" s="114">
        <v>119</v>
      </c>
      <c r="H12" s="140">
        <v>120</v>
      </c>
      <c r="I12" s="115">
        <v>10</v>
      </c>
      <c r="J12" s="116">
        <v>8.3333333333333339</v>
      </c>
    </row>
    <row r="13" spans="1:15" s="110" customFormat="1" ht="24.95" customHeight="1" x14ac:dyDescent="0.2">
      <c r="A13" s="193" t="s">
        <v>134</v>
      </c>
      <c r="B13" s="199" t="s">
        <v>214</v>
      </c>
      <c r="C13" s="113">
        <v>1.0881010881010882</v>
      </c>
      <c r="D13" s="115">
        <v>62</v>
      </c>
      <c r="E13" s="114">
        <v>59</v>
      </c>
      <c r="F13" s="114">
        <v>62</v>
      </c>
      <c r="G13" s="114">
        <v>61</v>
      </c>
      <c r="H13" s="140">
        <v>61</v>
      </c>
      <c r="I13" s="115">
        <v>1</v>
      </c>
      <c r="J13" s="116">
        <v>1.639344262295082</v>
      </c>
    </row>
    <row r="14" spans="1:15" s="287" customFormat="1" ht="24.95" customHeight="1" x14ac:dyDescent="0.2">
      <c r="A14" s="193" t="s">
        <v>215</v>
      </c>
      <c r="B14" s="199" t="s">
        <v>137</v>
      </c>
      <c r="C14" s="113">
        <v>12.513162513162513</v>
      </c>
      <c r="D14" s="115">
        <v>713</v>
      </c>
      <c r="E14" s="114">
        <v>715</v>
      </c>
      <c r="F14" s="114">
        <v>750</v>
      </c>
      <c r="G14" s="114">
        <v>751</v>
      </c>
      <c r="H14" s="140">
        <v>761</v>
      </c>
      <c r="I14" s="115">
        <v>-48</v>
      </c>
      <c r="J14" s="116">
        <v>-6.3074901445466489</v>
      </c>
      <c r="K14" s="110"/>
      <c r="L14" s="110"/>
      <c r="M14" s="110"/>
      <c r="N14" s="110"/>
      <c r="O14" s="110"/>
    </row>
    <row r="15" spans="1:15" s="110" customFormat="1" ht="24.95" customHeight="1" x14ac:dyDescent="0.2">
      <c r="A15" s="193" t="s">
        <v>216</v>
      </c>
      <c r="B15" s="199" t="s">
        <v>217</v>
      </c>
      <c r="C15" s="113">
        <v>2.7729027729027731</v>
      </c>
      <c r="D15" s="115">
        <v>158</v>
      </c>
      <c r="E15" s="114">
        <v>155</v>
      </c>
      <c r="F15" s="114">
        <v>156</v>
      </c>
      <c r="G15" s="114">
        <v>155</v>
      </c>
      <c r="H15" s="140">
        <v>161</v>
      </c>
      <c r="I15" s="115">
        <v>-3</v>
      </c>
      <c r="J15" s="116">
        <v>-1.8633540372670807</v>
      </c>
    </row>
    <row r="16" spans="1:15" s="287" customFormat="1" ht="24.95" customHeight="1" x14ac:dyDescent="0.2">
      <c r="A16" s="193" t="s">
        <v>218</v>
      </c>
      <c r="B16" s="199" t="s">
        <v>141</v>
      </c>
      <c r="C16" s="113">
        <v>7.6167076167076164</v>
      </c>
      <c r="D16" s="115">
        <v>434</v>
      </c>
      <c r="E16" s="114">
        <v>447</v>
      </c>
      <c r="F16" s="114">
        <v>466</v>
      </c>
      <c r="G16" s="114">
        <v>477</v>
      </c>
      <c r="H16" s="140">
        <v>472</v>
      </c>
      <c r="I16" s="115">
        <v>-38</v>
      </c>
      <c r="J16" s="116">
        <v>-8.0508474576271194</v>
      </c>
      <c r="K16" s="110"/>
      <c r="L16" s="110"/>
      <c r="M16" s="110"/>
      <c r="N16" s="110"/>
      <c r="O16" s="110"/>
    </row>
    <row r="17" spans="1:15" s="110" customFormat="1" ht="24.95" customHeight="1" x14ac:dyDescent="0.2">
      <c r="A17" s="193" t="s">
        <v>142</v>
      </c>
      <c r="B17" s="199" t="s">
        <v>220</v>
      </c>
      <c r="C17" s="113">
        <v>2.1235521235521237</v>
      </c>
      <c r="D17" s="115">
        <v>121</v>
      </c>
      <c r="E17" s="114">
        <v>113</v>
      </c>
      <c r="F17" s="114">
        <v>128</v>
      </c>
      <c r="G17" s="114">
        <v>119</v>
      </c>
      <c r="H17" s="140">
        <v>128</v>
      </c>
      <c r="I17" s="115">
        <v>-7</v>
      </c>
      <c r="J17" s="116">
        <v>-5.46875</v>
      </c>
    </row>
    <row r="18" spans="1:15" s="287" customFormat="1" ht="24.95" customHeight="1" x14ac:dyDescent="0.2">
      <c r="A18" s="201" t="s">
        <v>144</v>
      </c>
      <c r="B18" s="202" t="s">
        <v>145</v>
      </c>
      <c r="C18" s="113">
        <v>6.6690066690066692</v>
      </c>
      <c r="D18" s="115">
        <v>380</v>
      </c>
      <c r="E18" s="114">
        <v>381</v>
      </c>
      <c r="F18" s="114">
        <v>391</v>
      </c>
      <c r="G18" s="114">
        <v>394</v>
      </c>
      <c r="H18" s="140">
        <v>387</v>
      </c>
      <c r="I18" s="115">
        <v>-7</v>
      </c>
      <c r="J18" s="116">
        <v>-1.8087855297157622</v>
      </c>
      <c r="K18" s="110"/>
      <c r="L18" s="110"/>
      <c r="M18" s="110"/>
      <c r="N18" s="110"/>
      <c r="O18" s="110"/>
    </row>
    <row r="19" spans="1:15" s="110" customFormat="1" ht="24.95" customHeight="1" x14ac:dyDescent="0.2">
      <c r="A19" s="193" t="s">
        <v>146</v>
      </c>
      <c r="B19" s="199" t="s">
        <v>147</v>
      </c>
      <c r="C19" s="113">
        <v>16.61986661986662</v>
      </c>
      <c r="D19" s="115">
        <v>947</v>
      </c>
      <c r="E19" s="114">
        <v>946</v>
      </c>
      <c r="F19" s="114">
        <v>980</v>
      </c>
      <c r="G19" s="114">
        <v>986</v>
      </c>
      <c r="H19" s="140">
        <v>983</v>
      </c>
      <c r="I19" s="115">
        <v>-36</v>
      </c>
      <c r="J19" s="116">
        <v>-3.6622583926754833</v>
      </c>
    </row>
    <row r="20" spans="1:15" s="287" customFormat="1" ht="24.95" customHeight="1" x14ac:dyDescent="0.2">
      <c r="A20" s="193" t="s">
        <v>148</v>
      </c>
      <c r="B20" s="199" t="s">
        <v>149</v>
      </c>
      <c r="C20" s="113">
        <v>6.1074061074061072</v>
      </c>
      <c r="D20" s="115">
        <v>348</v>
      </c>
      <c r="E20" s="114">
        <v>342</v>
      </c>
      <c r="F20" s="114">
        <v>344</v>
      </c>
      <c r="G20" s="114">
        <v>354</v>
      </c>
      <c r="H20" s="140">
        <v>352</v>
      </c>
      <c r="I20" s="115">
        <v>-4</v>
      </c>
      <c r="J20" s="116">
        <v>-1.1363636363636365</v>
      </c>
      <c r="K20" s="110"/>
      <c r="L20" s="110"/>
      <c r="M20" s="110"/>
      <c r="N20" s="110"/>
      <c r="O20" s="110"/>
    </row>
    <row r="21" spans="1:15" s="110" customFormat="1" ht="24.95" customHeight="1" x14ac:dyDescent="0.2">
      <c r="A21" s="201" t="s">
        <v>150</v>
      </c>
      <c r="B21" s="202" t="s">
        <v>151</v>
      </c>
      <c r="C21" s="113">
        <v>8.6346086346086341</v>
      </c>
      <c r="D21" s="115">
        <v>492</v>
      </c>
      <c r="E21" s="114">
        <v>567</v>
      </c>
      <c r="F21" s="114">
        <v>582</v>
      </c>
      <c r="G21" s="114">
        <v>592</v>
      </c>
      <c r="H21" s="140">
        <v>544</v>
      </c>
      <c r="I21" s="115">
        <v>-52</v>
      </c>
      <c r="J21" s="116">
        <v>-9.5588235294117645</v>
      </c>
    </row>
    <row r="22" spans="1:15" s="110" customFormat="1" ht="24.95" customHeight="1" x14ac:dyDescent="0.2">
      <c r="A22" s="201" t="s">
        <v>152</v>
      </c>
      <c r="B22" s="199" t="s">
        <v>153</v>
      </c>
      <c r="C22" s="113">
        <v>0.78975078975078972</v>
      </c>
      <c r="D22" s="115">
        <v>45</v>
      </c>
      <c r="E22" s="114">
        <v>44</v>
      </c>
      <c r="F22" s="114">
        <v>42</v>
      </c>
      <c r="G22" s="114">
        <v>45</v>
      </c>
      <c r="H22" s="140">
        <v>43</v>
      </c>
      <c r="I22" s="115">
        <v>2</v>
      </c>
      <c r="J22" s="116">
        <v>4.6511627906976747</v>
      </c>
    </row>
    <row r="23" spans="1:15" s="110" customFormat="1" ht="24.95" customHeight="1" x14ac:dyDescent="0.2">
      <c r="A23" s="193" t="s">
        <v>154</v>
      </c>
      <c r="B23" s="199" t="s">
        <v>155</v>
      </c>
      <c r="C23" s="113">
        <v>1.1056511056511056</v>
      </c>
      <c r="D23" s="115">
        <v>63</v>
      </c>
      <c r="E23" s="114">
        <v>71</v>
      </c>
      <c r="F23" s="114">
        <v>65</v>
      </c>
      <c r="G23" s="114">
        <v>63</v>
      </c>
      <c r="H23" s="140">
        <v>63</v>
      </c>
      <c r="I23" s="115">
        <v>0</v>
      </c>
      <c r="J23" s="116">
        <v>0</v>
      </c>
    </row>
    <row r="24" spans="1:15" s="110" customFormat="1" ht="24.95" customHeight="1" x14ac:dyDescent="0.2">
      <c r="A24" s="193" t="s">
        <v>156</v>
      </c>
      <c r="B24" s="199" t="s">
        <v>221</v>
      </c>
      <c r="C24" s="113">
        <v>5.6160056160056158</v>
      </c>
      <c r="D24" s="115">
        <v>320</v>
      </c>
      <c r="E24" s="114">
        <v>327</v>
      </c>
      <c r="F24" s="114">
        <v>327</v>
      </c>
      <c r="G24" s="114">
        <v>331</v>
      </c>
      <c r="H24" s="140">
        <v>321</v>
      </c>
      <c r="I24" s="115">
        <v>-1</v>
      </c>
      <c r="J24" s="116">
        <v>-0.3115264797507788</v>
      </c>
    </row>
    <row r="25" spans="1:15" s="110" customFormat="1" ht="24.95" customHeight="1" x14ac:dyDescent="0.2">
      <c r="A25" s="193" t="s">
        <v>222</v>
      </c>
      <c r="B25" s="204" t="s">
        <v>159</v>
      </c>
      <c r="C25" s="113">
        <v>18.181818181818183</v>
      </c>
      <c r="D25" s="115">
        <v>1036</v>
      </c>
      <c r="E25" s="114">
        <v>1089</v>
      </c>
      <c r="F25" s="114">
        <v>1100</v>
      </c>
      <c r="G25" s="114">
        <v>1117</v>
      </c>
      <c r="H25" s="140">
        <v>1246</v>
      </c>
      <c r="I25" s="115">
        <v>-210</v>
      </c>
      <c r="J25" s="116">
        <v>-16.853932584269664</v>
      </c>
    </row>
    <row r="26" spans="1:15" s="110" customFormat="1" ht="24.95" customHeight="1" x14ac:dyDescent="0.2">
      <c r="A26" s="201">
        <v>782.78300000000002</v>
      </c>
      <c r="B26" s="203" t="s">
        <v>160</v>
      </c>
      <c r="C26" s="113">
        <v>0.17550017550017549</v>
      </c>
      <c r="D26" s="115">
        <v>10</v>
      </c>
      <c r="E26" s="114">
        <v>9</v>
      </c>
      <c r="F26" s="114">
        <v>12</v>
      </c>
      <c r="G26" s="114">
        <v>10</v>
      </c>
      <c r="H26" s="140">
        <v>10</v>
      </c>
      <c r="I26" s="115">
        <v>0</v>
      </c>
      <c r="J26" s="116">
        <v>0</v>
      </c>
    </row>
    <row r="27" spans="1:15" s="110" customFormat="1" ht="24.95" customHeight="1" x14ac:dyDescent="0.2">
      <c r="A27" s="193" t="s">
        <v>161</v>
      </c>
      <c r="B27" s="199" t="s">
        <v>162</v>
      </c>
      <c r="C27" s="113">
        <v>4.2471042471042475</v>
      </c>
      <c r="D27" s="115">
        <v>242</v>
      </c>
      <c r="E27" s="114">
        <v>248</v>
      </c>
      <c r="F27" s="114">
        <v>279</v>
      </c>
      <c r="G27" s="114">
        <v>280</v>
      </c>
      <c r="H27" s="140">
        <v>232</v>
      </c>
      <c r="I27" s="115">
        <v>10</v>
      </c>
      <c r="J27" s="116">
        <v>4.3103448275862073</v>
      </c>
    </row>
    <row r="28" spans="1:15" s="110" customFormat="1" ht="24.95" customHeight="1" x14ac:dyDescent="0.2">
      <c r="A28" s="193" t="s">
        <v>163</v>
      </c>
      <c r="B28" s="199" t="s">
        <v>164</v>
      </c>
      <c r="C28" s="113">
        <v>0.63180063180063184</v>
      </c>
      <c r="D28" s="115">
        <v>36</v>
      </c>
      <c r="E28" s="114">
        <v>37</v>
      </c>
      <c r="F28" s="114">
        <v>40</v>
      </c>
      <c r="G28" s="114">
        <v>44</v>
      </c>
      <c r="H28" s="140">
        <v>37</v>
      </c>
      <c r="I28" s="115">
        <v>-1</v>
      </c>
      <c r="J28" s="116">
        <v>-2.7027027027027026</v>
      </c>
    </row>
    <row r="29" spans="1:15" s="110" customFormat="1" ht="24.95" customHeight="1" x14ac:dyDescent="0.2">
      <c r="A29" s="193">
        <v>86</v>
      </c>
      <c r="B29" s="199" t="s">
        <v>165</v>
      </c>
      <c r="C29" s="113">
        <v>5.9670059670059672</v>
      </c>
      <c r="D29" s="115">
        <v>340</v>
      </c>
      <c r="E29" s="114">
        <v>339</v>
      </c>
      <c r="F29" s="114">
        <v>341</v>
      </c>
      <c r="G29" s="114">
        <v>344</v>
      </c>
      <c r="H29" s="140">
        <v>348</v>
      </c>
      <c r="I29" s="115">
        <v>-8</v>
      </c>
      <c r="J29" s="116">
        <v>-2.2988505747126435</v>
      </c>
    </row>
    <row r="30" spans="1:15" s="110" customFormat="1" ht="24.95" customHeight="1" x14ac:dyDescent="0.2">
      <c r="A30" s="193">
        <v>87.88</v>
      </c>
      <c r="B30" s="204" t="s">
        <v>166</v>
      </c>
      <c r="C30" s="113">
        <v>2.7027027027027026</v>
      </c>
      <c r="D30" s="115">
        <v>154</v>
      </c>
      <c r="E30" s="114">
        <v>145</v>
      </c>
      <c r="F30" s="114">
        <v>153</v>
      </c>
      <c r="G30" s="114">
        <v>149</v>
      </c>
      <c r="H30" s="140">
        <v>153</v>
      </c>
      <c r="I30" s="115">
        <v>1</v>
      </c>
      <c r="J30" s="116">
        <v>0.65359477124183007</v>
      </c>
    </row>
    <row r="31" spans="1:15" s="110" customFormat="1" ht="24.95" customHeight="1" x14ac:dyDescent="0.2">
      <c r="A31" s="193" t="s">
        <v>167</v>
      </c>
      <c r="B31" s="199" t="s">
        <v>168</v>
      </c>
      <c r="C31" s="113">
        <v>6.6690066690066692</v>
      </c>
      <c r="D31" s="115">
        <v>380</v>
      </c>
      <c r="E31" s="114">
        <v>396</v>
      </c>
      <c r="F31" s="114">
        <v>407</v>
      </c>
      <c r="G31" s="114">
        <v>414</v>
      </c>
      <c r="H31" s="140">
        <v>377</v>
      </c>
      <c r="I31" s="115">
        <v>3</v>
      </c>
      <c r="J31" s="116">
        <v>0.79575596816976124</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2.2815022815022816</v>
      </c>
      <c r="D34" s="115">
        <v>130</v>
      </c>
      <c r="E34" s="114">
        <v>123</v>
      </c>
      <c r="F34" s="114">
        <v>128</v>
      </c>
      <c r="G34" s="114">
        <v>119</v>
      </c>
      <c r="H34" s="140">
        <v>120</v>
      </c>
      <c r="I34" s="115">
        <v>10</v>
      </c>
      <c r="J34" s="116">
        <v>8.3333333333333339</v>
      </c>
    </row>
    <row r="35" spans="1:10" s="110" customFormat="1" ht="24.95" customHeight="1" x14ac:dyDescent="0.2">
      <c r="A35" s="292" t="s">
        <v>171</v>
      </c>
      <c r="B35" s="293" t="s">
        <v>172</v>
      </c>
      <c r="C35" s="113">
        <v>20.27027027027027</v>
      </c>
      <c r="D35" s="115">
        <v>1155</v>
      </c>
      <c r="E35" s="114">
        <v>1155</v>
      </c>
      <c r="F35" s="114">
        <v>1203</v>
      </c>
      <c r="G35" s="114">
        <v>1206</v>
      </c>
      <c r="H35" s="140">
        <v>1209</v>
      </c>
      <c r="I35" s="115">
        <v>-54</v>
      </c>
      <c r="J35" s="116">
        <v>-4.4665012406947895</v>
      </c>
    </row>
    <row r="36" spans="1:10" s="110" customFormat="1" ht="24.95" customHeight="1" x14ac:dyDescent="0.2">
      <c r="A36" s="294" t="s">
        <v>173</v>
      </c>
      <c r="B36" s="295" t="s">
        <v>174</v>
      </c>
      <c r="C36" s="125">
        <v>77.448227448227442</v>
      </c>
      <c r="D36" s="143">
        <v>4413</v>
      </c>
      <c r="E36" s="144">
        <v>4560</v>
      </c>
      <c r="F36" s="144">
        <v>4672</v>
      </c>
      <c r="G36" s="144">
        <v>4729</v>
      </c>
      <c r="H36" s="145">
        <v>4709</v>
      </c>
      <c r="I36" s="143">
        <v>-296</v>
      </c>
      <c r="J36" s="146">
        <v>-6.2858356338925461</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331</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332</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66" t="s">
        <v>97</v>
      </c>
      <c r="F8" s="566" t="s">
        <v>98</v>
      </c>
      <c r="G8" s="566" t="s">
        <v>99</v>
      </c>
      <c r="H8" s="566" t="s">
        <v>100</v>
      </c>
      <c r="I8" s="566" t="s">
        <v>101</v>
      </c>
      <c r="J8" s="590"/>
      <c r="K8" s="591"/>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5698</v>
      </c>
      <c r="F11" s="264">
        <v>5838</v>
      </c>
      <c r="G11" s="264">
        <v>6003</v>
      </c>
      <c r="H11" s="264">
        <v>6054</v>
      </c>
      <c r="I11" s="265">
        <v>6038</v>
      </c>
      <c r="J11" s="263">
        <v>-340</v>
      </c>
      <c r="K11" s="266">
        <v>-5.631003643590593</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39.575289575289574</v>
      </c>
      <c r="E13" s="115">
        <v>2255</v>
      </c>
      <c r="F13" s="114">
        <v>2334</v>
      </c>
      <c r="G13" s="114">
        <v>2384</v>
      </c>
      <c r="H13" s="114">
        <v>2374</v>
      </c>
      <c r="I13" s="140">
        <v>2434</v>
      </c>
      <c r="J13" s="115">
        <v>-179</v>
      </c>
      <c r="K13" s="116">
        <v>-7.3541495480690218</v>
      </c>
    </row>
    <row r="14" spans="1:15" ht="15.95" customHeight="1" x14ac:dyDescent="0.2">
      <c r="A14" s="306" t="s">
        <v>230</v>
      </c>
      <c r="B14" s="307"/>
      <c r="C14" s="308"/>
      <c r="D14" s="113">
        <v>50.842400842400842</v>
      </c>
      <c r="E14" s="115">
        <v>2897</v>
      </c>
      <c r="F14" s="114">
        <v>2957</v>
      </c>
      <c r="G14" s="114">
        <v>3061</v>
      </c>
      <c r="H14" s="114">
        <v>3124</v>
      </c>
      <c r="I14" s="140">
        <v>3053</v>
      </c>
      <c r="J14" s="115">
        <v>-156</v>
      </c>
      <c r="K14" s="116">
        <v>-5.1097281362594167</v>
      </c>
    </row>
    <row r="15" spans="1:15" ht="15.95" customHeight="1" x14ac:dyDescent="0.2">
      <c r="A15" s="306" t="s">
        <v>231</v>
      </c>
      <c r="B15" s="307"/>
      <c r="C15" s="308"/>
      <c r="D15" s="113">
        <v>4.8087048087048085</v>
      </c>
      <c r="E15" s="115">
        <v>274</v>
      </c>
      <c r="F15" s="114">
        <v>276</v>
      </c>
      <c r="G15" s="114">
        <v>280</v>
      </c>
      <c r="H15" s="114">
        <v>274</v>
      </c>
      <c r="I15" s="140">
        <v>271</v>
      </c>
      <c r="J15" s="115">
        <v>3</v>
      </c>
      <c r="K15" s="116">
        <v>1.1070110701107012</v>
      </c>
    </row>
    <row r="16" spans="1:15" ht="15.95" customHeight="1" x14ac:dyDescent="0.2">
      <c r="A16" s="306" t="s">
        <v>232</v>
      </c>
      <c r="B16" s="307"/>
      <c r="C16" s="308"/>
      <c r="D16" s="113">
        <v>2.8782028782028783</v>
      </c>
      <c r="E16" s="115">
        <v>164</v>
      </c>
      <c r="F16" s="114">
        <v>168</v>
      </c>
      <c r="G16" s="114">
        <v>173</v>
      </c>
      <c r="H16" s="114">
        <v>165</v>
      </c>
      <c r="I16" s="140">
        <v>168</v>
      </c>
      <c r="J16" s="115">
        <v>-4</v>
      </c>
      <c r="K16" s="116">
        <v>-2.3809523809523809</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1.4215514215514216</v>
      </c>
      <c r="E18" s="115">
        <v>81</v>
      </c>
      <c r="F18" s="114">
        <v>77</v>
      </c>
      <c r="G18" s="114">
        <v>87</v>
      </c>
      <c r="H18" s="114">
        <v>77</v>
      </c>
      <c r="I18" s="140">
        <v>78</v>
      </c>
      <c r="J18" s="115">
        <v>3</v>
      </c>
      <c r="K18" s="116">
        <v>3.8461538461538463</v>
      </c>
    </row>
    <row r="19" spans="1:11" ht="14.1" customHeight="1" x14ac:dyDescent="0.2">
      <c r="A19" s="306" t="s">
        <v>235</v>
      </c>
      <c r="B19" s="307" t="s">
        <v>236</v>
      </c>
      <c r="C19" s="308"/>
      <c r="D19" s="113">
        <v>0.89505089505089508</v>
      </c>
      <c r="E19" s="115">
        <v>51</v>
      </c>
      <c r="F19" s="114">
        <v>46</v>
      </c>
      <c r="G19" s="114">
        <v>58</v>
      </c>
      <c r="H19" s="114">
        <v>50</v>
      </c>
      <c r="I19" s="140">
        <v>50</v>
      </c>
      <c r="J19" s="115">
        <v>1</v>
      </c>
      <c r="K19" s="116">
        <v>2</v>
      </c>
    </row>
    <row r="20" spans="1:11" ht="14.1" customHeight="1" x14ac:dyDescent="0.2">
      <c r="A20" s="306">
        <v>12</v>
      </c>
      <c r="B20" s="307" t="s">
        <v>237</v>
      </c>
      <c r="C20" s="308"/>
      <c r="D20" s="113">
        <v>1.0881010881010882</v>
      </c>
      <c r="E20" s="115">
        <v>62</v>
      </c>
      <c r="F20" s="114">
        <v>62</v>
      </c>
      <c r="G20" s="114">
        <v>63</v>
      </c>
      <c r="H20" s="114">
        <v>66</v>
      </c>
      <c r="I20" s="140">
        <v>62</v>
      </c>
      <c r="J20" s="115">
        <v>0</v>
      </c>
      <c r="K20" s="116">
        <v>0</v>
      </c>
    </row>
    <row r="21" spans="1:11" ht="14.1" customHeight="1" x14ac:dyDescent="0.2">
      <c r="A21" s="306">
        <v>21</v>
      </c>
      <c r="B21" s="307" t="s">
        <v>238</v>
      </c>
      <c r="C21" s="308"/>
      <c r="D21" s="113">
        <v>0.26325026325026324</v>
      </c>
      <c r="E21" s="115">
        <v>15</v>
      </c>
      <c r="F21" s="114">
        <v>11</v>
      </c>
      <c r="G21" s="114">
        <v>12</v>
      </c>
      <c r="H21" s="114">
        <v>10</v>
      </c>
      <c r="I21" s="140">
        <v>13</v>
      </c>
      <c r="J21" s="115">
        <v>2</v>
      </c>
      <c r="K21" s="116">
        <v>15.384615384615385</v>
      </c>
    </row>
    <row r="22" spans="1:11" ht="14.1" customHeight="1" x14ac:dyDescent="0.2">
      <c r="A22" s="306">
        <v>22</v>
      </c>
      <c r="B22" s="307" t="s">
        <v>239</v>
      </c>
      <c r="C22" s="308"/>
      <c r="D22" s="113">
        <v>0.9301509301509302</v>
      </c>
      <c r="E22" s="115">
        <v>53</v>
      </c>
      <c r="F22" s="114">
        <v>51</v>
      </c>
      <c r="G22" s="114">
        <v>55</v>
      </c>
      <c r="H22" s="114">
        <v>50</v>
      </c>
      <c r="I22" s="140">
        <v>52</v>
      </c>
      <c r="J22" s="115">
        <v>1</v>
      </c>
      <c r="K22" s="116">
        <v>1.9230769230769231</v>
      </c>
    </row>
    <row r="23" spans="1:11" ht="14.1" customHeight="1" x14ac:dyDescent="0.2">
      <c r="A23" s="306">
        <v>23</v>
      </c>
      <c r="B23" s="307" t="s">
        <v>240</v>
      </c>
      <c r="C23" s="308"/>
      <c r="D23" s="113">
        <v>0.24570024570024571</v>
      </c>
      <c r="E23" s="115">
        <v>14</v>
      </c>
      <c r="F23" s="114">
        <v>16</v>
      </c>
      <c r="G23" s="114">
        <v>17</v>
      </c>
      <c r="H23" s="114">
        <v>13</v>
      </c>
      <c r="I23" s="140">
        <v>14</v>
      </c>
      <c r="J23" s="115">
        <v>0</v>
      </c>
      <c r="K23" s="116">
        <v>0</v>
      </c>
    </row>
    <row r="24" spans="1:11" ht="14.1" customHeight="1" x14ac:dyDescent="0.2">
      <c r="A24" s="306">
        <v>24</v>
      </c>
      <c r="B24" s="307" t="s">
        <v>241</v>
      </c>
      <c r="C24" s="308"/>
      <c r="D24" s="113">
        <v>1.8954018954018954</v>
      </c>
      <c r="E24" s="115">
        <v>108</v>
      </c>
      <c r="F24" s="114">
        <v>109</v>
      </c>
      <c r="G24" s="114">
        <v>117</v>
      </c>
      <c r="H24" s="114">
        <v>130</v>
      </c>
      <c r="I24" s="140">
        <v>131</v>
      </c>
      <c r="J24" s="115">
        <v>-23</v>
      </c>
      <c r="K24" s="116">
        <v>-17.557251908396946</v>
      </c>
    </row>
    <row r="25" spans="1:11" ht="14.1" customHeight="1" x14ac:dyDescent="0.2">
      <c r="A25" s="306">
        <v>25</v>
      </c>
      <c r="B25" s="307" t="s">
        <v>242</v>
      </c>
      <c r="C25" s="308"/>
      <c r="D25" s="113">
        <v>2.2113022113022112</v>
      </c>
      <c r="E25" s="115">
        <v>126</v>
      </c>
      <c r="F25" s="114">
        <v>132</v>
      </c>
      <c r="G25" s="114">
        <v>138</v>
      </c>
      <c r="H25" s="114">
        <v>142</v>
      </c>
      <c r="I25" s="140">
        <v>140</v>
      </c>
      <c r="J25" s="115">
        <v>-14</v>
      </c>
      <c r="K25" s="116">
        <v>-10</v>
      </c>
    </row>
    <row r="26" spans="1:11" ht="14.1" customHeight="1" x14ac:dyDescent="0.2">
      <c r="A26" s="306">
        <v>26</v>
      </c>
      <c r="B26" s="307" t="s">
        <v>243</v>
      </c>
      <c r="C26" s="308"/>
      <c r="D26" s="113">
        <v>1.2285012285012284</v>
      </c>
      <c r="E26" s="115">
        <v>70</v>
      </c>
      <c r="F26" s="114">
        <v>77</v>
      </c>
      <c r="G26" s="114">
        <v>81</v>
      </c>
      <c r="H26" s="114">
        <v>84</v>
      </c>
      <c r="I26" s="140">
        <v>82</v>
      </c>
      <c r="J26" s="115">
        <v>-12</v>
      </c>
      <c r="K26" s="116">
        <v>-14.634146341463415</v>
      </c>
    </row>
    <row r="27" spans="1:11" ht="14.1" customHeight="1" x14ac:dyDescent="0.2">
      <c r="A27" s="306">
        <v>27</v>
      </c>
      <c r="B27" s="307" t="s">
        <v>244</v>
      </c>
      <c r="C27" s="308"/>
      <c r="D27" s="113">
        <v>0.9477009477009477</v>
      </c>
      <c r="E27" s="115">
        <v>54</v>
      </c>
      <c r="F27" s="114">
        <v>53</v>
      </c>
      <c r="G27" s="114">
        <v>53</v>
      </c>
      <c r="H27" s="114">
        <v>62</v>
      </c>
      <c r="I27" s="140">
        <v>60</v>
      </c>
      <c r="J27" s="115">
        <v>-6</v>
      </c>
      <c r="K27" s="116">
        <v>-10</v>
      </c>
    </row>
    <row r="28" spans="1:11" ht="14.1" customHeight="1" x14ac:dyDescent="0.2">
      <c r="A28" s="306">
        <v>28</v>
      </c>
      <c r="B28" s="307" t="s">
        <v>245</v>
      </c>
      <c r="C28" s="308"/>
      <c r="D28" s="113">
        <v>0.19305019305019305</v>
      </c>
      <c r="E28" s="115">
        <v>11</v>
      </c>
      <c r="F28" s="114">
        <v>12</v>
      </c>
      <c r="G28" s="114">
        <v>12</v>
      </c>
      <c r="H28" s="114">
        <v>13</v>
      </c>
      <c r="I28" s="140">
        <v>13</v>
      </c>
      <c r="J28" s="115">
        <v>-2</v>
      </c>
      <c r="K28" s="116">
        <v>-15.384615384615385</v>
      </c>
    </row>
    <row r="29" spans="1:11" ht="14.1" customHeight="1" x14ac:dyDescent="0.2">
      <c r="A29" s="306">
        <v>29</v>
      </c>
      <c r="B29" s="307" t="s">
        <v>246</v>
      </c>
      <c r="C29" s="308"/>
      <c r="D29" s="113">
        <v>3.5451035451035451</v>
      </c>
      <c r="E29" s="115">
        <v>202</v>
      </c>
      <c r="F29" s="114">
        <v>208</v>
      </c>
      <c r="G29" s="114">
        <v>217</v>
      </c>
      <c r="H29" s="114">
        <v>215</v>
      </c>
      <c r="I29" s="140">
        <v>213</v>
      </c>
      <c r="J29" s="115">
        <v>-11</v>
      </c>
      <c r="K29" s="116">
        <v>-5.164319248826291</v>
      </c>
    </row>
    <row r="30" spans="1:11" ht="14.1" customHeight="1" x14ac:dyDescent="0.2">
      <c r="A30" s="306" t="s">
        <v>247</v>
      </c>
      <c r="B30" s="307" t="s">
        <v>248</v>
      </c>
      <c r="C30" s="308"/>
      <c r="D30" s="113">
        <v>0.80730080730080733</v>
      </c>
      <c r="E30" s="115">
        <v>46</v>
      </c>
      <c r="F30" s="114">
        <v>47</v>
      </c>
      <c r="G30" s="114">
        <v>46</v>
      </c>
      <c r="H30" s="114">
        <v>46</v>
      </c>
      <c r="I30" s="140">
        <v>48</v>
      </c>
      <c r="J30" s="115">
        <v>-2</v>
      </c>
      <c r="K30" s="116">
        <v>-4.166666666666667</v>
      </c>
    </row>
    <row r="31" spans="1:11" ht="14.1" customHeight="1" x14ac:dyDescent="0.2">
      <c r="A31" s="306" t="s">
        <v>249</v>
      </c>
      <c r="B31" s="307" t="s">
        <v>250</v>
      </c>
      <c r="C31" s="308"/>
      <c r="D31" s="113">
        <v>2.7378027378027379</v>
      </c>
      <c r="E31" s="115">
        <v>156</v>
      </c>
      <c r="F31" s="114">
        <v>161</v>
      </c>
      <c r="G31" s="114">
        <v>171</v>
      </c>
      <c r="H31" s="114">
        <v>169</v>
      </c>
      <c r="I31" s="140">
        <v>165</v>
      </c>
      <c r="J31" s="115">
        <v>-9</v>
      </c>
      <c r="K31" s="116">
        <v>-5.4545454545454541</v>
      </c>
    </row>
    <row r="32" spans="1:11" ht="14.1" customHeight="1" x14ac:dyDescent="0.2">
      <c r="A32" s="306">
        <v>31</v>
      </c>
      <c r="B32" s="307" t="s">
        <v>251</v>
      </c>
      <c r="C32" s="308"/>
      <c r="D32" s="113" t="s">
        <v>513</v>
      </c>
      <c r="E32" s="115" t="s">
        <v>513</v>
      </c>
      <c r="F32" s="114">
        <v>8</v>
      </c>
      <c r="G32" s="114">
        <v>8</v>
      </c>
      <c r="H32" s="114">
        <v>9</v>
      </c>
      <c r="I32" s="140">
        <v>9</v>
      </c>
      <c r="J32" s="115" t="s">
        <v>513</v>
      </c>
      <c r="K32" s="116" t="s">
        <v>513</v>
      </c>
    </row>
    <row r="33" spans="1:11" ht="14.1" customHeight="1" x14ac:dyDescent="0.2">
      <c r="A33" s="306">
        <v>32</v>
      </c>
      <c r="B33" s="307" t="s">
        <v>252</v>
      </c>
      <c r="C33" s="308"/>
      <c r="D33" s="113">
        <v>1.1934011934011934</v>
      </c>
      <c r="E33" s="115">
        <v>68</v>
      </c>
      <c r="F33" s="114">
        <v>71</v>
      </c>
      <c r="G33" s="114">
        <v>79</v>
      </c>
      <c r="H33" s="114">
        <v>75</v>
      </c>
      <c r="I33" s="140">
        <v>69</v>
      </c>
      <c r="J33" s="115">
        <v>-1</v>
      </c>
      <c r="K33" s="116">
        <v>-1.4492753623188406</v>
      </c>
    </row>
    <row r="34" spans="1:11" ht="14.1" customHeight="1" x14ac:dyDescent="0.2">
      <c r="A34" s="306">
        <v>33</v>
      </c>
      <c r="B34" s="307" t="s">
        <v>253</v>
      </c>
      <c r="C34" s="308"/>
      <c r="D34" s="113">
        <v>0.49140049140049141</v>
      </c>
      <c r="E34" s="115">
        <v>28</v>
      </c>
      <c r="F34" s="114">
        <v>27</v>
      </c>
      <c r="G34" s="114">
        <v>22</v>
      </c>
      <c r="H34" s="114">
        <v>22</v>
      </c>
      <c r="I34" s="140">
        <v>18</v>
      </c>
      <c r="J34" s="115">
        <v>10</v>
      </c>
      <c r="K34" s="116">
        <v>55.555555555555557</v>
      </c>
    </row>
    <row r="35" spans="1:11" ht="14.1" customHeight="1" x14ac:dyDescent="0.2">
      <c r="A35" s="306">
        <v>34</v>
      </c>
      <c r="B35" s="307" t="s">
        <v>254</v>
      </c>
      <c r="C35" s="308"/>
      <c r="D35" s="113">
        <v>7.0024570024570023</v>
      </c>
      <c r="E35" s="115">
        <v>399</v>
      </c>
      <c r="F35" s="114">
        <v>407</v>
      </c>
      <c r="G35" s="114">
        <v>424</v>
      </c>
      <c r="H35" s="114">
        <v>392</v>
      </c>
      <c r="I35" s="140">
        <v>369</v>
      </c>
      <c r="J35" s="115">
        <v>30</v>
      </c>
      <c r="K35" s="116">
        <v>8.1300813008130088</v>
      </c>
    </row>
    <row r="36" spans="1:11" ht="14.1" customHeight="1" x14ac:dyDescent="0.2">
      <c r="A36" s="306">
        <v>41</v>
      </c>
      <c r="B36" s="307" t="s">
        <v>255</v>
      </c>
      <c r="C36" s="308"/>
      <c r="D36" s="113">
        <v>0.21060021060021061</v>
      </c>
      <c r="E36" s="115">
        <v>12</v>
      </c>
      <c r="F36" s="114">
        <v>10</v>
      </c>
      <c r="G36" s="114">
        <v>9</v>
      </c>
      <c r="H36" s="114">
        <v>10</v>
      </c>
      <c r="I36" s="140">
        <v>15</v>
      </c>
      <c r="J36" s="115">
        <v>-3</v>
      </c>
      <c r="K36" s="116">
        <v>-20</v>
      </c>
    </row>
    <row r="37" spans="1:11" ht="14.1" customHeight="1" x14ac:dyDescent="0.2">
      <c r="A37" s="306">
        <v>42</v>
      </c>
      <c r="B37" s="307" t="s">
        <v>256</v>
      </c>
      <c r="C37" s="308"/>
      <c r="D37" s="113">
        <v>0</v>
      </c>
      <c r="E37" s="115">
        <v>0</v>
      </c>
      <c r="F37" s="114">
        <v>0</v>
      </c>
      <c r="G37" s="114">
        <v>0</v>
      </c>
      <c r="H37" s="114">
        <v>0</v>
      </c>
      <c r="I37" s="140">
        <v>0</v>
      </c>
      <c r="J37" s="115">
        <v>0</v>
      </c>
      <c r="K37" s="116">
        <v>0</v>
      </c>
    </row>
    <row r="38" spans="1:11" ht="14.1" customHeight="1" x14ac:dyDescent="0.2">
      <c r="A38" s="306">
        <v>43</v>
      </c>
      <c r="B38" s="307" t="s">
        <v>257</v>
      </c>
      <c r="C38" s="308"/>
      <c r="D38" s="113">
        <v>0.40365040365040367</v>
      </c>
      <c r="E38" s="115">
        <v>23</v>
      </c>
      <c r="F38" s="114">
        <v>23</v>
      </c>
      <c r="G38" s="114">
        <v>23</v>
      </c>
      <c r="H38" s="114">
        <v>23</v>
      </c>
      <c r="I38" s="140">
        <v>25</v>
      </c>
      <c r="J38" s="115">
        <v>-2</v>
      </c>
      <c r="K38" s="116">
        <v>-8</v>
      </c>
    </row>
    <row r="39" spans="1:11" ht="14.1" customHeight="1" x14ac:dyDescent="0.2">
      <c r="A39" s="306">
        <v>51</v>
      </c>
      <c r="B39" s="307" t="s">
        <v>258</v>
      </c>
      <c r="C39" s="308"/>
      <c r="D39" s="113">
        <v>3.7206037206037208</v>
      </c>
      <c r="E39" s="115">
        <v>212</v>
      </c>
      <c r="F39" s="114">
        <v>226</v>
      </c>
      <c r="G39" s="114">
        <v>239</v>
      </c>
      <c r="H39" s="114">
        <v>241</v>
      </c>
      <c r="I39" s="140">
        <v>236</v>
      </c>
      <c r="J39" s="115">
        <v>-24</v>
      </c>
      <c r="K39" s="116">
        <v>-10.169491525423728</v>
      </c>
    </row>
    <row r="40" spans="1:11" ht="14.1" customHeight="1" x14ac:dyDescent="0.2">
      <c r="A40" s="306" t="s">
        <v>259</v>
      </c>
      <c r="B40" s="307" t="s">
        <v>260</v>
      </c>
      <c r="C40" s="308"/>
      <c r="D40" s="113">
        <v>3.1765531765531767</v>
      </c>
      <c r="E40" s="115">
        <v>181</v>
      </c>
      <c r="F40" s="114">
        <v>189</v>
      </c>
      <c r="G40" s="114">
        <v>202</v>
      </c>
      <c r="H40" s="114">
        <v>208</v>
      </c>
      <c r="I40" s="140">
        <v>204</v>
      </c>
      <c r="J40" s="115">
        <v>-23</v>
      </c>
      <c r="K40" s="116">
        <v>-11.274509803921569</v>
      </c>
    </row>
    <row r="41" spans="1:11" ht="14.1" customHeight="1" x14ac:dyDescent="0.2">
      <c r="A41" s="306"/>
      <c r="B41" s="307" t="s">
        <v>261</v>
      </c>
      <c r="C41" s="308"/>
      <c r="D41" s="113">
        <v>2.4745524745524747</v>
      </c>
      <c r="E41" s="115">
        <v>141</v>
      </c>
      <c r="F41" s="114">
        <v>146</v>
      </c>
      <c r="G41" s="114">
        <v>153</v>
      </c>
      <c r="H41" s="114">
        <v>158</v>
      </c>
      <c r="I41" s="140">
        <v>152</v>
      </c>
      <c r="J41" s="115">
        <v>-11</v>
      </c>
      <c r="K41" s="116">
        <v>-7.2368421052631575</v>
      </c>
    </row>
    <row r="42" spans="1:11" ht="14.1" customHeight="1" x14ac:dyDescent="0.2">
      <c r="A42" s="306">
        <v>52</v>
      </c>
      <c r="B42" s="307" t="s">
        <v>262</v>
      </c>
      <c r="C42" s="308"/>
      <c r="D42" s="113">
        <v>6.6690066690066692</v>
      </c>
      <c r="E42" s="115">
        <v>380</v>
      </c>
      <c r="F42" s="114">
        <v>376</v>
      </c>
      <c r="G42" s="114">
        <v>381</v>
      </c>
      <c r="H42" s="114">
        <v>397</v>
      </c>
      <c r="I42" s="140">
        <v>392</v>
      </c>
      <c r="J42" s="115">
        <v>-12</v>
      </c>
      <c r="K42" s="116">
        <v>-3.0612244897959182</v>
      </c>
    </row>
    <row r="43" spans="1:11" ht="14.1" customHeight="1" x14ac:dyDescent="0.2">
      <c r="A43" s="306" t="s">
        <v>263</v>
      </c>
      <c r="B43" s="307" t="s">
        <v>264</v>
      </c>
      <c r="C43" s="308"/>
      <c r="D43" s="113">
        <v>6.3355563355563351</v>
      </c>
      <c r="E43" s="115">
        <v>361</v>
      </c>
      <c r="F43" s="114">
        <v>354</v>
      </c>
      <c r="G43" s="114">
        <v>358</v>
      </c>
      <c r="H43" s="114">
        <v>376</v>
      </c>
      <c r="I43" s="140">
        <v>370</v>
      </c>
      <c r="J43" s="115">
        <v>-9</v>
      </c>
      <c r="K43" s="116">
        <v>-2.4324324324324325</v>
      </c>
    </row>
    <row r="44" spans="1:11" ht="14.1" customHeight="1" x14ac:dyDescent="0.2">
      <c r="A44" s="306">
        <v>53</v>
      </c>
      <c r="B44" s="307" t="s">
        <v>265</v>
      </c>
      <c r="C44" s="308"/>
      <c r="D44" s="113">
        <v>2.4043524043524043</v>
      </c>
      <c r="E44" s="115">
        <v>137</v>
      </c>
      <c r="F44" s="114">
        <v>128</v>
      </c>
      <c r="G44" s="114">
        <v>150</v>
      </c>
      <c r="H44" s="114">
        <v>177</v>
      </c>
      <c r="I44" s="140">
        <v>158</v>
      </c>
      <c r="J44" s="115">
        <v>-21</v>
      </c>
      <c r="K44" s="116">
        <v>-13.291139240506329</v>
      </c>
    </row>
    <row r="45" spans="1:11" ht="14.1" customHeight="1" x14ac:dyDescent="0.2">
      <c r="A45" s="306" t="s">
        <v>266</v>
      </c>
      <c r="B45" s="307" t="s">
        <v>267</v>
      </c>
      <c r="C45" s="308"/>
      <c r="D45" s="113">
        <v>2.0709020709020711</v>
      </c>
      <c r="E45" s="115">
        <v>118</v>
      </c>
      <c r="F45" s="114">
        <v>107</v>
      </c>
      <c r="G45" s="114">
        <v>129</v>
      </c>
      <c r="H45" s="114">
        <v>155</v>
      </c>
      <c r="I45" s="140">
        <v>138</v>
      </c>
      <c r="J45" s="115">
        <v>-20</v>
      </c>
      <c r="K45" s="116">
        <v>-14.492753623188406</v>
      </c>
    </row>
    <row r="46" spans="1:11" ht="14.1" customHeight="1" x14ac:dyDescent="0.2">
      <c r="A46" s="306">
        <v>54</v>
      </c>
      <c r="B46" s="307" t="s">
        <v>268</v>
      </c>
      <c r="C46" s="308"/>
      <c r="D46" s="113">
        <v>22.165672165672166</v>
      </c>
      <c r="E46" s="115">
        <v>1263</v>
      </c>
      <c r="F46" s="114">
        <v>1315</v>
      </c>
      <c r="G46" s="114">
        <v>1308</v>
      </c>
      <c r="H46" s="114">
        <v>1321</v>
      </c>
      <c r="I46" s="140">
        <v>1439</v>
      </c>
      <c r="J46" s="115">
        <v>-176</v>
      </c>
      <c r="K46" s="116">
        <v>-12.230715774843642</v>
      </c>
    </row>
    <row r="47" spans="1:11" ht="14.1" customHeight="1" x14ac:dyDescent="0.2">
      <c r="A47" s="306">
        <v>61</v>
      </c>
      <c r="B47" s="307" t="s">
        <v>269</v>
      </c>
      <c r="C47" s="308"/>
      <c r="D47" s="113">
        <v>0.59670059670059672</v>
      </c>
      <c r="E47" s="115">
        <v>34</v>
      </c>
      <c r="F47" s="114">
        <v>41</v>
      </c>
      <c r="G47" s="114">
        <v>40</v>
      </c>
      <c r="H47" s="114">
        <v>38</v>
      </c>
      <c r="I47" s="140">
        <v>37</v>
      </c>
      <c r="J47" s="115">
        <v>-3</v>
      </c>
      <c r="K47" s="116">
        <v>-8.1081081081081088</v>
      </c>
    </row>
    <row r="48" spans="1:11" ht="14.1" customHeight="1" x14ac:dyDescent="0.2">
      <c r="A48" s="306">
        <v>62</v>
      </c>
      <c r="B48" s="307" t="s">
        <v>270</v>
      </c>
      <c r="C48" s="308"/>
      <c r="D48" s="113">
        <v>10.108810108810109</v>
      </c>
      <c r="E48" s="115">
        <v>576</v>
      </c>
      <c r="F48" s="114">
        <v>581</v>
      </c>
      <c r="G48" s="114">
        <v>598</v>
      </c>
      <c r="H48" s="114">
        <v>621</v>
      </c>
      <c r="I48" s="140">
        <v>607</v>
      </c>
      <c r="J48" s="115">
        <v>-31</v>
      </c>
      <c r="K48" s="116">
        <v>-5.1070840197693572</v>
      </c>
    </row>
    <row r="49" spans="1:11" ht="14.1" customHeight="1" x14ac:dyDescent="0.2">
      <c r="A49" s="306">
        <v>63</v>
      </c>
      <c r="B49" s="307" t="s">
        <v>271</v>
      </c>
      <c r="C49" s="308"/>
      <c r="D49" s="113">
        <v>6.4057564057564056</v>
      </c>
      <c r="E49" s="115">
        <v>365</v>
      </c>
      <c r="F49" s="114">
        <v>412</v>
      </c>
      <c r="G49" s="114">
        <v>432</v>
      </c>
      <c r="H49" s="114">
        <v>432</v>
      </c>
      <c r="I49" s="140">
        <v>396</v>
      </c>
      <c r="J49" s="115">
        <v>-31</v>
      </c>
      <c r="K49" s="116">
        <v>-7.8282828282828278</v>
      </c>
    </row>
    <row r="50" spans="1:11" ht="14.1" customHeight="1" x14ac:dyDescent="0.2">
      <c r="A50" s="306" t="s">
        <v>272</v>
      </c>
      <c r="B50" s="307" t="s">
        <v>273</v>
      </c>
      <c r="C50" s="308"/>
      <c r="D50" s="113">
        <v>0.64935064935064934</v>
      </c>
      <c r="E50" s="115">
        <v>37</v>
      </c>
      <c r="F50" s="114">
        <v>32</v>
      </c>
      <c r="G50" s="114">
        <v>36</v>
      </c>
      <c r="H50" s="114">
        <v>35</v>
      </c>
      <c r="I50" s="140">
        <v>33</v>
      </c>
      <c r="J50" s="115">
        <v>4</v>
      </c>
      <c r="K50" s="116">
        <v>12.121212121212121</v>
      </c>
    </row>
    <row r="51" spans="1:11" ht="14.1" customHeight="1" x14ac:dyDescent="0.2">
      <c r="A51" s="306" t="s">
        <v>274</v>
      </c>
      <c r="B51" s="307" t="s">
        <v>275</v>
      </c>
      <c r="C51" s="308"/>
      <c r="D51" s="113">
        <v>5.2474552474552478</v>
      </c>
      <c r="E51" s="115">
        <v>299</v>
      </c>
      <c r="F51" s="114">
        <v>353</v>
      </c>
      <c r="G51" s="114">
        <v>367</v>
      </c>
      <c r="H51" s="114">
        <v>367</v>
      </c>
      <c r="I51" s="140">
        <v>333</v>
      </c>
      <c r="J51" s="115">
        <v>-34</v>
      </c>
      <c r="K51" s="116">
        <v>-10.21021021021021</v>
      </c>
    </row>
    <row r="52" spans="1:11" ht="14.1" customHeight="1" x14ac:dyDescent="0.2">
      <c r="A52" s="306">
        <v>71</v>
      </c>
      <c r="B52" s="307" t="s">
        <v>276</v>
      </c>
      <c r="C52" s="308"/>
      <c r="D52" s="113">
        <v>12.846612846612846</v>
      </c>
      <c r="E52" s="115">
        <v>732</v>
      </c>
      <c r="F52" s="114">
        <v>735</v>
      </c>
      <c r="G52" s="114">
        <v>754</v>
      </c>
      <c r="H52" s="114">
        <v>740</v>
      </c>
      <c r="I52" s="140">
        <v>726</v>
      </c>
      <c r="J52" s="115">
        <v>6</v>
      </c>
      <c r="K52" s="116">
        <v>0.82644628099173556</v>
      </c>
    </row>
    <row r="53" spans="1:11" ht="14.1" customHeight="1" x14ac:dyDescent="0.2">
      <c r="A53" s="306" t="s">
        <v>277</v>
      </c>
      <c r="B53" s="307" t="s">
        <v>278</v>
      </c>
      <c r="C53" s="308"/>
      <c r="D53" s="113">
        <v>1.5268515268515268</v>
      </c>
      <c r="E53" s="115">
        <v>87</v>
      </c>
      <c r="F53" s="114">
        <v>83</v>
      </c>
      <c r="G53" s="114">
        <v>82</v>
      </c>
      <c r="H53" s="114">
        <v>77</v>
      </c>
      <c r="I53" s="140">
        <v>84</v>
      </c>
      <c r="J53" s="115">
        <v>3</v>
      </c>
      <c r="K53" s="116">
        <v>3.5714285714285716</v>
      </c>
    </row>
    <row r="54" spans="1:11" ht="14.1" customHeight="1" x14ac:dyDescent="0.2">
      <c r="A54" s="306" t="s">
        <v>279</v>
      </c>
      <c r="B54" s="307" t="s">
        <v>280</v>
      </c>
      <c r="C54" s="308"/>
      <c r="D54" s="113">
        <v>10.301860301860302</v>
      </c>
      <c r="E54" s="115">
        <v>587</v>
      </c>
      <c r="F54" s="114">
        <v>592</v>
      </c>
      <c r="G54" s="114">
        <v>612</v>
      </c>
      <c r="H54" s="114">
        <v>606</v>
      </c>
      <c r="I54" s="140">
        <v>584</v>
      </c>
      <c r="J54" s="115">
        <v>3</v>
      </c>
      <c r="K54" s="116">
        <v>0.51369863013698636</v>
      </c>
    </row>
    <row r="55" spans="1:11" ht="14.1" customHeight="1" x14ac:dyDescent="0.2">
      <c r="A55" s="306">
        <v>72</v>
      </c>
      <c r="B55" s="307" t="s">
        <v>281</v>
      </c>
      <c r="C55" s="308"/>
      <c r="D55" s="113">
        <v>1.6321516321516321</v>
      </c>
      <c r="E55" s="115">
        <v>93</v>
      </c>
      <c r="F55" s="114">
        <v>97</v>
      </c>
      <c r="G55" s="114">
        <v>92</v>
      </c>
      <c r="H55" s="114">
        <v>97</v>
      </c>
      <c r="I55" s="140">
        <v>97</v>
      </c>
      <c r="J55" s="115">
        <v>-4</v>
      </c>
      <c r="K55" s="116">
        <v>-4.1237113402061851</v>
      </c>
    </row>
    <row r="56" spans="1:11" ht="14.1" customHeight="1" x14ac:dyDescent="0.2">
      <c r="A56" s="306" t="s">
        <v>282</v>
      </c>
      <c r="B56" s="307" t="s">
        <v>283</v>
      </c>
      <c r="C56" s="308"/>
      <c r="D56" s="113">
        <v>0.22815022815022815</v>
      </c>
      <c r="E56" s="115">
        <v>13</v>
      </c>
      <c r="F56" s="114">
        <v>16</v>
      </c>
      <c r="G56" s="114">
        <v>15</v>
      </c>
      <c r="H56" s="114">
        <v>15</v>
      </c>
      <c r="I56" s="140">
        <v>15</v>
      </c>
      <c r="J56" s="115">
        <v>-2</v>
      </c>
      <c r="K56" s="116">
        <v>-13.333333333333334</v>
      </c>
    </row>
    <row r="57" spans="1:11" ht="14.1" customHeight="1" x14ac:dyDescent="0.2">
      <c r="A57" s="306" t="s">
        <v>284</v>
      </c>
      <c r="B57" s="307" t="s">
        <v>285</v>
      </c>
      <c r="C57" s="308"/>
      <c r="D57" s="113">
        <v>1.1056511056511056</v>
      </c>
      <c r="E57" s="115">
        <v>63</v>
      </c>
      <c r="F57" s="114">
        <v>65</v>
      </c>
      <c r="G57" s="114">
        <v>63</v>
      </c>
      <c r="H57" s="114">
        <v>65</v>
      </c>
      <c r="I57" s="140">
        <v>66</v>
      </c>
      <c r="J57" s="115">
        <v>-3</v>
      </c>
      <c r="K57" s="116">
        <v>-4.5454545454545459</v>
      </c>
    </row>
    <row r="58" spans="1:11" ht="14.1" customHeight="1" x14ac:dyDescent="0.2">
      <c r="A58" s="306">
        <v>73</v>
      </c>
      <c r="B58" s="307" t="s">
        <v>286</v>
      </c>
      <c r="C58" s="308"/>
      <c r="D58" s="113">
        <v>0.7546507546507546</v>
      </c>
      <c r="E58" s="115">
        <v>43</v>
      </c>
      <c r="F58" s="114">
        <v>41</v>
      </c>
      <c r="G58" s="114">
        <v>38</v>
      </c>
      <c r="H58" s="114">
        <v>36</v>
      </c>
      <c r="I58" s="140">
        <v>37</v>
      </c>
      <c r="J58" s="115">
        <v>6</v>
      </c>
      <c r="K58" s="116">
        <v>16.216216216216218</v>
      </c>
    </row>
    <row r="59" spans="1:11" ht="14.1" customHeight="1" x14ac:dyDescent="0.2">
      <c r="A59" s="306" t="s">
        <v>287</v>
      </c>
      <c r="B59" s="307" t="s">
        <v>288</v>
      </c>
      <c r="C59" s="308"/>
      <c r="D59" s="113">
        <v>0.54405054405054409</v>
      </c>
      <c r="E59" s="115">
        <v>31</v>
      </c>
      <c r="F59" s="114">
        <v>26</v>
      </c>
      <c r="G59" s="114">
        <v>24</v>
      </c>
      <c r="H59" s="114">
        <v>23</v>
      </c>
      <c r="I59" s="140">
        <v>26</v>
      </c>
      <c r="J59" s="115">
        <v>5</v>
      </c>
      <c r="K59" s="116">
        <v>19.23076923076923</v>
      </c>
    </row>
    <row r="60" spans="1:11" ht="14.1" customHeight="1" x14ac:dyDescent="0.2">
      <c r="A60" s="306">
        <v>81</v>
      </c>
      <c r="B60" s="307" t="s">
        <v>289</v>
      </c>
      <c r="C60" s="308"/>
      <c r="D60" s="113">
        <v>2.7027027027027026</v>
      </c>
      <c r="E60" s="115">
        <v>154</v>
      </c>
      <c r="F60" s="114">
        <v>158</v>
      </c>
      <c r="G60" s="114">
        <v>167</v>
      </c>
      <c r="H60" s="114">
        <v>165</v>
      </c>
      <c r="I60" s="140">
        <v>168</v>
      </c>
      <c r="J60" s="115">
        <v>-14</v>
      </c>
      <c r="K60" s="116">
        <v>-8.3333333333333339</v>
      </c>
    </row>
    <row r="61" spans="1:11" ht="14.1" customHeight="1" x14ac:dyDescent="0.2">
      <c r="A61" s="306" t="s">
        <v>290</v>
      </c>
      <c r="B61" s="307" t="s">
        <v>291</v>
      </c>
      <c r="C61" s="308"/>
      <c r="D61" s="113">
        <v>0.91260091260091258</v>
      </c>
      <c r="E61" s="115">
        <v>52</v>
      </c>
      <c r="F61" s="114">
        <v>59</v>
      </c>
      <c r="G61" s="114">
        <v>63</v>
      </c>
      <c r="H61" s="114">
        <v>69</v>
      </c>
      <c r="I61" s="140">
        <v>71</v>
      </c>
      <c r="J61" s="115">
        <v>-19</v>
      </c>
      <c r="K61" s="116">
        <v>-26.760563380281692</v>
      </c>
    </row>
    <row r="62" spans="1:11" ht="14.1" customHeight="1" x14ac:dyDescent="0.2">
      <c r="A62" s="306" t="s">
        <v>292</v>
      </c>
      <c r="B62" s="307" t="s">
        <v>293</v>
      </c>
      <c r="C62" s="308"/>
      <c r="D62" s="113">
        <v>0.85995085995085996</v>
      </c>
      <c r="E62" s="115">
        <v>49</v>
      </c>
      <c r="F62" s="114">
        <v>47</v>
      </c>
      <c r="G62" s="114">
        <v>49</v>
      </c>
      <c r="H62" s="114">
        <v>44</v>
      </c>
      <c r="I62" s="140">
        <v>44</v>
      </c>
      <c r="J62" s="115">
        <v>5</v>
      </c>
      <c r="K62" s="116">
        <v>11.363636363636363</v>
      </c>
    </row>
    <row r="63" spans="1:11" ht="14.1" customHeight="1" x14ac:dyDescent="0.2">
      <c r="A63" s="306"/>
      <c r="B63" s="307" t="s">
        <v>294</v>
      </c>
      <c r="C63" s="308"/>
      <c r="D63" s="113">
        <v>0.61425061425061422</v>
      </c>
      <c r="E63" s="115">
        <v>35</v>
      </c>
      <c r="F63" s="114">
        <v>32</v>
      </c>
      <c r="G63" s="114">
        <v>34</v>
      </c>
      <c r="H63" s="114">
        <v>29</v>
      </c>
      <c r="I63" s="140">
        <v>30</v>
      </c>
      <c r="J63" s="115">
        <v>5</v>
      </c>
      <c r="K63" s="116">
        <v>16.666666666666668</v>
      </c>
    </row>
    <row r="64" spans="1:11" ht="14.1" customHeight="1" x14ac:dyDescent="0.2">
      <c r="A64" s="306" t="s">
        <v>295</v>
      </c>
      <c r="B64" s="307" t="s">
        <v>296</v>
      </c>
      <c r="C64" s="308"/>
      <c r="D64" s="113">
        <v>0.10530010530010531</v>
      </c>
      <c r="E64" s="115">
        <v>6</v>
      </c>
      <c r="F64" s="114">
        <v>5</v>
      </c>
      <c r="G64" s="114">
        <v>5</v>
      </c>
      <c r="H64" s="114">
        <v>5</v>
      </c>
      <c r="I64" s="140">
        <v>5</v>
      </c>
      <c r="J64" s="115">
        <v>1</v>
      </c>
      <c r="K64" s="116">
        <v>20</v>
      </c>
    </row>
    <row r="65" spans="1:11" ht="14.1" customHeight="1" x14ac:dyDescent="0.2">
      <c r="A65" s="306" t="s">
        <v>297</v>
      </c>
      <c r="B65" s="307" t="s">
        <v>298</v>
      </c>
      <c r="C65" s="308"/>
      <c r="D65" s="113">
        <v>0.5791505791505791</v>
      </c>
      <c r="E65" s="115">
        <v>33</v>
      </c>
      <c r="F65" s="114">
        <v>36</v>
      </c>
      <c r="G65" s="114">
        <v>38</v>
      </c>
      <c r="H65" s="114">
        <v>37</v>
      </c>
      <c r="I65" s="140">
        <v>39</v>
      </c>
      <c r="J65" s="115">
        <v>-6</v>
      </c>
      <c r="K65" s="116">
        <v>-15.384615384615385</v>
      </c>
    </row>
    <row r="66" spans="1:11" ht="14.1" customHeight="1" x14ac:dyDescent="0.2">
      <c r="A66" s="306">
        <v>82</v>
      </c>
      <c r="B66" s="307" t="s">
        <v>299</v>
      </c>
      <c r="C66" s="308"/>
      <c r="D66" s="113">
        <v>1.6146016146016147</v>
      </c>
      <c r="E66" s="115">
        <v>92</v>
      </c>
      <c r="F66" s="114">
        <v>101</v>
      </c>
      <c r="G66" s="114">
        <v>104</v>
      </c>
      <c r="H66" s="114">
        <v>99</v>
      </c>
      <c r="I66" s="140">
        <v>95</v>
      </c>
      <c r="J66" s="115">
        <v>-3</v>
      </c>
      <c r="K66" s="116">
        <v>-3.1578947368421053</v>
      </c>
    </row>
    <row r="67" spans="1:11" ht="14.1" customHeight="1" x14ac:dyDescent="0.2">
      <c r="A67" s="306" t="s">
        <v>300</v>
      </c>
      <c r="B67" s="307" t="s">
        <v>301</v>
      </c>
      <c r="C67" s="308"/>
      <c r="D67" s="113">
        <v>0.52650052650052648</v>
      </c>
      <c r="E67" s="115">
        <v>30</v>
      </c>
      <c r="F67" s="114">
        <v>30</v>
      </c>
      <c r="G67" s="114">
        <v>31</v>
      </c>
      <c r="H67" s="114">
        <v>29</v>
      </c>
      <c r="I67" s="140">
        <v>34</v>
      </c>
      <c r="J67" s="115">
        <v>-4</v>
      </c>
      <c r="K67" s="116">
        <v>-11.764705882352942</v>
      </c>
    </row>
    <row r="68" spans="1:11" ht="14.1" customHeight="1" x14ac:dyDescent="0.2">
      <c r="A68" s="306" t="s">
        <v>302</v>
      </c>
      <c r="B68" s="307" t="s">
        <v>303</v>
      </c>
      <c r="C68" s="308"/>
      <c r="D68" s="113">
        <v>0.63180063180063184</v>
      </c>
      <c r="E68" s="115">
        <v>36</v>
      </c>
      <c r="F68" s="114">
        <v>44</v>
      </c>
      <c r="G68" s="114">
        <v>45</v>
      </c>
      <c r="H68" s="114">
        <v>45</v>
      </c>
      <c r="I68" s="140">
        <v>39</v>
      </c>
      <c r="J68" s="115">
        <v>-3</v>
      </c>
      <c r="K68" s="116">
        <v>-7.6923076923076925</v>
      </c>
    </row>
    <row r="69" spans="1:11" ht="14.1" customHeight="1" x14ac:dyDescent="0.2">
      <c r="A69" s="306">
        <v>83</v>
      </c>
      <c r="B69" s="307" t="s">
        <v>304</v>
      </c>
      <c r="C69" s="308"/>
      <c r="D69" s="113">
        <v>1.9305019305019304</v>
      </c>
      <c r="E69" s="115">
        <v>110</v>
      </c>
      <c r="F69" s="114">
        <v>113</v>
      </c>
      <c r="G69" s="114">
        <v>117</v>
      </c>
      <c r="H69" s="114">
        <v>124</v>
      </c>
      <c r="I69" s="140">
        <v>119</v>
      </c>
      <c r="J69" s="115">
        <v>-9</v>
      </c>
      <c r="K69" s="116">
        <v>-7.5630252100840334</v>
      </c>
    </row>
    <row r="70" spans="1:11" ht="14.1" customHeight="1" x14ac:dyDescent="0.2">
      <c r="A70" s="306" t="s">
        <v>305</v>
      </c>
      <c r="B70" s="307" t="s">
        <v>306</v>
      </c>
      <c r="C70" s="308"/>
      <c r="D70" s="113">
        <v>1.2811512811512811</v>
      </c>
      <c r="E70" s="115">
        <v>73</v>
      </c>
      <c r="F70" s="114">
        <v>74</v>
      </c>
      <c r="G70" s="114">
        <v>74</v>
      </c>
      <c r="H70" s="114">
        <v>78</v>
      </c>
      <c r="I70" s="140">
        <v>73</v>
      </c>
      <c r="J70" s="115">
        <v>0</v>
      </c>
      <c r="K70" s="116">
        <v>0</v>
      </c>
    </row>
    <row r="71" spans="1:11" ht="14.1" customHeight="1" x14ac:dyDescent="0.2">
      <c r="A71" s="306"/>
      <c r="B71" s="307" t="s">
        <v>307</v>
      </c>
      <c r="C71" s="308"/>
      <c r="D71" s="113">
        <v>0.7546507546507546</v>
      </c>
      <c r="E71" s="115">
        <v>43</v>
      </c>
      <c r="F71" s="114">
        <v>43</v>
      </c>
      <c r="G71" s="114">
        <v>45</v>
      </c>
      <c r="H71" s="114">
        <v>48</v>
      </c>
      <c r="I71" s="140">
        <v>46</v>
      </c>
      <c r="J71" s="115">
        <v>-3</v>
      </c>
      <c r="K71" s="116">
        <v>-6.5217391304347823</v>
      </c>
    </row>
    <row r="72" spans="1:11" ht="14.1" customHeight="1" x14ac:dyDescent="0.2">
      <c r="A72" s="306">
        <v>84</v>
      </c>
      <c r="B72" s="307" t="s">
        <v>308</v>
      </c>
      <c r="C72" s="308"/>
      <c r="D72" s="113">
        <v>0.5791505791505791</v>
      </c>
      <c r="E72" s="115">
        <v>33</v>
      </c>
      <c r="F72" s="114">
        <v>28</v>
      </c>
      <c r="G72" s="114">
        <v>29</v>
      </c>
      <c r="H72" s="114">
        <v>29</v>
      </c>
      <c r="I72" s="140">
        <v>30</v>
      </c>
      <c r="J72" s="115">
        <v>3</v>
      </c>
      <c r="K72" s="116">
        <v>10</v>
      </c>
    </row>
    <row r="73" spans="1:11" ht="14.1" customHeight="1" x14ac:dyDescent="0.2">
      <c r="A73" s="306" t="s">
        <v>309</v>
      </c>
      <c r="B73" s="307" t="s">
        <v>310</v>
      </c>
      <c r="C73" s="308"/>
      <c r="D73" s="113">
        <v>0.10530010530010531</v>
      </c>
      <c r="E73" s="115">
        <v>6</v>
      </c>
      <c r="F73" s="114">
        <v>3</v>
      </c>
      <c r="G73" s="114">
        <v>5</v>
      </c>
      <c r="H73" s="114">
        <v>5</v>
      </c>
      <c r="I73" s="140">
        <v>5</v>
      </c>
      <c r="J73" s="115">
        <v>1</v>
      </c>
      <c r="K73" s="116">
        <v>20</v>
      </c>
    </row>
    <row r="74" spans="1:11" ht="14.1" customHeight="1" x14ac:dyDescent="0.2">
      <c r="A74" s="306" t="s">
        <v>311</v>
      </c>
      <c r="B74" s="307" t="s">
        <v>312</v>
      </c>
      <c r="C74" s="308"/>
      <c r="D74" s="113">
        <v>8.7750087750087746E-2</v>
      </c>
      <c r="E74" s="115">
        <v>5</v>
      </c>
      <c r="F74" s="114">
        <v>3</v>
      </c>
      <c r="G74" s="114">
        <v>3</v>
      </c>
      <c r="H74" s="114">
        <v>3</v>
      </c>
      <c r="I74" s="140">
        <v>3</v>
      </c>
      <c r="J74" s="115">
        <v>2</v>
      </c>
      <c r="K74" s="116">
        <v>66.666666666666671</v>
      </c>
    </row>
    <row r="75" spans="1:11" ht="14.1" customHeight="1" x14ac:dyDescent="0.2">
      <c r="A75" s="306" t="s">
        <v>313</v>
      </c>
      <c r="B75" s="307" t="s">
        <v>314</v>
      </c>
      <c r="C75" s="308"/>
      <c r="D75" s="113">
        <v>0</v>
      </c>
      <c r="E75" s="115">
        <v>0</v>
      </c>
      <c r="F75" s="114">
        <v>0</v>
      </c>
      <c r="G75" s="114">
        <v>0</v>
      </c>
      <c r="H75" s="114">
        <v>0</v>
      </c>
      <c r="I75" s="140">
        <v>0</v>
      </c>
      <c r="J75" s="115">
        <v>0</v>
      </c>
      <c r="K75" s="116">
        <v>0</v>
      </c>
    </row>
    <row r="76" spans="1:11" ht="14.1" customHeight="1" x14ac:dyDescent="0.2">
      <c r="A76" s="306">
        <v>91</v>
      </c>
      <c r="B76" s="307" t="s">
        <v>315</v>
      </c>
      <c r="C76" s="308"/>
      <c r="D76" s="113" t="s">
        <v>513</v>
      </c>
      <c r="E76" s="115" t="s">
        <v>513</v>
      </c>
      <c r="F76" s="114" t="s">
        <v>513</v>
      </c>
      <c r="G76" s="114">
        <v>3</v>
      </c>
      <c r="H76" s="114" t="s">
        <v>513</v>
      </c>
      <c r="I76" s="140">
        <v>3</v>
      </c>
      <c r="J76" s="115" t="s">
        <v>513</v>
      </c>
      <c r="K76" s="116" t="s">
        <v>513</v>
      </c>
    </row>
    <row r="77" spans="1:11" ht="14.1" customHeight="1" x14ac:dyDescent="0.2">
      <c r="A77" s="306">
        <v>92</v>
      </c>
      <c r="B77" s="307" t="s">
        <v>316</v>
      </c>
      <c r="C77" s="308"/>
      <c r="D77" s="113">
        <v>0.19305019305019305</v>
      </c>
      <c r="E77" s="115">
        <v>11</v>
      </c>
      <c r="F77" s="114">
        <v>10</v>
      </c>
      <c r="G77" s="114">
        <v>11</v>
      </c>
      <c r="H77" s="114" t="s">
        <v>513</v>
      </c>
      <c r="I77" s="140">
        <v>5</v>
      </c>
      <c r="J77" s="115">
        <v>6</v>
      </c>
      <c r="K77" s="116">
        <v>120</v>
      </c>
    </row>
    <row r="78" spans="1:11" ht="14.1" customHeight="1" x14ac:dyDescent="0.2">
      <c r="A78" s="306">
        <v>93</v>
      </c>
      <c r="B78" s="307" t="s">
        <v>317</v>
      </c>
      <c r="C78" s="308"/>
      <c r="D78" s="113">
        <v>0.15795015795015796</v>
      </c>
      <c r="E78" s="115">
        <v>9</v>
      </c>
      <c r="F78" s="114" t="s">
        <v>513</v>
      </c>
      <c r="G78" s="114">
        <v>7</v>
      </c>
      <c r="H78" s="114">
        <v>9</v>
      </c>
      <c r="I78" s="140">
        <v>9</v>
      </c>
      <c r="J78" s="115">
        <v>0</v>
      </c>
      <c r="K78" s="116">
        <v>0</v>
      </c>
    </row>
    <row r="79" spans="1:11" ht="14.1" customHeight="1" x14ac:dyDescent="0.2">
      <c r="A79" s="306">
        <v>94</v>
      </c>
      <c r="B79" s="307" t="s">
        <v>318</v>
      </c>
      <c r="C79" s="308"/>
      <c r="D79" s="113">
        <v>0.17550017550017549</v>
      </c>
      <c r="E79" s="115">
        <v>10</v>
      </c>
      <c r="F79" s="114">
        <v>10</v>
      </c>
      <c r="G79" s="114">
        <v>11</v>
      </c>
      <c r="H79" s="114">
        <v>11</v>
      </c>
      <c r="I79" s="140">
        <v>9</v>
      </c>
      <c r="J79" s="115">
        <v>1</v>
      </c>
      <c r="K79" s="116">
        <v>11.111111111111111</v>
      </c>
    </row>
    <row r="80" spans="1:11" ht="14.1" customHeight="1" x14ac:dyDescent="0.2">
      <c r="A80" s="306" t="s">
        <v>319</v>
      </c>
      <c r="B80" s="307" t="s">
        <v>320</v>
      </c>
      <c r="C80" s="308"/>
      <c r="D80" s="113">
        <v>0</v>
      </c>
      <c r="E80" s="115">
        <v>0</v>
      </c>
      <c r="F80" s="114">
        <v>0</v>
      </c>
      <c r="G80" s="114">
        <v>0</v>
      </c>
      <c r="H80" s="114">
        <v>0</v>
      </c>
      <c r="I80" s="140">
        <v>0</v>
      </c>
      <c r="J80" s="115">
        <v>0</v>
      </c>
      <c r="K80" s="116">
        <v>0</v>
      </c>
    </row>
    <row r="81" spans="1:11" ht="14.1" customHeight="1" x14ac:dyDescent="0.2">
      <c r="A81" s="310" t="s">
        <v>321</v>
      </c>
      <c r="B81" s="311" t="s">
        <v>333</v>
      </c>
      <c r="C81" s="312"/>
      <c r="D81" s="125">
        <v>1.8954018954018954</v>
      </c>
      <c r="E81" s="143">
        <v>108</v>
      </c>
      <c r="F81" s="144">
        <v>103</v>
      </c>
      <c r="G81" s="144">
        <v>105</v>
      </c>
      <c r="H81" s="144">
        <v>117</v>
      </c>
      <c r="I81" s="145">
        <v>112</v>
      </c>
      <c r="J81" s="143">
        <v>-4</v>
      </c>
      <c r="K81" s="146">
        <v>-3.5714285714285716</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18" t="s">
        <v>323</v>
      </c>
      <c r="B85" s="618"/>
      <c r="C85" s="618"/>
      <c r="D85" s="618"/>
      <c r="E85" s="618"/>
      <c r="F85" s="618"/>
      <c r="G85" s="618"/>
      <c r="H85" s="618"/>
      <c r="I85" s="618"/>
      <c r="J85" s="618"/>
      <c r="K85" s="618"/>
    </row>
    <row r="86" spans="1:11" ht="18" customHeight="1" x14ac:dyDescent="0.2">
      <c r="A86" s="618"/>
      <c r="B86" s="618"/>
      <c r="C86" s="618"/>
      <c r="D86" s="618"/>
      <c r="E86" s="618"/>
      <c r="F86" s="618"/>
      <c r="G86" s="618"/>
      <c r="H86" s="618"/>
      <c r="I86" s="618"/>
      <c r="J86" s="618"/>
      <c r="K86" s="618"/>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heetViews>
  <sheetFormatPr baseColWidth="10" defaultColWidth="7.75" defaultRowHeight="15.95" customHeight="1" x14ac:dyDescent="0.2"/>
  <cols>
    <col min="1" max="1" width="3.625" style="402" customWidth="1"/>
    <col min="2" max="2" width="3.125" style="403" customWidth="1"/>
    <col min="3" max="3" width="3.25" style="402" customWidth="1"/>
    <col min="4" max="4" width="5.625" style="403" customWidth="1"/>
    <col min="5" max="5" width="15.5" style="403" customWidth="1"/>
    <col min="6" max="11" width="8.5" style="404" customWidth="1"/>
    <col min="12" max="12" width="7.625" style="405"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32" t="s">
        <v>334</v>
      </c>
      <c r="B3" s="632"/>
      <c r="C3" s="632"/>
      <c r="D3" s="632"/>
      <c r="E3" s="632"/>
      <c r="F3" s="632"/>
      <c r="G3" s="632"/>
      <c r="H3" s="632"/>
      <c r="I3" s="632"/>
      <c r="J3" s="632"/>
      <c r="K3" s="632"/>
      <c r="L3" s="63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33" t="s">
        <v>335</v>
      </c>
      <c r="B5" s="633"/>
      <c r="C5" s="633"/>
      <c r="D5" s="633"/>
      <c r="E5" s="336"/>
      <c r="F5" s="336"/>
      <c r="G5" s="336"/>
      <c r="H5" s="336"/>
      <c r="I5" s="337"/>
      <c r="J5" s="337"/>
      <c r="K5" s="336"/>
      <c r="L5" s="336"/>
    </row>
    <row r="6" spans="1:17" s="94" customFormat="1" ht="11.25" customHeight="1" x14ac:dyDescent="0.2">
      <c r="A6" s="338"/>
      <c r="B6" s="338"/>
      <c r="C6" s="338"/>
      <c r="D6" s="338"/>
      <c r="E6" s="336"/>
      <c r="F6" s="336"/>
      <c r="G6" s="336"/>
      <c r="H6" s="336"/>
      <c r="I6" s="337"/>
      <c r="J6" s="337"/>
      <c r="K6" s="336"/>
      <c r="L6" s="336"/>
    </row>
    <row r="7" spans="1:17" s="91" customFormat="1" ht="12" customHeight="1" x14ac:dyDescent="0.2">
      <c r="A7" s="634" t="s">
        <v>336</v>
      </c>
      <c r="B7" s="634"/>
      <c r="C7" s="634"/>
      <c r="D7" s="634"/>
      <c r="E7" s="634"/>
      <c r="F7" s="637" t="s">
        <v>104</v>
      </c>
      <c r="G7" s="638"/>
      <c r="H7" s="638"/>
      <c r="I7" s="638"/>
      <c r="J7" s="638"/>
      <c r="K7" s="638"/>
      <c r="L7" s="639"/>
      <c r="M7" s="96"/>
      <c r="N7" s="96"/>
      <c r="O7" s="96"/>
      <c r="P7" s="96"/>
      <c r="Q7" s="96"/>
    </row>
    <row r="8" spans="1:17" ht="21.75" customHeight="1" x14ac:dyDescent="0.2">
      <c r="A8" s="634"/>
      <c r="B8" s="634"/>
      <c r="C8" s="634"/>
      <c r="D8" s="634"/>
      <c r="E8" s="634"/>
      <c r="F8" s="640" t="s">
        <v>335</v>
      </c>
      <c r="G8" s="640" t="s">
        <v>337</v>
      </c>
      <c r="H8" s="640" t="s">
        <v>338</v>
      </c>
      <c r="I8" s="640" t="s">
        <v>339</v>
      </c>
      <c r="J8" s="640" t="s">
        <v>340</v>
      </c>
      <c r="K8" s="642" t="s">
        <v>341</v>
      </c>
      <c r="L8" s="643"/>
    </row>
    <row r="9" spans="1:17" ht="12" customHeight="1" x14ac:dyDescent="0.2">
      <c r="A9" s="634"/>
      <c r="B9" s="634"/>
      <c r="C9" s="634"/>
      <c r="D9" s="634"/>
      <c r="E9" s="634"/>
      <c r="F9" s="641"/>
      <c r="G9" s="641"/>
      <c r="H9" s="641"/>
      <c r="I9" s="641"/>
      <c r="J9" s="641"/>
      <c r="K9" s="339" t="s">
        <v>102</v>
      </c>
      <c r="L9" s="340" t="s">
        <v>342</v>
      </c>
    </row>
    <row r="10" spans="1:17" ht="12" customHeight="1" x14ac:dyDescent="0.2">
      <c r="A10" s="635"/>
      <c r="B10" s="635"/>
      <c r="C10" s="635"/>
      <c r="D10" s="635"/>
      <c r="E10" s="636"/>
      <c r="F10" s="341">
        <v>1</v>
      </c>
      <c r="G10" s="342">
        <v>2</v>
      </c>
      <c r="H10" s="342">
        <v>3</v>
      </c>
      <c r="I10" s="342">
        <v>4</v>
      </c>
      <c r="J10" s="342">
        <v>5</v>
      </c>
      <c r="K10" s="342">
        <v>6</v>
      </c>
      <c r="L10" s="342">
        <v>7</v>
      </c>
      <c r="M10" s="101"/>
    </row>
    <row r="11" spans="1:17" s="110" customFormat="1" ht="27.75" customHeight="1" x14ac:dyDescent="0.2">
      <c r="A11" s="620" t="s">
        <v>343</v>
      </c>
      <c r="B11" s="621"/>
      <c r="C11" s="621"/>
      <c r="D11" s="621"/>
      <c r="E11" s="622"/>
      <c r="F11" s="343"/>
      <c r="G11" s="343"/>
      <c r="H11" s="343"/>
      <c r="I11" s="343"/>
      <c r="J11" s="344"/>
      <c r="K11" s="343"/>
      <c r="L11" s="344"/>
    </row>
    <row r="12" spans="1:17" s="110" customFormat="1" ht="15.75" customHeight="1" x14ac:dyDescent="0.2">
      <c r="A12" s="345" t="s">
        <v>104</v>
      </c>
      <c r="B12" s="346"/>
      <c r="C12" s="347"/>
      <c r="D12" s="347"/>
      <c r="E12" s="348"/>
      <c r="F12" s="536">
        <v>2349</v>
      </c>
      <c r="G12" s="536">
        <v>2580</v>
      </c>
      <c r="H12" s="536">
        <v>3148</v>
      </c>
      <c r="I12" s="536">
        <v>2539</v>
      </c>
      <c r="J12" s="537">
        <v>2907</v>
      </c>
      <c r="K12" s="538">
        <v>-558</v>
      </c>
      <c r="L12" s="349">
        <v>-19.195046439628484</v>
      </c>
    </row>
    <row r="13" spans="1:17" s="110" customFormat="1" ht="15" customHeight="1" x14ac:dyDescent="0.2">
      <c r="A13" s="350" t="s">
        <v>344</v>
      </c>
      <c r="B13" s="351" t="s">
        <v>345</v>
      </c>
      <c r="C13" s="347"/>
      <c r="D13" s="347"/>
      <c r="E13" s="348"/>
      <c r="F13" s="536">
        <v>1328</v>
      </c>
      <c r="G13" s="536">
        <v>1565</v>
      </c>
      <c r="H13" s="536">
        <v>1794</v>
      </c>
      <c r="I13" s="536">
        <v>1589</v>
      </c>
      <c r="J13" s="537">
        <v>1646</v>
      </c>
      <c r="K13" s="538">
        <v>-318</v>
      </c>
      <c r="L13" s="349">
        <v>-19.319562575941678</v>
      </c>
    </row>
    <row r="14" spans="1:17" s="110" customFormat="1" ht="22.5" customHeight="1" x14ac:dyDescent="0.2">
      <c r="A14" s="350"/>
      <c r="B14" s="351" t="s">
        <v>346</v>
      </c>
      <c r="C14" s="347"/>
      <c r="D14" s="347"/>
      <c r="E14" s="348"/>
      <c r="F14" s="536">
        <v>1021</v>
      </c>
      <c r="G14" s="536">
        <v>1015</v>
      </c>
      <c r="H14" s="536">
        <v>1354</v>
      </c>
      <c r="I14" s="536">
        <v>950</v>
      </c>
      <c r="J14" s="537">
        <v>1261</v>
      </c>
      <c r="K14" s="538">
        <v>-240</v>
      </c>
      <c r="L14" s="349">
        <v>-19.032513877874703</v>
      </c>
    </row>
    <row r="15" spans="1:17" s="110" customFormat="1" ht="15" customHeight="1" x14ac:dyDescent="0.2">
      <c r="A15" s="350" t="s">
        <v>347</v>
      </c>
      <c r="B15" s="351" t="s">
        <v>108</v>
      </c>
      <c r="C15" s="347"/>
      <c r="D15" s="347"/>
      <c r="E15" s="348"/>
      <c r="F15" s="536">
        <v>417</v>
      </c>
      <c r="G15" s="536">
        <v>366</v>
      </c>
      <c r="H15" s="536">
        <v>1016</v>
      </c>
      <c r="I15" s="536">
        <v>389</v>
      </c>
      <c r="J15" s="537">
        <v>459</v>
      </c>
      <c r="K15" s="538">
        <v>-42</v>
      </c>
      <c r="L15" s="349">
        <v>-9.1503267973856204</v>
      </c>
    </row>
    <row r="16" spans="1:17" s="110" customFormat="1" ht="15" customHeight="1" x14ac:dyDescent="0.2">
      <c r="A16" s="350"/>
      <c r="B16" s="351" t="s">
        <v>109</v>
      </c>
      <c r="C16" s="347"/>
      <c r="D16" s="347"/>
      <c r="E16" s="348"/>
      <c r="F16" s="536">
        <v>1576</v>
      </c>
      <c r="G16" s="536">
        <v>1731</v>
      </c>
      <c r="H16" s="536">
        <v>1820</v>
      </c>
      <c r="I16" s="536">
        <v>1777</v>
      </c>
      <c r="J16" s="537">
        <v>2023</v>
      </c>
      <c r="K16" s="538">
        <v>-447</v>
      </c>
      <c r="L16" s="349">
        <v>-22.095897182402371</v>
      </c>
    </row>
    <row r="17" spans="1:12" s="110" customFormat="1" ht="15" customHeight="1" x14ac:dyDescent="0.2">
      <c r="A17" s="350"/>
      <c r="B17" s="351" t="s">
        <v>110</v>
      </c>
      <c r="C17" s="347"/>
      <c r="D17" s="347"/>
      <c r="E17" s="348"/>
      <c r="F17" s="536">
        <v>321</v>
      </c>
      <c r="G17" s="536">
        <v>456</v>
      </c>
      <c r="H17" s="536">
        <v>291</v>
      </c>
      <c r="I17" s="536">
        <v>352</v>
      </c>
      <c r="J17" s="537">
        <v>394</v>
      </c>
      <c r="K17" s="538">
        <v>-73</v>
      </c>
      <c r="L17" s="349">
        <v>-18.527918781725887</v>
      </c>
    </row>
    <row r="18" spans="1:12" s="110" customFormat="1" ht="15" customHeight="1" x14ac:dyDescent="0.2">
      <c r="A18" s="350"/>
      <c r="B18" s="351" t="s">
        <v>111</v>
      </c>
      <c r="C18" s="347"/>
      <c r="D18" s="347"/>
      <c r="E18" s="348"/>
      <c r="F18" s="536">
        <v>35</v>
      </c>
      <c r="G18" s="536">
        <v>27</v>
      </c>
      <c r="H18" s="536">
        <v>21</v>
      </c>
      <c r="I18" s="536">
        <v>21</v>
      </c>
      <c r="J18" s="537">
        <v>31</v>
      </c>
      <c r="K18" s="538">
        <v>4</v>
      </c>
      <c r="L18" s="349">
        <v>12.903225806451612</v>
      </c>
    </row>
    <row r="19" spans="1:12" s="110" customFormat="1" ht="15" customHeight="1" x14ac:dyDescent="0.2">
      <c r="A19" s="118" t="s">
        <v>113</v>
      </c>
      <c r="B19" s="119" t="s">
        <v>181</v>
      </c>
      <c r="C19" s="347"/>
      <c r="D19" s="347"/>
      <c r="E19" s="348"/>
      <c r="F19" s="536">
        <v>1651</v>
      </c>
      <c r="G19" s="536">
        <v>1981</v>
      </c>
      <c r="H19" s="536">
        <v>2391</v>
      </c>
      <c r="I19" s="536">
        <v>1894</v>
      </c>
      <c r="J19" s="537">
        <v>2078</v>
      </c>
      <c r="K19" s="538">
        <v>-427</v>
      </c>
      <c r="L19" s="349">
        <v>-20.548604427333974</v>
      </c>
    </row>
    <row r="20" spans="1:12" s="110" customFormat="1" ht="15" customHeight="1" x14ac:dyDescent="0.2">
      <c r="A20" s="118"/>
      <c r="B20" s="119" t="s">
        <v>182</v>
      </c>
      <c r="C20" s="347"/>
      <c r="D20" s="347"/>
      <c r="E20" s="348"/>
      <c r="F20" s="536">
        <v>698</v>
      </c>
      <c r="G20" s="536">
        <v>599</v>
      </c>
      <c r="H20" s="536">
        <v>757</v>
      </c>
      <c r="I20" s="536">
        <v>645</v>
      </c>
      <c r="J20" s="537">
        <v>829</v>
      </c>
      <c r="K20" s="538">
        <v>-131</v>
      </c>
      <c r="L20" s="349">
        <v>-15.802171290711701</v>
      </c>
    </row>
    <row r="21" spans="1:12" s="110" customFormat="1" ht="15" customHeight="1" x14ac:dyDescent="0.2">
      <c r="A21" s="118" t="s">
        <v>113</v>
      </c>
      <c r="B21" s="119" t="s">
        <v>116</v>
      </c>
      <c r="C21" s="347"/>
      <c r="D21" s="347"/>
      <c r="E21" s="348"/>
      <c r="F21" s="536">
        <v>1930</v>
      </c>
      <c r="G21" s="536">
        <v>2303</v>
      </c>
      <c r="H21" s="536">
        <v>2716</v>
      </c>
      <c r="I21" s="536">
        <v>2118</v>
      </c>
      <c r="J21" s="537">
        <v>2448</v>
      </c>
      <c r="K21" s="538">
        <v>-518</v>
      </c>
      <c r="L21" s="349">
        <v>-21.16013071895425</v>
      </c>
    </row>
    <row r="22" spans="1:12" s="110" customFormat="1" ht="15" customHeight="1" x14ac:dyDescent="0.2">
      <c r="A22" s="118"/>
      <c r="B22" s="119" t="s">
        <v>117</v>
      </c>
      <c r="C22" s="347"/>
      <c r="D22" s="347"/>
      <c r="E22" s="348"/>
      <c r="F22" s="536">
        <v>419</v>
      </c>
      <c r="G22" s="536">
        <v>277</v>
      </c>
      <c r="H22" s="536">
        <v>430</v>
      </c>
      <c r="I22" s="536">
        <v>421</v>
      </c>
      <c r="J22" s="537">
        <v>458</v>
      </c>
      <c r="K22" s="538">
        <v>-39</v>
      </c>
      <c r="L22" s="349">
        <v>-8.5152838427947604</v>
      </c>
    </row>
    <row r="23" spans="1:12" s="110" customFormat="1" ht="15" customHeight="1" x14ac:dyDescent="0.2">
      <c r="A23" s="352" t="s">
        <v>347</v>
      </c>
      <c r="B23" s="353" t="s">
        <v>193</v>
      </c>
      <c r="C23" s="354"/>
      <c r="D23" s="354"/>
      <c r="E23" s="355"/>
      <c r="F23" s="539">
        <v>15</v>
      </c>
      <c r="G23" s="539">
        <v>67</v>
      </c>
      <c r="H23" s="539">
        <v>509</v>
      </c>
      <c r="I23" s="539">
        <v>24</v>
      </c>
      <c r="J23" s="540">
        <v>26</v>
      </c>
      <c r="K23" s="541">
        <v>-11</v>
      </c>
      <c r="L23" s="356">
        <v>-42.307692307692307</v>
      </c>
    </row>
    <row r="24" spans="1:12" s="110" customFormat="1" ht="15" customHeight="1" x14ac:dyDescent="0.2">
      <c r="A24" s="623" t="s">
        <v>348</v>
      </c>
      <c r="B24" s="624"/>
      <c r="C24" s="624"/>
      <c r="D24" s="624"/>
      <c r="E24" s="625"/>
      <c r="F24" s="357"/>
      <c r="G24" s="357"/>
      <c r="H24" s="357"/>
      <c r="I24" s="357"/>
      <c r="J24" s="357"/>
      <c r="K24" s="358"/>
      <c r="L24" s="359"/>
    </row>
    <row r="25" spans="1:12" s="110" customFormat="1" ht="15" customHeight="1" x14ac:dyDescent="0.2">
      <c r="A25" s="360" t="s">
        <v>104</v>
      </c>
      <c r="B25" s="361"/>
      <c r="C25" s="362"/>
      <c r="D25" s="362"/>
      <c r="E25" s="363"/>
      <c r="F25" s="542">
        <v>30.7</v>
      </c>
      <c r="G25" s="542">
        <v>22.3</v>
      </c>
      <c r="H25" s="542">
        <v>34</v>
      </c>
      <c r="I25" s="542">
        <v>33.700000000000003</v>
      </c>
      <c r="J25" s="542">
        <v>32.799999999999997</v>
      </c>
      <c r="K25" s="543" t="s">
        <v>349</v>
      </c>
      <c r="L25" s="364">
        <v>-2.0999999999999979</v>
      </c>
    </row>
    <row r="26" spans="1:12" s="110" customFormat="1" ht="15" customHeight="1" x14ac:dyDescent="0.2">
      <c r="A26" s="365" t="s">
        <v>105</v>
      </c>
      <c r="B26" s="366" t="s">
        <v>345</v>
      </c>
      <c r="C26" s="362"/>
      <c r="D26" s="362"/>
      <c r="E26" s="363"/>
      <c r="F26" s="542">
        <v>29</v>
      </c>
      <c r="G26" s="542">
        <v>18.399999999999999</v>
      </c>
      <c r="H26" s="542">
        <v>32.299999999999997</v>
      </c>
      <c r="I26" s="542">
        <v>32.200000000000003</v>
      </c>
      <c r="J26" s="544">
        <v>31.5</v>
      </c>
      <c r="K26" s="543" t="s">
        <v>349</v>
      </c>
      <c r="L26" s="364">
        <v>-2.5</v>
      </c>
    </row>
    <row r="27" spans="1:12" s="110" customFormat="1" ht="15" customHeight="1" x14ac:dyDescent="0.2">
      <c r="A27" s="365"/>
      <c r="B27" s="366" t="s">
        <v>346</v>
      </c>
      <c r="C27" s="362"/>
      <c r="D27" s="362"/>
      <c r="E27" s="363"/>
      <c r="F27" s="542">
        <v>33</v>
      </c>
      <c r="G27" s="542">
        <v>28.2</v>
      </c>
      <c r="H27" s="542">
        <v>36.200000000000003</v>
      </c>
      <c r="I27" s="542">
        <v>36.1</v>
      </c>
      <c r="J27" s="542">
        <v>34.5</v>
      </c>
      <c r="K27" s="543" t="s">
        <v>349</v>
      </c>
      <c r="L27" s="364">
        <v>-1.5</v>
      </c>
    </row>
    <row r="28" spans="1:12" s="110" customFormat="1" ht="15" customHeight="1" x14ac:dyDescent="0.2">
      <c r="A28" s="365" t="s">
        <v>113</v>
      </c>
      <c r="B28" s="366" t="s">
        <v>108</v>
      </c>
      <c r="C28" s="362"/>
      <c r="D28" s="362"/>
      <c r="E28" s="363"/>
      <c r="F28" s="542">
        <v>45.2</v>
      </c>
      <c r="G28" s="542">
        <v>42</v>
      </c>
      <c r="H28" s="542">
        <v>45.9</v>
      </c>
      <c r="I28" s="542">
        <v>42.2</v>
      </c>
      <c r="J28" s="542">
        <v>48</v>
      </c>
      <c r="K28" s="543" t="s">
        <v>349</v>
      </c>
      <c r="L28" s="364">
        <v>-2.7999999999999972</v>
      </c>
    </row>
    <row r="29" spans="1:12" s="110" customFormat="1" ht="11.25" x14ac:dyDescent="0.2">
      <c r="A29" s="365"/>
      <c r="B29" s="366" t="s">
        <v>109</v>
      </c>
      <c r="C29" s="362"/>
      <c r="D29" s="362"/>
      <c r="E29" s="363"/>
      <c r="F29" s="542">
        <v>29.8</v>
      </c>
      <c r="G29" s="542">
        <v>21.8</v>
      </c>
      <c r="H29" s="542">
        <v>32</v>
      </c>
      <c r="I29" s="542">
        <v>33</v>
      </c>
      <c r="J29" s="544">
        <v>31.5</v>
      </c>
      <c r="K29" s="543" t="s">
        <v>349</v>
      </c>
      <c r="L29" s="364">
        <v>-1.6999999999999993</v>
      </c>
    </row>
    <row r="30" spans="1:12" s="110" customFormat="1" ht="15" customHeight="1" x14ac:dyDescent="0.2">
      <c r="A30" s="365"/>
      <c r="B30" s="366" t="s">
        <v>110</v>
      </c>
      <c r="C30" s="362"/>
      <c r="D30" s="362"/>
      <c r="E30" s="363"/>
      <c r="F30" s="542">
        <v>18.5</v>
      </c>
      <c r="G30" s="542">
        <v>11</v>
      </c>
      <c r="H30" s="542">
        <v>25.4</v>
      </c>
      <c r="I30" s="542">
        <v>28.1</v>
      </c>
      <c r="J30" s="542">
        <v>21.6</v>
      </c>
      <c r="K30" s="543" t="s">
        <v>349</v>
      </c>
      <c r="L30" s="364">
        <v>-3.1000000000000014</v>
      </c>
    </row>
    <row r="31" spans="1:12" s="110" customFormat="1" ht="15" customHeight="1" x14ac:dyDescent="0.2">
      <c r="A31" s="365"/>
      <c r="B31" s="366" t="s">
        <v>111</v>
      </c>
      <c r="C31" s="362"/>
      <c r="D31" s="362"/>
      <c r="E31" s="363"/>
      <c r="F31" s="542">
        <v>22.9</v>
      </c>
      <c r="G31" s="542">
        <v>33.299999999999997</v>
      </c>
      <c r="H31" s="542">
        <v>28.6</v>
      </c>
      <c r="I31" s="542">
        <v>33.299999999999997</v>
      </c>
      <c r="J31" s="542">
        <v>48.4</v>
      </c>
      <c r="K31" s="543" t="s">
        <v>349</v>
      </c>
      <c r="L31" s="364">
        <v>-25.5</v>
      </c>
    </row>
    <row r="32" spans="1:12" s="110" customFormat="1" ht="15" customHeight="1" x14ac:dyDescent="0.2">
      <c r="A32" s="367" t="s">
        <v>113</v>
      </c>
      <c r="B32" s="368" t="s">
        <v>181</v>
      </c>
      <c r="C32" s="362"/>
      <c r="D32" s="362"/>
      <c r="E32" s="363"/>
      <c r="F32" s="542">
        <v>30.6</v>
      </c>
      <c r="G32" s="542">
        <v>18.8</v>
      </c>
      <c r="H32" s="542">
        <v>32.5</v>
      </c>
      <c r="I32" s="542">
        <v>30.7</v>
      </c>
      <c r="J32" s="544">
        <v>32.4</v>
      </c>
      <c r="K32" s="543" t="s">
        <v>349</v>
      </c>
      <c r="L32" s="364">
        <v>-1.7999999999999972</v>
      </c>
    </row>
    <row r="33" spans="1:12" s="110" customFormat="1" ht="15" customHeight="1" x14ac:dyDescent="0.2">
      <c r="A33" s="367"/>
      <c r="B33" s="368" t="s">
        <v>182</v>
      </c>
      <c r="C33" s="362"/>
      <c r="D33" s="362"/>
      <c r="E33" s="363"/>
      <c r="F33" s="542">
        <v>31.2</v>
      </c>
      <c r="G33" s="542">
        <v>33.6</v>
      </c>
      <c r="H33" s="542">
        <v>37.799999999999997</v>
      </c>
      <c r="I33" s="542">
        <v>42.5</v>
      </c>
      <c r="J33" s="542">
        <v>33.799999999999997</v>
      </c>
      <c r="K33" s="543" t="s">
        <v>349</v>
      </c>
      <c r="L33" s="364">
        <v>-2.5999999999999979</v>
      </c>
    </row>
    <row r="34" spans="1:12" s="369" customFormat="1" ht="15" customHeight="1" x14ac:dyDescent="0.2">
      <c r="A34" s="367" t="s">
        <v>113</v>
      </c>
      <c r="B34" s="368" t="s">
        <v>116</v>
      </c>
      <c r="C34" s="362"/>
      <c r="D34" s="362"/>
      <c r="E34" s="363"/>
      <c r="F34" s="542">
        <v>28.6</v>
      </c>
      <c r="G34" s="542">
        <v>20.2</v>
      </c>
      <c r="H34" s="542">
        <v>32.200000000000003</v>
      </c>
      <c r="I34" s="542">
        <v>32.4</v>
      </c>
      <c r="J34" s="542">
        <v>29.9</v>
      </c>
      <c r="K34" s="543" t="s">
        <v>349</v>
      </c>
      <c r="L34" s="364">
        <v>-1.2999999999999972</v>
      </c>
    </row>
    <row r="35" spans="1:12" s="369" customFormat="1" ht="11.25" x14ac:dyDescent="0.2">
      <c r="A35" s="370"/>
      <c r="B35" s="371" t="s">
        <v>117</v>
      </c>
      <c r="C35" s="372"/>
      <c r="D35" s="372"/>
      <c r="E35" s="373"/>
      <c r="F35" s="545">
        <v>40.799999999999997</v>
      </c>
      <c r="G35" s="545">
        <v>39.6</v>
      </c>
      <c r="H35" s="545">
        <v>43.8</v>
      </c>
      <c r="I35" s="545">
        <v>40</v>
      </c>
      <c r="J35" s="546">
        <v>47.8</v>
      </c>
      <c r="K35" s="547" t="s">
        <v>349</v>
      </c>
      <c r="L35" s="374">
        <v>-7</v>
      </c>
    </row>
    <row r="36" spans="1:12" s="369" customFormat="1" ht="15.95" customHeight="1" x14ac:dyDescent="0.2">
      <c r="A36" s="375" t="s">
        <v>350</v>
      </c>
      <c r="B36" s="376"/>
      <c r="C36" s="377"/>
      <c r="D36" s="376"/>
      <c r="E36" s="378"/>
      <c r="F36" s="548">
        <v>2306</v>
      </c>
      <c r="G36" s="548">
        <v>2506</v>
      </c>
      <c r="H36" s="548">
        <v>2613</v>
      </c>
      <c r="I36" s="548">
        <v>2511</v>
      </c>
      <c r="J36" s="548">
        <v>2862</v>
      </c>
      <c r="K36" s="549">
        <v>-556</v>
      </c>
      <c r="L36" s="380">
        <v>-19.426974143955277</v>
      </c>
    </row>
    <row r="37" spans="1:12" s="369" customFormat="1" ht="15.95" customHeight="1" x14ac:dyDescent="0.2">
      <c r="A37" s="381"/>
      <c r="B37" s="382" t="s">
        <v>113</v>
      </c>
      <c r="C37" s="382" t="s">
        <v>351</v>
      </c>
      <c r="D37" s="382"/>
      <c r="E37" s="383"/>
      <c r="F37" s="548">
        <v>709</v>
      </c>
      <c r="G37" s="548">
        <v>559</v>
      </c>
      <c r="H37" s="548">
        <v>889</v>
      </c>
      <c r="I37" s="548">
        <v>846</v>
      </c>
      <c r="J37" s="548">
        <v>938</v>
      </c>
      <c r="K37" s="549">
        <v>-229</v>
      </c>
      <c r="L37" s="380">
        <v>-24.413646055437102</v>
      </c>
    </row>
    <row r="38" spans="1:12" s="369" customFormat="1" ht="15.95" customHeight="1" x14ac:dyDescent="0.2">
      <c r="A38" s="381"/>
      <c r="B38" s="384" t="s">
        <v>105</v>
      </c>
      <c r="C38" s="384" t="s">
        <v>106</v>
      </c>
      <c r="D38" s="385"/>
      <c r="E38" s="383"/>
      <c r="F38" s="548">
        <v>1315</v>
      </c>
      <c r="G38" s="548">
        <v>1514</v>
      </c>
      <c r="H38" s="548">
        <v>1435</v>
      </c>
      <c r="I38" s="548">
        <v>1576</v>
      </c>
      <c r="J38" s="550">
        <v>1632</v>
      </c>
      <c r="K38" s="549">
        <v>-317</v>
      </c>
      <c r="L38" s="380">
        <v>-19.424019607843139</v>
      </c>
    </row>
    <row r="39" spans="1:12" s="369" customFormat="1" ht="15.95" customHeight="1" x14ac:dyDescent="0.2">
      <c r="A39" s="381"/>
      <c r="B39" s="385"/>
      <c r="C39" s="382" t="s">
        <v>352</v>
      </c>
      <c r="D39" s="385"/>
      <c r="E39" s="383"/>
      <c r="F39" s="548">
        <v>382</v>
      </c>
      <c r="G39" s="548">
        <v>279</v>
      </c>
      <c r="H39" s="548">
        <v>463</v>
      </c>
      <c r="I39" s="548">
        <v>508</v>
      </c>
      <c r="J39" s="548">
        <v>514</v>
      </c>
      <c r="K39" s="549">
        <v>-132</v>
      </c>
      <c r="L39" s="380">
        <v>-25.680933852140079</v>
      </c>
    </row>
    <row r="40" spans="1:12" s="369" customFormat="1" ht="15.95" customHeight="1" x14ac:dyDescent="0.2">
      <c r="A40" s="381"/>
      <c r="B40" s="384"/>
      <c r="C40" s="384" t="s">
        <v>107</v>
      </c>
      <c r="D40" s="385"/>
      <c r="E40" s="383"/>
      <c r="F40" s="548">
        <v>991</v>
      </c>
      <c r="G40" s="548">
        <v>992</v>
      </c>
      <c r="H40" s="548">
        <v>1178</v>
      </c>
      <c r="I40" s="548">
        <v>935</v>
      </c>
      <c r="J40" s="548">
        <v>1230</v>
      </c>
      <c r="K40" s="549">
        <v>-239</v>
      </c>
      <c r="L40" s="380">
        <v>-19.430894308943088</v>
      </c>
    </row>
    <row r="41" spans="1:12" s="369" customFormat="1" ht="24" customHeight="1" x14ac:dyDescent="0.2">
      <c r="A41" s="381"/>
      <c r="B41" s="385"/>
      <c r="C41" s="382" t="s">
        <v>352</v>
      </c>
      <c r="D41" s="385"/>
      <c r="E41" s="383"/>
      <c r="F41" s="548">
        <v>327</v>
      </c>
      <c r="G41" s="548">
        <v>280</v>
      </c>
      <c r="H41" s="548">
        <v>426</v>
      </c>
      <c r="I41" s="548">
        <v>338</v>
      </c>
      <c r="J41" s="550">
        <v>424</v>
      </c>
      <c r="K41" s="549">
        <v>-97</v>
      </c>
      <c r="L41" s="380">
        <v>-22.877358490566039</v>
      </c>
    </row>
    <row r="42" spans="1:12" s="110" customFormat="1" ht="15" customHeight="1" x14ac:dyDescent="0.2">
      <c r="A42" s="381"/>
      <c r="B42" s="384" t="s">
        <v>113</v>
      </c>
      <c r="C42" s="384" t="s">
        <v>353</v>
      </c>
      <c r="D42" s="385"/>
      <c r="E42" s="383"/>
      <c r="F42" s="548">
        <v>387</v>
      </c>
      <c r="G42" s="548">
        <v>295</v>
      </c>
      <c r="H42" s="548">
        <v>516</v>
      </c>
      <c r="I42" s="548">
        <v>367</v>
      </c>
      <c r="J42" s="548">
        <v>423</v>
      </c>
      <c r="K42" s="549">
        <v>-36</v>
      </c>
      <c r="L42" s="380">
        <v>-8.5106382978723403</v>
      </c>
    </row>
    <row r="43" spans="1:12" s="110" customFormat="1" ht="15" customHeight="1" x14ac:dyDescent="0.2">
      <c r="A43" s="381"/>
      <c r="B43" s="385"/>
      <c r="C43" s="382" t="s">
        <v>352</v>
      </c>
      <c r="D43" s="385"/>
      <c r="E43" s="383"/>
      <c r="F43" s="548">
        <v>175</v>
      </c>
      <c r="G43" s="548">
        <v>124</v>
      </c>
      <c r="H43" s="548">
        <v>237</v>
      </c>
      <c r="I43" s="548">
        <v>155</v>
      </c>
      <c r="J43" s="548">
        <v>203</v>
      </c>
      <c r="K43" s="549">
        <v>-28</v>
      </c>
      <c r="L43" s="380">
        <v>-13.793103448275861</v>
      </c>
    </row>
    <row r="44" spans="1:12" s="110" customFormat="1" ht="15" customHeight="1" x14ac:dyDescent="0.2">
      <c r="A44" s="381"/>
      <c r="B44" s="384"/>
      <c r="C44" s="366" t="s">
        <v>109</v>
      </c>
      <c r="D44" s="385"/>
      <c r="E44" s="383"/>
      <c r="F44" s="548">
        <v>1565</v>
      </c>
      <c r="G44" s="548">
        <v>1728</v>
      </c>
      <c r="H44" s="548">
        <v>1785</v>
      </c>
      <c r="I44" s="548">
        <v>1771</v>
      </c>
      <c r="J44" s="550">
        <v>2014</v>
      </c>
      <c r="K44" s="549">
        <v>-449</v>
      </c>
      <c r="L44" s="380">
        <v>-22.293942403177756</v>
      </c>
    </row>
    <row r="45" spans="1:12" s="110" customFormat="1" ht="15" customHeight="1" x14ac:dyDescent="0.2">
      <c r="A45" s="381"/>
      <c r="B45" s="385"/>
      <c r="C45" s="382" t="s">
        <v>352</v>
      </c>
      <c r="D45" s="385"/>
      <c r="E45" s="383"/>
      <c r="F45" s="548">
        <v>467</v>
      </c>
      <c r="G45" s="548">
        <v>376</v>
      </c>
      <c r="H45" s="548">
        <v>572</v>
      </c>
      <c r="I45" s="548">
        <v>585</v>
      </c>
      <c r="J45" s="548">
        <v>635</v>
      </c>
      <c r="K45" s="549">
        <v>-168</v>
      </c>
      <c r="L45" s="380">
        <v>-26.456692913385826</v>
      </c>
    </row>
    <row r="46" spans="1:12" s="110" customFormat="1" ht="15" customHeight="1" x14ac:dyDescent="0.2">
      <c r="A46" s="381"/>
      <c r="B46" s="384"/>
      <c r="C46" s="366" t="s">
        <v>110</v>
      </c>
      <c r="D46" s="385"/>
      <c r="E46" s="383"/>
      <c r="F46" s="548">
        <v>319</v>
      </c>
      <c r="G46" s="548">
        <v>456</v>
      </c>
      <c r="H46" s="548">
        <v>291</v>
      </c>
      <c r="I46" s="548">
        <v>352</v>
      </c>
      <c r="J46" s="548">
        <v>394</v>
      </c>
      <c r="K46" s="549">
        <v>-75</v>
      </c>
      <c r="L46" s="380">
        <v>-19.035532994923859</v>
      </c>
    </row>
    <row r="47" spans="1:12" s="110" customFormat="1" ht="15" customHeight="1" x14ac:dyDescent="0.2">
      <c r="A47" s="381"/>
      <c r="B47" s="385"/>
      <c r="C47" s="382" t="s">
        <v>352</v>
      </c>
      <c r="D47" s="385"/>
      <c r="E47" s="383"/>
      <c r="F47" s="548">
        <v>59</v>
      </c>
      <c r="G47" s="548">
        <v>50</v>
      </c>
      <c r="H47" s="548">
        <v>74</v>
      </c>
      <c r="I47" s="548">
        <v>99</v>
      </c>
      <c r="J47" s="550">
        <v>85</v>
      </c>
      <c r="K47" s="549">
        <v>-26</v>
      </c>
      <c r="L47" s="380">
        <v>-30.588235294117649</v>
      </c>
    </row>
    <row r="48" spans="1:12" s="110" customFormat="1" ht="15" customHeight="1" x14ac:dyDescent="0.2">
      <c r="A48" s="381"/>
      <c r="B48" s="385"/>
      <c r="C48" s="366" t="s">
        <v>111</v>
      </c>
      <c r="D48" s="386"/>
      <c r="E48" s="387"/>
      <c r="F48" s="548">
        <v>35</v>
      </c>
      <c r="G48" s="548">
        <v>27</v>
      </c>
      <c r="H48" s="548">
        <v>21</v>
      </c>
      <c r="I48" s="548">
        <v>21</v>
      </c>
      <c r="J48" s="548">
        <v>31</v>
      </c>
      <c r="K48" s="549">
        <v>4</v>
      </c>
      <c r="L48" s="380">
        <v>12.903225806451612</v>
      </c>
    </row>
    <row r="49" spans="1:12" s="110" customFormat="1" ht="15" customHeight="1" x14ac:dyDescent="0.2">
      <c r="A49" s="381"/>
      <c r="B49" s="385"/>
      <c r="C49" s="382" t="s">
        <v>352</v>
      </c>
      <c r="D49" s="385"/>
      <c r="E49" s="383"/>
      <c r="F49" s="548">
        <v>8</v>
      </c>
      <c r="G49" s="548">
        <v>9</v>
      </c>
      <c r="H49" s="548">
        <v>6</v>
      </c>
      <c r="I49" s="548">
        <v>7</v>
      </c>
      <c r="J49" s="548">
        <v>15</v>
      </c>
      <c r="K49" s="549">
        <v>-7</v>
      </c>
      <c r="L49" s="380">
        <v>-46.666666666666664</v>
      </c>
    </row>
    <row r="50" spans="1:12" s="110" customFormat="1" ht="15" customHeight="1" x14ac:dyDescent="0.2">
      <c r="A50" s="381"/>
      <c r="B50" s="384" t="s">
        <v>113</v>
      </c>
      <c r="C50" s="382" t="s">
        <v>181</v>
      </c>
      <c r="D50" s="385"/>
      <c r="E50" s="383"/>
      <c r="F50" s="548">
        <v>1613</v>
      </c>
      <c r="G50" s="548">
        <v>1913</v>
      </c>
      <c r="H50" s="548">
        <v>1860</v>
      </c>
      <c r="I50" s="548">
        <v>1871</v>
      </c>
      <c r="J50" s="550">
        <v>2037</v>
      </c>
      <c r="K50" s="549">
        <v>-424</v>
      </c>
      <c r="L50" s="380">
        <v>-20.814923907707414</v>
      </c>
    </row>
    <row r="51" spans="1:12" s="110" customFormat="1" ht="15" customHeight="1" x14ac:dyDescent="0.2">
      <c r="A51" s="381"/>
      <c r="B51" s="385"/>
      <c r="C51" s="382" t="s">
        <v>352</v>
      </c>
      <c r="D51" s="385"/>
      <c r="E51" s="383"/>
      <c r="F51" s="548">
        <v>493</v>
      </c>
      <c r="G51" s="548">
        <v>360</v>
      </c>
      <c r="H51" s="548">
        <v>604</v>
      </c>
      <c r="I51" s="548">
        <v>574</v>
      </c>
      <c r="J51" s="548">
        <v>659</v>
      </c>
      <c r="K51" s="549">
        <v>-166</v>
      </c>
      <c r="L51" s="380">
        <v>-25.1896813353566</v>
      </c>
    </row>
    <row r="52" spans="1:12" s="110" customFormat="1" ht="15" customHeight="1" x14ac:dyDescent="0.2">
      <c r="A52" s="381"/>
      <c r="B52" s="384"/>
      <c r="C52" s="382" t="s">
        <v>182</v>
      </c>
      <c r="D52" s="385"/>
      <c r="E52" s="383"/>
      <c r="F52" s="548">
        <v>693</v>
      </c>
      <c r="G52" s="548">
        <v>593</v>
      </c>
      <c r="H52" s="548">
        <v>753</v>
      </c>
      <c r="I52" s="548">
        <v>640</v>
      </c>
      <c r="J52" s="548">
        <v>825</v>
      </c>
      <c r="K52" s="549">
        <v>-132</v>
      </c>
      <c r="L52" s="380">
        <v>-16</v>
      </c>
    </row>
    <row r="53" spans="1:12" s="269" customFormat="1" ht="11.25" customHeight="1" x14ac:dyDescent="0.2">
      <c r="A53" s="381"/>
      <c r="B53" s="385"/>
      <c r="C53" s="382" t="s">
        <v>352</v>
      </c>
      <c r="D53" s="385"/>
      <c r="E53" s="383"/>
      <c r="F53" s="548">
        <v>216</v>
      </c>
      <c r="G53" s="548">
        <v>199</v>
      </c>
      <c r="H53" s="548">
        <v>285</v>
      </c>
      <c r="I53" s="548">
        <v>272</v>
      </c>
      <c r="J53" s="550">
        <v>279</v>
      </c>
      <c r="K53" s="549">
        <v>-63</v>
      </c>
      <c r="L53" s="380">
        <v>-22.580645161290324</v>
      </c>
    </row>
    <row r="54" spans="1:12" s="151" customFormat="1" ht="12.75" customHeight="1" x14ac:dyDescent="0.2">
      <c r="A54" s="381"/>
      <c r="B54" s="384" t="s">
        <v>113</v>
      </c>
      <c r="C54" s="384" t="s">
        <v>116</v>
      </c>
      <c r="D54" s="385"/>
      <c r="E54" s="383"/>
      <c r="F54" s="548">
        <v>1894</v>
      </c>
      <c r="G54" s="548">
        <v>2238</v>
      </c>
      <c r="H54" s="548">
        <v>2210</v>
      </c>
      <c r="I54" s="548">
        <v>2096</v>
      </c>
      <c r="J54" s="548">
        <v>2405</v>
      </c>
      <c r="K54" s="549">
        <v>-511</v>
      </c>
      <c r="L54" s="380">
        <v>-21.247401247401246</v>
      </c>
    </row>
    <row r="55" spans="1:12" ht="11.25" x14ac:dyDescent="0.2">
      <c r="A55" s="381"/>
      <c r="B55" s="385"/>
      <c r="C55" s="382" t="s">
        <v>352</v>
      </c>
      <c r="D55" s="385"/>
      <c r="E55" s="383"/>
      <c r="F55" s="548">
        <v>541</v>
      </c>
      <c r="G55" s="548">
        <v>453</v>
      </c>
      <c r="H55" s="548">
        <v>712</v>
      </c>
      <c r="I55" s="548">
        <v>680</v>
      </c>
      <c r="J55" s="548">
        <v>720</v>
      </c>
      <c r="K55" s="549">
        <v>-179</v>
      </c>
      <c r="L55" s="380">
        <v>-24.861111111111111</v>
      </c>
    </row>
    <row r="56" spans="1:12" ht="14.25" customHeight="1" x14ac:dyDescent="0.2">
      <c r="A56" s="381"/>
      <c r="B56" s="385"/>
      <c r="C56" s="384" t="s">
        <v>117</v>
      </c>
      <c r="D56" s="385"/>
      <c r="E56" s="383"/>
      <c r="F56" s="548">
        <v>412</v>
      </c>
      <c r="G56" s="548">
        <v>268</v>
      </c>
      <c r="H56" s="548">
        <v>402</v>
      </c>
      <c r="I56" s="548">
        <v>415</v>
      </c>
      <c r="J56" s="548">
        <v>456</v>
      </c>
      <c r="K56" s="549">
        <v>-44</v>
      </c>
      <c r="L56" s="380">
        <v>-9.6491228070175445</v>
      </c>
    </row>
    <row r="57" spans="1:12" ht="18.75" customHeight="1" x14ac:dyDescent="0.2">
      <c r="A57" s="388"/>
      <c r="B57" s="389"/>
      <c r="C57" s="390" t="s">
        <v>352</v>
      </c>
      <c r="D57" s="389"/>
      <c r="E57" s="391"/>
      <c r="F57" s="551">
        <v>168</v>
      </c>
      <c r="G57" s="552">
        <v>106</v>
      </c>
      <c r="H57" s="552">
        <v>176</v>
      </c>
      <c r="I57" s="552">
        <v>166</v>
      </c>
      <c r="J57" s="552">
        <v>218</v>
      </c>
      <c r="K57" s="553">
        <f t="shared" ref="K57" si="0">IF(OR(F57=".",J57=".")=TRUE,".",IF(OR(F57="*",J57="*")=TRUE,"*",IF(AND(F57="-",J57="-")=TRUE,"-",IF(AND(ISNUMBER(J57),ISNUMBER(F57))=TRUE,IF(F57-J57=0,0,F57-J57),IF(ISNUMBER(F57)=TRUE,F57,-J57)))))</f>
        <v>-50</v>
      </c>
      <c r="L57" s="392">
        <f t="shared" ref="L57" si="1">IF(K57 =".",".",IF(K57 ="*","*",IF(K57="-","-",IF(K57=0,0,IF(OR(J57="-",J57=".",F57="-",F57=".")=TRUE,"X",IF(J57=0,"0,0",IF(ABS(K57*100/J57)&gt;250,".X",(K57*100/J57))))))))</f>
        <v>-22.935779816513762</v>
      </c>
    </row>
    <row r="58" spans="1:12" ht="11.25" x14ac:dyDescent="0.2">
      <c r="A58" s="393"/>
      <c r="B58" s="385"/>
      <c r="C58" s="382"/>
      <c r="D58" s="385"/>
      <c r="E58" s="385"/>
      <c r="F58" s="394"/>
      <c r="G58" s="394"/>
      <c r="H58" s="394"/>
      <c r="I58" s="379"/>
      <c r="J58" s="394"/>
      <c r="K58" s="395"/>
      <c r="L58" s="269" t="s">
        <v>45</v>
      </c>
    </row>
    <row r="59" spans="1:12" ht="20.25" customHeight="1" x14ac:dyDescent="0.2">
      <c r="A59" s="626" t="s">
        <v>354</v>
      </c>
      <c r="B59" s="627"/>
      <c r="C59" s="627"/>
      <c r="D59" s="626"/>
      <c r="E59" s="627"/>
      <c r="F59" s="627"/>
      <c r="G59" s="627"/>
      <c r="H59" s="627"/>
      <c r="I59" s="627"/>
      <c r="J59" s="627"/>
      <c r="K59" s="627"/>
      <c r="L59" s="627"/>
    </row>
    <row r="60" spans="1:12" ht="11.25" customHeight="1" x14ac:dyDescent="0.2">
      <c r="A60" s="628" t="s">
        <v>355</v>
      </c>
      <c r="B60" s="629"/>
      <c r="C60" s="629"/>
      <c r="D60" s="629"/>
      <c r="E60" s="629"/>
      <c r="F60" s="629"/>
      <c r="G60" s="629"/>
      <c r="H60" s="629"/>
      <c r="I60" s="629"/>
      <c r="J60" s="629"/>
      <c r="K60" s="629"/>
      <c r="L60" s="629"/>
    </row>
    <row r="61" spans="1:12" ht="12.75" customHeight="1" x14ac:dyDescent="0.2">
      <c r="A61" s="630" t="s">
        <v>356</v>
      </c>
      <c r="B61" s="631"/>
      <c r="C61" s="631"/>
      <c r="D61" s="631"/>
      <c r="E61" s="631"/>
      <c r="F61" s="631"/>
      <c r="G61" s="631"/>
      <c r="H61" s="631"/>
      <c r="I61" s="631"/>
      <c r="J61" s="631"/>
      <c r="K61" s="631"/>
      <c r="L61" s="631"/>
    </row>
    <row r="62" spans="1:12" ht="15.95" customHeight="1" x14ac:dyDescent="0.2">
      <c r="A62" s="396"/>
      <c r="B62" s="396"/>
      <c r="C62" s="396"/>
      <c r="D62" s="396"/>
      <c r="E62" s="396"/>
      <c r="F62" s="396"/>
      <c r="G62" s="396"/>
      <c r="H62" s="396"/>
      <c r="I62" s="396"/>
      <c r="J62" s="397"/>
      <c r="K62" s="397"/>
      <c r="L62" s="398"/>
    </row>
    <row r="63" spans="1:12" ht="15.95" customHeight="1" x14ac:dyDescent="0.2">
      <c r="A63" s="398"/>
      <c r="B63" s="399"/>
      <c r="C63" s="398"/>
      <c r="D63" s="399"/>
      <c r="E63" s="399"/>
      <c r="F63" s="397"/>
      <c r="G63" s="397"/>
      <c r="H63" s="397"/>
      <c r="I63" s="397"/>
      <c r="J63" s="397"/>
      <c r="K63" s="397"/>
      <c r="L63" s="400"/>
    </row>
    <row r="64" spans="1:12" ht="15.95" customHeight="1" x14ac:dyDescent="0.2">
      <c r="A64" s="398"/>
      <c r="B64" s="399"/>
      <c r="C64" s="398"/>
      <c r="D64" s="399"/>
      <c r="E64" s="399"/>
      <c r="F64" s="397"/>
      <c r="G64" s="397"/>
      <c r="H64" s="397"/>
      <c r="I64" s="397"/>
      <c r="J64" s="397"/>
      <c r="K64" s="397"/>
      <c r="L64" s="400"/>
    </row>
    <row r="65" spans="12:12" ht="15.95" customHeight="1" x14ac:dyDescent="0.2">
      <c r="L65" s="401"/>
    </row>
  </sheetData>
  <mergeCells count="15">
    <mergeCell ref="A3:L3"/>
    <mergeCell ref="A5:D5"/>
    <mergeCell ref="A7:E10"/>
    <mergeCell ref="F7:L7"/>
    <mergeCell ref="F8:F9"/>
    <mergeCell ref="G8:G9"/>
    <mergeCell ref="H8:H9"/>
    <mergeCell ref="I8:I9"/>
    <mergeCell ref="J8:J9"/>
    <mergeCell ref="K8:L8"/>
    <mergeCell ref="A11:E11"/>
    <mergeCell ref="A24:E24"/>
    <mergeCell ref="A59:L59"/>
    <mergeCell ref="A60:L60"/>
    <mergeCell ref="A61:L61"/>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47" t="s">
        <v>358</v>
      </c>
      <c r="E7" s="648"/>
      <c r="F7" s="648"/>
      <c r="G7" s="648"/>
      <c r="H7" s="649"/>
      <c r="I7" s="650" t="s">
        <v>359</v>
      </c>
      <c r="J7" s="651"/>
      <c r="K7" s="96"/>
      <c r="L7" s="96"/>
      <c r="M7" s="96"/>
      <c r="N7" s="96"/>
      <c r="O7" s="96"/>
    </row>
    <row r="8" spans="1:15" ht="21.75" customHeight="1" x14ac:dyDescent="0.2">
      <c r="A8" s="616"/>
      <c r="B8" s="617"/>
      <c r="C8" s="583"/>
      <c r="D8" s="566" t="s">
        <v>335</v>
      </c>
      <c r="E8" s="566" t="s">
        <v>337</v>
      </c>
      <c r="F8" s="566" t="s">
        <v>338</v>
      </c>
      <c r="G8" s="566" t="s">
        <v>339</v>
      </c>
      <c r="H8" s="566" t="s">
        <v>340</v>
      </c>
      <c r="I8" s="652"/>
      <c r="J8" s="653"/>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2349</v>
      </c>
      <c r="E11" s="114">
        <v>2580</v>
      </c>
      <c r="F11" s="114">
        <v>3148</v>
      </c>
      <c r="G11" s="114">
        <v>2539</v>
      </c>
      <c r="H11" s="140">
        <v>2907</v>
      </c>
      <c r="I11" s="115">
        <v>-558</v>
      </c>
      <c r="J11" s="116">
        <v>-19.195046439628484</v>
      </c>
    </row>
    <row r="12" spans="1:15" s="110" customFormat="1" ht="24.95" customHeight="1" x14ac:dyDescent="0.2">
      <c r="A12" s="193" t="s">
        <v>132</v>
      </c>
      <c r="B12" s="194" t="s">
        <v>133</v>
      </c>
      <c r="C12" s="113">
        <v>2.5968497232865051</v>
      </c>
      <c r="D12" s="115">
        <v>61</v>
      </c>
      <c r="E12" s="114">
        <v>44</v>
      </c>
      <c r="F12" s="114">
        <v>57</v>
      </c>
      <c r="G12" s="114">
        <v>42</v>
      </c>
      <c r="H12" s="140">
        <v>60</v>
      </c>
      <c r="I12" s="115">
        <v>1</v>
      </c>
      <c r="J12" s="116">
        <v>1.6666666666666667</v>
      </c>
    </row>
    <row r="13" spans="1:15" s="110" customFormat="1" ht="24.95" customHeight="1" x14ac:dyDescent="0.2">
      <c r="A13" s="193" t="s">
        <v>134</v>
      </c>
      <c r="B13" s="199" t="s">
        <v>214</v>
      </c>
      <c r="C13" s="113">
        <v>3.0225627926777352</v>
      </c>
      <c r="D13" s="115">
        <v>71</v>
      </c>
      <c r="E13" s="114">
        <v>45</v>
      </c>
      <c r="F13" s="114">
        <v>49</v>
      </c>
      <c r="G13" s="114">
        <v>79</v>
      </c>
      <c r="H13" s="140">
        <v>60</v>
      </c>
      <c r="I13" s="115">
        <v>11</v>
      </c>
      <c r="J13" s="116">
        <v>18.333333333333332</v>
      </c>
    </row>
    <row r="14" spans="1:15" s="287" customFormat="1" ht="24.95" customHeight="1" x14ac:dyDescent="0.2">
      <c r="A14" s="193" t="s">
        <v>215</v>
      </c>
      <c r="B14" s="199" t="s">
        <v>137</v>
      </c>
      <c r="C14" s="113">
        <v>27.415921668795232</v>
      </c>
      <c r="D14" s="115">
        <v>644</v>
      </c>
      <c r="E14" s="114">
        <v>1304</v>
      </c>
      <c r="F14" s="114">
        <v>947</v>
      </c>
      <c r="G14" s="114">
        <v>719</v>
      </c>
      <c r="H14" s="140">
        <v>719</v>
      </c>
      <c r="I14" s="115">
        <v>-75</v>
      </c>
      <c r="J14" s="116">
        <v>-10.431154381084839</v>
      </c>
      <c r="K14" s="110"/>
      <c r="L14" s="110"/>
      <c r="M14" s="110"/>
      <c r="N14" s="110"/>
      <c r="O14" s="110"/>
    </row>
    <row r="15" spans="1:15" s="110" customFormat="1" ht="24.95" customHeight="1" x14ac:dyDescent="0.2">
      <c r="A15" s="193" t="s">
        <v>216</v>
      </c>
      <c r="B15" s="199" t="s">
        <v>217</v>
      </c>
      <c r="C15" s="113">
        <v>3.0225627926777352</v>
      </c>
      <c r="D15" s="115">
        <v>71</v>
      </c>
      <c r="E15" s="114">
        <v>72</v>
      </c>
      <c r="F15" s="114">
        <v>92</v>
      </c>
      <c r="G15" s="114">
        <v>52</v>
      </c>
      <c r="H15" s="140">
        <v>58</v>
      </c>
      <c r="I15" s="115">
        <v>13</v>
      </c>
      <c r="J15" s="116">
        <v>22.413793103448278</v>
      </c>
    </row>
    <row r="16" spans="1:15" s="287" customFormat="1" ht="24.95" customHeight="1" x14ac:dyDescent="0.2">
      <c r="A16" s="193" t="s">
        <v>218</v>
      </c>
      <c r="B16" s="199" t="s">
        <v>141</v>
      </c>
      <c r="C16" s="113">
        <v>18.177948063005534</v>
      </c>
      <c r="D16" s="115">
        <v>427</v>
      </c>
      <c r="E16" s="114">
        <v>1144</v>
      </c>
      <c r="F16" s="114">
        <v>538</v>
      </c>
      <c r="G16" s="114">
        <v>506</v>
      </c>
      <c r="H16" s="140">
        <v>517</v>
      </c>
      <c r="I16" s="115">
        <v>-90</v>
      </c>
      <c r="J16" s="116">
        <v>-17.408123791102515</v>
      </c>
      <c r="K16" s="110"/>
      <c r="L16" s="110"/>
      <c r="M16" s="110"/>
      <c r="N16" s="110"/>
      <c r="O16" s="110"/>
    </row>
    <row r="17" spans="1:15" s="110" customFormat="1" ht="24.95" customHeight="1" x14ac:dyDescent="0.2">
      <c r="A17" s="193" t="s">
        <v>142</v>
      </c>
      <c r="B17" s="199" t="s">
        <v>220</v>
      </c>
      <c r="C17" s="113">
        <v>6.215410813111963</v>
      </c>
      <c r="D17" s="115">
        <v>146</v>
      </c>
      <c r="E17" s="114">
        <v>88</v>
      </c>
      <c r="F17" s="114">
        <v>317</v>
      </c>
      <c r="G17" s="114">
        <v>161</v>
      </c>
      <c r="H17" s="140">
        <v>144</v>
      </c>
      <c r="I17" s="115">
        <v>2</v>
      </c>
      <c r="J17" s="116">
        <v>1.3888888888888888</v>
      </c>
    </row>
    <row r="18" spans="1:15" s="287" customFormat="1" ht="24.95" customHeight="1" x14ac:dyDescent="0.2">
      <c r="A18" s="201" t="s">
        <v>144</v>
      </c>
      <c r="B18" s="202" t="s">
        <v>145</v>
      </c>
      <c r="C18" s="113">
        <v>4.8957002979991486</v>
      </c>
      <c r="D18" s="115">
        <v>115</v>
      </c>
      <c r="E18" s="114">
        <v>79</v>
      </c>
      <c r="F18" s="114">
        <v>198</v>
      </c>
      <c r="G18" s="114">
        <v>163</v>
      </c>
      <c r="H18" s="140">
        <v>177</v>
      </c>
      <c r="I18" s="115">
        <v>-62</v>
      </c>
      <c r="J18" s="116">
        <v>-35.028248587570623</v>
      </c>
      <c r="K18" s="110"/>
      <c r="L18" s="110"/>
      <c r="M18" s="110"/>
      <c r="N18" s="110"/>
      <c r="O18" s="110"/>
    </row>
    <row r="19" spans="1:15" s="110" customFormat="1" ht="24.95" customHeight="1" x14ac:dyDescent="0.2">
      <c r="A19" s="193" t="s">
        <v>146</v>
      </c>
      <c r="B19" s="199" t="s">
        <v>147</v>
      </c>
      <c r="C19" s="113">
        <v>11.323967645806727</v>
      </c>
      <c r="D19" s="115">
        <v>266</v>
      </c>
      <c r="E19" s="114">
        <v>238</v>
      </c>
      <c r="F19" s="114">
        <v>381</v>
      </c>
      <c r="G19" s="114">
        <v>279</v>
      </c>
      <c r="H19" s="140">
        <v>324</v>
      </c>
      <c r="I19" s="115">
        <v>-58</v>
      </c>
      <c r="J19" s="116">
        <v>-17.901234567901234</v>
      </c>
    </row>
    <row r="20" spans="1:15" s="287" customFormat="1" ht="24.95" customHeight="1" x14ac:dyDescent="0.2">
      <c r="A20" s="193" t="s">
        <v>148</v>
      </c>
      <c r="B20" s="199" t="s">
        <v>149</v>
      </c>
      <c r="C20" s="113">
        <v>8.0034057045551297</v>
      </c>
      <c r="D20" s="115">
        <v>188</v>
      </c>
      <c r="E20" s="114">
        <v>99</v>
      </c>
      <c r="F20" s="114">
        <v>170</v>
      </c>
      <c r="G20" s="114">
        <v>238</v>
      </c>
      <c r="H20" s="140">
        <v>179</v>
      </c>
      <c r="I20" s="115">
        <v>9</v>
      </c>
      <c r="J20" s="116">
        <v>5.027932960893855</v>
      </c>
      <c r="K20" s="110"/>
      <c r="L20" s="110"/>
      <c r="M20" s="110"/>
      <c r="N20" s="110"/>
      <c r="O20" s="110"/>
    </row>
    <row r="21" spans="1:15" s="110" customFormat="1" ht="24.95" customHeight="1" x14ac:dyDescent="0.2">
      <c r="A21" s="201" t="s">
        <v>150</v>
      </c>
      <c r="B21" s="202" t="s">
        <v>151</v>
      </c>
      <c r="C21" s="113">
        <v>4.2997020008514264</v>
      </c>
      <c r="D21" s="115">
        <v>101</v>
      </c>
      <c r="E21" s="114">
        <v>119</v>
      </c>
      <c r="F21" s="114">
        <v>176</v>
      </c>
      <c r="G21" s="114">
        <v>135</v>
      </c>
      <c r="H21" s="140">
        <v>114</v>
      </c>
      <c r="I21" s="115">
        <v>-13</v>
      </c>
      <c r="J21" s="116">
        <v>-11.403508771929825</v>
      </c>
    </row>
    <row r="22" spans="1:15" s="110" customFormat="1" ht="24.95" customHeight="1" x14ac:dyDescent="0.2">
      <c r="A22" s="201" t="s">
        <v>152</v>
      </c>
      <c r="B22" s="199" t="s">
        <v>153</v>
      </c>
      <c r="C22" s="113">
        <v>0</v>
      </c>
      <c r="D22" s="115">
        <v>0</v>
      </c>
      <c r="E22" s="114">
        <v>6</v>
      </c>
      <c r="F22" s="114">
        <v>12</v>
      </c>
      <c r="G22" s="114">
        <v>7</v>
      </c>
      <c r="H22" s="140">
        <v>11</v>
      </c>
      <c r="I22" s="115">
        <v>-11</v>
      </c>
      <c r="J22" s="116">
        <v>-100</v>
      </c>
    </row>
    <row r="23" spans="1:15" s="110" customFormat="1" ht="24.95" customHeight="1" x14ac:dyDescent="0.2">
      <c r="A23" s="193" t="s">
        <v>154</v>
      </c>
      <c r="B23" s="199" t="s">
        <v>155</v>
      </c>
      <c r="C23" s="113">
        <v>0.72371221796509155</v>
      </c>
      <c r="D23" s="115">
        <v>17</v>
      </c>
      <c r="E23" s="114">
        <v>18</v>
      </c>
      <c r="F23" s="114">
        <v>19</v>
      </c>
      <c r="G23" s="114">
        <v>18</v>
      </c>
      <c r="H23" s="140">
        <v>23</v>
      </c>
      <c r="I23" s="115">
        <v>-6</v>
      </c>
      <c r="J23" s="116">
        <v>-26.086956521739129</v>
      </c>
    </row>
    <row r="24" spans="1:15" s="110" customFormat="1" ht="24.95" customHeight="1" x14ac:dyDescent="0.2">
      <c r="A24" s="193" t="s">
        <v>156</v>
      </c>
      <c r="B24" s="199" t="s">
        <v>221</v>
      </c>
      <c r="C24" s="113">
        <v>2.5968497232865051</v>
      </c>
      <c r="D24" s="115">
        <v>61</v>
      </c>
      <c r="E24" s="114">
        <v>50</v>
      </c>
      <c r="F24" s="114">
        <v>117</v>
      </c>
      <c r="G24" s="114">
        <v>79</v>
      </c>
      <c r="H24" s="140">
        <v>109</v>
      </c>
      <c r="I24" s="115">
        <v>-48</v>
      </c>
      <c r="J24" s="116">
        <v>-44.036697247706421</v>
      </c>
    </row>
    <row r="25" spans="1:15" s="110" customFormat="1" ht="24.95" customHeight="1" x14ac:dyDescent="0.2">
      <c r="A25" s="193" t="s">
        <v>222</v>
      </c>
      <c r="B25" s="204" t="s">
        <v>159</v>
      </c>
      <c r="C25" s="113">
        <v>9.8765432098765427</v>
      </c>
      <c r="D25" s="115">
        <v>232</v>
      </c>
      <c r="E25" s="114">
        <v>153</v>
      </c>
      <c r="F25" s="114">
        <v>291</v>
      </c>
      <c r="G25" s="114">
        <v>297</v>
      </c>
      <c r="H25" s="140">
        <v>347</v>
      </c>
      <c r="I25" s="115">
        <v>-115</v>
      </c>
      <c r="J25" s="116">
        <v>-33.141210374639769</v>
      </c>
    </row>
    <row r="26" spans="1:15" s="110" customFormat="1" ht="24.95" customHeight="1" x14ac:dyDescent="0.2">
      <c r="A26" s="201">
        <v>782.78300000000002</v>
      </c>
      <c r="B26" s="203" t="s">
        <v>160</v>
      </c>
      <c r="C26" s="113">
        <v>5.7896977437207324</v>
      </c>
      <c r="D26" s="115">
        <v>136</v>
      </c>
      <c r="E26" s="114">
        <v>87</v>
      </c>
      <c r="F26" s="114">
        <v>136</v>
      </c>
      <c r="G26" s="114">
        <v>150</v>
      </c>
      <c r="H26" s="140">
        <v>115</v>
      </c>
      <c r="I26" s="115">
        <v>21</v>
      </c>
      <c r="J26" s="116">
        <v>18.260869565217391</v>
      </c>
    </row>
    <row r="27" spans="1:15" s="110" customFormat="1" ht="24.95" customHeight="1" x14ac:dyDescent="0.2">
      <c r="A27" s="193" t="s">
        <v>161</v>
      </c>
      <c r="B27" s="199" t="s">
        <v>162</v>
      </c>
      <c r="C27" s="113">
        <v>4.3848446147296718</v>
      </c>
      <c r="D27" s="115">
        <v>103</v>
      </c>
      <c r="E27" s="114">
        <v>45</v>
      </c>
      <c r="F27" s="114">
        <v>83</v>
      </c>
      <c r="G27" s="114">
        <v>68</v>
      </c>
      <c r="H27" s="140">
        <v>252</v>
      </c>
      <c r="I27" s="115">
        <v>-149</v>
      </c>
      <c r="J27" s="116">
        <v>-59.126984126984127</v>
      </c>
    </row>
    <row r="28" spans="1:15" s="110" customFormat="1" ht="24.95" customHeight="1" x14ac:dyDescent="0.2">
      <c r="A28" s="193" t="s">
        <v>163</v>
      </c>
      <c r="B28" s="199" t="s">
        <v>164</v>
      </c>
      <c r="C28" s="113">
        <v>1.7454235845040442</v>
      </c>
      <c r="D28" s="115">
        <v>41</v>
      </c>
      <c r="E28" s="114">
        <v>25</v>
      </c>
      <c r="F28" s="114">
        <v>63</v>
      </c>
      <c r="G28" s="114">
        <v>18</v>
      </c>
      <c r="H28" s="140">
        <v>60</v>
      </c>
      <c r="I28" s="115">
        <v>-19</v>
      </c>
      <c r="J28" s="116">
        <v>-31.666666666666668</v>
      </c>
    </row>
    <row r="29" spans="1:15" s="110" customFormat="1" ht="24.95" customHeight="1" x14ac:dyDescent="0.2">
      <c r="A29" s="193">
        <v>86</v>
      </c>
      <c r="B29" s="199" t="s">
        <v>165</v>
      </c>
      <c r="C29" s="113">
        <v>7.1094082588335459</v>
      </c>
      <c r="D29" s="115">
        <v>167</v>
      </c>
      <c r="E29" s="114">
        <v>122</v>
      </c>
      <c r="F29" s="114">
        <v>227</v>
      </c>
      <c r="G29" s="114">
        <v>104</v>
      </c>
      <c r="H29" s="140">
        <v>146</v>
      </c>
      <c r="I29" s="115">
        <v>21</v>
      </c>
      <c r="J29" s="116">
        <v>14.383561643835616</v>
      </c>
    </row>
    <row r="30" spans="1:15" s="110" customFormat="1" ht="24.95" customHeight="1" x14ac:dyDescent="0.2">
      <c r="A30" s="193">
        <v>87.88</v>
      </c>
      <c r="B30" s="204" t="s">
        <v>166</v>
      </c>
      <c r="C30" s="113">
        <v>4.2145593869731801</v>
      </c>
      <c r="D30" s="115">
        <v>99</v>
      </c>
      <c r="E30" s="114">
        <v>116</v>
      </c>
      <c r="F30" s="114">
        <v>166</v>
      </c>
      <c r="G30" s="114">
        <v>109</v>
      </c>
      <c r="H30" s="140">
        <v>143</v>
      </c>
      <c r="I30" s="115">
        <v>-44</v>
      </c>
      <c r="J30" s="116">
        <v>-30.76923076923077</v>
      </c>
    </row>
    <row r="31" spans="1:15" s="110" customFormat="1" ht="24.95" customHeight="1" x14ac:dyDescent="0.2">
      <c r="A31" s="193" t="s">
        <v>167</v>
      </c>
      <c r="B31" s="199" t="s">
        <v>168</v>
      </c>
      <c r="C31" s="113">
        <v>2.0008514261387824</v>
      </c>
      <c r="D31" s="115">
        <v>47</v>
      </c>
      <c r="E31" s="114">
        <v>30</v>
      </c>
      <c r="F31" s="114">
        <v>56</v>
      </c>
      <c r="G31" s="114">
        <v>34</v>
      </c>
      <c r="H31" s="140">
        <v>68</v>
      </c>
      <c r="I31" s="115">
        <v>-21</v>
      </c>
      <c r="J31" s="116">
        <v>-30.882352941176471</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2.5968497232865051</v>
      </c>
      <c r="D34" s="115">
        <v>61</v>
      </c>
      <c r="E34" s="114">
        <v>44</v>
      </c>
      <c r="F34" s="114">
        <v>57</v>
      </c>
      <c r="G34" s="114">
        <v>42</v>
      </c>
      <c r="H34" s="140">
        <v>60</v>
      </c>
      <c r="I34" s="115">
        <v>1</v>
      </c>
      <c r="J34" s="116">
        <v>1.6666666666666667</v>
      </c>
    </row>
    <row r="35" spans="1:10" s="110" customFormat="1" ht="24.95" customHeight="1" x14ac:dyDescent="0.2">
      <c r="A35" s="292" t="s">
        <v>171</v>
      </c>
      <c r="B35" s="293" t="s">
        <v>172</v>
      </c>
      <c r="C35" s="113">
        <v>35.334184759472116</v>
      </c>
      <c r="D35" s="115">
        <v>830</v>
      </c>
      <c r="E35" s="114">
        <v>1428</v>
      </c>
      <c r="F35" s="114">
        <v>1194</v>
      </c>
      <c r="G35" s="114">
        <v>961</v>
      </c>
      <c r="H35" s="140">
        <v>956</v>
      </c>
      <c r="I35" s="115">
        <v>-126</v>
      </c>
      <c r="J35" s="116">
        <v>-13.179916317991632</v>
      </c>
    </row>
    <row r="36" spans="1:10" s="110" customFormat="1" ht="24.95" customHeight="1" x14ac:dyDescent="0.2">
      <c r="A36" s="294" t="s">
        <v>173</v>
      </c>
      <c r="B36" s="295" t="s">
        <v>174</v>
      </c>
      <c r="C36" s="125">
        <v>62.068965517241381</v>
      </c>
      <c r="D36" s="143">
        <v>1458</v>
      </c>
      <c r="E36" s="144">
        <v>1108</v>
      </c>
      <c r="F36" s="144">
        <v>1897</v>
      </c>
      <c r="G36" s="144">
        <v>1536</v>
      </c>
      <c r="H36" s="145">
        <v>1891</v>
      </c>
      <c r="I36" s="143">
        <v>-433</v>
      </c>
      <c r="J36" s="146">
        <v>-22.897937599153888</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44" t="s">
        <v>360</v>
      </c>
      <c r="B39" s="645"/>
      <c r="C39" s="645"/>
      <c r="D39" s="645"/>
      <c r="E39" s="645"/>
      <c r="F39" s="645"/>
      <c r="G39" s="645"/>
      <c r="H39" s="645"/>
      <c r="I39" s="645"/>
      <c r="J39" s="645"/>
    </row>
    <row r="40" spans="1:10" ht="31.5" customHeight="1" x14ac:dyDescent="0.2">
      <c r="A40" s="646" t="s">
        <v>361</v>
      </c>
      <c r="B40" s="646"/>
      <c r="C40" s="646"/>
      <c r="D40" s="646"/>
      <c r="E40" s="646"/>
      <c r="F40" s="646"/>
      <c r="G40" s="646"/>
      <c r="H40" s="646"/>
      <c r="I40" s="646"/>
      <c r="J40" s="646"/>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335</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332</v>
      </c>
      <c r="B7" s="577"/>
      <c r="C7" s="577"/>
      <c r="D7" s="582" t="s">
        <v>94</v>
      </c>
      <c r="E7" s="656" t="s">
        <v>363</v>
      </c>
      <c r="F7" s="586"/>
      <c r="G7" s="586"/>
      <c r="H7" s="586"/>
      <c r="I7" s="587"/>
      <c r="J7" s="650" t="s">
        <v>359</v>
      </c>
      <c r="K7" s="651"/>
      <c r="L7" s="96"/>
      <c r="M7" s="96"/>
      <c r="N7" s="96"/>
      <c r="O7" s="96"/>
    </row>
    <row r="8" spans="1:15" ht="21.75" customHeight="1" x14ac:dyDescent="0.2">
      <c r="A8" s="578"/>
      <c r="B8" s="579"/>
      <c r="C8" s="579"/>
      <c r="D8" s="583"/>
      <c r="E8" s="566" t="s">
        <v>335</v>
      </c>
      <c r="F8" s="566" t="s">
        <v>337</v>
      </c>
      <c r="G8" s="566" t="s">
        <v>338</v>
      </c>
      <c r="H8" s="566" t="s">
        <v>339</v>
      </c>
      <c r="I8" s="566" t="s">
        <v>340</v>
      </c>
      <c r="J8" s="652"/>
      <c r="K8" s="653"/>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2349</v>
      </c>
      <c r="F11" s="264">
        <v>2580</v>
      </c>
      <c r="G11" s="264">
        <v>3148</v>
      </c>
      <c r="H11" s="264">
        <v>2539</v>
      </c>
      <c r="I11" s="265">
        <v>2907</v>
      </c>
      <c r="J11" s="263">
        <v>-558</v>
      </c>
      <c r="K11" s="266">
        <v>-19.195046439628484</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22.690506598552574</v>
      </c>
      <c r="E13" s="115">
        <v>533</v>
      </c>
      <c r="F13" s="114">
        <v>456</v>
      </c>
      <c r="G13" s="114">
        <v>756</v>
      </c>
      <c r="H13" s="114">
        <v>681</v>
      </c>
      <c r="I13" s="140">
        <v>681</v>
      </c>
      <c r="J13" s="115">
        <v>-148</v>
      </c>
      <c r="K13" s="116">
        <v>-21.73274596182085</v>
      </c>
    </row>
    <row r="14" spans="1:15" ht="15.95" customHeight="1" x14ac:dyDescent="0.2">
      <c r="A14" s="306" t="s">
        <v>230</v>
      </c>
      <c r="B14" s="307"/>
      <c r="C14" s="308"/>
      <c r="D14" s="113">
        <v>61.983822903363134</v>
      </c>
      <c r="E14" s="115">
        <v>1456</v>
      </c>
      <c r="F14" s="114">
        <v>1633</v>
      </c>
      <c r="G14" s="114">
        <v>1973</v>
      </c>
      <c r="H14" s="114">
        <v>1562</v>
      </c>
      <c r="I14" s="140">
        <v>1861</v>
      </c>
      <c r="J14" s="115">
        <v>-405</v>
      </c>
      <c r="K14" s="116">
        <v>-21.762493283181087</v>
      </c>
    </row>
    <row r="15" spans="1:15" ht="15.95" customHeight="1" x14ac:dyDescent="0.2">
      <c r="A15" s="306" t="s">
        <v>231</v>
      </c>
      <c r="B15" s="307"/>
      <c r="C15" s="308"/>
      <c r="D15" s="113">
        <v>7.3222647935291612</v>
      </c>
      <c r="E15" s="115">
        <v>172</v>
      </c>
      <c r="F15" s="114">
        <v>324</v>
      </c>
      <c r="G15" s="114">
        <v>225</v>
      </c>
      <c r="H15" s="114">
        <v>159</v>
      </c>
      <c r="I15" s="140">
        <v>191</v>
      </c>
      <c r="J15" s="115">
        <v>-19</v>
      </c>
      <c r="K15" s="116">
        <v>-9.9476439790575917</v>
      </c>
    </row>
    <row r="16" spans="1:15" ht="15.95" customHeight="1" x14ac:dyDescent="0.2">
      <c r="A16" s="306" t="s">
        <v>232</v>
      </c>
      <c r="B16" s="307"/>
      <c r="C16" s="308"/>
      <c r="D16" s="113">
        <v>7.960834397616007</v>
      </c>
      <c r="E16" s="115">
        <v>187</v>
      </c>
      <c r="F16" s="114">
        <v>164</v>
      </c>
      <c r="G16" s="114">
        <v>188</v>
      </c>
      <c r="H16" s="114">
        <v>136</v>
      </c>
      <c r="I16" s="140">
        <v>169</v>
      </c>
      <c r="J16" s="115">
        <v>18</v>
      </c>
      <c r="K16" s="116">
        <v>10.650887573964496</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1.7454235845040442</v>
      </c>
      <c r="E18" s="115">
        <v>41</v>
      </c>
      <c r="F18" s="114">
        <v>32</v>
      </c>
      <c r="G18" s="114">
        <v>61</v>
      </c>
      <c r="H18" s="114">
        <v>31</v>
      </c>
      <c r="I18" s="140">
        <v>50</v>
      </c>
      <c r="J18" s="115">
        <v>-9</v>
      </c>
      <c r="K18" s="116">
        <v>-18</v>
      </c>
    </row>
    <row r="19" spans="1:11" ht="14.1" customHeight="1" x14ac:dyDescent="0.2">
      <c r="A19" s="306" t="s">
        <v>235</v>
      </c>
      <c r="B19" s="307" t="s">
        <v>236</v>
      </c>
      <c r="C19" s="308"/>
      <c r="D19" s="113">
        <v>1.0642826734780757</v>
      </c>
      <c r="E19" s="115">
        <v>25</v>
      </c>
      <c r="F19" s="114">
        <v>10</v>
      </c>
      <c r="G19" s="114">
        <v>42</v>
      </c>
      <c r="H19" s="114">
        <v>20</v>
      </c>
      <c r="I19" s="140">
        <v>27</v>
      </c>
      <c r="J19" s="115">
        <v>-2</v>
      </c>
      <c r="K19" s="116">
        <v>-7.4074074074074074</v>
      </c>
    </row>
    <row r="20" spans="1:11" ht="14.1" customHeight="1" x14ac:dyDescent="0.2">
      <c r="A20" s="306">
        <v>12</v>
      </c>
      <c r="B20" s="307" t="s">
        <v>237</v>
      </c>
      <c r="C20" s="308"/>
      <c r="D20" s="113">
        <v>1.277139208173691</v>
      </c>
      <c r="E20" s="115">
        <v>30</v>
      </c>
      <c r="F20" s="114">
        <v>15</v>
      </c>
      <c r="G20" s="114">
        <v>21</v>
      </c>
      <c r="H20" s="114">
        <v>25</v>
      </c>
      <c r="I20" s="140">
        <v>23</v>
      </c>
      <c r="J20" s="115">
        <v>7</v>
      </c>
      <c r="K20" s="116">
        <v>30.434782608695652</v>
      </c>
    </row>
    <row r="21" spans="1:11" ht="14.1" customHeight="1" x14ac:dyDescent="0.2">
      <c r="A21" s="306">
        <v>21</v>
      </c>
      <c r="B21" s="307" t="s">
        <v>238</v>
      </c>
      <c r="C21" s="308"/>
      <c r="D21" s="113">
        <v>0.38314176245210729</v>
      </c>
      <c r="E21" s="115">
        <v>9</v>
      </c>
      <c r="F21" s="114">
        <v>20</v>
      </c>
      <c r="G21" s="114">
        <v>16</v>
      </c>
      <c r="H21" s="114">
        <v>32</v>
      </c>
      <c r="I21" s="140">
        <v>17</v>
      </c>
      <c r="J21" s="115">
        <v>-8</v>
      </c>
      <c r="K21" s="116">
        <v>-47.058823529411768</v>
      </c>
    </row>
    <row r="22" spans="1:11" ht="14.1" customHeight="1" x14ac:dyDescent="0.2">
      <c r="A22" s="306">
        <v>22</v>
      </c>
      <c r="B22" s="307" t="s">
        <v>239</v>
      </c>
      <c r="C22" s="308"/>
      <c r="D22" s="113">
        <v>2.7671349510429972</v>
      </c>
      <c r="E22" s="115">
        <v>65</v>
      </c>
      <c r="F22" s="114">
        <v>45</v>
      </c>
      <c r="G22" s="114">
        <v>74</v>
      </c>
      <c r="H22" s="114">
        <v>76</v>
      </c>
      <c r="I22" s="140">
        <v>93</v>
      </c>
      <c r="J22" s="115">
        <v>-28</v>
      </c>
      <c r="K22" s="116">
        <v>-30.107526881720432</v>
      </c>
    </row>
    <row r="23" spans="1:11" ht="14.1" customHeight="1" x14ac:dyDescent="0.2">
      <c r="A23" s="306">
        <v>23</v>
      </c>
      <c r="B23" s="307" t="s">
        <v>240</v>
      </c>
      <c r="C23" s="308"/>
      <c r="D23" s="113">
        <v>0.2554278416347382</v>
      </c>
      <c r="E23" s="115">
        <v>6</v>
      </c>
      <c r="F23" s="114">
        <v>7</v>
      </c>
      <c r="G23" s="114">
        <v>18</v>
      </c>
      <c r="H23" s="114">
        <v>11</v>
      </c>
      <c r="I23" s="140">
        <v>10</v>
      </c>
      <c r="J23" s="115">
        <v>-4</v>
      </c>
      <c r="K23" s="116">
        <v>-40</v>
      </c>
    </row>
    <row r="24" spans="1:11" ht="14.1" customHeight="1" x14ac:dyDescent="0.2">
      <c r="A24" s="306">
        <v>24</v>
      </c>
      <c r="B24" s="307" t="s">
        <v>241</v>
      </c>
      <c r="C24" s="308"/>
      <c r="D24" s="113">
        <v>6.215410813111963</v>
      </c>
      <c r="E24" s="115">
        <v>146</v>
      </c>
      <c r="F24" s="114">
        <v>480</v>
      </c>
      <c r="G24" s="114">
        <v>292</v>
      </c>
      <c r="H24" s="114">
        <v>199</v>
      </c>
      <c r="I24" s="140">
        <v>235</v>
      </c>
      <c r="J24" s="115">
        <v>-89</v>
      </c>
      <c r="K24" s="116">
        <v>-37.872340425531917</v>
      </c>
    </row>
    <row r="25" spans="1:11" ht="14.1" customHeight="1" x14ac:dyDescent="0.2">
      <c r="A25" s="306">
        <v>25</v>
      </c>
      <c r="B25" s="307" t="s">
        <v>242</v>
      </c>
      <c r="C25" s="308"/>
      <c r="D25" s="113">
        <v>10.174542358450404</v>
      </c>
      <c r="E25" s="115">
        <v>239</v>
      </c>
      <c r="F25" s="114">
        <v>327</v>
      </c>
      <c r="G25" s="114">
        <v>268</v>
      </c>
      <c r="H25" s="114">
        <v>249</v>
      </c>
      <c r="I25" s="140">
        <v>200</v>
      </c>
      <c r="J25" s="115">
        <v>39</v>
      </c>
      <c r="K25" s="116">
        <v>19.5</v>
      </c>
    </row>
    <row r="26" spans="1:11" ht="14.1" customHeight="1" x14ac:dyDescent="0.2">
      <c r="A26" s="306">
        <v>26</v>
      </c>
      <c r="B26" s="307" t="s">
        <v>243</v>
      </c>
      <c r="C26" s="308"/>
      <c r="D26" s="113">
        <v>2.7671349510429972</v>
      </c>
      <c r="E26" s="115">
        <v>65</v>
      </c>
      <c r="F26" s="114">
        <v>65</v>
      </c>
      <c r="G26" s="114">
        <v>95</v>
      </c>
      <c r="H26" s="114">
        <v>54</v>
      </c>
      <c r="I26" s="140">
        <v>82</v>
      </c>
      <c r="J26" s="115">
        <v>-17</v>
      </c>
      <c r="K26" s="116">
        <v>-20.73170731707317</v>
      </c>
    </row>
    <row r="27" spans="1:11" ht="14.1" customHeight="1" x14ac:dyDescent="0.2">
      <c r="A27" s="306">
        <v>27</v>
      </c>
      <c r="B27" s="307" t="s">
        <v>244</v>
      </c>
      <c r="C27" s="308"/>
      <c r="D27" s="113">
        <v>2.8097062579821199</v>
      </c>
      <c r="E27" s="115">
        <v>66</v>
      </c>
      <c r="F27" s="114">
        <v>191</v>
      </c>
      <c r="G27" s="114">
        <v>77</v>
      </c>
      <c r="H27" s="114">
        <v>68</v>
      </c>
      <c r="I27" s="140">
        <v>69</v>
      </c>
      <c r="J27" s="115">
        <v>-3</v>
      </c>
      <c r="K27" s="116">
        <v>-4.3478260869565215</v>
      </c>
    </row>
    <row r="28" spans="1:11" ht="14.1" customHeight="1" x14ac:dyDescent="0.2">
      <c r="A28" s="306">
        <v>28</v>
      </c>
      <c r="B28" s="307" t="s">
        <v>245</v>
      </c>
      <c r="C28" s="308"/>
      <c r="D28" s="113">
        <v>0.46828437633035336</v>
      </c>
      <c r="E28" s="115">
        <v>11</v>
      </c>
      <c r="F28" s="114">
        <v>6</v>
      </c>
      <c r="G28" s="114">
        <v>10</v>
      </c>
      <c r="H28" s="114">
        <v>6</v>
      </c>
      <c r="I28" s="140">
        <v>13</v>
      </c>
      <c r="J28" s="115">
        <v>-2</v>
      </c>
      <c r="K28" s="116">
        <v>-15.384615384615385</v>
      </c>
    </row>
    <row r="29" spans="1:11" ht="14.1" customHeight="1" x14ac:dyDescent="0.2">
      <c r="A29" s="306">
        <v>29</v>
      </c>
      <c r="B29" s="307" t="s">
        <v>246</v>
      </c>
      <c r="C29" s="308"/>
      <c r="D29" s="113">
        <v>3.7888463175819496</v>
      </c>
      <c r="E29" s="115">
        <v>89</v>
      </c>
      <c r="F29" s="114">
        <v>77</v>
      </c>
      <c r="G29" s="114">
        <v>97</v>
      </c>
      <c r="H29" s="114">
        <v>87</v>
      </c>
      <c r="I29" s="140">
        <v>119</v>
      </c>
      <c r="J29" s="115">
        <v>-30</v>
      </c>
      <c r="K29" s="116">
        <v>-25.210084033613445</v>
      </c>
    </row>
    <row r="30" spans="1:11" ht="14.1" customHeight="1" x14ac:dyDescent="0.2">
      <c r="A30" s="306" t="s">
        <v>247</v>
      </c>
      <c r="B30" s="307" t="s">
        <v>248</v>
      </c>
      <c r="C30" s="308"/>
      <c r="D30" s="113" t="s">
        <v>513</v>
      </c>
      <c r="E30" s="115" t="s">
        <v>513</v>
      </c>
      <c r="F30" s="114">
        <v>35</v>
      </c>
      <c r="G30" s="114">
        <v>35</v>
      </c>
      <c r="H30" s="114" t="s">
        <v>513</v>
      </c>
      <c r="I30" s="140">
        <v>59</v>
      </c>
      <c r="J30" s="115" t="s">
        <v>513</v>
      </c>
      <c r="K30" s="116" t="s">
        <v>513</v>
      </c>
    </row>
    <row r="31" spans="1:11" ht="14.1" customHeight="1" x14ac:dyDescent="0.2">
      <c r="A31" s="306" t="s">
        <v>249</v>
      </c>
      <c r="B31" s="307" t="s">
        <v>250</v>
      </c>
      <c r="C31" s="308"/>
      <c r="D31" s="113">
        <v>1.9582801191996595</v>
      </c>
      <c r="E31" s="115">
        <v>46</v>
      </c>
      <c r="F31" s="114">
        <v>42</v>
      </c>
      <c r="G31" s="114">
        <v>62</v>
      </c>
      <c r="H31" s="114">
        <v>52</v>
      </c>
      <c r="I31" s="140">
        <v>60</v>
      </c>
      <c r="J31" s="115">
        <v>-14</v>
      </c>
      <c r="K31" s="116">
        <v>-23.333333333333332</v>
      </c>
    </row>
    <row r="32" spans="1:11" ht="14.1" customHeight="1" x14ac:dyDescent="0.2">
      <c r="A32" s="306">
        <v>31</v>
      </c>
      <c r="B32" s="307" t="s">
        <v>251</v>
      </c>
      <c r="C32" s="308"/>
      <c r="D32" s="113">
        <v>0.68114091102596852</v>
      </c>
      <c r="E32" s="115">
        <v>16</v>
      </c>
      <c r="F32" s="114">
        <v>12</v>
      </c>
      <c r="G32" s="114">
        <v>8</v>
      </c>
      <c r="H32" s="114">
        <v>20</v>
      </c>
      <c r="I32" s="140">
        <v>14</v>
      </c>
      <c r="J32" s="115">
        <v>2</v>
      </c>
      <c r="K32" s="116">
        <v>14.285714285714286</v>
      </c>
    </row>
    <row r="33" spans="1:11" ht="14.1" customHeight="1" x14ac:dyDescent="0.2">
      <c r="A33" s="306">
        <v>32</v>
      </c>
      <c r="B33" s="307" t="s">
        <v>252</v>
      </c>
      <c r="C33" s="308"/>
      <c r="D33" s="113">
        <v>1.7028522775649213</v>
      </c>
      <c r="E33" s="115">
        <v>40</v>
      </c>
      <c r="F33" s="114">
        <v>24</v>
      </c>
      <c r="G33" s="114">
        <v>77</v>
      </c>
      <c r="H33" s="114">
        <v>60</v>
      </c>
      <c r="I33" s="140">
        <v>70</v>
      </c>
      <c r="J33" s="115">
        <v>-30</v>
      </c>
      <c r="K33" s="116">
        <v>-42.857142857142854</v>
      </c>
    </row>
    <row r="34" spans="1:11" ht="14.1" customHeight="1" x14ac:dyDescent="0.2">
      <c r="A34" s="306">
        <v>33</v>
      </c>
      <c r="B34" s="307" t="s">
        <v>253</v>
      </c>
      <c r="C34" s="308"/>
      <c r="D34" s="113">
        <v>1.1919965942954449</v>
      </c>
      <c r="E34" s="115">
        <v>28</v>
      </c>
      <c r="F34" s="114">
        <v>15</v>
      </c>
      <c r="G34" s="114">
        <v>24</v>
      </c>
      <c r="H34" s="114">
        <v>32</v>
      </c>
      <c r="I34" s="140">
        <v>31</v>
      </c>
      <c r="J34" s="115">
        <v>-3</v>
      </c>
      <c r="K34" s="116">
        <v>-9.67741935483871</v>
      </c>
    </row>
    <row r="35" spans="1:11" ht="14.1" customHeight="1" x14ac:dyDescent="0.2">
      <c r="A35" s="306">
        <v>34</v>
      </c>
      <c r="B35" s="307" t="s">
        <v>254</v>
      </c>
      <c r="C35" s="308"/>
      <c r="D35" s="113">
        <v>3.1502767134951042</v>
      </c>
      <c r="E35" s="115">
        <v>74</v>
      </c>
      <c r="F35" s="114">
        <v>28</v>
      </c>
      <c r="G35" s="114">
        <v>68</v>
      </c>
      <c r="H35" s="114">
        <v>61</v>
      </c>
      <c r="I35" s="140">
        <v>107</v>
      </c>
      <c r="J35" s="115">
        <v>-33</v>
      </c>
      <c r="K35" s="116">
        <v>-30.841121495327101</v>
      </c>
    </row>
    <row r="36" spans="1:11" ht="14.1" customHeight="1" x14ac:dyDescent="0.2">
      <c r="A36" s="306">
        <v>41</v>
      </c>
      <c r="B36" s="307" t="s">
        <v>255</v>
      </c>
      <c r="C36" s="308"/>
      <c r="D36" s="113">
        <v>0.42571306939123033</v>
      </c>
      <c r="E36" s="115">
        <v>10</v>
      </c>
      <c r="F36" s="114">
        <v>14</v>
      </c>
      <c r="G36" s="114">
        <v>17</v>
      </c>
      <c r="H36" s="114">
        <v>5</v>
      </c>
      <c r="I36" s="140">
        <v>20</v>
      </c>
      <c r="J36" s="115">
        <v>-10</v>
      </c>
      <c r="K36" s="116">
        <v>-50</v>
      </c>
    </row>
    <row r="37" spans="1:11" ht="14.1" customHeight="1" x14ac:dyDescent="0.2">
      <c r="A37" s="306">
        <v>42</v>
      </c>
      <c r="B37" s="307" t="s">
        <v>256</v>
      </c>
      <c r="C37" s="308"/>
      <c r="D37" s="113" t="s">
        <v>513</v>
      </c>
      <c r="E37" s="115" t="s">
        <v>513</v>
      </c>
      <c r="F37" s="114" t="s">
        <v>513</v>
      </c>
      <c r="G37" s="114">
        <v>0</v>
      </c>
      <c r="H37" s="114" t="s">
        <v>513</v>
      </c>
      <c r="I37" s="140">
        <v>0</v>
      </c>
      <c r="J37" s="115" t="s">
        <v>513</v>
      </c>
      <c r="K37" s="116" t="s">
        <v>513</v>
      </c>
    </row>
    <row r="38" spans="1:11" ht="14.1" customHeight="1" x14ac:dyDescent="0.2">
      <c r="A38" s="306">
        <v>43</v>
      </c>
      <c r="B38" s="307" t="s">
        <v>257</v>
      </c>
      <c r="C38" s="308"/>
      <c r="D38" s="113">
        <v>0.17028522775649213</v>
      </c>
      <c r="E38" s="115">
        <v>4</v>
      </c>
      <c r="F38" s="114">
        <v>11</v>
      </c>
      <c r="G38" s="114">
        <v>19</v>
      </c>
      <c r="H38" s="114">
        <v>18</v>
      </c>
      <c r="I38" s="140">
        <v>14</v>
      </c>
      <c r="J38" s="115">
        <v>-10</v>
      </c>
      <c r="K38" s="116">
        <v>-71.428571428571431</v>
      </c>
    </row>
    <row r="39" spans="1:11" ht="14.1" customHeight="1" x14ac:dyDescent="0.2">
      <c r="A39" s="306">
        <v>51</v>
      </c>
      <c r="B39" s="307" t="s">
        <v>258</v>
      </c>
      <c r="C39" s="308"/>
      <c r="D39" s="113">
        <v>8.2588335461898676</v>
      </c>
      <c r="E39" s="115">
        <v>194</v>
      </c>
      <c r="F39" s="114">
        <v>156</v>
      </c>
      <c r="G39" s="114">
        <v>301</v>
      </c>
      <c r="H39" s="114">
        <v>267</v>
      </c>
      <c r="I39" s="140">
        <v>253</v>
      </c>
      <c r="J39" s="115">
        <v>-59</v>
      </c>
      <c r="K39" s="116">
        <v>-23.320158102766797</v>
      </c>
    </row>
    <row r="40" spans="1:11" ht="14.1" customHeight="1" x14ac:dyDescent="0.2">
      <c r="A40" s="306" t="s">
        <v>259</v>
      </c>
      <c r="B40" s="307" t="s">
        <v>260</v>
      </c>
      <c r="C40" s="308"/>
      <c r="D40" s="113">
        <v>6.9391230310770542</v>
      </c>
      <c r="E40" s="115">
        <v>163</v>
      </c>
      <c r="F40" s="114">
        <v>141</v>
      </c>
      <c r="G40" s="114">
        <v>243</v>
      </c>
      <c r="H40" s="114">
        <v>220</v>
      </c>
      <c r="I40" s="140">
        <v>227</v>
      </c>
      <c r="J40" s="115">
        <v>-64</v>
      </c>
      <c r="K40" s="116">
        <v>-28.193832599118942</v>
      </c>
    </row>
    <row r="41" spans="1:11" ht="14.1" customHeight="1" x14ac:dyDescent="0.2">
      <c r="A41" s="306"/>
      <c r="B41" s="307" t="s">
        <v>261</v>
      </c>
      <c r="C41" s="308"/>
      <c r="D41" s="113">
        <v>6.4282673478075774</v>
      </c>
      <c r="E41" s="115">
        <v>151</v>
      </c>
      <c r="F41" s="114">
        <v>125</v>
      </c>
      <c r="G41" s="114">
        <v>223</v>
      </c>
      <c r="H41" s="114">
        <v>201</v>
      </c>
      <c r="I41" s="140">
        <v>198</v>
      </c>
      <c r="J41" s="115">
        <v>-47</v>
      </c>
      <c r="K41" s="116">
        <v>-23.737373737373737</v>
      </c>
    </row>
    <row r="42" spans="1:11" ht="14.1" customHeight="1" x14ac:dyDescent="0.2">
      <c r="A42" s="306">
        <v>52</v>
      </c>
      <c r="B42" s="307" t="s">
        <v>262</v>
      </c>
      <c r="C42" s="308"/>
      <c r="D42" s="113">
        <v>7.4925500212856537</v>
      </c>
      <c r="E42" s="115">
        <v>176</v>
      </c>
      <c r="F42" s="114">
        <v>101</v>
      </c>
      <c r="G42" s="114">
        <v>157</v>
      </c>
      <c r="H42" s="114">
        <v>242</v>
      </c>
      <c r="I42" s="140">
        <v>165</v>
      </c>
      <c r="J42" s="115">
        <v>11</v>
      </c>
      <c r="K42" s="116">
        <v>6.666666666666667</v>
      </c>
    </row>
    <row r="43" spans="1:11" ht="14.1" customHeight="1" x14ac:dyDescent="0.2">
      <c r="A43" s="306" t="s">
        <v>263</v>
      </c>
      <c r="B43" s="307" t="s">
        <v>264</v>
      </c>
      <c r="C43" s="308"/>
      <c r="D43" s="113">
        <v>6.2579821200510857</v>
      </c>
      <c r="E43" s="115">
        <v>147</v>
      </c>
      <c r="F43" s="114">
        <v>83</v>
      </c>
      <c r="G43" s="114">
        <v>124</v>
      </c>
      <c r="H43" s="114">
        <v>207</v>
      </c>
      <c r="I43" s="140">
        <v>139</v>
      </c>
      <c r="J43" s="115">
        <v>8</v>
      </c>
      <c r="K43" s="116">
        <v>5.7553956834532372</v>
      </c>
    </row>
    <row r="44" spans="1:11" ht="14.1" customHeight="1" x14ac:dyDescent="0.2">
      <c r="A44" s="306">
        <v>53</v>
      </c>
      <c r="B44" s="307" t="s">
        <v>265</v>
      </c>
      <c r="C44" s="308"/>
      <c r="D44" s="113">
        <v>0.93656875266070672</v>
      </c>
      <c r="E44" s="115">
        <v>22</v>
      </c>
      <c r="F44" s="114">
        <v>15</v>
      </c>
      <c r="G44" s="114">
        <v>21</v>
      </c>
      <c r="H44" s="114">
        <v>15</v>
      </c>
      <c r="I44" s="140">
        <v>17</v>
      </c>
      <c r="J44" s="115">
        <v>5</v>
      </c>
      <c r="K44" s="116">
        <v>29.411764705882351</v>
      </c>
    </row>
    <row r="45" spans="1:11" ht="14.1" customHeight="1" x14ac:dyDescent="0.2">
      <c r="A45" s="306" t="s">
        <v>266</v>
      </c>
      <c r="B45" s="307" t="s">
        <v>267</v>
      </c>
      <c r="C45" s="308"/>
      <c r="D45" s="113">
        <v>0.85142613878246065</v>
      </c>
      <c r="E45" s="115">
        <v>20</v>
      </c>
      <c r="F45" s="114">
        <v>13</v>
      </c>
      <c r="G45" s="114">
        <v>20</v>
      </c>
      <c r="H45" s="114">
        <v>14</v>
      </c>
      <c r="I45" s="140">
        <v>16</v>
      </c>
      <c r="J45" s="115">
        <v>4</v>
      </c>
      <c r="K45" s="116">
        <v>25</v>
      </c>
    </row>
    <row r="46" spans="1:11" ht="14.1" customHeight="1" x14ac:dyDescent="0.2">
      <c r="A46" s="306">
        <v>54</v>
      </c>
      <c r="B46" s="307" t="s">
        <v>268</v>
      </c>
      <c r="C46" s="308"/>
      <c r="D46" s="113">
        <v>4.0442741592166875</v>
      </c>
      <c r="E46" s="115">
        <v>95</v>
      </c>
      <c r="F46" s="114">
        <v>66</v>
      </c>
      <c r="G46" s="114">
        <v>138</v>
      </c>
      <c r="H46" s="114">
        <v>88</v>
      </c>
      <c r="I46" s="140">
        <v>135</v>
      </c>
      <c r="J46" s="115">
        <v>-40</v>
      </c>
      <c r="K46" s="116">
        <v>-29.62962962962963</v>
      </c>
    </row>
    <row r="47" spans="1:11" ht="14.1" customHeight="1" x14ac:dyDescent="0.2">
      <c r="A47" s="306">
        <v>61</v>
      </c>
      <c r="B47" s="307" t="s">
        <v>269</v>
      </c>
      <c r="C47" s="308"/>
      <c r="D47" s="113">
        <v>1.8305661983822903</v>
      </c>
      <c r="E47" s="115">
        <v>43</v>
      </c>
      <c r="F47" s="114">
        <v>49</v>
      </c>
      <c r="G47" s="114">
        <v>55</v>
      </c>
      <c r="H47" s="114">
        <v>42</v>
      </c>
      <c r="I47" s="140">
        <v>48</v>
      </c>
      <c r="J47" s="115">
        <v>-5</v>
      </c>
      <c r="K47" s="116">
        <v>-10.416666666666666</v>
      </c>
    </row>
    <row r="48" spans="1:11" ht="14.1" customHeight="1" x14ac:dyDescent="0.2">
      <c r="A48" s="306">
        <v>62</v>
      </c>
      <c r="B48" s="307" t="s">
        <v>270</v>
      </c>
      <c r="C48" s="308"/>
      <c r="D48" s="113">
        <v>7.8756917837377607</v>
      </c>
      <c r="E48" s="115">
        <v>185</v>
      </c>
      <c r="F48" s="114">
        <v>180</v>
      </c>
      <c r="G48" s="114">
        <v>237</v>
      </c>
      <c r="H48" s="114">
        <v>214</v>
      </c>
      <c r="I48" s="140">
        <v>201</v>
      </c>
      <c r="J48" s="115">
        <v>-16</v>
      </c>
      <c r="K48" s="116">
        <v>-7.9601990049751246</v>
      </c>
    </row>
    <row r="49" spans="1:11" ht="14.1" customHeight="1" x14ac:dyDescent="0.2">
      <c r="A49" s="306">
        <v>63</v>
      </c>
      <c r="B49" s="307" t="s">
        <v>271</v>
      </c>
      <c r="C49" s="308"/>
      <c r="D49" s="113">
        <v>4.8105576841209023</v>
      </c>
      <c r="E49" s="115">
        <v>113</v>
      </c>
      <c r="F49" s="114">
        <v>112</v>
      </c>
      <c r="G49" s="114">
        <v>140</v>
      </c>
      <c r="H49" s="114">
        <v>174</v>
      </c>
      <c r="I49" s="140">
        <v>148</v>
      </c>
      <c r="J49" s="115">
        <v>-35</v>
      </c>
      <c r="K49" s="116">
        <v>-23.648648648648649</v>
      </c>
    </row>
    <row r="50" spans="1:11" ht="14.1" customHeight="1" x14ac:dyDescent="0.2">
      <c r="A50" s="306" t="s">
        <v>272</v>
      </c>
      <c r="B50" s="307" t="s">
        <v>273</v>
      </c>
      <c r="C50" s="308"/>
      <c r="D50" s="113">
        <v>0.51085568326947639</v>
      </c>
      <c r="E50" s="115">
        <v>12</v>
      </c>
      <c r="F50" s="114">
        <v>17</v>
      </c>
      <c r="G50" s="114">
        <v>16</v>
      </c>
      <c r="H50" s="114">
        <v>20</v>
      </c>
      <c r="I50" s="140">
        <v>16</v>
      </c>
      <c r="J50" s="115">
        <v>-4</v>
      </c>
      <c r="K50" s="116">
        <v>-25</v>
      </c>
    </row>
    <row r="51" spans="1:11" ht="14.1" customHeight="1" x14ac:dyDescent="0.2">
      <c r="A51" s="306" t="s">
        <v>274</v>
      </c>
      <c r="B51" s="307" t="s">
        <v>275</v>
      </c>
      <c r="C51" s="308"/>
      <c r="D51" s="113">
        <v>4.1294167730949338</v>
      </c>
      <c r="E51" s="115">
        <v>97</v>
      </c>
      <c r="F51" s="114">
        <v>91</v>
      </c>
      <c r="G51" s="114">
        <v>118</v>
      </c>
      <c r="H51" s="114">
        <v>151</v>
      </c>
      <c r="I51" s="140">
        <v>127</v>
      </c>
      <c r="J51" s="115">
        <v>-30</v>
      </c>
      <c r="K51" s="116">
        <v>-23.622047244094489</v>
      </c>
    </row>
    <row r="52" spans="1:11" ht="14.1" customHeight="1" x14ac:dyDescent="0.2">
      <c r="A52" s="306">
        <v>71</v>
      </c>
      <c r="B52" s="307" t="s">
        <v>276</v>
      </c>
      <c r="C52" s="308"/>
      <c r="D52" s="113">
        <v>6.5559812686249463</v>
      </c>
      <c r="E52" s="115">
        <v>154</v>
      </c>
      <c r="F52" s="114">
        <v>169</v>
      </c>
      <c r="G52" s="114">
        <v>228</v>
      </c>
      <c r="H52" s="114">
        <v>165</v>
      </c>
      <c r="I52" s="140">
        <v>200</v>
      </c>
      <c r="J52" s="115">
        <v>-46</v>
      </c>
      <c r="K52" s="116">
        <v>-23</v>
      </c>
    </row>
    <row r="53" spans="1:11" ht="14.1" customHeight="1" x14ac:dyDescent="0.2">
      <c r="A53" s="306" t="s">
        <v>277</v>
      </c>
      <c r="B53" s="307" t="s">
        <v>278</v>
      </c>
      <c r="C53" s="308"/>
      <c r="D53" s="113">
        <v>2.9374201787994894</v>
      </c>
      <c r="E53" s="115">
        <v>69</v>
      </c>
      <c r="F53" s="114">
        <v>76</v>
      </c>
      <c r="G53" s="114">
        <v>109</v>
      </c>
      <c r="H53" s="114">
        <v>86</v>
      </c>
      <c r="I53" s="140">
        <v>82</v>
      </c>
      <c r="J53" s="115">
        <v>-13</v>
      </c>
      <c r="K53" s="116">
        <v>-15.853658536585366</v>
      </c>
    </row>
    <row r="54" spans="1:11" ht="14.1" customHeight="1" x14ac:dyDescent="0.2">
      <c r="A54" s="306" t="s">
        <v>279</v>
      </c>
      <c r="B54" s="307" t="s">
        <v>280</v>
      </c>
      <c r="C54" s="308"/>
      <c r="D54" s="113">
        <v>2.9374201787994894</v>
      </c>
      <c r="E54" s="115">
        <v>69</v>
      </c>
      <c r="F54" s="114">
        <v>67</v>
      </c>
      <c r="G54" s="114">
        <v>106</v>
      </c>
      <c r="H54" s="114">
        <v>63</v>
      </c>
      <c r="I54" s="140">
        <v>102</v>
      </c>
      <c r="J54" s="115">
        <v>-33</v>
      </c>
      <c r="K54" s="116">
        <v>-32.352941176470587</v>
      </c>
    </row>
    <row r="55" spans="1:11" ht="14.1" customHeight="1" x14ac:dyDescent="0.2">
      <c r="A55" s="306">
        <v>72</v>
      </c>
      <c r="B55" s="307" t="s">
        <v>281</v>
      </c>
      <c r="C55" s="308"/>
      <c r="D55" s="113">
        <v>1.4474244359301831</v>
      </c>
      <c r="E55" s="115">
        <v>34</v>
      </c>
      <c r="F55" s="114">
        <v>40</v>
      </c>
      <c r="G55" s="114">
        <v>43</v>
      </c>
      <c r="H55" s="114">
        <v>36</v>
      </c>
      <c r="I55" s="140">
        <v>42</v>
      </c>
      <c r="J55" s="115">
        <v>-8</v>
      </c>
      <c r="K55" s="116">
        <v>-19.047619047619047</v>
      </c>
    </row>
    <row r="56" spans="1:11" ht="14.1" customHeight="1" x14ac:dyDescent="0.2">
      <c r="A56" s="306" t="s">
        <v>282</v>
      </c>
      <c r="B56" s="307" t="s">
        <v>283</v>
      </c>
      <c r="C56" s="308"/>
      <c r="D56" s="113" t="s">
        <v>513</v>
      </c>
      <c r="E56" s="115" t="s">
        <v>513</v>
      </c>
      <c r="F56" s="114">
        <v>12</v>
      </c>
      <c r="G56" s="114">
        <v>13</v>
      </c>
      <c r="H56" s="114">
        <v>14</v>
      </c>
      <c r="I56" s="140">
        <v>18</v>
      </c>
      <c r="J56" s="115" t="s">
        <v>513</v>
      </c>
      <c r="K56" s="116" t="s">
        <v>513</v>
      </c>
    </row>
    <row r="57" spans="1:11" ht="14.1" customHeight="1" x14ac:dyDescent="0.2">
      <c r="A57" s="306" t="s">
        <v>284</v>
      </c>
      <c r="B57" s="307" t="s">
        <v>285</v>
      </c>
      <c r="C57" s="308"/>
      <c r="D57" s="113">
        <v>0.89399744572158368</v>
      </c>
      <c r="E57" s="115">
        <v>21</v>
      </c>
      <c r="F57" s="114">
        <v>25</v>
      </c>
      <c r="G57" s="114">
        <v>18</v>
      </c>
      <c r="H57" s="114">
        <v>16</v>
      </c>
      <c r="I57" s="140">
        <v>17</v>
      </c>
      <c r="J57" s="115">
        <v>4</v>
      </c>
      <c r="K57" s="116">
        <v>23.529411764705884</v>
      </c>
    </row>
    <row r="58" spans="1:11" ht="14.1" customHeight="1" x14ac:dyDescent="0.2">
      <c r="A58" s="306">
        <v>73</v>
      </c>
      <c r="B58" s="307" t="s">
        <v>286</v>
      </c>
      <c r="C58" s="308"/>
      <c r="D58" s="113">
        <v>0.89399744572158368</v>
      </c>
      <c r="E58" s="115">
        <v>21</v>
      </c>
      <c r="F58" s="114">
        <v>27</v>
      </c>
      <c r="G58" s="114">
        <v>46</v>
      </c>
      <c r="H58" s="114">
        <v>18</v>
      </c>
      <c r="I58" s="140">
        <v>72</v>
      </c>
      <c r="J58" s="115">
        <v>-51</v>
      </c>
      <c r="K58" s="116">
        <v>-70.833333333333329</v>
      </c>
    </row>
    <row r="59" spans="1:11" ht="14.1" customHeight="1" x14ac:dyDescent="0.2">
      <c r="A59" s="306" t="s">
        <v>287</v>
      </c>
      <c r="B59" s="307" t="s">
        <v>288</v>
      </c>
      <c r="C59" s="308"/>
      <c r="D59" s="113">
        <v>0.68114091102596852</v>
      </c>
      <c r="E59" s="115">
        <v>16</v>
      </c>
      <c r="F59" s="114">
        <v>20</v>
      </c>
      <c r="G59" s="114">
        <v>40</v>
      </c>
      <c r="H59" s="114">
        <v>15</v>
      </c>
      <c r="I59" s="140">
        <v>63</v>
      </c>
      <c r="J59" s="115">
        <v>-47</v>
      </c>
      <c r="K59" s="116">
        <v>-74.603174603174608</v>
      </c>
    </row>
    <row r="60" spans="1:11" ht="14.1" customHeight="1" x14ac:dyDescent="0.2">
      <c r="A60" s="306">
        <v>81</v>
      </c>
      <c r="B60" s="307" t="s">
        <v>289</v>
      </c>
      <c r="C60" s="308"/>
      <c r="D60" s="113">
        <v>7.9182630906768834</v>
      </c>
      <c r="E60" s="115">
        <v>186</v>
      </c>
      <c r="F60" s="114">
        <v>155</v>
      </c>
      <c r="G60" s="114">
        <v>269</v>
      </c>
      <c r="H60" s="114">
        <v>113</v>
      </c>
      <c r="I60" s="140">
        <v>160</v>
      </c>
      <c r="J60" s="115">
        <v>26</v>
      </c>
      <c r="K60" s="116">
        <v>16.25</v>
      </c>
    </row>
    <row r="61" spans="1:11" ht="14.1" customHeight="1" x14ac:dyDescent="0.2">
      <c r="A61" s="306" t="s">
        <v>290</v>
      </c>
      <c r="B61" s="307" t="s">
        <v>291</v>
      </c>
      <c r="C61" s="308"/>
      <c r="D61" s="113">
        <v>1.4474244359301831</v>
      </c>
      <c r="E61" s="115">
        <v>34</v>
      </c>
      <c r="F61" s="114">
        <v>15</v>
      </c>
      <c r="G61" s="114">
        <v>35</v>
      </c>
      <c r="H61" s="114">
        <v>18</v>
      </c>
      <c r="I61" s="140">
        <v>35</v>
      </c>
      <c r="J61" s="115">
        <v>-1</v>
      </c>
      <c r="K61" s="116">
        <v>-2.8571428571428572</v>
      </c>
    </row>
    <row r="62" spans="1:11" ht="14.1" customHeight="1" x14ac:dyDescent="0.2">
      <c r="A62" s="306" t="s">
        <v>292</v>
      </c>
      <c r="B62" s="307" t="s">
        <v>293</v>
      </c>
      <c r="C62" s="308"/>
      <c r="D62" s="113">
        <v>2.8097062579821199</v>
      </c>
      <c r="E62" s="115">
        <v>66</v>
      </c>
      <c r="F62" s="114">
        <v>71</v>
      </c>
      <c r="G62" s="114">
        <v>130</v>
      </c>
      <c r="H62" s="114">
        <v>48</v>
      </c>
      <c r="I62" s="140">
        <v>48</v>
      </c>
      <c r="J62" s="115">
        <v>18</v>
      </c>
      <c r="K62" s="116">
        <v>37.5</v>
      </c>
    </row>
    <row r="63" spans="1:11" ht="14.1" customHeight="1" x14ac:dyDescent="0.2">
      <c r="A63" s="306"/>
      <c r="B63" s="307" t="s">
        <v>294</v>
      </c>
      <c r="C63" s="308"/>
      <c r="D63" s="113">
        <v>2.5968497232865051</v>
      </c>
      <c r="E63" s="115">
        <v>61</v>
      </c>
      <c r="F63" s="114">
        <v>61</v>
      </c>
      <c r="G63" s="114">
        <v>112</v>
      </c>
      <c r="H63" s="114">
        <v>43</v>
      </c>
      <c r="I63" s="140">
        <v>36</v>
      </c>
      <c r="J63" s="115">
        <v>25</v>
      </c>
      <c r="K63" s="116">
        <v>69.444444444444443</v>
      </c>
    </row>
    <row r="64" spans="1:11" ht="14.1" customHeight="1" x14ac:dyDescent="0.2">
      <c r="A64" s="306" t="s">
        <v>295</v>
      </c>
      <c r="B64" s="307" t="s">
        <v>296</v>
      </c>
      <c r="C64" s="308"/>
      <c r="D64" s="113">
        <v>1.9157088122605364</v>
      </c>
      <c r="E64" s="115">
        <v>45</v>
      </c>
      <c r="F64" s="114">
        <v>22</v>
      </c>
      <c r="G64" s="114">
        <v>31</v>
      </c>
      <c r="H64" s="114">
        <v>24</v>
      </c>
      <c r="I64" s="140">
        <v>35</v>
      </c>
      <c r="J64" s="115">
        <v>10</v>
      </c>
      <c r="K64" s="116">
        <v>28.571428571428573</v>
      </c>
    </row>
    <row r="65" spans="1:11" ht="14.1" customHeight="1" x14ac:dyDescent="0.2">
      <c r="A65" s="306" t="s">
        <v>297</v>
      </c>
      <c r="B65" s="307" t="s">
        <v>298</v>
      </c>
      <c r="C65" s="308"/>
      <c r="D65" s="113">
        <v>0.80885483184333762</v>
      </c>
      <c r="E65" s="115">
        <v>19</v>
      </c>
      <c r="F65" s="114">
        <v>25</v>
      </c>
      <c r="G65" s="114">
        <v>62</v>
      </c>
      <c r="H65" s="114">
        <v>12</v>
      </c>
      <c r="I65" s="140">
        <v>26</v>
      </c>
      <c r="J65" s="115">
        <v>-7</v>
      </c>
      <c r="K65" s="116">
        <v>-26.923076923076923</v>
      </c>
    </row>
    <row r="66" spans="1:11" ht="14.1" customHeight="1" x14ac:dyDescent="0.2">
      <c r="A66" s="306">
        <v>82</v>
      </c>
      <c r="B66" s="307" t="s">
        <v>299</v>
      </c>
      <c r="C66" s="308"/>
      <c r="D66" s="113">
        <v>2.426564495530013</v>
      </c>
      <c r="E66" s="115">
        <v>57</v>
      </c>
      <c r="F66" s="114">
        <v>54</v>
      </c>
      <c r="G66" s="114">
        <v>98</v>
      </c>
      <c r="H66" s="114">
        <v>63</v>
      </c>
      <c r="I66" s="140">
        <v>80</v>
      </c>
      <c r="J66" s="115">
        <v>-23</v>
      </c>
      <c r="K66" s="116">
        <v>-28.75</v>
      </c>
    </row>
    <row r="67" spans="1:11" ht="14.1" customHeight="1" x14ac:dyDescent="0.2">
      <c r="A67" s="306" t="s">
        <v>300</v>
      </c>
      <c r="B67" s="307" t="s">
        <v>301</v>
      </c>
      <c r="C67" s="308"/>
      <c r="D67" s="113">
        <v>1.6602809706257982</v>
      </c>
      <c r="E67" s="115">
        <v>39</v>
      </c>
      <c r="F67" s="114">
        <v>44</v>
      </c>
      <c r="G67" s="114">
        <v>81</v>
      </c>
      <c r="H67" s="114">
        <v>50</v>
      </c>
      <c r="I67" s="140">
        <v>64</v>
      </c>
      <c r="J67" s="115">
        <v>-25</v>
      </c>
      <c r="K67" s="116">
        <v>-39.0625</v>
      </c>
    </row>
    <row r="68" spans="1:11" ht="14.1" customHeight="1" x14ac:dyDescent="0.2">
      <c r="A68" s="306" t="s">
        <v>302</v>
      </c>
      <c r="B68" s="307" t="s">
        <v>303</v>
      </c>
      <c r="C68" s="308"/>
      <c r="D68" s="113">
        <v>0.63856960408684549</v>
      </c>
      <c r="E68" s="115">
        <v>15</v>
      </c>
      <c r="F68" s="114">
        <v>5</v>
      </c>
      <c r="G68" s="114">
        <v>8</v>
      </c>
      <c r="H68" s="114">
        <v>9</v>
      </c>
      <c r="I68" s="140">
        <v>10</v>
      </c>
      <c r="J68" s="115">
        <v>5</v>
      </c>
      <c r="K68" s="116">
        <v>50</v>
      </c>
    </row>
    <row r="69" spans="1:11" ht="14.1" customHeight="1" x14ac:dyDescent="0.2">
      <c r="A69" s="306">
        <v>83</v>
      </c>
      <c r="B69" s="307" t="s">
        <v>304</v>
      </c>
      <c r="C69" s="308"/>
      <c r="D69" s="113">
        <v>3.7462750106428269</v>
      </c>
      <c r="E69" s="115">
        <v>88</v>
      </c>
      <c r="F69" s="114">
        <v>50</v>
      </c>
      <c r="G69" s="114">
        <v>96</v>
      </c>
      <c r="H69" s="114">
        <v>46</v>
      </c>
      <c r="I69" s="140">
        <v>169</v>
      </c>
      <c r="J69" s="115">
        <v>-81</v>
      </c>
      <c r="K69" s="116">
        <v>-47.928994082840234</v>
      </c>
    </row>
    <row r="70" spans="1:11" ht="14.1" customHeight="1" x14ac:dyDescent="0.2">
      <c r="A70" s="306" t="s">
        <v>305</v>
      </c>
      <c r="B70" s="307" t="s">
        <v>306</v>
      </c>
      <c r="C70" s="308"/>
      <c r="D70" s="113">
        <v>3.3205619412515963</v>
      </c>
      <c r="E70" s="115">
        <v>78</v>
      </c>
      <c r="F70" s="114">
        <v>36</v>
      </c>
      <c r="G70" s="114">
        <v>81</v>
      </c>
      <c r="H70" s="114">
        <v>29</v>
      </c>
      <c r="I70" s="140">
        <v>151</v>
      </c>
      <c r="J70" s="115">
        <v>-73</v>
      </c>
      <c r="K70" s="116">
        <v>-48.34437086092715</v>
      </c>
    </row>
    <row r="71" spans="1:11" ht="14.1" customHeight="1" x14ac:dyDescent="0.2">
      <c r="A71" s="306"/>
      <c r="B71" s="307" t="s">
        <v>307</v>
      </c>
      <c r="C71" s="308"/>
      <c r="D71" s="113">
        <v>2.2562792677735208</v>
      </c>
      <c r="E71" s="115">
        <v>53</v>
      </c>
      <c r="F71" s="114">
        <v>21</v>
      </c>
      <c r="G71" s="114">
        <v>60</v>
      </c>
      <c r="H71" s="114">
        <v>17</v>
      </c>
      <c r="I71" s="140">
        <v>126</v>
      </c>
      <c r="J71" s="115">
        <v>-73</v>
      </c>
      <c r="K71" s="116">
        <v>-57.936507936507937</v>
      </c>
    </row>
    <row r="72" spans="1:11" ht="14.1" customHeight="1" x14ac:dyDescent="0.2">
      <c r="A72" s="306">
        <v>84</v>
      </c>
      <c r="B72" s="307" t="s">
        <v>308</v>
      </c>
      <c r="C72" s="308"/>
      <c r="D72" s="113">
        <v>0.85142613878246065</v>
      </c>
      <c r="E72" s="115">
        <v>20</v>
      </c>
      <c r="F72" s="114">
        <v>14</v>
      </c>
      <c r="G72" s="114">
        <v>43</v>
      </c>
      <c r="H72" s="114">
        <v>8</v>
      </c>
      <c r="I72" s="140">
        <v>25</v>
      </c>
      <c r="J72" s="115">
        <v>-5</v>
      </c>
      <c r="K72" s="116">
        <v>-20</v>
      </c>
    </row>
    <row r="73" spans="1:11" ht="14.1" customHeight="1" x14ac:dyDescent="0.2">
      <c r="A73" s="306" t="s">
        <v>309</v>
      </c>
      <c r="B73" s="307" t="s">
        <v>310</v>
      </c>
      <c r="C73" s="308"/>
      <c r="D73" s="113">
        <v>0.46828437633035336</v>
      </c>
      <c r="E73" s="115">
        <v>11</v>
      </c>
      <c r="F73" s="114" t="s">
        <v>513</v>
      </c>
      <c r="G73" s="114">
        <v>27</v>
      </c>
      <c r="H73" s="114">
        <v>5</v>
      </c>
      <c r="I73" s="140">
        <v>16</v>
      </c>
      <c r="J73" s="115">
        <v>-5</v>
      </c>
      <c r="K73" s="116">
        <v>-31.25</v>
      </c>
    </row>
    <row r="74" spans="1:11" ht="14.1" customHeight="1" x14ac:dyDescent="0.2">
      <c r="A74" s="306" t="s">
        <v>311</v>
      </c>
      <c r="B74" s="307" t="s">
        <v>312</v>
      </c>
      <c r="C74" s="308"/>
      <c r="D74" s="113">
        <v>0</v>
      </c>
      <c r="E74" s="115">
        <v>0</v>
      </c>
      <c r="F74" s="114">
        <v>9</v>
      </c>
      <c r="G74" s="114">
        <v>4</v>
      </c>
      <c r="H74" s="114" t="s">
        <v>513</v>
      </c>
      <c r="I74" s="140" t="s">
        <v>513</v>
      </c>
      <c r="J74" s="115" t="s">
        <v>513</v>
      </c>
      <c r="K74" s="116" t="s">
        <v>513</v>
      </c>
    </row>
    <row r="75" spans="1:11" ht="14.1" customHeight="1" x14ac:dyDescent="0.2">
      <c r="A75" s="306" t="s">
        <v>313</v>
      </c>
      <c r="B75" s="307" t="s">
        <v>314</v>
      </c>
      <c r="C75" s="308"/>
      <c r="D75" s="113" t="s">
        <v>513</v>
      </c>
      <c r="E75" s="115" t="s">
        <v>513</v>
      </c>
      <c r="F75" s="114">
        <v>0</v>
      </c>
      <c r="G75" s="114">
        <v>0</v>
      </c>
      <c r="H75" s="114">
        <v>0</v>
      </c>
      <c r="I75" s="140">
        <v>0</v>
      </c>
      <c r="J75" s="115" t="s">
        <v>513</v>
      </c>
      <c r="K75" s="116" t="s">
        <v>513</v>
      </c>
    </row>
    <row r="76" spans="1:11" ht="14.1" customHeight="1" x14ac:dyDescent="0.2">
      <c r="A76" s="306">
        <v>91</v>
      </c>
      <c r="B76" s="307" t="s">
        <v>315</v>
      </c>
      <c r="C76" s="308"/>
      <c r="D76" s="113">
        <v>0.29799914857386123</v>
      </c>
      <c r="E76" s="115">
        <v>7</v>
      </c>
      <c r="F76" s="114" t="s">
        <v>513</v>
      </c>
      <c r="G76" s="114" t="s">
        <v>513</v>
      </c>
      <c r="H76" s="114" t="s">
        <v>513</v>
      </c>
      <c r="I76" s="140" t="s">
        <v>513</v>
      </c>
      <c r="J76" s="115" t="s">
        <v>513</v>
      </c>
      <c r="K76" s="116" t="s">
        <v>513</v>
      </c>
    </row>
    <row r="77" spans="1:11" ht="14.1" customHeight="1" x14ac:dyDescent="0.2">
      <c r="A77" s="306">
        <v>92</v>
      </c>
      <c r="B77" s="307" t="s">
        <v>316</v>
      </c>
      <c r="C77" s="308"/>
      <c r="D77" s="113">
        <v>0.34057045551298426</v>
      </c>
      <c r="E77" s="115">
        <v>8</v>
      </c>
      <c r="F77" s="114">
        <v>14</v>
      </c>
      <c r="G77" s="114">
        <v>21</v>
      </c>
      <c r="H77" s="114">
        <v>7</v>
      </c>
      <c r="I77" s="140">
        <v>12</v>
      </c>
      <c r="J77" s="115">
        <v>-4</v>
      </c>
      <c r="K77" s="116">
        <v>-33.333333333333336</v>
      </c>
    </row>
    <row r="78" spans="1:11" ht="14.1" customHeight="1" x14ac:dyDescent="0.2">
      <c r="A78" s="306">
        <v>93</v>
      </c>
      <c r="B78" s="307" t="s">
        <v>317</v>
      </c>
      <c r="C78" s="308"/>
      <c r="D78" s="113" t="s">
        <v>513</v>
      </c>
      <c r="E78" s="115" t="s">
        <v>513</v>
      </c>
      <c r="F78" s="114" t="s">
        <v>513</v>
      </c>
      <c r="G78" s="114">
        <v>3</v>
      </c>
      <c r="H78" s="114" t="s">
        <v>513</v>
      </c>
      <c r="I78" s="140" t="s">
        <v>513</v>
      </c>
      <c r="J78" s="115" t="s">
        <v>513</v>
      </c>
      <c r="K78" s="116" t="s">
        <v>513</v>
      </c>
    </row>
    <row r="79" spans="1:11" ht="14.1" customHeight="1" x14ac:dyDescent="0.2">
      <c r="A79" s="306">
        <v>94</v>
      </c>
      <c r="B79" s="307" t="s">
        <v>318</v>
      </c>
      <c r="C79" s="308"/>
      <c r="D79" s="113" t="s">
        <v>513</v>
      </c>
      <c r="E79" s="115" t="s">
        <v>513</v>
      </c>
      <c r="F79" s="114" t="s">
        <v>513</v>
      </c>
      <c r="G79" s="114" t="s">
        <v>513</v>
      </c>
      <c r="H79" s="114" t="s">
        <v>513</v>
      </c>
      <c r="I79" s="140">
        <v>5</v>
      </c>
      <c r="J79" s="115" t="s">
        <v>513</v>
      </c>
      <c r="K79" s="116" t="s">
        <v>513</v>
      </c>
    </row>
    <row r="80" spans="1:11" ht="14.1" customHeight="1" x14ac:dyDescent="0.2">
      <c r="A80" s="306" t="s">
        <v>319</v>
      </c>
      <c r="B80" s="307" t="s">
        <v>320</v>
      </c>
      <c r="C80" s="308"/>
      <c r="D80" s="113">
        <v>0</v>
      </c>
      <c r="E80" s="115">
        <v>0</v>
      </c>
      <c r="F80" s="114">
        <v>0</v>
      </c>
      <c r="G80" s="114">
        <v>0</v>
      </c>
      <c r="H80" s="114">
        <v>0</v>
      </c>
      <c r="I80" s="140">
        <v>0</v>
      </c>
      <c r="J80" s="115">
        <v>0</v>
      </c>
      <c r="K80" s="116">
        <v>0</v>
      </c>
    </row>
    <row r="81" spans="1:11" ht="14.1" customHeight="1" x14ac:dyDescent="0.2">
      <c r="A81" s="310" t="s">
        <v>321</v>
      </c>
      <c r="B81" s="311" t="s">
        <v>333</v>
      </c>
      <c r="C81" s="312"/>
      <c r="D81" s="125" t="s">
        <v>513</v>
      </c>
      <c r="E81" s="143" t="s">
        <v>513</v>
      </c>
      <c r="F81" s="144">
        <v>3</v>
      </c>
      <c r="G81" s="144">
        <v>6</v>
      </c>
      <c r="H81" s="144" t="s">
        <v>513</v>
      </c>
      <c r="I81" s="145">
        <v>5</v>
      </c>
      <c r="J81" s="143" t="s">
        <v>513</v>
      </c>
      <c r="K81" s="146" t="s">
        <v>513</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4" t="s">
        <v>364</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151" t="s">
        <v>365</v>
      </c>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5">
    <mergeCell ref="A3:K3"/>
    <mergeCell ref="A4:K4"/>
    <mergeCell ref="A5:E5"/>
    <mergeCell ref="A7:C10"/>
    <mergeCell ref="D7:D10"/>
    <mergeCell ref="E7:I7"/>
    <mergeCell ref="J7:K8"/>
    <mergeCell ref="E8:E9"/>
    <mergeCell ref="F8:F9"/>
    <mergeCell ref="G8:G9"/>
    <mergeCell ref="H8:H9"/>
    <mergeCell ref="I8:I9"/>
    <mergeCell ref="A84:K84"/>
    <mergeCell ref="A85:K85"/>
    <mergeCell ref="A87:K87"/>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366</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56" t="s">
        <v>367</v>
      </c>
      <c r="E7" s="657"/>
      <c r="F7" s="657"/>
      <c r="G7" s="657"/>
      <c r="H7" s="658"/>
      <c r="I7" s="588" t="s">
        <v>359</v>
      </c>
      <c r="J7" s="589"/>
      <c r="K7" s="96"/>
      <c r="L7" s="96"/>
      <c r="M7" s="96"/>
      <c r="N7" s="96"/>
      <c r="O7" s="96"/>
    </row>
    <row r="8" spans="1:15" ht="21.75" customHeight="1" x14ac:dyDescent="0.2">
      <c r="A8" s="616"/>
      <c r="B8" s="617"/>
      <c r="C8" s="583"/>
      <c r="D8" s="566" t="s">
        <v>335</v>
      </c>
      <c r="E8" s="566" t="s">
        <v>337</v>
      </c>
      <c r="F8" s="566" t="s">
        <v>338</v>
      </c>
      <c r="G8" s="566" t="s">
        <v>339</v>
      </c>
      <c r="H8" s="566" t="s">
        <v>340</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2867</v>
      </c>
      <c r="E11" s="114">
        <v>2732</v>
      </c>
      <c r="F11" s="114">
        <v>2837</v>
      </c>
      <c r="G11" s="114">
        <v>2459</v>
      </c>
      <c r="H11" s="140">
        <v>2887</v>
      </c>
      <c r="I11" s="115">
        <v>-20</v>
      </c>
      <c r="J11" s="116">
        <v>-0.69276065119501218</v>
      </c>
    </row>
    <row r="12" spans="1:15" s="110" customFormat="1" ht="24.95" customHeight="1" x14ac:dyDescent="0.2">
      <c r="A12" s="193" t="s">
        <v>132</v>
      </c>
      <c r="B12" s="194" t="s">
        <v>133</v>
      </c>
      <c r="C12" s="113">
        <v>2.0579002441576559</v>
      </c>
      <c r="D12" s="115">
        <v>59</v>
      </c>
      <c r="E12" s="114">
        <v>66</v>
      </c>
      <c r="F12" s="114">
        <v>65</v>
      </c>
      <c r="G12" s="114">
        <v>42</v>
      </c>
      <c r="H12" s="140">
        <v>50</v>
      </c>
      <c r="I12" s="115">
        <v>9</v>
      </c>
      <c r="J12" s="116">
        <v>18</v>
      </c>
    </row>
    <row r="13" spans="1:15" s="110" customFormat="1" ht="24.95" customHeight="1" x14ac:dyDescent="0.2">
      <c r="A13" s="193" t="s">
        <v>134</v>
      </c>
      <c r="B13" s="199" t="s">
        <v>214</v>
      </c>
      <c r="C13" s="113">
        <v>2.9647715381932334</v>
      </c>
      <c r="D13" s="115">
        <v>85</v>
      </c>
      <c r="E13" s="114">
        <v>53</v>
      </c>
      <c r="F13" s="114">
        <v>57</v>
      </c>
      <c r="G13" s="114">
        <v>46</v>
      </c>
      <c r="H13" s="140">
        <v>62</v>
      </c>
      <c r="I13" s="115">
        <v>23</v>
      </c>
      <c r="J13" s="116">
        <v>37.096774193548384</v>
      </c>
    </row>
    <row r="14" spans="1:15" s="287" customFormat="1" ht="24.95" customHeight="1" x14ac:dyDescent="0.2">
      <c r="A14" s="193" t="s">
        <v>215</v>
      </c>
      <c r="B14" s="199" t="s">
        <v>137</v>
      </c>
      <c r="C14" s="113">
        <v>32.856644576212069</v>
      </c>
      <c r="D14" s="115">
        <v>942</v>
      </c>
      <c r="E14" s="114">
        <v>1098</v>
      </c>
      <c r="F14" s="114">
        <v>874</v>
      </c>
      <c r="G14" s="114">
        <v>844</v>
      </c>
      <c r="H14" s="140">
        <v>671</v>
      </c>
      <c r="I14" s="115">
        <v>271</v>
      </c>
      <c r="J14" s="116">
        <v>40.387481371087929</v>
      </c>
      <c r="K14" s="110"/>
      <c r="L14" s="110"/>
      <c r="M14" s="110"/>
      <c r="N14" s="110"/>
      <c r="O14" s="110"/>
    </row>
    <row r="15" spans="1:15" s="110" customFormat="1" ht="24.95" customHeight="1" x14ac:dyDescent="0.2">
      <c r="A15" s="193" t="s">
        <v>216</v>
      </c>
      <c r="B15" s="199" t="s">
        <v>217</v>
      </c>
      <c r="C15" s="113">
        <v>1.7091035926055109</v>
      </c>
      <c r="D15" s="115">
        <v>49</v>
      </c>
      <c r="E15" s="114">
        <v>68</v>
      </c>
      <c r="F15" s="114">
        <v>80</v>
      </c>
      <c r="G15" s="114">
        <v>87</v>
      </c>
      <c r="H15" s="140">
        <v>68</v>
      </c>
      <c r="I15" s="115">
        <v>-19</v>
      </c>
      <c r="J15" s="116">
        <v>-27.941176470588236</v>
      </c>
    </row>
    <row r="16" spans="1:15" s="287" customFormat="1" ht="24.95" customHeight="1" x14ac:dyDescent="0.2">
      <c r="A16" s="193" t="s">
        <v>218</v>
      </c>
      <c r="B16" s="199" t="s">
        <v>141</v>
      </c>
      <c r="C16" s="113">
        <v>27.031740495291245</v>
      </c>
      <c r="D16" s="115">
        <v>775</v>
      </c>
      <c r="E16" s="114">
        <v>923</v>
      </c>
      <c r="F16" s="114">
        <v>485</v>
      </c>
      <c r="G16" s="114">
        <v>547</v>
      </c>
      <c r="H16" s="140">
        <v>464</v>
      </c>
      <c r="I16" s="115">
        <v>311</v>
      </c>
      <c r="J16" s="116">
        <v>67.025862068965523</v>
      </c>
      <c r="K16" s="110"/>
      <c r="L16" s="110"/>
      <c r="M16" s="110"/>
      <c r="N16" s="110"/>
      <c r="O16" s="110"/>
    </row>
    <row r="17" spans="1:15" s="110" customFormat="1" ht="24.95" customHeight="1" x14ac:dyDescent="0.2">
      <c r="A17" s="193" t="s">
        <v>142</v>
      </c>
      <c r="B17" s="199" t="s">
        <v>220</v>
      </c>
      <c r="C17" s="113">
        <v>4.1158004883153119</v>
      </c>
      <c r="D17" s="115">
        <v>118</v>
      </c>
      <c r="E17" s="114">
        <v>107</v>
      </c>
      <c r="F17" s="114">
        <v>309</v>
      </c>
      <c r="G17" s="114">
        <v>210</v>
      </c>
      <c r="H17" s="140">
        <v>139</v>
      </c>
      <c r="I17" s="115">
        <v>-21</v>
      </c>
      <c r="J17" s="116">
        <v>-15.107913669064748</v>
      </c>
    </row>
    <row r="18" spans="1:15" s="287" customFormat="1" ht="24.95" customHeight="1" x14ac:dyDescent="0.2">
      <c r="A18" s="201" t="s">
        <v>144</v>
      </c>
      <c r="B18" s="202" t="s">
        <v>145</v>
      </c>
      <c r="C18" s="113">
        <v>5.8597837460760376</v>
      </c>
      <c r="D18" s="115">
        <v>168</v>
      </c>
      <c r="E18" s="114">
        <v>173</v>
      </c>
      <c r="F18" s="114">
        <v>133</v>
      </c>
      <c r="G18" s="114">
        <v>141</v>
      </c>
      <c r="H18" s="140">
        <v>234</v>
      </c>
      <c r="I18" s="115">
        <v>-66</v>
      </c>
      <c r="J18" s="116">
        <v>-28.205128205128204</v>
      </c>
      <c r="K18" s="110"/>
      <c r="L18" s="110"/>
      <c r="M18" s="110"/>
      <c r="N18" s="110"/>
      <c r="O18" s="110"/>
    </row>
    <row r="19" spans="1:15" s="110" customFormat="1" ht="24.95" customHeight="1" x14ac:dyDescent="0.2">
      <c r="A19" s="193" t="s">
        <v>146</v>
      </c>
      <c r="B19" s="199" t="s">
        <v>147</v>
      </c>
      <c r="C19" s="113">
        <v>11.056853854203</v>
      </c>
      <c r="D19" s="115">
        <v>317</v>
      </c>
      <c r="E19" s="114">
        <v>232</v>
      </c>
      <c r="F19" s="114">
        <v>293</v>
      </c>
      <c r="G19" s="114">
        <v>348</v>
      </c>
      <c r="H19" s="140">
        <v>312</v>
      </c>
      <c r="I19" s="115">
        <v>5</v>
      </c>
      <c r="J19" s="116">
        <v>1.6025641025641026</v>
      </c>
    </row>
    <row r="20" spans="1:15" s="287" customFormat="1" ht="24.95" customHeight="1" x14ac:dyDescent="0.2">
      <c r="A20" s="193" t="s">
        <v>148</v>
      </c>
      <c r="B20" s="199" t="s">
        <v>149</v>
      </c>
      <c r="C20" s="113">
        <v>6.5922567143355426</v>
      </c>
      <c r="D20" s="115">
        <v>189</v>
      </c>
      <c r="E20" s="114">
        <v>152</v>
      </c>
      <c r="F20" s="114">
        <v>196</v>
      </c>
      <c r="G20" s="114">
        <v>123</v>
      </c>
      <c r="H20" s="140">
        <v>167</v>
      </c>
      <c r="I20" s="115">
        <v>22</v>
      </c>
      <c r="J20" s="116">
        <v>13.173652694610778</v>
      </c>
      <c r="K20" s="110"/>
      <c r="L20" s="110"/>
      <c r="M20" s="110"/>
      <c r="N20" s="110"/>
      <c r="O20" s="110"/>
    </row>
    <row r="21" spans="1:15" s="110" customFormat="1" ht="24.95" customHeight="1" x14ac:dyDescent="0.2">
      <c r="A21" s="201" t="s">
        <v>150</v>
      </c>
      <c r="B21" s="202" t="s">
        <v>151</v>
      </c>
      <c r="C21" s="113">
        <v>4.8482734565748169</v>
      </c>
      <c r="D21" s="115">
        <v>139</v>
      </c>
      <c r="E21" s="114">
        <v>143</v>
      </c>
      <c r="F21" s="114">
        <v>120</v>
      </c>
      <c r="G21" s="114">
        <v>94</v>
      </c>
      <c r="H21" s="140">
        <v>132</v>
      </c>
      <c r="I21" s="115">
        <v>7</v>
      </c>
      <c r="J21" s="116">
        <v>5.3030303030303028</v>
      </c>
    </row>
    <row r="22" spans="1:15" s="110" customFormat="1" ht="24.95" customHeight="1" x14ac:dyDescent="0.2">
      <c r="A22" s="201" t="s">
        <v>152</v>
      </c>
      <c r="B22" s="199" t="s">
        <v>153</v>
      </c>
      <c r="C22" s="113">
        <v>0.31391698639693061</v>
      </c>
      <c r="D22" s="115">
        <v>9</v>
      </c>
      <c r="E22" s="114">
        <v>4</v>
      </c>
      <c r="F22" s="114">
        <v>14</v>
      </c>
      <c r="G22" s="114">
        <v>7</v>
      </c>
      <c r="H22" s="140">
        <v>8</v>
      </c>
      <c r="I22" s="115">
        <v>1</v>
      </c>
      <c r="J22" s="116">
        <v>12.5</v>
      </c>
    </row>
    <row r="23" spans="1:15" s="110" customFormat="1" ht="24.95" customHeight="1" x14ac:dyDescent="0.2">
      <c r="A23" s="193" t="s">
        <v>154</v>
      </c>
      <c r="B23" s="199" t="s">
        <v>155</v>
      </c>
      <c r="C23" s="113">
        <v>0.41855598186257414</v>
      </c>
      <c r="D23" s="115">
        <v>12</v>
      </c>
      <c r="E23" s="114">
        <v>13</v>
      </c>
      <c r="F23" s="114">
        <v>18</v>
      </c>
      <c r="G23" s="114">
        <v>23</v>
      </c>
      <c r="H23" s="140">
        <v>27</v>
      </c>
      <c r="I23" s="115">
        <v>-15</v>
      </c>
      <c r="J23" s="116">
        <v>-55.555555555555557</v>
      </c>
    </row>
    <row r="24" spans="1:15" s="110" customFormat="1" ht="24.95" customHeight="1" x14ac:dyDescent="0.2">
      <c r="A24" s="193" t="s">
        <v>156</v>
      </c>
      <c r="B24" s="199" t="s">
        <v>221</v>
      </c>
      <c r="C24" s="113">
        <v>2.6508545517963027</v>
      </c>
      <c r="D24" s="115">
        <v>76</v>
      </c>
      <c r="E24" s="114">
        <v>59</v>
      </c>
      <c r="F24" s="114">
        <v>60</v>
      </c>
      <c r="G24" s="114">
        <v>63</v>
      </c>
      <c r="H24" s="140">
        <v>102</v>
      </c>
      <c r="I24" s="115">
        <v>-26</v>
      </c>
      <c r="J24" s="116">
        <v>-25.490196078431371</v>
      </c>
    </row>
    <row r="25" spans="1:15" s="110" customFormat="1" ht="24.95" customHeight="1" x14ac:dyDescent="0.2">
      <c r="A25" s="193" t="s">
        <v>222</v>
      </c>
      <c r="B25" s="204" t="s">
        <v>159</v>
      </c>
      <c r="C25" s="113">
        <v>7.8479246599232644</v>
      </c>
      <c r="D25" s="115">
        <v>225</v>
      </c>
      <c r="E25" s="114">
        <v>245</v>
      </c>
      <c r="F25" s="114">
        <v>314</v>
      </c>
      <c r="G25" s="114">
        <v>259</v>
      </c>
      <c r="H25" s="140">
        <v>273</v>
      </c>
      <c r="I25" s="115">
        <v>-48</v>
      </c>
      <c r="J25" s="116">
        <v>-17.582417582417584</v>
      </c>
    </row>
    <row r="26" spans="1:15" s="110" customFormat="1" ht="24.95" customHeight="1" x14ac:dyDescent="0.2">
      <c r="A26" s="201">
        <v>782.78300000000002</v>
      </c>
      <c r="B26" s="203" t="s">
        <v>160</v>
      </c>
      <c r="C26" s="113">
        <v>5.3017091035926054</v>
      </c>
      <c r="D26" s="115">
        <v>152</v>
      </c>
      <c r="E26" s="114">
        <v>121</v>
      </c>
      <c r="F26" s="114">
        <v>114</v>
      </c>
      <c r="G26" s="114">
        <v>134</v>
      </c>
      <c r="H26" s="140">
        <v>120</v>
      </c>
      <c r="I26" s="115">
        <v>32</v>
      </c>
      <c r="J26" s="116">
        <v>26.666666666666668</v>
      </c>
    </row>
    <row r="27" spans="1:15" s="110" customFormat="1" ht="24.95" customHeight="1" x14ac:dyDescent="0.2">
      <c r="A27" s="193" t="s">
        <v>161</v>
      </c>
      <c r="B27" s="199" t="s">
        <v>162</v>
      </c>
      <c r="C27" s="113">
        <v>3.2438088594349495</v>
      </c>
      <c r="D27" s="115">
        <v>93</v>
      </c>
      <c r="E27" s="114">
        <v>60</v>
      </c>
      <c r="F27" s="114">
        <v>75</v>
      </c>
      <c r="G27" s="114">
        <v>44</v>
      </c>
      <c r="H27" s="140">
        <v>276</v>
      </c>
      <c r="I27" s="115">
        <v>-183</v>
      </c>
      <c r="J27" s="116">
        <v>-66.304347826086953</v>
      </c>
    </row>
    <row r="28" spans="1:15" s="110" customFormat="1" ht="24.95" customHeight="1" x14ac:dyDescent="0.2">
      <c r="A28" s="193" t="s">
        <v>163</v>
      </c>
      <c r="B28" s="199" t="s">
        <v>164</v>
      </c>
      <c r="C28" s="113">
        <v>1.639344262295082</v>
      </c>
      <c r="D28" s="115">
        <v>47</v>
      </c>
      <c r="E28" s="114">
        <v>26</v>
      </c>
      <c r="F28" s="114">
        <v>70</v>
      </c>
      <c r="G28" s="114">
        <v>35</v>
      </c>
      <c r="H28" s="140">
        <v>58</v>
      </c>
      <c r="I28" s="115">
        <v>-11</v>
      </c>
      <c r="J28" s="116">
        <v>-18.96551724137931</v>
      </c>
    </row>
    <row r="29" spans="1:15" s="110" customFormat="1" ht="24.95" customHeight="1" x14ac:dyDescent="0.2">
      <c r="A29" s="193">
        <v>86</v>
      </c>
      <c r="B29" s="199" t="s">
        <v>165</v>
      </c>
      <c r="C29" s="113">
        <v>5.9644227415416813</v>
      </c>
      <c r="D29" s="115">
        <v>171</v>
      </c>
      <c r="E29" s="114">
        <v>124</v>
      </c>
      <c r="F29" s="114">
        <v>249</v>
      </c>
      <c r="G29" s="114">
        <v>128</v>
      </c>
      <c r="H29" s="140">
        <v>142</v>
      </c>
      <c r="I29" s="115">
        <v>29</v>
      </c>
      <c r="J29" s="116">
        <v>20.422535211267604</v>
      </c>
    </row>
    <row r="30" spans="1:15" s="110" customFormat="1" ht="24.95" customHeight="1" x14ac:dyDescent="0.2">
      <c r="A30" s="193">
        <v>87.88</v>
      </c>
      <c r="B30" s="204" t="s">
        <v>166</v>
      </c>
      <c r="C30" s="113">
        <v>4.185559818625741</v>
      </c>
      <c r="D30" s="115">
        <v>120</v>
      </c>
      <c r="E30" s="114">
        <v>116</v>
      </c>
      <c r="F30" s="114">
        <v>116</v>
      </c>
      <c r="G30" s="114">
        <v>94</v>
      </c>
      <c r="H30" s="140">
        <v>163</v>
      </c>
      <c r="I30" s="115">
        <v>-43</v>
      </c>
      <c r="J30" s="116">
        <v>-26.380368098159508</v>
      </c>
    </row>
    <row r="31" spans="1:15" s="110" customFormat="1" ht="24.95" customHeight="1" x14ac:dyDescent="0.2">
      <c r="A31" s="193" t="s">
        <v>167</v>
      </c>
      <c r="B31" s="199" t="s">
        <v>168</v>
      </c>
      <c r="C31" s="113">
        <v>2.1974189047785142</v>
      </c>
      <c r="D31" s="115">
        <v>63</v>
      </c>
      <c r="E31" s="114">
        <v>47</v>
      </c>
      <c r="F31" s="114">
        <v>69</v>
      </c>
      <c r="G31" s="114">
        <v>34</v>
      </c>
      <c r="H31" s="140">
        <v>90</v>
      </c>
      <c r="I31" s="115">
        <v>-27</v>
      </c>
      <c r="J31" s="116">
        <v>-30</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2.0579002441576559</v>
      </c>
      <c r="D34" s="115">
        <v>59</v>
      </c>
      <c r="E34" s="114">
        <v>66</v>
      </c>
      <c r="F34" s="114">
        <v>65</v>
      </c>
      <c r="G34" s="114">
        <v>42</v>
      </c>
      <c r="H34" s="140">
        <v>50</v>
      </c>
      <c r="I34" s="115">
        <v>9</v>
      </c>
      <c r="J34" s="116">
        <v>18</v>
      </c>
    </row>
    <row r="35" spans="1:10" s="110" customFormat="1" ht="24.95" customHeight="1" x14ac:dyDescent="0.2">
      <c r="A35" s="292" t="s">
        <v>171</v>
      </c>
      <c r="B35" s="293" t="s">
        <v>172</v>
      </c>
      <c r="C35" s="113">
        <v>41.681199860481343</v>
      </c>
      <c r="D35" s="115">
        <v>1195</v>
      </c>
      <c r="E35" s="114">
        <v>1324</v>
      </c>
      <c r="F35" s="114">
        <v>1064</v>
      </c>
      <c r="G35" s="114">
        <v>1031</v>
      </c>
      <c r="H35" s="140">
        <v>967</v>
      </c>
      <c r="I35" s="115">
        <v>228</v>
      </c>
      <c r="J35" s="116">
        <v>23.57807652533609</v>
      </c>
    </row>
    <row r="36" spans="1:10" s="110" customFormat="1" ht="24.95" customHeight="1" x14ac:dyDescent="0.2">
      <c r="A36" s="294" t="s">
        <v>173</v>
      </c>
      <c r="B36" s="295" t="s">
        <v>174</v>
      </c>
      <c r="C36" s="125">
        <v>56.260899895361007</v>
      </c>
      <c r="D36" s="143">
        <v>1613</v>
      </c>
      <c r="E36" s="144">
        <v>1342</v>
      </c>
      <c r="F36" s="144">
        <v>1708</v>
      </c>
      <c r="G36" s="144">
        <v>1386</v>
      </c>
      <c r="H36" s="145">
        <v>1870</v>
      </c>
      <c r="I36" s="143">
        <v>-257</v>
      </c>
      <c r="J36" s="146">
        <v>-13.743315508021391</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44" t="s">
        <v>368</v>
      </c>
      <c r="B39" s="645"/>
      <c r="C39" s="645"/>
      <c r="D39" s="645"/>
      <c r="E39" s="645"/>
      <c r="F39" s="645"/>
      <c r="G39" s="645"/>
      <c r="H39" s="645"/>
      <c r="I39" s="645"/>
      <c r="J39" s="645"/>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7"/>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369</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335</v>
      </c>
      <c r="B5" s="573"/>
      <c r="C5" s="573"/>
      <c r="D5" s="573"/>
      <c r="E5" s="573"/>
      <c r="F5" s="252"/>
      <c r="G5" s="252"/>
      <c r="H5" s="252"/>
      <c r="I5" s="252"/>
      <c r="J5" s="252"/>
      <c r="K5" s="252"/>
    </row>
    <row r="6" spans="1:17" s="94" customFormat="1" ht="11.25" customHeight="1" x14ac:dyDescent="0.2">
      <c r="A6" s="227"/>
      <c r="B6" s="228"/>
      <c r="C6" s="228"/>
      <c r="D6" s="228"/>
      <c r="E6" s="228"/>
      <c r="F6" s="228"/>
      <c r="G6" s="228"/>
      <c r="H6" s="228"/>
      <c r="I6" s="228"/>
      <c r="J6" s="228"/>
    </row>
    <row r="7" spans="1:17" s="91" customFormat="1" ht="24.95" customHeight="1" x14ac:dyDescent="0.2">
      <c r="A7" s="588" t="s">
        <v>332</v>
      </c>
      <c r="B7" s="577"/>
      <c r="C7" s="577"/>
      <c r="D7" s="582" t="s">
        <v>94</v>
      </c>
      <c r="E7" s="647" t="s">
        <v>370</v>
      </c>
      <c r="F7" s="648"/>
      <c r="G7" s="648"/>
      <c r="H7" s="648"/>
      <c r="I7" s="649"/>
      <c r="J7" s="588" t="s">
        <v>359</v>
      </c>
      <c r="K7" s="589"/>
      <c r="L7" s="96"/>
      <c r="M7" s="96"/>
      <c r="N7" s="96"/>
      <c r="O7" s="96"/>
      <c r="Q7" s="408"/>
    </row>
    <row r="8" spans="1:17" ht="21.75" customHeight="1" x14ac:dyDescent="0.2">
      <c r="A8" s="578"/>
      <c r="B8" s="579"/>
      <c r="C8" s="579"/>
      <c r="D8" s="583"/>
      <c r="E8" s="566" t="s">
        <v>335</v>
      </c>
      <c r="F8" s="566" t="s">
        <v>337</v>
      </c>
      <c r="G8" s="566" t="s">
        <v>338</v>
      </c>
      <c r="H8" s="566" t="s">
        <v>339</v>
      </c>
      <c r="I8" s="566" t="s">
        <v>340</v>
      </c>
      <c r="J8" s="590"/>
      <c r="K8" s="591"/>
    </row>
    <row r="9" spans="1:17" ht="12" customHeight="1" x14ac:dyDescent="0.2">
      <c r="A9" s="578"/>
      <c r="B9" s="579"/>
      <c r="C9" s="579"/>
      <c r="D9" s="583"/>
      <c r="E9" s="567"/>
      <c r="F9" s="567"/>
      <c r="G9" s="567"/>
      <c r="H9" s="567"/>
      <c r="I9" s="567"/>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2867</v>
      </c>
      <c r="F11" s="264">
        <v>2732</v>
      </c>
      <c r="G11" s="264">
        <v>2837</v>
      </c>
      <c r="H11" s="264">
        <v>2459</v>
      </c>
      <c r="I11" s="265">
        <v>2887</v>
      </c>
      <c r="J11" s="263">
        <v>-20</v>
      </c>
      <c r="K11" s="266">
        <v>-0.69276065119501218</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20.892919427973492</v>
      </c>
      <c r="E13" s="115">
        <v>599</v>
      </c>
      <c r="F13" s="114">
        <v>604</v>
      </c>
      <c r="G13" s="114">
        <v>672</v>
      </c>
      <c r="H13" s="114">
        <v>616</v>
      </c>
      <c r="I13" s="140">
        <v>599</v>
      </c>
      <c r="J13" s="115">
        <v>0</v>
      </c>
      <c r="K13" s="116">
        <v>0</v>
      </c>
    </row>
    <row r="14" spans="1:17" ht="15.95" customHeight="1" x14ac:dyDescent="0.2">
      <c r="A14" s="306" t="s">
        <v>230</v>
      </c>
      <c r="B14" s="307"/>
      <c r="C14" s="308"/>
      <c r="D14" s="113">
        <v>64.143704220439488</v>
      </c>
      <c r="E14" s="115">
        <v>1839</v>
      </c>
      <c r="F14" s="114">
        <v>1689</v>
      </c>
      <c r="G14" s="114">
        <v>1706</v>
      </c>
      <c r="H14" s="114">
        <v>1530</v>
      </c>
      <c r="I14" s="140">
        <v>1894</v>
      </c>
      <c r="J14" s="115">
        <v>-55</v>
      </c>
      <c r="K14" s="116">
        <v>-2.9039070749736009</v>
      </c>
    </row>
    <row r="15" spans="1:17" ht="15.95" customHeight="1" x14ac:dyDescent="0.2">
      <c r="A15" s="306" t="s">
        <v>231</v>
      </c>
      <c r="B15" s="307"/>
      <c r="C15" s="308"/>
      <c r="D15" s="113">
        <v>7.9176839902336935</v>
      </c>
      <c r="E15" s="115">
        <v>227</v>
      </c>
      <c r="F15" s="114">
        <v>274</v>
      </c>
      <c r="G15" s="114">
        <v>231</v>
      </c>
      <c r="H15" s="114">
        <v>174</v>
      </c>
      <c r="I15" s="140">
        <v>231</v>
      </c>
      <c r="J15" s="115">
        <v>-4</v>
      </c>
      <c r="K15" s="116">
        <v>-1.7316017316017316</v>
      </c>
    </row>
    <row r="16" spans="1:17" ht="15.95" customHeight="1" x14ac:dyDescent="0.2">
      <c r="A16" s="306" t="s">
        <v>232</v>
      </c>
      <c r="B16" s="307"/>
      <c r="C16" s="308"/>
      <c r="D16" s="113">
        <v>6.9061737007324728</v>
      </c>
      <c r="E16" s="115">
        <v>198</v>
      </c>
      <c r="F16" s="114">
        <v>157</v>
      </c>
      <c r="G16" s="114">
        <v>222</v>
      </c>
      <c r="H16" s="114">
        <v>136</v>
      </c>
      <c r="I16" s="140">
        <v>156</v>
      </c>
      <c r="J16" s="115">
        <v>42</v>
      </c>
      <c r="K16" s="116">
        <v>26.923076923076923</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1.5695849319846529</v>
      </c>
      <c r="E18" s="115">
        <v>45</v>
      </c>
      <c r="F18" s="114">
        <v>46</v>
      </c>
      <c r="G18" s="114">
        <v>57</v>
      </c>
      <c r="H18" s="114">
        <v>43</v>
      </c>
      <c r="I18" s="140">
        <v>38</v>
      </c>
      <c r="J18" s="115">
        <v>7</v>
      </c>
      <c r="K18" s="116">
        <v>18.421052631578949</v>
      </c>
    </row>
    <row r="19" spans="1:11" ht="14.1" customHeight="1" x14ac:dyDescent="0.2">
      <c r="A19" s="306" t="s">
        <v>235</v>
      </c>
      <c r="B19" s="307" t="s">
        <v>236</v>
      </c>
      <c r="C19" s="308"/>
      <c r="D19" s="113">
        <v>0.59295430763864665</v>
      </c>
      <c r="E19" s="115">
        <v>17</v>
      </c>
      <c r="F19" s="114">
        <v>22</v>
      </c>
      <c r="G19" s="114">
        <v>27</v>
      </c>
      <c r="H19" s="114">
        <v>25</v>
      </c>
      <c r="I19" s="140">
        <v>12</v>
      </c>
      <c r="J19" s="115">
        <v>5</v>
      </c>
      <c r="K19" s="116">
        <v>41.666666666666664</v>
      </c>
    </row>
    <row r="20" spans="1:11" ht="14.1" customHeight="1" x14ac:dyDescent="0.2">
      <c r="A20" s="306">
        <v>12</v>
      </c>
      <c r="B20" s="307" t="s">
        <v>237</v>
      </c>
      <c r="C20" s="308"/>
      <c r="D20" s="113">
        <v>1.1859086152772933</v>
      </c>
      <c r="E20" s="115">
        <v>34</v>
      </c>
      <c r="F20" s="114">
        <v>28</v>
      </c>
      <c r="G20" s="114">
        <v>21</v>
      </c>
      <c r="H20" s="114">
        <v>9</v>
      </c>
      <c r="I20" s="140">
        <v>19</v>
      </c>
      <c r="J20" s="115">
        <v>15</v>
      </c>
      <c r="K20" s="116">
        <v>78.94736842105263</v>
      </c>
    </row>
    <row r="21" spans="1:11" ht="14.1" customHeight="1" x14ac:dyDescent="0.2">
      <c r="A21" s="306">
        <v>21</v>
      </c>
      <c r="B21" s="307" t="s">
        <v>238</v>
      </c>
      <c r="C21" s="308"/>
      <c r="D21" s="113">
        <v>0.52319497732821763</v>
      </c>
      <c r="E21" s="115">
        <v>15</v>
      </c>
      <c r="F21" s="114">
        <v>16</v>
      </c>
      <c r="G21" s="114">
        <v>20</v>
      </c>
      <c r="H21" s="114">
        <v>10</v>
      </c>
      <c r="I21" s="140">
        <v>14</v>
      </c>
      <c r="J21" s="115">
        <v>1</v>
      </c>
      <c r="K21" s="116">
        <v>7.1428571428571432</v>
      </c>
    </row>
    <row r="22" spans="1:11" ht="14.1" customHeight="1" x14ac:dyDescent="0.2">
      <c r="A22" s="306">
        <v>22</v>
      </c>
      <c r="B22" s="307" t="s">
        <v>239</v>
      </c>
      <c r="C22" s="308"/>
      <c r="D22" s="113">
        <v>3.8367631670735962</v>
      </c>
      <c r="E22" s="115">
        <v>110</v>
      </c>
      <c r="F22" s="114">
        <v>69</v>
      </c>
      <c r="G22" s="114">
        <v>83</v>
      </c>
      <c r="H22" s="114">
        <v>66</v>
      </c>
      <c r="I22" s="140">
        <v>72</v>
      </c>
      <c r="J22" s="115">
        <v>38</v>
      </c>
      <c r="K22" s="116">
        <v>52.777777777777779</v>
      </c>
    </row>
    <row r="23" spans="1:11" ht="14.1" customHeight="1" x14ac:dyDescent="0.2">
      <c r="A23" s="306">
        <v>23</v>
      </c>
      <c r="B23" s="307" t="s">
        <v>240</v>
      </c>
      <c r="C23" s="308"/>
      <c r="D23" s="113">
        <v>0.55807464248343219</v>
      </c>
      <c r="E23" s="115">
        <v>16</v>
      </c>
      <c r="F23" s="114">
        <v>8</v>
      </c>
      <c r="G23" s="114">
        <v>23</v>
      </c>
      <c r="H23" s="114">
        <v>23</v>
      </c>
      <c r="I23" s="140">
        <v>13</v>
      </c>
      <c r="J23" s="115">
        <v>3</v>
      </c>
      <c r="K23" s="116">
        <v>23.076923076923077</v>
      </c>
    </row>
    <row r="24" spans="1:11" ht="14.1" customHeight="1" x14ac:dyDescent="0.2">
      <c r="A24" s="306">
        <v>24</v>
      </c>
      <c r="B24" s="307" t="s">
        <v>241</v>
      </c>
      <c r="C24" s="308"/>
      <c r="D24" s="113">
        <v>7.464248343215905</v>
      </c>
      <c r="E24" s="115">
        <v>214</v>
      </c>
      <c r="F24" s="114">
        <v>500</v>
      </c>
      <c r="G24" s="114">
        <v>221</v>
      </c>
      <c r="H24" s="114">
        <v>262</v>
      </c>
      <c r="I24" s="140">
        <v>220</v>
      </c>
      <c r="J24" s="115">
        <v>-6</v>
      </c>
      <c r="K24" s="116">
        <v>-2.7272727272727271</v>
      </c>
    </row>
    <row r="25" spans="1:11" ht="14.1" customHeight="1" x14ac:dyDescent="0.2">
      <c r="A25" s="306">
        <v>25</v>
      </c>
      <c r="B25" s="307" t="s">
        <v>242</v>
      </c>
      <c r="C25" s="308"/>
      <c r="D25" s="113">
        <v>11.266131845134288</v>
      </c>
      <c r="E25" s="115">
        <v>323</v>
      </c>
      <c r="F25" s="114">
        <v>201</v>
      </c>
      <c r="G25" s="114">
        <v>226</v>
      </c>
      <c r="H25" s="114">
        <v>199</v>
      </c>
      <c r="I25" s="140">
        <v>181</v>
      </c>
      <c r="J25" s="115">
        <v>142</v>
      </c>
      <c r="K25" s="116">
        <v>78.453038674033152</v>
      </c>
    </row>
    <row r="26" spans="1:11" ht="14.1" customHeight="1" x14ac:dyDescent="0.2">
      <c r="A26" s="306">
        <v>26</v>
      </c>
      <c r="B26" s="307" t="s">
        <v>243</v>
      </c>
      <c r="C26" s="308"/>
      <c r="D26" s="113">
        <v>3.487966515521451</v>
      </c>
      <c r="E26" s="115">
        <v>100</v>
      </c>
      <c r="F26" s="114">
        <v>89</v>
      </c>
      <c r="G26" s="114">
        <v>71</v>
      </c>
      <c r="H26" s="114">
        <v>66</v>
      </c>
      <c r="I26" s="140">
        <v>100</v>
      </c>
      <c r="J26" s="115">
        <v>0</v>
      </c>
      <c r="K26" s="116">
        <v>0</v>
      </c>
    </row>
    <row r="27" spans="1:11" ht="14.1" customHeight="1" x14ac:dyDescent="0.2">
      <c r="A27" s="306">
        <v>27</v>
      </c>
      <c r="B27" s="307" t="s">
        <v>244</v>
      </c>
      <c r="C27" s="308"/>
      <c r="D27" s="113">
        <v>5.0226717823508897</v>
      </c>
      <c r="E27" s="115">
        <v>144</v>
      </c>
      <c r="F27" s="114">
        <v>110</v>
      </c>
      <c r="G27" s="114">
        <v>89</v>
      </c>
      <c r="H27" s="114">
        <v>65</v>
      </c>
      <c r="I27" s="140">
        <v>80</v>
      </c>
      <c r="J27" s="115">
        <v>64</v>
      </c>
      <c r="K27" s="116">
        <v>80</v>
      </c>
    </row>
    <row r="28" spans="1:11" ht="14.1" customHeight="1" x14ac:dyDescent="0.2">
      <c r="A28" s="306">
        <v>28</v>
      </c>
      <c r="B28" s="307" t="s">
        <v>245</v>
      </c>
      <c r="C28" s="308"/>
      <c r="D28" s="113">
        <v>0.24415765608650156</v>
      </c>
      <c r="E28" s="115">
        <v>7</v>
      </c>
      <c r="F28" s="114">
        <v>8</v>
      </c>
      <c r="G28" s="114">
        <v>14</v>
      </c>
      <c r="H28" s="114">
        <v>8</v>
      </c>
      <c r="I28" s="140">
        <v>10</v>
      </c>
      <c r="J28" s="115">
        <v>-3</v>
      </c>
      <c r="K28" s="116">
        <v>-30</v>
      </c>
    </row>
    <row r="29" spans="1:11" ht="14.1" customHeight="1" x14ac:dyDescent="0.2">
      <c r="A29" s="306">
        <v>29</v>
      </c>
      <c r="B29" s="307" t="s">
        <v>246</v>
      </c>
      <c r="C29" s="308"/>
      <c r="D29" s="113">
        <v>2.8252528775723751</v>
      </c>
      <c r="E29" s="115">
        <v>81</v>
      </c>
      <c r="F29" s="114">
        <v>84</v>
      </c>
      <c r="G29" s="114">
        <v>87</v>
      </c>
      <c r="H29" s="114">
        <v>81</v>
      </c>
      <c r="I29" s="140">
        <v>117</v>
      </c>
      <c r="J29" s="115">
        <v>-36</v>
      </c>
      <c r="K29" s="116">
        <v>-30.76923076923077</v>
      </c>
    </row>
    <row r="30" spans="1:11" ht="14.1" customHeight="1" x14ac:dyDescent="0.2">
      <c r="A30" s="306" t="s">
        <v>247</v>
      </c>
      <c r="B30" s="307" t="s">
        <v>248</v>
      </c>
      <c r="C30" s="308"/>
      <c r="D30" s="113" t="s">
        <v>513</v>
      </c>
      <c r="E30" s="115" t="s">
        <v>513</v>
      </c>
      <c r="F30" s="114">
        <v>30</v>
      </c>
      <c r="G30" s="114">
        <v>38</v>
      </c>
      <c r="H30" s="114">
        <v>44</v>
      </c>
      <c r="I30" s="140">
        <v>54</v>
      </c>
      <c r="J30" s="115" t="s">
        <v>513</v>
      </c>
      <c r="K30" s="116" t="s">
        <v>513</v>
      </c>
    </row>
    <row r="31" spans="1:11" ht="14.1" customHeight="1" x14ac:dyDescent="0.2">
      <c r="A31" s="306" t="s">
        <v>249</v>
      </c>
      <c r="B31" s="307" t="s">
        <v>250</v>
      </c>
      <c r="C31" s="308"/>
      <c r="D31" s="113">
        <v>1.8137425880711546</v>
      </c>
      <c r="E31" s="115">
        <v>52</v>
      </c>
      <c r="F31" s="114">
        <v>54</v>
      </c>
      <c r="G31" s="114">
        <v>49</v>
      </c>
      <c r="H31" s="114">
        <v>37</v>
      </c>
      <c r="I31" s="140">
        <v>63</v>
      </c>
      <c r="J31" s="115">
        <v>-11</v>
      </c>
      <c r="K31" s="116">
        <v>-17.460317460317459</v>
      </c>
    </row>
    <row r="32" spans="1:11" ht="14.1" customHeight="1" x14ac:dyDescent="0.2">
      <c r="A32" s="306">
        <v>31</v>
      </c>
      <c r="B32" s="307" t="s">
        <v>251</v>
      </c>
      <c r="C32" s="308"/>
      <c r="D32" s="113">
        <v>0.52319497732821763</v>
      </c>
      <c r="E32" s="115">
        <v>15</v>
      </c>
      <c r="F32" s="114">
        <v>14</v>
      </c>
      <c r="G32" s="114">
        <v>12</v>
      </c>
      <c r="H32" s="114">
        <v>12</v>
      </c>
      <c r="I32" s="140">
        <v>17</v>
      </c>
      <c r="J32" s="115">
        <v>-2</v>
      </c>
      <c r="K32" s="116">
        <v>-11.764705882352942</v>
      </c>
    </row>
    <row r="33" spans="1:11" ht="14.1" customHeight="1" x14ac:dyDescent="0.2">
      <c r="A33" s="306">
        <v>32</v>
      </c>
      <c r="B33" s="307" t="s">
        <v>252</v>
      </c>
      <c r="C33" s="308"/>
      <c r="D33" s="113">
        <v>2.2322985699337288</v>
      </c>
      <c r="E33" s="115">
        <v>64</v>
      </c>
      <c r="F33" s="114">
        <v>74</v>
      </c>
      <c r="G33" s="114">
        <v>55</v>
      </c>
      <c r="H33" s="114">
        <v>55</v>
      </c>
      <c r="I33" s="140">
        <v>101</v>
      </c>
      <c r="J33" s="115">
        <v>-37</v>
      </c>
      <c r="K33" s="116">
        <v>-36.633663366336634</v>
      </c>
    </row>
    <row r="34" spans="1:11" ht="14.1" customHeight="1" x14ac:dyDescent="0.2">
      <c r="A34" s="306">
        <v>33</v>
      </c>
      <c r="B34" s="307" t="s">
        <v>253</v>
      </c>
      <c r="C34" s="308"/>
      <c r="D34" s="113">
        <v>1.1859086152772933</v>
      </c>
      <c r="E34" s="115">
        <v>34</v>
      </c>
      <c r="F34" s="114">
        <v>33</v>
      </c>
      <c r="G34" s="114">
        <v>26</v>
      </c>
      <c r="H34" s="114">
        <v>21</v>
      </c>
      <c r="I34" s="140">
        <v>38</v>
      </c>
      <c r="J34" s="115">
        <v>-4</v>
      </c>
      <c r="K34" s="116">
        <v>-10.526315789473685</v>
      </c>
    </row>
    <row r="35" spans="1:11" ht="14.1" customHeight="1" x14ac:dyDescent="0.2">
      <c r="A35" s="306">
        <v>34</v>
      </c>
      <c r="B35" s="307" t="s">
        <v>254</v>
      </c>
      <c r="C35" s="308"/>
      <c r="D35" s="113">
        <v>2.5462155563306594</v>
      </c>
      <c r="E35" s="115">
        <v>73</v>
      </c>
      <c r="F35" s="114">
        <v>72</v>
      </c>
      <c r="G35" s="114">
        <v>37</v>
      </c>
      <c r="H35" s="114">
        <v>56</v>
      </c>
      <c r="I35" s="140">
        <v>112</v>
      </c>
      <c r="J35" s="115">
        <v>-39</v>
      </c>
      <c r="K35" s="116">
        <v>-34.821428571428569</v>
      </c>
    </row>
    <row r="36" spans="1:11" ht="14.1" customHeight="1" x14ac:dyDescent="0.2">
      <c r="A36" s="306">
        <v>41</v>
      </c>
      <c r="B36" s="307" t="s">
        <v>255</v>
      </c>
      <c r="C36" s="308"/>
      <c r="D36" s="113">
        <v>0.34879665155214512</v>
      </c>
      <c r="E36" s="115">
        <v>10</v>
      </c>
      <c r="F36" s="114">
        <v>10</v>
      </c>
      <c r="G36" s="114">
        <v>18</v>
      </c>
      <c r="H36" s="114">
        <v>7</v>
      </c>
      <c r="I36" s="140">
        <v>16</v>
      </c>
      <c r="J36" s="115">
        <v>-6</v>
      </c>
      <c r="K36" s="116">
        <v>-37.5</v>
      </c>
    </row>
    <row r="37" spans="1:11" ht="14.1" customHeight="1" x14ac:dyDescent="0.2">
      <c r="A37" s="306">
        <v>42</v>
      </c>
      <c r="B37" s="307" t="s">
        <v>256</v>
      </c>
      <c r="C37" s="308"/>
      <c r="D37" s="113" t="s">
        <v>513</v>
      </c>
      <c r="E37" s="115" t="s">
        <v>513</v>
      </c>
      <c r="F37" s="114">
        <v>3</v>
      </c>
      <c r="G37" s="114" t="s">
        <v>513</v>
      </c>
      <c r="H37" s="114">
        <v>0</v>
      </c>
      <c r="I37" s="140" t="s">
        <v>513</v>
      </c>
      <c r="J37" s="115" t="s">
        <v>513</v>
      </c>
      <c r="K37" s="116" t="s">
        <v>513</v>
      </c>
    </row>
    <row r="38" spans="1:11" ht="14.1" customHeight="1" x14ac:dyDescent="0.2">
      <c r="A38" s="306">
        <v>43</v>
      </c>
      <c r="B38" s="307" t="s">
        <v>257</v>
      </c>
      <c r="C38" s="308"/>
      <c r="D38" s="113">
        <v>0.34879665155214512</v>
      </c>
      <c r="E38" s="115">
        <v>10</v>
      </c>
      <c r="F38" s="114">
        <v>8</v>
      </c>
      <c r="G38" s="114">
        <v>10</v>
      </c>
      <c r="H38" s="114">
        <v>13</v>
      </c>
      <c r="I38" s="140">
        <v>14</v>
      </c>
      <c r="J38" s="115">
        <v>-4</v>
      </c>
      <c r="K38" s="116">
        <v>-28.571428571428573</v>
      </c>
    </row>
    <row r="39" spans="1:11" ht="14.1" customHeight="1" x14ac:dyDescent="0.2">
      <c r="A39" s="306">
        <v>51</v>
      </c>
      <c r="B39" s="307" t="s">
        <v>258</v>
      </c>
      <c r="C39" s="308"/>
      <c r="D39" s="113">
        <v>7.8130449947680498</v>
      </c>
      <c r="E39" s="115">
        <v>224</v>
      </c>
      <c r="F39" s="114">
        <v>213</v>
      </c>
      <c r="G39" s="114">
        <v>323</v>
      </c>
      <c r="H39" s="114">
        <v>239</v>
      </c>
      <c r="I39" s="140">
        <v>198</v>
      </c>
      <c r="J39" s="115">
        <v>26</v>
      </c>
      <c r="K39" s="116">
        <v>13.131313131313131</v>
      </c>
    </row>
    <row r="40" spans="1:11" ht="14.1" customHeight="1" x14ac:dyDescent="0.2">
      <c r="A40" s="306" t="s">
        <v>259</v>
      </c>
      <c r="B40" s="307" t="s">
        <v>260</v>
      </c>
      <c r="C40" s="308"/>
      <c r="D40" s="113">
        <v>6.8712940355772583</v>
      </c>
      <c r="E40" s="115">
        <v>197</v>
      </c>
      <c r="F40" s="114">
        <v>191</v>
      </c>
      <c r="G40" s="114">
        <v>282</v>
      </c>
      <c r="H40" s="114">
        <v>221</v>
      </c>
      <c r="I40" s="140">
        <v>180</v>
      </c>
      <c r="J40" s="115">
        <v>17</v>
      </c>
      <c r="K40" s="116">
        <v>9.4444444444444446</v>
      </c>
    </row>
    <row r="41" spans="1:11" ht="14.1" customHeight="1" x14ac:dyDescent="0.2">
      <c r="A41" s="306"/>
      <c r="B41" s="307" t="s">
        <v>261</v>
      </c>
      <c r="C41" s="308"/>
      <c r="D41" s="113">
        <v>6.2783397279386115</v>
      </c>
      <c r="E41" s="115">
        <v>180</v>
      </c>
      <c r="F41" s="114">
        <v>162</v>
      </c>
      <c r="G41" s="114">
        <v>219</v>
      </c>
      <c r="H41" s="114">
        <v>192</v>
      </c>
      <c r="I41" s="140">
        <v>158</v>
      </c>
      <c r="J41" s="115">
        <v>22</v>
      </c>
      <c r="K41" s="116">
        <v>13.924050632911392</v>
      </c>
    </row>
    <row r="42" spans="1:11" ht="14.1" customHeight="1" x14ac:dyDescent="0.2">
      <c r="A42" s="306">
        <v>52</v>
      </c>
      <c r="B42" s="307" t="s">
        <v>262</v>
      </c>
      <c r="C42" s="308"/>
      <c r="D42" s="113">
        <v>6.9061737007324728</v>
      </c>
      <c r="E42" s="115">
        <v>198</v>
      </c>
      <c r="F42" s="114">
        <v>132</v>
      </c>
      <c r="G42" s="114">
        <v>149</v>
      </c>
      <c r="H42" s="114">
        <v>189</v>
      </c>
      <c r="I42" s="140">
        <v>181</v>
      </c>
      <c r="J42" s="115">
        <v>17</v>
      </c>
      <c r="K42" s="116">
        <v>9.3922651933701662</v>
      </c>
    </row>
    <row r="43" spans="1:11" ht="14.1" customHeight="1" x14ac:dyDescent="0.2">
      <c r="A43" s="306" t="s">
        <v>263</v>
      </c>
      <c r="B43" s="307" t="s">
        <v>264</v>
      </c>
      <c r="C43" s="308"/>
      <c r="D43" s="113">
        <v>5.7202650854551793</v>
      </c>
      <c r="E43" s="115">
        <v>164</v>
      </c>
      <c r="F43" s="114">
        <v>102</v>
      </c>
      <c r="G43" s="114">
        <v>121</v>
      </c>
      <c r="H43" s="114">
        <v>163</v>
      </c>
      <c r="I43" s="140">
        <v>147</v>
      </c>
      <c r="J43" s="115">
        <v>17</v>
      </c>
      <c r="K43" s="116">
        <v>11.564625850340136</v>
      </c>
    </row>
    <row r="44" spans="1:11" ht="14.1" customHeight="1" x14ac:dyDescent="0.2">
      <c r="A44" s="306">
        <v>53</v>
      </c>
      <c r="B44" s="307" t="s">
        <v>265</v>
      </c>
      <c r="C44" s="308"/>
      <c r="D44" s="113">
        <v>1.3254272758981513</v>
      </c>
      <c r="E44" s="115">
        <v>38</v>
      </c>
      <c r="F44" s="114">
        <v>22</v>
      </c>
      <c r="G44" s="114">
        <v>14</v>
      </c>
      <c r="H44" s="114">
        <v>11</v>
      </c>
      <c r="I44" s="140">
        <v>16</v>
      </c>
      <c r="J44" s="115">
        <v>22</v>
      </c>
      <c r="K44" s="116">
        <v>137.5</v>
      </c>
    </row>
    <row r="45" spans="1:11" ht="14.1" customHeight="1" x14ac:dyDescent="0.2">
      <c r="A45" s="306" t="s">
        <v>266</v>
      </c>
      <c r="B45" s="307" t="s">
        <v>267</v>
      </c>
      <c r="C45" s="308"/>
      <c r="D45" s="113">
        <v>1.2905476107429368</v>
      </c>
      <c r="E45" s="115">
        <v>37</v>
      </c>
      <c r="F45" s="114">
        <v>21</v>
      </c>
      <c r="G45" s="114">
        <v>12</v>
      </c>
      <c r="H45" s="114">
        <v>11</v>
      </c>
      <c r="I45" s="140">
        <v>16</v>
      </c>
      <c r="J45" s="115">
        <v>21</v>
      </c>
      <c r="K45" s="116">
        <v>131.25</v>
      </c>
    </row>
    <row r="46" spans="1:11" ht="14.1" customHeight="1" x14ac:dyDescent="0.2">
      <c r="A46" s="306">
        <v>54</v>
      </c>
      <c r="B46" s="307" t="s">
        <v>268</v>
      </c>
      <c r="C46" s="308"/>
      <c r="D46" s="113">
        <v>3.3484478549005932</v>
      </c>
      <c r="E46" s="115">
        <v>96</v>
      </c>
      <c r="F46" s="114">
        <v>72</v>
      </c>
      <c r="G46" s="114">
        <v>160</v>
      </c>
      <c r="H46" s="114">
        <v>95</v>
      </c>
      <c r="I46" s="140">
        <v>131</v>
      </c>
      <c r="J46" s="115">
        <v>-35</v>
      </c>
      <c r="K46" s="116">
        <v>-26.717557251908396</v>
      </c>
    </row>
    <row r="47" spans="1:11" ht="14.1" customHeight="1" x14ac:dyDescent="0.2">
      <c r="A47" s="306">
        <v>61</v>
      </c>
      <c r="B47" s="307" t="s">
        <v>269</v>
      </c>
      <c r="C47" s="308"/>
      <c r="D47" s="113">
        <v>1.3603069410533659</v>
      </c>
      <c r="E47" s="115">
        <v>39</v>
      </c>
      <c r="F47" s="114">
        <v>48</v>
      </c>
      <c r="G47" s="114">
        <v>58</v>
      </c>
      <c r="H47" s="114">
        <v>39</v>
      </c>
      <c r="I47" s="140">
        <v>36</v>
      </c>
      <c r="J47" s="115">
        <v>3</v>
      </c>
      <c r="K47" s="116">
        <v>8.3333333333333339</v>
      </c>
    </row>
    <row r="48" spans="1:11" ht="14.1" customHeight="1" x14ac:dyDescent="0.2">
      <c r="A48" s="306">
        <v>62</v>
      </c>
      <c r="B48" s="307" t="s">
        <v>270</v>
      </c>
      <c r="C48" s="308"/>
      <c r="D48" s="113">
        <v>7.0805720265085457</v>
      </c>
      <c r="E48" s="115">
        <v>203</v>
      </c>
      <c r="F48" s="114">
        <v>182</v>
      </c>
      <c r="G48" s="114">
        <v>195</v>
      </c>
      <c r="H48" s="114">
        <v>265</v>
      </c>
      <c r="I48" s="140">
        <v>208</v>
      </c>
      <c r="J48" s="115">
        <v>-5</v>
      </c>
      <c r="K48" s="116">
        <v>-2.4038461538461537</v>
      </c>
    </row>
    <row r="49" spans="1:11" ht="14.1" customHeight="1" x14ac:dyDescent="0.2">
      <c r="A49" s="306">
        <v>63</v>
      </c>
      <c r="B49" s="307" t="s">
        <v>271</v>
      </c>
      <c r="C49" s="308"/>
      <c r="D49" s="113">
        <v>4.0111614928496691</v>
      </c>
      <c r="E49" s="115">
        <v>115</v>
      </c>
      <c r="F49" s="114">
        <v>166</v>
      </c>
      <c r="G49" s="114">
        <v>144</v>
      </c>
      <c r="H49" s="114">
        <v>132</v>
      </c>
      <c r="I49" s="140">
        <v>141</v>
      </c>
      <c r="J49" s="115">
        <v>-26</v>
      </c>
      <c r="K49" s="116">
        <v>-18.439716312056738</v>
      </c>
    </row>
    <row r="50" spans="1:11" ht="14.1" customHeight="1" x14ac:dyDescent="0.2">
      <c r="A50" s="306" t="s">
        <v>272</v>
      </c>
      <c r="B50" s="307" t="s">
        <v>273</v>
      </c>
      <c r="C50" s="308"/>
      <c r="D50" s="113">
        <v>0.52319497732821763</v>
      </c>
      <c r="E50" s="115">
        <v>15</v>
      </c>
      <c r="F50" s="114">
        <v>21</v>
      </c>
      <c r="G50" s="114">
        <v>11</v>
      </c>
      <c r="H50" s="114">
        <v>16</v>
      </c>
      <c r="I50" s="140">
        <v>16</v>
      </c>
      <c r="J50" s="115">
        <v>-1</v>
      </c>
      <c r="K50" s="116">
        <v>-6.25</v>
      </c>
    </row>
    <row r="51" spans="1:11" ht="14.1" customHeight="1" x14ac:dyDescent="0.2">
      <c r="A51" s="306" t="s">
        <v>274</v>
      </c>
      <c r="B51" s="307" t="s">
        <v>275</v>
      </c>
      <c r="C51" s="308"/>
      <c r="D51" s="113">
        <v>3.4530868503662364</v>
      </c>
      <c r="E51" s="115">
        <v>99</v>
      </c>
      <c r="F51" s="114">
        <v>144</v>
      </c>
      <c r="G51" s="114">
        <v>127</v>
      </c>
      <c r="H51" s="114">
        <v>112</v>
      </c>
      <c r="I51" s="140">
        <v>118</v>
      </c>
      <c r="J51" s="115">
        <v>-19</v>
      </c>
      <c r="K51" s="116">
        <v>-16.101694915254239</v>
      </c>
    </row>
    <row r="52" spans="1:11" ht="14.1" customHeight="1" x14ac:dyDescent="0.2">
      <c r="A52" s="306">
        <v>71</v>
      </c>
      <c r="B52" s="307" t="s">
        <v>276</v>
      </c>
      <c r="C52" s="308"/>
      <c r="D52" s="113">
        <v>6.7666550401116146</v>
      </c>
      <c r="E52" s="115">
        <v>194</v>
      </c>
      <c r="F52" s="114">
        <v>174</v>
      </c>
      <c r="G52" s="114">
        <v>199</v>
      </c>
      <c r="H52" s="114">
        <v>153</v>
      </c>
      <c r="I52" s="140">
        <v>216</v>
      </c>
      <c r="J52" s="115">
        <v>-22</v>
      </c>
      <c r="K52" s="116">
        <v>-10.185185185185185</v>
      </c>
    </row>
    <row r="53" spans="1:11" ht="14.1" customHeight="1" x14ac:dyDescent="0.2">
      <c r="A53" s="306" t="s">
        <v>277</v>
      </c>
      <c r="B53" s="307" t="s">
        <v>278</v>
      </c>
      <c r="C53" s="308"/>
      <c r="D53" s="113">
        <v>2.9996512033484479</v>
      </c>
      <c r="E53" s="115">
        <v>86</v>
      </c>
      <c r="F53" s="114">
        <v>76</v>
      </c>
      <c r="G53" s="114">
        <v>93</v>
      </c>
      <c r="H53" s="114">
        <v>79</v>
      </c>
      <c r="I53" s="140">
        <v>71</v>
      </c>
      <c r="J53" s="115">
        <v>15</v>
      </c>
      <c r="K53" s="116">
        <v>21.12676056338028</v>
      </c>
    </row>
    <row r="54" spans="1:11" ht="14.1" customHeight="1" x14ac:dyDescent="0.2">
      <c r="A54" s="306" t="s">
        <v>279</v>
      </c>
      <c r="B54" s="307" t="s">
        <v>280</v>
      </c>
      <c r="C54" s="308"/>
      <c r="D54" s="113">
        <v>3.1042901988140912</v>
      </c>
      <c r="E54" s="115">
        <v>89</v>
      </c>
      <c r="F54" s="114">
        <v>78</v>
      </c>
      <c r="G54" s="114">
        <v>87</v>
      </c>
      <c r="H54" s="114">
        <v>53</v>
      </c>
      <c r="I54" s="140">
        <v>123</v>
      </c>
      <c r="J54" s="115">
        <v>-34</v>
      </c>
      <c r="K54" s="116">
        <v>-27.642276422764226</v>
      </c>
    </row>
    <row r="55" spans="1:11" ht="14.1" customHeight="1" x14ac:dyDescent="0.2">
      <c r="A55" s="306">
        <v>72</v>
      </c>
      <c r="B55" s="307" t="s">
        <v>281</v>
      </c>
      <c r="C55" s="308"/>
      <c r="D55" s="113">
        <v>1.2207882804325079</v>
      </c>
      <c r="E55" s="115">
        <v>35</v>
      </c>
      <c r="F55" s="114">
        <v>35</v>
      </c>
      <c r="G55" s="114">
        <v>40</v>
      </c>
      <c r="H55" s="114">
        <v>48</v>
      </c>
      <c r="I55" s="140">
        <v>58</v>
      </c>
      <c r="J55" s="115">
        <v>-23</v>
      </c>
      <c r="K55" s="116">
        <v>-39.655172413793103</v>
      </c>
    </row>
    <row r="56" spans="1:11" ht="14.1" customHeight="1" x14ac:dyDescent="0.2">
      <c r="A56" s="306" t="s">
        <v>282</v>
      </c>
      <c r="B56" s="307" t="s">
        <v>283</v>
      </c>
      <c r="C56" s="308"/>
      <c r="D56" s="113">
        <v>0.31391698639693061</v>
      </c>
      <c r="E56" s="115">
        <v>9</v>
      </c>
      <c r="F56" s="114">
        <v>6</v>
      </c>
      <c r="G56" s="114">
        <v>12</v>
      </c>
      <c r="H56" s="114">
        <v>18</v>
      </c>
      <c r="I56" s="140">
        <v>21</v>
      </c>
      <c r="J56" s="115">
        <v>-12</v>
      </c>
      <c r="K56" s="116">
        <v>-57.142857142857146</v>
      </c>
    </row>
    <row r="57" spans="1:11" ht="14.1" customHeight="1" x14ac:dyDescent="0.2">
      <c r="A57" s="306" t="s">
        <v>284</v>
      </c>
      <c r="B57" s="307" t="s">
        <v>285</v>
      </c>
      <c r="C57" s="308"/>
      <c r="D57" s="113">
        <v>0.7324729682595047</v>
      </c>
      <c r="E57" s="115">
        <v>21</v>
      </c>
      <c r="F57" s="114">
        <v>23</v>
      </c>
      <c r="G57" s="114">
        <v>22</v>
      </c>
      <c r="H57" s="114">
        <v>21</v>
      </c>
      <c r="I57" s="140">
        <v>27</v>
      </c>
      <c r="J57" s="115">
        <v>-6</v>
      </c>
      <c r="K57" s="116">
        <v>-22.222222222222221</v>
      </c>
    </row>
    <row r="58" spans="1:11" ht="14.1" customHeight="1" x14ac:dyDescent="0.2">
      <c r="A58" s="306">
        <v>73</v>
      </c>
      <c r="B58" s="307" t="s">
        <v>286</v>
      </c>
      <c r="C58" s="308"/>
      <c r="D58" s="113">
        <v>1.0463899546564353</v>
      </c>
      <c r="E58" s="115">
        <v>30</v>
      </c>
      <c r="F58" s="114">
        <v>30</v>
      </c>
      <c r="G58" s="114">
        <v>27</v>
      </c>
      <c r="H58" s="114">
        <v>22</v>
      </c>
      <c r="I58" s="140">
        <v>72</v>
      </c>
      <c r="J58" s="115">
        <v>-42</v>
      </c>
      <c r="K58" s="116">
        <v>-58.333333333333336</v>
      </c>
    </row>
    <row r="59" spans="1:11" ht="14.1" customHeight="1" x14ac:dyDescent="0.2">
      <c r="A59" s="306" t="s">
        <v>287</v>
      </c>
      <c r="B59" s="307" t="s">
        <v>288</v>
      </c>
      <c r="C59" s="308"/>
      <c r="D59" s="113">
        <v>0.69759330310429024</v>
      </c>
      <c r="E59" s="115">
        <v>20</v>
      </c>
      <c r="F59" s="114">
        <v>24</v>
      </c>
      <c r="G59" s="114">
        <v>24</v>
      </c>
      <c r="H59" s="114">
        <v>17</v>
      </c>
      <c r="I59" s="140">
        <v>67</v>
      </c>
      <c r="J59" s="115">
        <v>-47</v>
      </c>
      <c r="K59" s="116">
        <v>-70.149253731343279</v>
      </c>
    </row>
    <row r="60" spans="1:11" ht="14.1" customHeight="1" x14ac:dyDescent="0.2">
      <c r="A60" s="306">
        <v>81</v>
      </c>
      <c r="B60" s="307" t="s">
        <v>289</v>
      </c>
      <c r="C60" s="308"/>
      <c r="D60" s="113">
        <v>6.6968957098011863</v>
      </c>
      <c r="E60" s="115">
        <v>192</v>
      </c>
      <c r="F60" s="114">
        <v>152</v>
      </c>
      <c r="G60" s="114">
        <v>233</v>
      </c>
      <c r="H60" s="114">
        <v>129</v>
      </c>
      <c r="I60" s="140">
        <v>169</v>
      </c>
      <c r="J60" s="115">
        <v>23</v>
      </c>
      <c r="K60" s="116">
        <v>13.609467455621301</v>
      </c>
    </row>
    <row r="61" spans="1:11" ht="14.1" customHeight="1" x14ac:dyDescent="0.2">
      <c r="A61" s="306" t="s">
        <v>290</v>
      </c>
      <c r="B61" s="307" t="s">
        <v>291</v>
      </c>
      <c r="C61" s="308"/>
      <c r="D61" s="113">
        <v>1.5347052668294385</v>
      </c>
      <c r="E61" s="115">
        <v>44</v>
      </c>
      <c r="F61" s="114">
        <v>17</v>
      </c>
      <c r="G61" s="114">
        <v>37</v>
      </c>
      <c r="H61" s="114">
        <v>24</v>
      </c>
      <c r="I61" s="140">
        <v>39</v>
      </c>
      <c r="J61" s="115">
        <v>5</v>
      </c>
      <c r="K61" s="116">
        <v>12.820512820512821</v>
      </c>
    </row>
    <row r="62" spans="1:11" ht="14.1" customHeight="1" x14ac:dyDescent="0.2">
      <c r="A62" s="306" t="s">
        <v>292</v>
      </c>
      <c r="B62" s="307" t="s">
        <v>293</v>
      </c>
      <c r="C62" s="308"/>
      <c r="D62" s="113">
        <v>2.7206138821067318</v>
      </c>
      <c r="E62" s="115">
        <v>78</v>
      </c>
      <c r="F62" s="114">
        <v>72</v>
      </c>
      <c r="G62" s="114">
        <v>89</v>
      </c>
      <c r="H62" s="114">
        <v>54</v>
      </c>
      <c r="I62" s="140">
        <v>66</v>
      </c>
      <c r="J62" s="115">
        <v>12</v>
      </c>
      <c r="K62" s="116">
        <v>18.181818181818183</v>
      </c>
    </row>
    <row r="63" spans="1:11" ht="14.1" customHeight="1" x14ac:dyDescent="0.2">
      <c r="A63" s="306"/>
      <c r="B63" s="307" t="s">
        <v>294</v>
      </c>
      <c r="C63" s="308"/>
      <c r="D63" s="113">
        <v>2.336937565399372</v>
      </c>
      <c r="E63" s="115">
        <v>67</v>
      </c>
      <c r="F63" s="114">
        <v>64</v>
      </c>
      <c r="G63" s="114">
        <v>83</v>
      </c>
      <c r="H63" s="114">
        <v>43</v>
      </c>
      <c r="I63" s="140">
        <v>59</v>
      </c>
      <c r="J63" s="115">
        <v>8</v>
      </c>
      <c r="K63" s="116">
        <v>13.559322033898304</v>
      </c>
    </row>
    <row r="64" spans="1:11" ht="14.1" customHeight="1" x14ac:dyDescent="0.2">
      <c r="A64" s="306" t="s">
        <v>295</v>
      </c>
      <c r="B64" s="307" t="s">
        <v>296</v>
      </c>
      <c r="C64" s="308"/>
      <c r="D64" s="113">
        <v>1.2207882804325079</v>
      </c>
      <c r="E64" s="115">
        <v>35</v>
      </c>
      <c r="F64" s="114">
        <v>23</v>
      </c>
      <c r="G64" s="114">
        <v>39</v>
      </c>
      <c r="H64" s="114">
        <v>28</v>
      </c>
      <c r="I64" s="140">
        <v>27</v>
      </c>
      <c r="J64" s="115">
        <v>8</v>
      </c>
      <c r="K64" s="116">
        <v>29.62962962962963</v>
      </c>
    </row>
    <row r="65" spans="1:11" ht="14.1" customHeight="1" x14ac:dyDescent="0.2">
      <c r="A65" s="306" t="s">
        <v>297</v>
      </c>
      <c r="B65" s="307" t="s">
        <v>298</v>
      </c>
      <c r="C65" s="308"/>
      <c r="D65" s="113">
        <v>0.59295430763864665</v>
      </c>
      <c r="E65" s="115">
        <v>17</v>
      </c>
      <c r="F65" s="114">
        <v>30</v>
      </c>
      <c r="G65" s="114">
        <v>54</v>
      </c>
      <c r="H65" s="114">
        <v>16</v>
      </c>
      <c r="I65" s="140">
        <v>27</v>
      </c>
      <c r="J65" s="115">
        <v>-10</v>
      </c>
      <c r="K65" s="116">
        <v>-37.037037037037038</v>
      </c>
    </row>
    <row r="66" spans="1:11" ht="14.1" customHeight="1" x14ac:dyDescent="0.2">
      <c r="A66" s="306">
        <v>82</v>
      </c>
      <c r="B66" s="307" t="s">
        <v>299</v>
      </c>
      <c r="C66" s="308"/>
      <c r="D66" s="113">
        <v>2.7206138821067318</v>
      </c>
      <c r="E66" s="115">
        <v>78</v>
      </c>
      <c r="F66" s="114">
        <v>54</v>
      </c>
      <c r="G66" s="114">
        <v>59</v>
      </c>
      <c r="H66" s="114">
        <v>66</v>
      </c>
      <c r="I66" s="140">
        <v>95</v>
      </c>
      <c r="J66" s="115">
        <v>-17</v>
      </c>
      <c r="K66" s="116">
        <v>-17.894736842105264</v>
      </c>
    </row>
    <row r="67" spans="1:11" ht="14.1" customHeight="1" x14ac:dyDescent="0.2">
      <c r="A67" s="306" t="s">
        <v>300</v>
      </c>
      <c r="B67" s="307" t="s">
        <v>301</v>
      </c>
      <c r="C67" s="308"/>
      <c r="D67" s="113">
        <v>1.5347052668294385</v>
      </c>
      <c r="E67" s="115">
        <v>44</v>
      </c>
      <c r="F67" s="114">
        <v>45</v>
      </c>
      <c r="G67" s="114">
        <v>45</v>
      </c>
      <c r="H67" s="114">
        <v>51</v>
      </c>
      <c r="I67" s="140">
        <v>73</v>
      </c>
      <c r="J67" s="115">
        <v>-29</v>
      </c>
      <c r="K67" s="116">
        <v>-39.726027397260275</v>
      </c>
    </row>
    <row r="68" spans="1:11" ht="14.1" customHeight="1" x14ac:dyDescent="0.2">
      <c r="A68" s="306" t="s">
        <v>302</v>
      </c>
      <c r="B68" s="307" t="s">
        <v>303</v>
      </c>
      <c r="C68" s="308"/>
      <c r="D68" s="113">
        <v>0.76735263341471927</v>
      </c>
      <c r="E68" s="115">
        <v>22</v>
      </c>
      <c r="F68" s="114">
        <v>5</v>
      </c>
      <c r="G68" s="114">
        <v>11</v>
      </c>
      <c r="H68" s="114">
        <v>13</v>
      </c>
      <c r="I68" s="140">
        <v>16</v>
      </c>
      <c r="J68" s="115">
        <v>6</v>
      </c>
      <c r="K68" s="116">
        <v>37.5</v>
      </c>
    </row>
    <row r="69" spans="1:11" ht="14.1" customHeight="1" x14ac:dyDescent="0.2">
      <c r="A69" s="306">
        <v>83</v>
      </c>
      <c r="B69" s="307" t="s">
        <v>304</v>
      </c>
      <c r="C69" s="308"/>
      <c r="D69" s="113">
        <v>2.7554935472619464</v>
      </c>
      <c r="E69" s="115">
        <v>79</v>
      </c>
      <c r="F69" s="114">
        <v>36</v>
      </c>
      <c r="G69" s="114">
        <v>82</v>
      </c>
      <c r="H69" s="114">
        <v>45</v>
      </c>
      <c r="I69" s="140">
        <v>147</v>
      </c>
      <c r="J69" s="115">
        <v>-68</v>
      </c>
      <c r="K69" s="116">
        <v>-46.258503401360542</v>
      </c>
    </row>
    <row r="70" spans="1:11" ht="14.1" customHeight="1" x14ac:dyDescent="0.2">
      <c r="A70" s="306" t="s">
        <v>305</v>
      </c>
      <c r="B70" s="307" t="s">
        <v>306</v>
      </c>
      <c r="C70" s="308"/>
      <c r="D70" s="113">
        <v>2.1276595744680851</v>
      </c>
      <c r="E70" s="115">
        <v>61</v>
      </c>
      <c r="F70" s="114">
        <v>32</v>
      </c>
      <c r="G70" s="114">
        <v>69</v>
      </c>
      <c r="H70" s="114">
        <v>31</v>
      </c>
      <c r="I70" s="140">
        <v>136</v>
      </c>
      <c r="J70" s="115">
        <v>-75</v>
      </c>
      <c r="K70" s="116">
        <v>-55.147058823529413</v>
      </c>
    </row>
    <row r="71" spans="1:11" ht="14.1" customHeight="1" x14ac:dyDescent="0.2">
      <c r="A71" s="306"/>
      <c r="B71" s="307" t="s">
        <v>307</v>
      </c>
      <c r="C71" s="308"/>
      <c r="D71" s="113">
        <v>1.499825601674224</v>
      </c>
      <c r="E71" s="115">
        <v>43</v>
      </c>
      <c r="F71" s="114">
        <v>19</v>
      </c>
      <c r="G71" s="114">
        <v>47</v>
      </c>
      <c r="H71" s="114">
        <v>17</v>
      </c>
      <c r="I71" s="140">
        <v>115</v>
      </c>
      <c r="J71" s="115">
        <v>-72</v>
      </c>
      <c r="K71" s="116">
        <v>-62.608695652173914</v>
      </c>
    </row>
    <row r="72" spans="1:11" ht="14.1" customHeight="1" x14ac:dyDescent="0.2">
      <c r="A72" s="306">
        <v>84</v>
      </c>
      <c r="B72" s="307" t="s">
        <v>308</v>
      </c>
      <c r="C72" s="308"/>
      <c r="D72" s="113">
        <v>0.66271363794907567</v>
      </c>
      <c r="E72" s="115">
        <v>19</v>
      </c>
      <c r="F72" s="114">
        <v>18</v>
      </c>
      <c r="G72" s="114">
        <v>50</v>
      </c>
      <c r="H72" s="114">
        <v>15</v>
      </c>
      <c r="I72" s="140">
        <v>30</v>
      </c>
      <c r="J72" s="115">
        <v>-11</v>
      </c>
      <c r="K72" s="116">
        <v>-36.666666666666664</v>
      </c>
    </row>
    <row r="73" spans="1:11" ht="14.1" customHeight="1" x14ac:dyDescent="0.2">
      <c r="A73" s="306" t="s">
        <v>309</v>
      </c>
      <c r="B73" s="307" t="s">
        <v>310</v>
      </c>
      <c r="C73" s="308"/>
      <c r="D73" s="113">
        <v>0.41855598186257414</v>
      </c>
      <c r="E73" s="115">
        <v>12</v>
      </c>
      <c r="F73" s="114">
        <v>10</v>
      </c>
      <c r="G73" s="114">
        <v>37</v>
      </c>
      <c r="H73" s="114">
        <v>12</v>
      </c>
      <c r="I73" s="140">
        <v>16</v>
      </c>
      <c r="J73" s="115">
        <v>-4</v>
      </c>
      <c r="K73" s="116">
        <v>-25</v>
      </c>
    </row>
    <row r="74" spans="1:11" ht="14.1" customHeight="1" x14ac:dyDescent="0.2">
      <c r="A74" s="306" t="s">
        <v>311</v>
      </c>
      <c r="B74" s="307" t="s">
        <v>312</v>
      </c>
      <c r="C74" s="308"/>
      <c r="D74" s="113">
        <v>0.13951866062085805</v>
      </c>
      <c r="E74" s="115">
        <v>4</v>
      </c>
      <c r="F74" s="114">
        <v>3</v>
      </c>
      <c r="G74" s="114" t="s">
        <v>513</v>
      </c>
      <c r="H74" s="114">
        <v>0</v>
      </c>
      <c r="I74" s="140">
        <v>4</v>
      </c>
      <c r="J74" s="115">
        <v>0</v>
      </c>
      <c r="K74" s="116">
        <v>0</v>
      </c>
    </row>
    <row r="75" spans="1:11" ht="14.1" customHeight="1" x14ac:dyDescent="0.2">
      <c r="A75" s="306" t="s">
        <v>313</v>
      </c>
      <c r="B75" s="307" t="s">
        <v>314</v>
      </c>
      <c r="C75" s="308"/>
      <c r="D75" s="113">
        <v>0</v>
      </c>
      <c r="E75" s="115">
        <v>0</v>
      </c>
      <c r="F75" s="114">
        <v>0</v>
      </c>
      <c r="G75" s="114">
        <v>0</v>
      </c>
      <c r="H75" s="114">
        <v>0</v>
      </c>
      <c r="I75" s="140">
        <v>0</v>
      </c>
      <c r="J75" s="115">
        <v>0</v>
      </c>
      <c r="K75" s="116">
        <v>0</v>
      </c>
    </row>
    <row r="76" spans="1:11" ht="14.1" customHeight="1" x14ac:dyDescent="0.2">
      <c r="A76" s="306">
        <v>91</v>
      </c>
      <c r="B76" s="307" t="s">
        <v>315</v>
      </c>
      <c r="C76" s="308"/>
      <c r="D76" s="113">
        <v>0.2790373212417161</v>
      </c>
      <c r="E76" s="115">
        <v>8</v>
      </c>
      <c r="F76" s="114" t="s">
        <v>513</v>
      </c>
      <c r="G76" s="114" t="s">
        <v>513</v>
      </c>
      <c r="H76" s="114" t="s">
        <v>513</v>
      </c>
      <c r="I76" s="140" t="s">
        <v>513</v>
      </c>
      <c r="J76" s="115" t="s">
        <v>513</v>
      </c>
      <c r="K76" s="116" t="s">
        <v>513</v>
      </c>
    </row>
    <row r="77" spans="1:11" ht="14.1" customHeight="1" x14ac:dyDescent="0.2">
      <c r="A77" s="306">
        <v>92</v>
      </c>
      <c r="B77" s="307" t="s">
        <v>316</v>
      </c>
      <c r="C77" s="308"/>
      <c r="D77" s="113">
        <v>0.48831531217300311</v>
      </c>
      <c r="E77" s="115">
        <v>14</v>
      </c>
      <c r="F77" s="114">
        <v>10</v>
      </c>
      <c r="G77" s="114">
        <v>23</v>
      </c>
      <c r="H77" s="114">
        <v>7</v>
      </c>
      <c r="I77" s="140">
        <v>9</v>
      </c>
      <c r="J77" s="115">
        <v>5</v>
      </c>
      <c r="K77" s="116">
        <v>55.555555555555557</v>
      </c>
    </row>
    <row r="78" spans="1:11" ht="14.1" customHeight="1" x14ac:dyDescent="0.2">
      <c r="A78" s="306">
        <v>93</v>
      </c>
      <c r="B78" s="307" t="s">
        <v>317</v>
      </c>
      <c r="C78" s="308"/>
      <c r="D78" s="113" t="s">
        <v>513</v>
      </c>
      <c r="E78" s="115" t="s">
        <v>513</v>
      </c>
      <c r="F78" s="114">
        <v>3</v>
      </c>
      <c r="G78" s="114" t="s">
        <v>513</v>
      </c>
      <c r="H78" s="114" t="s">
        <v>513</v>
      </c>
      <c r="I78" s="140">
        <v>3</v>
      </c>
      <c r="J78" s="115" t="s">
        <v>513</v>
      </c>
      <c r="K78" s="116" t="s">
        <v>513</v>
      </c>
    </row>
    <row r="79" spans="1:11" ht="14.1" customHeight="1" x14ac:dyDescent="0.2">
      <c r="A79" s="306">
        <v>94</v>
      </c>
      <c r="B79" s="307" t="s">
        <v>318</v>
      </c>
      <c r="C79" s="308"/>
      <c r="D79" s="113" t="s">
        <v>513</v>
      </c>
      <c r="E79" s="115" t="s">
        <v>513</v>
      </c>
      <c r="F79" s="114" t="s">
        <v>513</v>
      </c>
      <c r="G79" s="114">
        <v>0</v>
      </c>
      <c r="H79" s="114" t="s">
        <v>513</v>
      </c>
      <c r="I79" s="140">
        <v>4</v>
      </c>
      <c r="J79" s="115" t="s">
        <v>513</v>
      </c>
      <c r="K79" s="116" t="s">
        <v>513</v>
      </c>
    </row>
    <row r="80" spans="1:11" ht="14.1" customHeight="1" x14ac:dyDescent="0.2">
      <c r="A80" s="306" t="s">
        <v>319</v>
      </c>
      <c r="B80" s="307" t="s">
        <v>320</v>
      </c>
      <c r="C80" s="308"/>
      <c r="D80" s="113">
        <v>0</v>
      </c>
      <c r="E80" s="115">
        <v>0</v>
      </c>
      <c r="F80" s="114">
        <v>0</v>
      </c>
      <c r="G80" s="114">
        <v>0</v>
      </c>
      <c r="H80" s="114">
        <v>0</v>
      </c>
      <c r="I80" s="140">
        <v>0</v>
      </c>
      <c r="J80" s="115">
        <v>0</v>
      </c>
      <c r="K80" s="116">
        <v>0</v>
      </c>
    </row>
    <row r="81" spans="1:11" ht="14.1" customHeight="1" x14ac:dyDescent="0.2">
      <c r="A81" s="310" t="s">
        <v>321</v>
      </c>
      <c r="B81" s="311" t="s">
        <v>333</v>
      </c>
      <c r="C81" s="312"/>
      <c r="D81" s="125">
        <v>0.13951866062085805</v>
      </c>
      <c r="E81" s="143">
        <v>4</v>
      </c>
      <c r="F81" s="144">
        <v>8</v>
      </c>
      <c r="G81" s="144">
        <v>6</v>
      </c>
      <c r="H81" s="144">
        <v>3</v>
      </c>
      <c r="I81" s="145">
        <v>7</v>
      </c>
      <c r="J81" s="143">
        <v>-3</v>
      </c>
      <c r="K81" s="146">
        <v>-42.857142857142854</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4" t="s">
        <v>371</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618" t="s">
        <v>365</v>
      </c>
      <c r="B86" s="618"/>
      <c r="C86" s="618"/>
      <c r="D86" s="618"/>
      <c r="E86" s="618"/>
      <c r="F86" s="618"/>
      <c r="G86" s="618"/>
      <c r="H86" s="618"/>
      <c r="I86" s="618"/>
      <c r="J86" s="618"/>
      <c r="K86" s="618"/>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6">
    <mergeCell ref="A87:K87"/>
    <mergeCell ref="A3:K3"/>
    <mergeCell ref="A4:K4"/>
    <mergeCell ref="A5:E5"/>
    <mergeCell ref="A7:C10"/>
    <mergeCell ref="D7:D10"/>
    <mergeCell ref="E7:I7"/>
    <mergeCell ref="J7:K8"/>
    <mergeCell ref="E8:E9"/>
    <mergeCell ref="F8:F9"/>
    <mergeCell ref="G8:G9"/>
    <mergeCell ref="H8:H9"/>
    <mergeCell ref="I8:I9"/>
    <mergeCell ref="A84:K84"/>
    <mergeCell ref="A85:K85"/>
    <mergeCell ref="A86:K86"/>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9"/>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372</v>
      </c>
      <c r="B3" s="571"/>
      <c r="C3" s="571"/>
      <c r="D3" s="571"/>
      <c r="E3" s="571"/>
      <c r="F3" s="571"/>
      <c r="G3" s="571"/>
      <c r="H3" s="571"/>
      <c r="I3" s="571"/>
      <c r="J3" s="571"/>
      <c r="K3" s="571"/>
    </row>
    <row r="4" spans="1:13" s="94" customFormat="1" ht="12" customHeight="1" x14ac:dyDescent="0.2">
      <c r="A4" s="410" t="s">
        <v>373</v>
      </c>
      <c r="B4" s="411"/>
      <c r="C4" s="411"/>
      <c r="D4" s="411"/>
      <c r="E4" s="411"/>
      <c r="F4" s="411"/>
      <c r="G4" s="411"/>
      <c r="H4" s="411"/>
      <c r="I4" s="411"/>
      <c r="J4" s="411"/>
      <c r="K4" s="411"/>
      <c r="L4" s="411"/>
      <c r="M4" s="411"/>
    </row>
    <row r="5" spans="1:13" s="94" customFormat="1" ht="12" customHeight="1" x14ac:dyDescent="0.2">
      <c r="A5" s="667" t="s">
        <v>374</v>
      </c>
      <c r="B5" s="667"/>
      <c r="C5" s="412"/>
      <c r="D5" s="412"/>
      <c r="E5" s="412"/>
      <c r="F5" s="413"/>
      <c r="G5" s="413"/>
      <c r="H5" s="413"/>
      <c r="I5" s="413"/>
      <c r="J5" s="413"/>
      <c r="K5" s="413"/>
      <c r="L5" s="413"/>
      <c r="M5" s="413"/>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375</v>
      </c>
      <c r="B7" s="668" t="s">
        <v>376</v>
      </c>
      <c r="C7" s="668"/>
      <c r="D7" s="668"/>
      <c r="E7" s="668"/>
      <c r="F7" s="668"/>
      <c r="G7" s="668"/>
      <c r="H7" s="669"/>
      <c r="I7" s="668" t="s">
        <v>377</v>
      </c>
      <c r="J7" s="668"/>
      <c r="K7" s="669"/>
      <c r="L7" s="670" t="s">
        <v>378</v>
      </c>
      <c r="M7" s="671"/>
    </row>
    <row r="8" spans="1:13" ht="23.85" customHeight="1" x14ac:dyDescent="0.2">
      <c r="A8" s="583"/>
      <c r="B8" s="414" t="s">
        <v>104</v>
      </c>
      <c r="C8" s="415" t="s">
        <v>106</v>
      </c>
      <c r="D8" s="415" t="s">
        <v>107</v>
      </c>
      <c r="E8" s="415" t="s">
        <v>379</v>
      </c>
      <c r="F8" s="415" t="s">
        <v>380</v>
      </c>
      <c r="G8" s="415" t="s">
        <v>108</v>
      </c>
      <c r="H8" s="416" t="s">
        <v>381</v>
      </c>
      <c r="I8" s="414" t="s">
        <v>104</v>
      </c>
      <c r="J8" s="414" t="s">
        <v>382</v>
      </c>
      <c r="K8" s="417" t="s">
        <v>383</v>
      </c>
      <c r="L8" s="418" t="s">
        <v>384</v>
      </c>
      <c r="M8" s="419" t="s">
        <v>385</v>
      </c>
    </row>
    <row r="9" spans="1:13" ht="12" customHeight="1" x14ac:dyDescent="0.2">
      <c r="A9" s="584"/>
      <c r="B9" s="100">
        <v>1</v>
      </c>
      <c r="C9" s="100">
        <v>2</v>
      </c>
      <c r="D9" s="100">
        <v>3</v>
      </c>
      <c r="E9" s="100">
        <v>4</v>
      </c>
      <c r="F9" s="100">
        <v>5</v>
      </c>
      <c r="G9" s="100">
        <v>6</v>
      </c>
      <c r="H9" s="100">
        <v>7</v>
      </c>
      <c r="I9" s="100">
        <v>8</v>
      </c>
      <c r="J9" s="100">
        <v>9</v>
      </c>
      <c r="K9" s="420">
        <v>10</v>
      </c>
      <c r="L9" s="421">
        <v>11</v>
      </c>
      <c r="M9" s="421">
        <v>12</v>
      </c>
    </row>
    <row r="10" spans="1:13" ht="15" customHeight="1" x14ac:dyDescent="0.2">
      <c r="A10" s="422" t="s">
        <v>386</v>
      </c>
      <c r="B10" s="115">
        <v>36971</v>
      </c>
      <c r="C10" s="114">
        <v>20598</v>
      </c>
      <c r="D10" s="114">
        <v>16373</v>
      </c>
      <c r="E10" s="114">
        <v>30565</v>
      </c>
      <c r="F10" s="114">
        <v>6125</v>
      </c>
      <c r="G10" s="114">
        <v>4337</v>
      </c>
      <c r="H10" s="114">
        <v>10845</v>
      </c>
      <c r="I10" s="115">
        <v>5250</v>
      </c>
      <c r="J10" s="114">
        <v>4121</v>
      </c>
      <c r="K10" s="114">
        <v>1129</v>
      </c>
      <c r="L10" s="423">
        <v>2372</v>
      </c>
      <c r="M10" s="424">
        <v>2679</v>
      </c>
    </row>
    <row r="11" spans="1:13" ht="11.1" customHeight="1" x14ac:dyDescent="0.2">
      <c r="A11" s="422" t="s">
        <v>387</v>
      </c>
      <c r="B11" s="115">
        <v>37467</v>
      </c>
      <c r="C11" s="114">
        <v>21116</v>
      </c>
      <c r="D11" s="114">
        <v>16351</v>
      </c>
      <c r="E11" s="114">
        <v>31072</v>
      </c>
      <c r="F11" s="114">
        <v>6119</v>
      </c>
      <c r="G11" s="114">
        <v>4204</v>
      </c>
      <c r="H11" s="114">
        <v>11198</v>
      </c>
      <c r="I11" s="115">
        <v>5404</v>
      </c>
      <c r="J11" s="114">
        <v>4193</v>
      </c>
      <c r="K11" s="114">
        <v>1211</v>
      </c>
      <c r="L11" s="423">
        <v>2672</v>
      </c>
      <c r="M11" s="424">
        <v>2203</v>
      </c>
    </row>
    <row r="12" spans="1:13" ht="11.1" customHeight="1" x14ac:dyDescent="0.2">
      <c r="A12" s="422" t="s">
        <v>388</v>
      </c>
      <c r="B12" s="115">
        <v>38167</v>
      </c>
      <c r="C12" s="114">
        <v>21610</v>
      </c>
      <c r="D12" s="114">
        <v>16557</v>
      </c>
      <c r="E12" s="114">
        <v>31657</v>
      </c>
      <c r="F12" s="114">
        <v>6223</v>
      </c>
      <c r="G12" s="114">
        <v>4474</v>
      </c>
      <c r="H12" s="114">
        <v>11440</v>
      </c>
      <c r="I12" s="115">
        <v>5330</v>
      </c>
      <c r="J12" s="114">
        <v>4027</v>
      </c>
      <c r="K12" s="114">
        <v>1303</v>
      </c>
      <c r="L12" s="423">
        <v>3217</v>
      </c>
      <c r="M12" s="424">
        <v>2607</v>
      </c>
    </row>
    <row r="13" spans="1:13" s="110" customFormat="1" ht="11.1" customHeight="1" x14ac:dyDescent="0.2">
      <c r="A13" s="422" t="s">
        <v>389</v>
      </c>
      <c r="B13" s="115">
        <v>37701</v>
      </c>
      <c r="C13" s="114">
        <v>21192</v>
      </c>
      <c r="D13" s="114">
        <v>16509</v>
      </c>
      <c r="E13" s="114">
        <v>31221</v>
      </c>
      <c r="F13" s="114">
        <v>6196</v>
      </c>
      <c r="G13" s="114">
        <v>4238</v>
      </c>
      <c r="H13" s="114">
        <v>11401</v>
      </c>
      <c r="I13" s="115">
        <v>5323</v>
      </c>
      <c r="J13" s="114">
        <v>4028</v>
      </c>
      <c r="K13" s="114">
        <v>1295</v>
      </c>
      <c r="L13" s="423">
        <v>1864</v>
      </c>
      <c r="M13" s="424">
        <v>2328</v>
      </c>
    </row>
    <row r="14" spans="1:13" ht="15" customHeight="1" x14ac:dyDescent="0.2">
      <c r="A14" s="422" t="s">
        <v>390</v>
      </c>
      <c r="B14" s="115">
        <v>37806</v>
      </c>
      <c r="C14" s="114">
        <v>21218</v>
      </c>
      <c r="D14" s="114">
        <v>16588</v>
      </c>
      <c r="E14" s="114">
        <v>30229</v>
      </c>
      <c r="F14" s="114">
        <v>7315</v>
      </c>
      <c r="G14" s="114">
        <v>4090</v>
      </c>
      <c r="H14" s="114">
        <v>11599</v>
      </c>
      <c r="I14" s="115">
        <v>5304</v>
      </c>
      <c r="J14" s="114">
        <v>4001</v>
      </c>
      <c r="K14" s="114">
        <v>1303</v>
      </c>
      <c r="L14" s="423">
        <v>2785</v>
      </c>
      <c r="M14" s="424">
        <v>2713</v>
      </c>
    </row>
    <row r="15" spans="1:13" ht="11.1" customHeight="1" x14ac:dyDescent="0.2">
      <c r="A15" s="422" t="s">
        <v>387</v>
      </c>
      <c r="B15" s="115">
        <v>38405</v>
      </c>
      <c r="C15" s="114">
        <v>21694</v>
      </c>
      <c r="D15" s="114">
        <v>16711</v>
      </c>
      <c r="E15" s="114">
        <v>30533</v>
      </c>
      <c r="F15" s="114">
        <v>7610</v>
      </c>
      <c r="G15" s="114">
        <v>3973</v>
      </c>
      <c r="H15" s="114">
        <v>12030</v>
      </c>
      <c r="I15" s="115">
        <v>5389</v>
      </c>
      <c r="J15" s="114">
        <v>4038</v>
      </c>
      <c r="K15" s="114">
        <v>1351</v>
      </c>
      <c r="L15" s="423">
        <v>2614</v>
      </c>
      <c r="M15" s="424">
        <v>2035</v>
      </c>
    </row>
    <row r="16" spans="1:13" ht="11.1" customHeight="1" x14ac:dyDescent="0.2">
      <c r="A16" s="422" t="s">
        <v>388</v>
      </c>
      <c r="B16" s="115">
        <v>38908</v>
      </c>
      <c r="C16" s="114">
        <v>21919</v>
      </c>
      <c r="D16" s="114">
        <v>16989</v>
      </c>
      <c r="E16" s="114">
        <v>31030</v>
      </c>
      <c r="F16" s="114">
        <v>7828</v>
      </c>
      <c r="G16" s="114">
        <v>4217</v>
      </c>
      <c r="H16" s="114">
        <v>12236</v>
      </c>
      <c r="I16" s="115">
        <v>5425</v>
      </c>
      <c r="J16" s="114">
        <v>4035</v>
      </c>
      <c r="K16" s="114">
        <v>1390</v>
      </c>
      <c r="L16" s="423">
        <v>3530</v>
      </c>
      <c r="M16" s="424">
        <v>3020</v>
      </c>
    </row>
    <row r="17" spans="1:13" s="110" customFormat="1" ht="11.1" customHeight="1" x14ac:dyDescent="0.2">
      <c r="A17" s="422" t="s">
        <v>389</v>
      </c>
      <c r="B17" s="115">
        <v>38971</v>
      </c>
      <c r="C17" s="114">
        <v>21913</v>
      </c>
      <c r="D17" s="114">
        <v>17058</v>
      </c>
      <c r="E17" s="114">
        <v>31129</v>
      </c>
      <c r="F17" s="114">
        <v>7822</v>
      </c>
      <c r="G17" s="114">
        <v>4103</v>
      </c>
      <c r="H17" s="114">
        <v>12389</v>
      </c>
      <c r="I17" s="115">
        <v>5302</v>
      </c>
      <c r="J17" s="114">
        <v>3929</v>
      </c>
      <c r="K17" s="114">
        <v>1373</v>
      </c>
      <c r="L17" s="423">
        <v>2174</v>
      </c>
      <c r="M17" s="424">
        <v>2200</v>
      </c>
    </row>
    <row r="18" spans="1:13" ht="15" customHeight="1" x14ac:dyDescent="0.2">
      <c r="A18" s="422" t="s">
        <v>391</v>
      </c>
      <c r="B18" s="115">
        <v>39077</v>
      </c>
      <c r="C18" s="114">
        <v>21940</v>
      </c>
      <c r="D18" s="114">
        <v>17137</v>
      </c>
      <c r="E18" s="114">
        <v>31068</v>
      </c>
      <c r="F18" s="114">
        <v>7960</v>
      </c>
      <c r="G18" s="114">
        <v>3971</v>
      </c>
      <c r="H18" s="114">
        <v>12528</v>
      </c>
      <c r="I18" s="115">
        <v>5152</v>
      </c>
      <c r="J18" s="114">
        <v>3883</v>
      </c>
      <c r="K18" s="114">
        <v>1269</v>
      </c>
      <c r="L18" s="423">
        <v>3028</v>
      </c>
      <c r="M18" s="424">
        <v>3084</v>
      </c>
    </row>
    <row r="19" spans="1:13" ht="11.1" customHeight="1" x14ac:dyDescent="0.2">
      <c r="A19" s="422" t="s">
        <v>387</v>
      </c>
      <c r="B19" s="115">
        <v>39902</v>
      </c>
      <c r="C19" s="114">
        <v>22729</v>
      </c>
      <c r="D19" s="114">
        <v>17173</v>
      </c>
      <c r="E19" s="114">
        <v>31762</v>
      </c>
      <c r="F19" s="114">
        <v>8099</v>
      </c>
      <c r="G19" s="114">
        <v>3848</v>
      </c>
      <c r="H19" s="114">
        <v>13054</v>
      </c>
      <c r="I19" s="115">
        <v>5180</v>
      </c>
      <c r="J19" s="114">
        <v>3861</v>
      </c>
      <c r="K19" s="114">
        <v>1319</v>
      </c>
      <c r="L19" s="423">
        <v>2840</v>
      </c>
      <c r="M19" s="424">
        <v>2016</v>
      </c>
    </row>
    <row r="20" spans="1:13" ht="11.1" customHeight="1" x14ac:dyDescent="0.2">
      <c r="A20" s="422" t="s">
        <v>388</v>
      </c>
      <c r="B20" s="115">
        <v>40147</v>
      </c>
      <c r="C20" s="114">
        <v>22827</v>
      </c>
      <c r="D20" s="114">
        <v>17320</v>
      </c>
      <c r="E20" s="114">
        <v>31912</v>
      </c>
      <c r="F20" s="114">
        <v>8224</v>
      </c>
      <c r="G20" s="114">
        <v>4044</v>
      </c>
      <c r="H20" s="114">
        <v>13148</v>
      </c>
      <c r="I20" s="115">
        <v>5254</v>
      </c>
      <c r="J20" s="114">
        <v>3887</v>
      </c>
      <c r="K20" s="114">
        <v>1367</v>
      </c>
      <c r="L20" s="423">
        <v>2778</v>
      </c>
      <c r="M20" s="424">
        <v>2609</v>
      </c>
    </row>
    <row r="21" spans="1:13" s="110" customFormat="1" ht="11.1" customHeight="1" x14ac:dyDescent="0.2">
      <c r="A21" s="422" t="s">
        <v>389</v>
      </c>
      <c r="B21" s="115">
        <v>39523</v>
      </c>
      <c r="C21" s="114">
        <v>22306</v>
      </c>
      <c r="D21" s="114">
        <v>17217</v>
      </c>
      <c r="E21" s="114">
        <v>31372</v>
      </c>
      <c r="F21" s="114">
        <v>8146</v>
      </c>
      <c r="G21" s="114">
        <v>3817</v>
      </c>
      <c r="H21" s="114">
        <v>13147</v>
      </c>
      <c r="I21" s="115">
        <v>5277</v>
      </c>
      <c r="J21" s="114">
        <v>3854</v>
      </c>
      <c r="K21" s="114">
        <v>1423</v>
      </c>
      <c r="L21" s="423">
        <v>1503</v>
      </c>
      <c r="M21" s="424">
        <v>2234</v>
      </c>
    </row>
    <row r="22" spans="1:13" ht="15" customHeight="1" x14ac:dyDescent="0.2">
      <c r="A22" s="422" t="s">
        <v>392</v>
      </c>
      <c r="B22" s="115">
        <v>39324</v>
      </c>
      <c r="C22" s="114">
        <v>22142</v>
      </c>
      <c r="D22" s="114">
        <v>17182</v>
      </c>
      <c r="E22" s="114">
        <v>31194</v>
      </c>
      <c r="F22" s="114">
        <v>8104</v>
      </c>
      <c r="G22" s="114">
        <v>3601</v>
      </c>
      <c r="H22" s="114">
        <v>13266</v>
      </c>
      <c r="I22" s="115">
        <v>5223</v>
      </c>
      <c r="J22" s="114">
        <v>3853</v>
      </c>
      <c r="K22" s="114">
        <v>1370</v>
      </c>
      <c r="L22" s="423">
        <v>2466</v>
      </c>
      <c r="M22" s="424">
        <v>2782</v>
      </c>
    </row>
    <row r="23" spans="1:13" ht="11.1" customHeight="1" x14ac:dyDescent="0.2">
      <c r="A23" s="422" t="s">
        <v>387</v>
      </c>
      <c r="B23" s="115">
        <v>39793</v>
      </c>
      <c r="C23" s="114">
        <v>22516</v>
      </c>
      <c r="D23" s="114">
        <v>17277</v>
      </c>
      <c r="E23" s="114">
        <v>31566</v>
      </c>
      <c r="F23" s="114">
        <v>8190</v>
      </c>
      <c r="G23" s="114">
        <v>3488</v>
      </c>
      <c r="H23" s="114">
        <v>13647</v>
      </c>
      <c r="I23" s="115">
        <v>5295</v>
      </c>
      <c r="J23" s="114">
        <v>3876</v>
      </c>
      <c r="K23" s="114">
        <v>1419</v>
      </c>
      <c r="L23" s="423">
        <v>2365</v>
      </c>
      <c r="M23" s="424">
        <v>1960</v>
      </c>
    </row>
    <row r="24" spans="1:13" ht="11.1" customHeight="1" x14ac:dyDescent="0.2">
      <c r="A24" s="422" t="s">
        <v>388</v>
      </c>
      <c r="B24" s="115">
        <v>39705</v>
      </c>
      <c r="C24" s="114">
        <v>22379</v>
      </c>
      <c r="D24" s="114">
        <v>17326</v>
      </c>
      <c r="E24" s="114">
        <v>31192</v>
      </c>
      <c r="F24" s="114">
        <v>8219</v>
      </c>
      <c r="G24" s="114">
        <v>3605</v>
      </c>
      <c r="H24" s="114">
        <v>13703</v>
      </c>
      <c r="I24" s="115">
        <v>5362</v>
      </c>
      <c r="J24" s="114">
        <v>3886</v>
      </c>
      <c r="K24" s="114">
        <v>1476</v>
      </c>
      <c r="L24" s="423">
        <v>3179</v>
      </c>
      <c r="M24" s="424">
        <v>3400</v>
      </c>
    </row>
    <row r="25" spans="1:13" s="110" customFormat="1" ht="11.1" customHeight="1" x14ac:dyDescent="0.2">
      <c r="A25" s="422" t="s">
        <v>389</v>
      </c>
      <c r="B25" s="115">
        <v>39214</v>
      </c>
      <c r="C25" s="114">
        <v>21948</v>
      </c>
      <c r="D25" s="114">
        <v>17266</v>
      </c>
      <c r="E25" s="114">
        <v>30718</v>
      </c>
      <c r="F25" s="114">
        <v>8206</v>
      </c>
      <c r="G25" s="114">
        <v>3393</v>
      </c>
      <c r="H25" s="114">
        <v>13731</v>
      </c>
      <c r="I25" s="115">
        <v>5304</v>
      </c>
      <c r="J25" s="114">
        <v>3863</v>
      </c>
      <c r="K25" s="114">
        <v>1441</v>
      </c>
      <c r="L25" s="423">
        <v>1623</v>
      </c>
      <c r="M25" s="424">
        <v>2141</v>
      </c>
    </row>
    <row r="26" spans="1:13" ht="15" customHeight="1" x14ac:dyDescent="0.2">
      <c r="A26" s="422" t="s">
        <v>393</v>
      </c>
      <c r="B26" s="115">
        <v>39245</v>
      </c>
      <c r="C26" s="114">
        <v>22016</v>
      </c>
      <c r="D26" s="114">
        <v>17229</v>
      </c>
      <c r="E26" s="114">
        <v>30743</v>
      </c>
      <c r="F26" s="114">
        <v>8208</v>
      </c>
      <c r="G26" s="114">
        <v>3240</v>
      </c>
      <c r="H26" s="114">
        <v>13887</v>
      </c>
      <c r="I26" s="115">
        <v>5229</v>
      </c>
      <c r="J26" s="114">
        <v>3842</v>
      </c>
      <c r="K26" s="114">
        <v>1387</v>
      </c>
      <c r="L26" s="423">
        <v>2475</v>
      </c>
      <c r="M26" s="424">
        <v>2555</v>
      </c>
    </row>
    <row r="27" spans="1:13" ht="11.1" customHeight="1" x14ac:dyDescent="0.2">
      <c r="A27" s="422" t="s">
        <v>387</v>
      </c>
      <c r="B27" s="115">
        <v>39676</v>
      </c>
      <c r="C27" s="114">
        <v>22344</v>
      </c>
      <c r="D27" s="114">
        <v>17332</v>
      </c>
      <c r="E27" s="114">
        <v>31079</v>
      </c>
      <c r="F27" s="114">
        <v>8305</v>
      </c>
      <c r="G27" s="114">
        <v>3073</v>
      </c>
      <c r="H27" s="114">
        <v>14275</v>
      </c>
      <c r="I27" s="115">
        <v>5382</v>
      </c>
      <c r="J27" s="114">
        <v>3900</v>
      </c>
      <c r="K27" s="114">
        <v>1482</v>
      </c>
      <c r="L27" s="423">
        <v>2156</v>
      </c>
      <c r="M27" s="424">
        <v>1774</v>
      </c>
    </row>
    <row r="28" spans="1:13" ht="11.1" customHeight="1" x14ac:dyDescent="0.2">
      <c r="A28" s="422" t="s">
        <v>388</v>
      </c>
      <c r="B28" s="115">
        <v>40195</v>
      </c>
      <c r="C28" s="114">
        <v>22677</v>
      </c>
      <c r="D28" s="114">
        <v>17518</v>
      </c>
      <c r="E28" s="114">
        <v>31777</v>
      </c>
      <c r="F28" s="114">
        <v>8392</v>
      </c>
      <c r="G28" s="114">
        <v>3402</v>
      </c>
      <c r="H28" s="114">
        <v>14285</v>
      </c>
      <c r="I28" s="115">
        <v>5460</v>
      </c>
      <c r="J28" s="114">
        <v>3957</v>
      </c>
      <c r="K28" s="114">
        <v>1503</v>
      </c>
      <c r="L28" s="423">
        <v>3094</v>
      </c>
      <c r="M28" s="424">
        <v>2664</v>
      </c>
    </row>
    <row r="29" spans="1:13" s="110" customFormat="1" ht="11.1" customHeight="1" x14ac:dyDescent="0.2">
      <c r="A29" s="422" t="s">
        <v>389</v>
      </c>
      <c r="B29" s="115">
        <v>39762</v>
      </c>
      <c r="C29" s="114">
        <v>22298</v>
      </c>
      <c r="D29" s="114">
        <v>17464</v>
      </c>
      <c r="E29" s="114">
        <v>31351</v>
      </c>
      <c r="F29" s="114">
        <v>8398</v>
      </c>
      <c r="G29" s="114">
        <v>3225</v>
      </c>
      <c r="H29" s="114">
        <v>14195</v>
      </c>
      <c r="I29" s="115">
        <v>5331</v>
      </c>
      <c r="J29" s="114">
        <v>3855</v>
      </c>
      <c r="K29" s="114">
        <v>1476</v>
      </c>
      <c r="L29" s="423">
        <v>1876</v>
      </c>
      <c r="M29" s="424">
        <v>2293</v>
      </c>
    </row>
    <row r="30" spans="1:13" ht="15" customHeight="1" x14ac:dyDescent="0.2">
      <c r="A30" s="422" t="s">
        <v>394</v>
      </c>
      <c r="B30" s="115">
        <v>39933</v>
      </c>
      <c r="C30" s="114">
        <v>22401</v>
      </c>
      <c r="D30" s="114">
        <v>17532</v>
      </c>
      <c r="E30" s="114">
        <v>31426</v>
      </c>
      <c r="F30" s="114">
        <v>8497</v>
      </c>
      <c r="G30" s="114">
        <v>3131</v>
      </c>
      <c r="H30" s="114">
        <v>14320</v>
      </c>
      <c r="I30" s="115">
        <v>5149</v>
      </c>
      <c r="J30" s="114">
        <v>3705</v>
      </c>
      <c r="K30" s="114">
        <v>1444</v>
      </c>
      <c r="L30" s="423">
        <v>3053</v>
      </c>
      <c r="M30" s="424">
        <v>2841</v>
      </c>
    </row>
    <row r="31" spans="1:13" ht="11.1" customHeight="1" x14ac:dyDescent="0.2">
      <c r="A31" s="422" t="s">
        <v>387</v>
      </c>
      <c r="B31" s="115">
        <v>40056</v>
      </c>
      <c r="C31" s="114">
        <v>22504</v>
      </c>
      <c r="D31" s="114">
        <v>17552</v>
      </c>
      <c r="E31" s="114">
        <v>31431</v>
      </c>
      <c r="F31" s="114">
        <v>8619</v>
      </c>
      <c r="G31" s="114">
        <v>2951</v>
      </c>
      <c r="H31" s="114">
        <v>14538</v>
      </c>
      <c r="I31" s="115">
        <v>5287</v>
      </c>
      <c r="J31" s="114">
        <v>3784</v>
      </c>
      <c r="K31" s="114">
        <v>1503</v>
      </c>
      <c r="L31" s="423">
        <v>2349</v>
      </c>
      <c r="M31" s="424">
        <v>2183</v>
      </c>
    </row>
    <row r="32" spans="1:13" ht="11.1" customHeight="1" x14ac:dyDescent="0.2">
      <c r="A32" s="422" t="s">
        <v>388</v>
      </c>
      <c r="B32" s="115">
        <v>40802</v>
      </c>
      <c r="C32" s="114">
        <v>22884</v>
      </c>
      <c r="D32" s="114">
        <v>17918</v>
      </c>
      <c r="E32" s="114">
        <v>31936</v>
      </c>
      <c r="F32" s="114">
        <v>8864</v>
      </c>
      <c r="G32" s="114">
        <v>3182</v>
      </c>
      <c r="H32" s="114">
        <v>14767</v>
      </c>
      <c r="I32" s="115">
        <v>6117</v>
      </c>
      <c r="J32" s="114">
        <v>4443</v>
      </c>
      <c r="K32" s="114">
        <v>1674</v>
      </c>
      <c r="L32" s="423">
        <v>3028</v>
      </c>
      <c r="M32" s="424">
        <v>2500</v>
      </c>
    </row>
    <row r="33" spans="1:13" s="110" customFormat="1" ht="11.1" customHeight="1" x14ac:dyDescent="0.2">
      <c r="A33" s="422" t="s">
        <v>389</v>
      </c>
      <c r="B33" s="115">
        <v>40348</v>
      </c>
      <c r="C33" s="114">
        <v>22531</v>
      </c>
      <c r="D33" s="114">
        <v>17817</v>
      </c>
      <c r="E33" s="114">
        <v>31452</v>
      </c>
      <c r="F33" s="114">
        <v>8895</v>
      </c>
      <c r="G33" s="114">
        <v>3076</v>
      </c>
      <c r="H33" s="114">
        <v>14698</v>
      </c>
      <c r="I33" s="115">
        <v>6060</v>
      </c>
      <c r="J33" s="114">
        <v>4427</v>
      </c>
      <c r="K33" s="114">
        <v>1633</v>
      </c>
      <c r="L33" s="423">
        <v>1749</v>
      </c>
      <c r="M33" s="424">
        <v>2252</v>
      </c>
    </row>
    <row r="34" spans="1:13" ht="15" customHeight="1" x14ac:dyDescent="0.2">
      <c r="A34" s="422" t="s">
        <v>395</v>
      </c>
      <c r="B34" s="115">
        <v>40435</v>
      </c>
      <c r="C34" s="114">
        <v>22459</v>
      </c>
      <c r="D34" s="114">
        <v>17976</v>
      </c>
      <c r="E34" s="114">
        <v>31364</v>
      </c>
      <c r="F34" s="114">
        <v>9071</v>
      </c>
      <c r="G34" s="114">
        <v>2952</v>
      </c>
      <c r="H34" s="114">
        <v>14920</v>
      </c>
      <c r="I34" s="115">
        <v>5935</v>
      </c>
      <c r="J34" s="114">
        <v>4351</v>
      </c>
      <c r="K34" s="114">
        <v>1584</v>
      </c>
      <c r="L34" s="423">
        <v>2764</v>
      </c>
      <c r="M34" s="424">
        <v>2707</v>
      </c>
    </row>
    <row r="35" spans="1:13" ht="11.1" customHeight="1" x14ac:dyDescent="0.2">
      <c r="A35" s="422" t="s">
        <v>387</v>
      </c>
      <c r="B35" s="115">
        <v>40685</v>
      </c>
      <c r="C35" s="114">
        <v>22627</v>
      </c>
      <c r="D35" s="114">
        <v>18058</v>
      </c>
      <c r="E35" s="114">
        <v>31450</v>
      </c>
      <c r="F35" s="114">
        <v>9235</v>
      </c>
      <c r="G35" s="114">
        <v>2852</v>
      </c>
      <c r="H35" s="114">
        <v>15076</v>
      </c>
      <c r="I35" s="115">
        <v>6045</v>
      </c>
      <c r="J35" s="114">
        <v>4359</v>
      </c>
      <c r="K35" s="114">
        <v>1686</v>
      </c>
      <c r="L35" s="423">
        <v>2416</v>
      </c>
      <c r="M35" s="424">
        <v>2201</v>
      </c>
    </row>
    <row r="36" spans="1:13" ht="11.1" customHeight="1" x14ac:dyDescent="0.2">
      <c r="A36" s="422" t="s">
        <v>388</v>
      </c>
      <c r="B36" s="115">
        <v>41373</v>
      </c>
      <c r="C36" s="114">
        <v>22930</v>
      </c>
      <c r="D36" s="114">
        <v>18443</v>
      </c>
      <c r="E36" s="114">
        <v>31931</v>
      </c>
      <c r="F36" s="114">
        <v>9442</v>
      </c>
      <c r="G36" s="114">
        <v>3178</v>
      </c>
      <c r="H36" s="114">
        <v>15189</v>
      </c>
      <c r="I36" s="115">
        <v>6009</v>
      </c>
      <c r="J36" s="114">
        <v>4273</v>
      </c>
      <c r="K36" s="114">
        <v>1736</v>
      </c>
      <c r="L36" s="423">
        <v>3385</v>
      </c>
      <c r="M36" s="424">
        <v>2793</v>
      </c>
    </row>
    <row r="37" spans="1:13" s="110" customFormat="1" ht="11.1" customHeight="1" x14ac:dyDescent="0.2">
      <c r="A37" s="422" t="s">
        <v>389</v>
      </c>
      <c r="B37" s="115">
        <v>40900</v>
      </c>
      <c r="C37" s="114">
        <v>22581</v>
      </c>
      <c r="D37" s="114">
        <v>18319</v>
      </c>
      <c r="E37" s="114">
        <v>31465</v>
      </c>
      <c r="F37" s="114">
        <v>9435</v>
      </c>
      <c r="G37" s="114">
        <v>3068</v>
      </c>
      <c r="H37" s="114">
        <v>15105</v>
      </c>
      <c r="I37" s="115">
        <v>5985</v>
      </c>
      <c r="J37" s="114">
        <v>4259</v>
      </c>
      <c r="K37" s="114">
        <v>1726</v>
      </c>
      <c r="L37" s="423">
        <v>1786</v>
      </c>
      <c r="M37" s="424">
        <v>2331</v>
      </c>
    </row>
    <row r="38" spans="1:13" ht="15" customHeight="1" x14ac:dyDescent="0.2">
      <c r="A38" s="425" t="s">
        <v>396</v>
      </c>
      <c r="B38" s="115">
        <v>40527</v>
      </c>
      <c r="C38" s="114">
        <v>22277</v>
      </c>
      <c r="D38" s="114">
        <v>18250</v>
      </c>
      <c r="E38" s="114">
        <v>31013</v>
      </c>
      <c r="F38" s="114">
        <v>9514</v>
      </c>
      <c r="G38" s="114">
        <v>2917</v>
      </c>
      <c r="H38" s="114">
        <v>15058</v>
      </c>
      <c r="I38" s="115">
        <v>5870</v>
      </c>
      <c r="J38" s="114">
        <v>4130</v>
      </c>
      <c r="K38" s="114">
        <v>1740</v>
      </c>
      <c r="L38" s="423">
        <v>2987</v>
      </c>
      <c r="M38" s="424">
        <v>3324</v>
      </c>
    </row>
    <row r="39" spans="1:13" ht="11.1" customHeight="1" x14ac:dyDescent="0.2">
      <c r="A39" s="422" t="s">
        <v>387</v>
      </c>
      <c r="B39" s="115">
        <v>40582</v>
      </c>
      <c r="C39" s="114">
        <v>22382</v>
      </c>
      <c r="D39" s="114">
        <v>18200</v>
      </c>
      <c r="E39" s="114">
        <v>31024</v>
      </c>
      <c r="F39" s="114">
        <v>9558</v>
      </c>
      <c r="G39" s="114">
        <v>2843</v>
      </c>
      <c r="H39" s="114">
        <v>15212</v>
      </c>
      <c r="I39" s="115">
        <v>6062</v>
      </c>
      <c r="J39" s="114">
        <v>4248</v>
      </c>
      <c r="K39" s="114">
        <v>1814</v>
      </c>
      <c r="L39" s="423">
        <v>3153</v>
      </c>
      <c r="M39" s="424">
        <v>3067</v>
      </c>
    </row>
    <row r="40" spans="1:13" ht="11.1" customHeight="1" x14ac:dyDescent="0.2">
      <c r="A40" s="425" t="s">
        <v>388</v>
      </c>
      <c r="B40" s="115">
        <v>41018</v>
      </c>
      <c r="C40" s="114">
        <v>22647</v>
      </c>
      <c r="D40" s="114">
        <v>18371</v>
      </c>
      <c r="E40" s="114">
        <v>31367</v>
      </c>
      <c r="F40" s="114">
        <v>9651</v>
      </c>
      <c r="G40" s="114">
        <v>3175</v>
      </c>
      <c r="H40" s="114">
        <v>15322</v>
      </c>
      <c r="I40" s="115">
        <v>6057</v>
      </c>
      <c r="J40" s="114">
        <v>4207</v>
      </c>
      <c r="K40" s="114">
        <v>1850</v>
      </c>
      <c r="L40" s="423">
        <v>2837</v>
      </c>
      <c r="M40" s="424">
        <v>2533</v>
      </c>
    </row>
    <row r="41" spans="1:13" s="110" customFormat="1" ht="11.1" customHeight="1" x14ac:dyDescent="0.2">
      <c r="A41" s="422" t="s">
        <v>389</v>
      </c>
      <c r="B41" s="115">
        <v>40670</v>
      </c>
      <c r="C41" s="114">
        <v>22504</v>
      </c>
      <c r="D41" s="114">
        <v>18166</v>
      </c>
      <c r="E41" s="114">
        <v>31030</v>
      </c>
      <c r="F41" s="114">
        <v>9640</v>
      </c>
      <c r="G41" s="114">
        <v>3064</v>
      </c>
      <c r="H41" s="114">
        <v>15259</v>
      </c>
      <c r="I41" s="115">
        <v>6027</v>
      </c>
      <c r="J41" s="114">
        <v>4169</v>
      </c>
      <c r="K41" s="114">
        <v>1858</v>
      </c>
      <c r="L41" s="423">
        <v>1893</v>
      </c>
      <c r="M41" s="424">
        <v>2304</v>
      </c>
    </row>
    <row r="42" spans="1:13" ht="15" customHeight="1" x14ac:dyDescent="0.2">
      <c r="A42" s="422" t="s">
        <v>397</v>
      </c>
      <c r="B42" s="115">
        <v>40685</v>
      </c>
      <c r="C42" s="114">
        <v>22560</v>
      </c>
      <c r="D42" s="114">
        <v>18125</v>
      </c>
      <c r="E42" s="114">
        <v>31050</v>
      </c>
      <c r="F42" s="114">
        <v>9635</v>
      </c>
      <c r="G42" s="114">
        <v>3010</v>
      </c>
      <c r="H42" s="114">
        <v>15299</v>
      </c>
      <c r="I42" s="115">
        <v>5972</v>
      </c>
      <c r="J42" s="114">
        <v>4129</v>
      </c>
      <c r="K42" s="114">
        <v>1843</v>
      </c>
      <c r="L42" s="423">
        <v>3258</v>
      </c>
      <c r="M42" s="424">
        <v>3259</v>
      </c>
    </row>
    <row r="43" spans="1:13" ht="11.1" customHeight="1" x14ac:dyDescent="0.2">
      <c r="A43" s="422" t="s">
        <v>387</v>
      </c>
      <c r="B43" s="115">
        <v>40961</v>
      </c>
      <c r="C43" s="114">
        <v>22799</v>
      </c>
      <c r="D43" s="114">
        <v>18162</v>
      </c>
      <c r="E43" s="114">
        <v>31210</v>
      </c>
      <c r="F43" s="114">
        <v>9751</v>
      </c>
      <c r="G43" s="114">
        <v>2982</v>
      </c>
      <c r="H43" s="114">
        <v>15450</v>
      </c>
      <c r="I43" s="115">
        <v>6143</v>
      </c>
      <c r="J43" s="114">
        <v>4241</v>
      </c>
      <c r="K43" s="114">
        <v>1902</v>
      </c>
      <c r="L43" s="423">
        <v>2409</v>
      </c>
      <c r="M43" s="424">
        <v>2152</v>
      </c>
    </row>
    <row r="44" spans="1:13" ht="11.1" customHeight="1" x14ac:dyDescent="0.2">
      <c r="A44" s="422" t="s">
        <v>388</v>
      </c>
      <c r="B44" s="115">
        <v>41582</v>
      </c>
      <c r="C44" s="114">
        <v>23174</v>
      </c>
      <c r="D44" s="114">
        <v>18408</v>
      </c>
      <c r="E44" s="114">
        <v>31626</v>
      </c>
      <c r="F44" s="114">
        <v>9956</v>
      </c>
      <c r="G44" s="114">
        <v>3321</v>
      </c>
      <c r="H44" s="114">
        <v>15561</v>
      </c>
      <c r="I44" s="115">
        <v>6170</v>
      </c>
      <c r="J44" s="114">
        <v>4229</v>
      </c>
      <c r="K44" s="114">
        <v>1941</v>
      </c>
      <c r="L44" s="423">
        <v>3248</v>
      </c>
      <c r="M44" s="424">
        <v>2723</v>
      </c>
    </row>
    <row r="45" spans="1:13" s="110" customFormat="1" ht="11.1" customHeight="1" x14ac:dyDescent="0.2">
      <c r="A45" s="422" t="s">
        <v>389</v>
      </c>
      <c r="B45" s="115">
        <v>41184</v>
      </c>
      <c r="C45" s="114">
        <v>22913</v>
      </c>
      <c r="D45" s="114">
        <v>18271</v>
      </c>
      <c r="E45" s="114">
        <v>31330</v>
      </c>
      <c r="F45" s="114">
        <v>9854</v>
      </c>
      <c r="G45" s="114">
        <v>3239</v>
      </c>
      <c r="H45" s="114">
        <v>15498</v>
      </c>
      <c r="I45" s="115">
        <v>6044</v>
      </c>
      <c r="J45" s="114">
        <v>4114</v>
      </c>
      <c r="K45" s="114">
        <v>1930</v>
      </c>
      <c r="L45" s="423">
        <v>1954</v>
      </c>
      <c r="M45" s="424">
        <v>2368</v>
      </c>
    </row>
    <row r="46" spans="1:13" ht="15" customHeight="1" x14ac:dyDescent="0.2">
      <c r="A46" s="422" t="s">
        <v>398</v>
      </c>
      <c r="B46" s="115">
        <v>41138</v>
      </c>
      <c r="C46" s="114">
        <v>22931</v>
      </c>
      <c r="D46" s="114">
        <v>18207</v>
      </c>
      <c r="E46" s="114">
        <v>31296</v>
      </c>
      <c r="F46" s="114">
        <v>9842</v>
      </c>
      <c r="G46" s="114">
        <v>3178</v>
      </c>
      <c r="H46" s="114">
        <v>15522</v>
      </c>
      <c r="I46" s="115">
        <v>6038</v>
      </c>
      <c r="J46" s="114">
        <v>4124</v>
      </c>
      <c r="K46" s="114">
        <v>1914</v>
      </c>
      <c r="L46" s="423">
        <v>2907</v>
      </c>
      <c r="M46" s="424">
        <v>2887</v>
      </c>
    </row>
    <row r="47" spans="1:13" ht="11.1" customHeight="1" x14ac:dyDescent="0.2">
      <c r="A47" s="422" t="s">
        <v>387</v>
      </c>
      <c r="B47" s="115">
        <v>41218</v>
      </c>
      <c r="C47" s="114">
        <v>23100</v>
      </c>
      <c r="D47" s="114">
        <v>18118</v>
      </c>
      <c r="E47" s="114">
        <v>31350</v>
      </c>
      <c r="F47" s="114">
        <v>9868</v>
      </c>
      <c r="G47" s="114">
        <v>3103</v>
      </c>
      <c r="H47" s="114">
        <v>15649</v>
      </c>
      <c r="I47" s="115">
        <v>6054</v>
      </c>
      <c r="J47" s="114">
        <v>4094</v>
      </c>
      <c r="K47" s="114">
        <v>1960</v>
      </c>
      <c r="L47" s="423">
        <v>2539</v>
      </c>
      <c r="M47" s="424">
        <v>2459</v>
      </c>
    </row>
    <row r="48" spans="1:13" ht="11.1" customHeight="1" x14ac:dyDescent="0.2">
      <c r="A48" s="422" t="s">
        <v>388</v>
      </c>
      <c r="B48" s="115">
        <v>41742</v>
      </c>
      <c r="C48" s="114">
        <v>23418</v>
      </c>
      <c r="D48" s="114">
        <v>18324</v>
      </c>
      <c r="E48" s="114">
        <v>31771</v>
      </c>
      <c r="F48" s="114">
        <v>9971</v>
      </c>
      <c r="G48" s="114">
        <v>3395</v>
      </c>
      <c r="H48" s="114">
        <v>15760</v>
      </c>
      <c r="I48" s="115">
        <v>6003</v>
      </c>
      <c r="J48" s="114">
        <v>3977</v>
      </c>
      <c r="K48" s="114">
        <v>2026</v>
      </c>
      <c r="L48" s="423">
        <v>3148</v>
      </c>
      <c r="M48" s="424">
        <v>2837</v>
      </c>
    </row>
    <row r="49" spans="1:17" s="110" customFormat="1" ht="11.1" customHeight="1" x14ac:dyDescent="0.2">
      <c r="A49" s="422" t="s">
        <v>389</v>
      </c>
      <c r="B49" s="115">
        <v>41623</v>
      </c>
      <c r="C49" s="114">
        <v>23392</v>
      </c>
      <c r="D49" s="114">
        <v>18231</v>
      </c>
      <c r="E49" s="114">
        <v>31664</v>
      </c>
      <c r="F49" s="114">
        <v>9959</v>
      </c>
      <c r="G49" s="114">
        <v>3328</v>
      </c>
      <c r="H49" s="114">
        <v>15806</v>
      </c>
      <c r="I49" s="115">
        <v>5838</v>
      </c>
      <c r="J49" s="114">
        <v>3861</v>
      </c>
      <c r="K49" s="114">
        <v>1977</v>
      </c>
      <c r="L49" s="423">
        <v>2580</v>
      </c>
      <c r="M49" s="424">
        <v>2732</v>
      </c>
    </row>
    <row r="50" spans="1:17" ht="15" customHeight="1" x14ac:dyDescent="0.2">
      <c r="A50" s="422" t="s">
        <v>399</v>
      </c>
      <c r="B50" s="143">
        <v>41214</v>
      </c>
      <c r="C50" s="144">
        <v>23101</v>
      </c>
      <c r="D50" s="144">
        <v>18113</v>
      </c>
      <c r="E50" s="144">
        <v>31249</v>
      </c>
      <c r="F50" s="144">
        <v>9965</v>
      </c>
      <c r="G50" s="144">
        <v>3245</v>
      </c>
      <c r="H50" s="144">
        <v>15705</v>
      </c>
      <c r="I50" s="143">
        <v>5698</v>
      </c>
      <c r="J50" s="144">
        <v>3791</v>
      </c>
      <c r="K50" s="144">
        <v>1907</v>
      </c>
      <c r="L50" s="426">
        <v>2349</v>
      </c>
      <c r="M50" s="427">
        <v>2867</v>
      </c>
    </row>
    <row r="51" spans="1:17" ht="11.25" customHeight="1" x14ac:dyDescent="0.2">
      <c r="A51" s="428"/>
      <c r="B51" s="429"/>
      <c r="C51" s="430"/>
      <c r="D51" s="430"/>
      <c r="E51" s="430"/>
      <c r="F51" s="430"/>
      <c r="G51" s="430"/>
      <c r="H51" s="430"/>
      <c r="I51" s="430"/>
      <c r="J51" s="431"/>
      <c r="K51" s="269"/>
      <c r="L51" s="430"/>
      <c r="M51" s="432" t="s">
        <v>45</v>
      </c>
    </row>
    <row r="52" spans="1:17" ht="18" customHeight="1" x14ac:dyDescent="0.2">
      <c r="A52" s="659" t="s">
        <v>400</v>
      </c>
      <c r="B52" s="659"/>
      <c r="C52" s="659"/>
      <c r="D52" s="659"/>
      <c r="E52" s="659"/>
      <c r="F52" s="659"/>
      <c r="G52" s="659"/>
      <c r="H52" s="659"/>
      <c r="I52" s="659"/>
      <c r="J52" s="659"/>
      <c r="K52" s="659"/>
      <c r="L52" s="659"/>
      <c r="M52" s="659"/>
    </row>
    <row r="53" spans="1:17" ht="38.1" customHeight="1" x14ac:dyDescent="0.2">
      <c r="A53" s="660" t="s">
        <v>401</v>
      </c>
      <c r="B53" s="660"/>
      <c r="C53" s="660"/>
      <c r="D53" s="660"/>
      <c r="E53" s="660"/>
      <c r="F53" s="660"/>
      <c r="G53" s="660"/>
      <c r="H53" s="660"/>
      <c r="I53" s="660"/>
      <c r="J53" s="660"/>
      <c r="K53" s="660"/>
      <c r="L53" s="660"/>
      <c r="M53" s="660"/>
    </row>
    <row r="54" spans="1:17" s="151" customFormat="1" ht="9" x14ac:dyDescent="0.15">
      <c r="A54" s="661" t="s">
        <v>323</v>
      </c>
      <c r="B54" s="661"/>
      <c r="C54" s="661"/>
      <c r="D54" s="661"/>
      <c r="E54" s="661"/>
      <c r="F54" s="661"/>
      <c r="G54" s="661"/>
      <c r="H54" s="661"/>
      <c r="I54" s="661"/>
      <c r="J54" s="661"/>
      <c r="K54" s="661"/>
      <c r="L54" s="661"/>
      <c r="M54" s="661"/>
    </row>
    <row r="55" spans="1:17" s="151" customFormat="1" ht="20.25" customHeight="1" x14ac:dyDescent="0.15">
      <c r="A55" s="662"/>
      <c r="B55" s="663"/>
      <c r="C55" s="663"/>
      <c r="D55" s="663"/>
      <c r="E55" s="663"/>
      <c r="F55" s="663"/>
      <c r="G55" s="663"/>
      <c r="H55" s="663"/>
      <c r="I55" s="663"/>
      <c r="J55" s="663"/>
      <c r="K55" s="663"/>
      <c r="L55" s="221"/>
      <c r="M55" s="221"/>
    </row>
    <row r="56" spans="1:17" s="151" customFormat="1" ht="18" customHeight="1" x14ac:dyDescent="0.2">
      <c r="A56" s="664" t="s">
        <v>519</v>
      </c>
      <c r="B56" s="665"/>
      <c r="C56" s="665"/>
      <c r="D56" s="665"/>
      <c r="E56" s="665"/>
      <c r="F56" s="665"/>
      <c r="G56" s="665"/>
      <c r="H56" s="665"/>
      <c r="I56" s="665"/>
      <c r="J56" s="665"/>
      <c r="K56" s="665"/>
    </row>
    <row r="57" spans="1:17" s="151" customFormat="1" ht="11.25" customHeight="1" x14ac:dyDescent="0.2">
      <c r="A57" s="666"/>
      <c r="B57" s="666"/>
      <c r="C57" s="666"/>
      <c r="D57" s="666"/>
      <c r="E57" s="666"/>
      <c r="F57" s="666"/>
      <c r="G57" s="666"/>
      <c r="H57" s="666"/>
      <c r="I57" s="666"/>
      <c r="J57" s="666"/>
      <c r="L57" s="219"/>
      <c r="N57" s="219"/>
      <c r="O57" s="219"/>
      <c r="P57" s="219"/>
      <c r="Q57" s="219"/>
    </row>
    <row r="58" spans="1:17" ht="12.75" customHeight="1" x14ac:dyDescent="0.2">
      <c r="A58" s="433"/>
      <c r="B58" s="434"/>
      <c r="C58" s="435"/>
      <c r="D58" s="435"/>
      <c r="E58" s="435"/>
      <c r="F58" s="435"/>
      <c r="G58" s="435"/>
      <c r="H58" s="435"/>
      <c r="I58" s="435"/>
      <c r="J58" s="436"/>
      <c r="L58" s="435"/>
      <c r="N58" s="226"/>
      <c r="O58" s="226"/>
      <c r="P58" s="226"/>
      <c r="Q58" s="226"/>
    </row>
    <row r="59" spans="1:17" ht="12.75" customHeight="1" x14ac:dyDescent="0.2">
      <c r="A59" s="437"/>
      <c r="B59" s="434"/>
      <c r="C59" s="435"/>
      <c r="D59" s="435"/>
      <c r="E59" s="435"/>
      <c r="F59" s="435"/>
      <c r="G59" s="435"/>
      <c r="H59" s="435"/>
      <c r="I59" s="435"/>
      <c r="J59" s="436"/>
      <c r="L59" s="435"/>
    </row>
    <row r="60" spans="1:17" ht="12.75" customHeight="1" x14ac:dyDescent="0.2">
      <c r="A60" s="438"/>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9"/>
    </row>
    <row r="68" spans="1:13" ht="15.95" customHeight="1" x14ac:dyDescent="0.2">
      <c r="A68" s="439"/>
    </row>
    <row r="70" spans="1:13" ht="15.95" customHeight="1" x14ac:dyDescent="0.2">
      <c r="K70" s="440"/>
      <c r="M70" s="440"/>
    </row>
    <row r="71" spans="1:13" ht="15.95" customHeight="1" x14ac:dyDescent="0.2">
      <c r="K71" s="440"/>
      <c r="M71" s="440"/>
    </row>
    <row r="72" spans="1:13" ht="15.95" customHeight="1" x14ac:dyDescent="0.2">
      <c r="A72" s="439"/>
      <c r="K72" s="440"/>
      <c r="M72" s="440"/>
    </row>
    <row r="76" spans="1:13" ht="15.95" customHeight="1" x14ac:dyDescent="0.2">
      <c r="A76" s="439"/>
    </row>
    <row r="80" spans="1:13" ht="15.95" customHeight="1" x14ac:dyDescent="0.2">
      <c r="A80" s="439"/>
    </row>
    <row r="84" spans="1:1" ht="15.95" customHeight="1" x14ac:dyDescent="0.2">
      <c r="A84" s="439"/>
    </row>
    <row r="88" spans="1:1" ht="15.95" customHeight="1" x14ac:dyDescent="0.2">
      <c r="A88" s="439"/>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6" customWidth="1"/>
    <col min="2" max="2" width="78" style="446" customWidth="1"/>
    <col min="3" max="6" width="102.75" style="446" customWidth="1"/>
    <col min="7" max="256" width="11" style="446"/>
    <col min="257" max="257" width="2" style="446" customWidth="1"/>
    <col min="258" max="258" width="78" style="446" customWidth="1"/>
    <col min="259" max="262" width="102.75" style="446" customWidth="1"/>
    <col min="263" max="512" width="11" style="446"/>
    <col min="513" max="513" width="2" style="446" customWidth="1"/>
    <col min="514" max="514" width="78" style="446" customWidth="1"/>
    <col min="515" max="518" width="102.75" style="446" customWidth="1"/>
    <col min="519" max="768" width="11" style="446"/>
    <col min="769" max="769" width="2" style="446" customWidth="1"/>
    <col min="770" max="770" width="78" style="446" customWidth="1"/>
    <col min="771" max="774" width="102.75" style="446" customWidth="1"/>
    <col min="775" max="1024" width="11" style="446"/>
    <col min="1025" max="1025" width="2" style="446" customWidth="1"/>
    <col min="1026" max="1026" width="78" style="446" customWidth="1"/>
    <col min="1027" max="1030" width="102.75" style="446" customWidth="1"/>
    <col min="1031" max="1280" width="11" style="446"/>
    <col min="1281" max="1281" width="2" style="446" customWidth="1"/>
    <col min="1282" max="1282" width="78" style="446" customWidth="1"/>
    <col min="1283" max="1286" width="102.75" style="446" customWidth="1"/>
    <col min="1287" max="1536" width="11" style="446"/>
    <col min="1537" max="1537" width="2" style="446" customWidth="1"/>
    <col min="1538" max="1538" width="78" style="446" customWidth="1"/>
    <col min="1539" max="1542" width="102.75" style="446" customWidth="1"/>
    <col min="1543" max="1792" width="11" style="446"/>
    <col min="1793" max="1793" width="2" style="446" customWidth="1"/>
    <col min="1794" max="1794" width="78" style="446" customWidth="1"/>
    <col min="1795" max="1798" width="102.75" style="446" customWidth="1"/>
    <col min="1799" max="2048" width="11" style="446"/>
    <col min="2049" max="2049" width="2" style="446" customWidth="1"/>
    <col min="2050" max="2050" width="78" style="446" customWidth="1"/>
    <col min="2051" max="2054" width="102.75" style="446" customWidth="1"/>
    <col min="2055" max="2304" width="11" style="446"/>
    <col min="2305" max="2305" width="2" style="446" customWidth="1"/>
    <col min="2306" max="2306" width="78" style="446" customWidth="1"/>
    <col min="2307" max="2310" width="102.75" style="446" customWidth="1"/>
    <col min="2311" max="2560" width="11" style="446"/>
    <col min="2561" max="2561" width="2" style="446" customWidth="1"/>
    <col min="2562" max="2562" width="78" style="446" customWidth="1"/>
    <col min="2563" max="2566" width="102.75" style="446" customWidth="1"/>
    <col min="2567" max="2816" width="11" style="446"/>
    <col min="2817" max="2817" width="2" style="446" customWidth="1"/>
    <col min="2818" max="2818" width="78" style="446" customWidth="1"/>
    <col min="2819" max="2822" width="102.75" style="446" customWidth="1"/>
    <col min="2823" max="3072" width="11" style="446"/>
    <col min="3073" max="3073" width="2" style="446" customWidth="1"/>
    <col min="3074" max="3074" width="78" style="446" customWidth="1"/>
    <col min="3075" max="3078" width="102.75" style="446" customWidth="1"/>
    <col min="3079" max="3328" width="11" style="446"/>
    <col min="3329" max="3329" width="2" style="446" customWidth="1"/>
    <col min="3330" max="3330" width="78" style="446" customWidth="1"/>
    <col min="3331" max="3334" width="102.75" style="446" customWidth="1"/>
    <col min="3335" max="3584" width="11" style="446"/>
    <col min="3585" max="3585" width="2" style="446" customWidth="1"/>
    <col min="3586" max="3586" width="78" style="446" customWidth="1"/>
    <col min="3587" max="3590" width="102.75" style="446" customWidth="1"/>
    <col min="3591" max="3840" width="11" style="446"/>
    <col min="3841" max="3841" width="2" style="446" customWidth="1"/>
    <col min="3842" max="3842" width="78" style="446" customWidth="1"/>
    <col min="3843" max="3846" width="102.75" style="446" customWidth="1"/>
    <col min="3847" max="4096" width="11" style="446"/>
    <col min="4097" max="4097" width="2" style="446" customWidth="1"/>
    <col min="4098" max="4098" width="78" style="446" customWidth="1"/>
    <col min="4099" max="4102" width="102.75" style="446" customWidth="1"/>
    <col min="4103" max="4352" width="11" style="446"/>
    <col min="4353" max="4353" width="2" style="446" customWidth="1"/>
    <col min="4354" max="4354" width="78" style="446" customWidth="1"/>
    <col min="4355" max="4358" width="102.75" style="446" customWidth="1"/>
    <col min="4359" max="4608" width="11" style="446"/>
    <col min="4609" max="4609" width="2" style="446" customWidth="1"/>
    <col min="4610" max="4610" width="78" style="446" customWidth="1"/>
    <col min="4611" max="4614" width="102.75" style="446" customWidth="1"/>
    <col min="4615" max="4864" width="11" style="446"/>
    <col min="4865" max="4865" width="2" style="446" customWidth="1"/>
    <col min="4866" max="4866" width="78" style="446" customWidth="1"/>
    <col min="4867" max="4870" width="102.75" style="446" customWidth="1"/>
    <col min="4871" max="5120" width="11" style="446"/>
    <col min="5121" max="5121" width="2" style="446" customWidth="1"/>
    <col min="5122" max="5122" width="78" style="446" customWidth="1"/>
    <col min="5123" max="5126" width="102.75" style="446" customWidth="1"/>
    <col min="5127" max="5376" width="11" style="446"/>
    <col min="5377" max="5377" width="2" style="446" customWidth="1"/>
    <col min="5378" max="5378" width="78" style="446" customWidth="1"/>
    <col min="5379" max="5382" width="102.75" style="446" customWidth="1"/>
    <col min="5383" max="5632" width="11" style="446"/>
    <col min="5633" max="5633" width="2" style="446" customWidth="1"/>
    <col min="5634" max="5634" width="78" style="446" customWidth="1"/>
    <col min="5635" max="5638" width="102.75" style="446" customWidth="1"/>
    <col min="5639" max="5888" width="11" style="446"/>
    <col min="5889" max="5889" width="2" style="446" customWidth="1"/>
    <col min="5890" max="5890" width="78" style="446" customWidth="1"/>
    <col min="5891" max="5894" width="102.75" style="446" customWidth="1"/>
    <col min="5895" max="6144" width="11" style="446"/>
    <col min="6145" max="6145" width="2" style="446" customWidth="1"/>
    <col min="6146" max="6146" width="78" style="446" customWidth="1"/>
    <col min="6147" max="6150" width="102.75" style="446" customWidth="1"/>
    <col min="6151" max="6400" width="11" style="446"/>
    <col min="6401" max="6401" width="2" style="446" customWidth="1"/>
    <col min="6402" max="6402" width="78" style="446" customWidth="1"/>
    <col min="6403" max="6406" width="102.75" style="446" customWidth="1"/>
    <col min="6407" max="6656" width="11" style="446"/>
    <col min="6657" max="6657" width="2" style="446" customWidth="1"/>
    <col min="6658" max="6658" width="78" style="446" customWidth="1"/>
    <col min="6659" max="6662" width="102.75" style="446" customWidth="1"/>
    <col min="6663" max="6912" width="11" style="446"/>
    <col min="6913" max="6913" width="2" style="446" customWidth="1"/>
    <col min="6914" max="6914" width="78" style="446" customWidth="1"/>
    <col min="6915" max="6918" width="102.75" style="446" customWidth="1"/>
    <col min="6919" max="7168" width="11" style="446"/>
    <col min="7169" max="7169" width="2" style="446" customWidth="1"/>
    <col min="7170" max="7170" width="78" style="446" customWidth="1"/>
    <col min="7171" max="7174" width="102.75" style="446" customWidth="1"/>
    <col min="7175" max="7424" width="11" style="446"/>
    <col min="7425" max="7425" width="2" style="446" customWidth="1"/>
    <col min="7426" max="7426" width="78" style="446" customWidth="1"/>
    <col min="7427" max="7430" width="102.75" style="446" customWidth="1"/>
    <col min="7431" max="7680" width="11" style="446"/>
    <col min="7681" max="7681" width="2" style="446" customWidth="1"/>
    <col min="7682" max="7682" width="78" style="446" customWidth="1"/>
    <col min="7683" max="7686" width="102.75" style="446" customWidth="1"/>
    <col min="7687" max="7936" width="11" style="446"/>
    <col min="7937" max="7937" width="2" style="446" customWidth="1"/>
    <col min="7938" max="7938" width="78" style="446" customWidth="1"/>
    <col min="7939" max="7942" width="102.75" style="446" customWidth="1"/>
    <col min="7943" max="8192" width="11" style="446"/>
    <col min="8193" max="8193" width="2" style="446" customWidth="1"/>
    <col min="8194" max="8194" width="78" style="446" customWidth="1"/>
    <col min="8195" max="8198" width="102.75" style="446" customWidth="1"/>
    <col min="8199" max="8448" width="11" style="446"/>
    <col min="8449" max="8449" width="2" style="446" customWidth="1"/>
    <col min="8450" max="8450" width="78" style="446" customWidth="1"/>
    <col min="8451" max="8454" width="102.75" style="446" customWidth="1"/>
    <col min="8455" max="8704" width="11" style="446"/>
    <col min="8705" max="8705" width="2" style="446" customWidth="1"/>
    <col min="8706" max="8706" width="78" style="446" customWidth="1"/>
    <col min="8707" max="8710" width="102.75" style="446" customWidth="1"/>
    <col min="8711" max="8960" width="11" style="446"/>
    <col min="8961" max="8961" width="2" style="446" customWidth="1"/>
    <col min="8962" max="8962" width="78" style="446" customWidth="1"/>
    <col min="8963" max="8966" width="102.75" style="446" customWidth="1"/>
    <col min="8967" max="9216" width="11" style="446"/>
    <col min="9217" max="9217" width="2" style="446" customWidth="1"/>
    <col min="9218" max="9218" width="78" style="446" customWidth="1"/>
    <col min="9219" max="9222" width="102.75" style="446" customWidth="1"/>
    <col min="9223" max="9472" width="11" style="446"/>
    <col min="9473" max="9473" width="2" style="446" customWidth="1"/>
    <col min="9474" max="9474" width="78" style="446" customWidth="1"/>
    <col min="9475" max="9478" width="102.75" style="446" customWidth="1"/>
    <col min="9479" max="9728" width="11" style="446"/>
    <col min="9729" max="9729" width="2" style="446" customWidth="1"/>
    <col min="9730" max="9730" width="78" style="446" customWidth="1"/>
    <col min="9731" max="9734" width="102.75" style="446" customWidth="1"/>
    <col min="9735" max="9984" width="11" style="446"/>
    <col min="9985" max="9985" width="2" style="446" customWidth="1"/>
    <col min="9986" max="9986" width="78" style="446" customWidth="1"/>
    <col min="9987" max="9990" width="102.75" style="446" customWidth="1"/>
    <col min="9991" max="10240" width="11" style="446"/>
    <col min="10241" max="10241" width="2" style="446" customWidth="1"/>
    <col min="10242" max="10242" width="78" style="446" customWidth="1"/>
    <col min="10243" max="10246" width="102.75" style="446" customWidth="1"/>
    <col min="10247" max="10496" width="11" style="446"/>
    <col min="10497" max="10497" width="2" style="446" customWidth="1"/>
    <col min="10498" max="10498" width="78" style="446" customWidth="1"/>
    <col min="10499" max="10502" width="102.75" style="446" customWidth="1"/>
    <col min="10503" max="10752" width="11" style="446"/>
    <col min="10753" max="10753" width="2" style="446" customWidth="1"/>
    <col min="10754" max="10754" width="78" style="446" customWidth="1"/>
    <col min="10755" max="10758" width="102.75" style="446" customWidth="1"/>
    <col min="10759" max="11008" width="11" style="446"/>
    <col min="11009" max="11009" width="2" style="446" customWidth="1"/>
    <col min="11010" max="11010" width="78" style="446" customWidth="1"/>
    <col min="11011" max="11014" width="102.75" style="446" customWidth="1"/>
    <col min="11015" max="11264" width="11" style="446"/>
    <col min="11265" max="11265" width="2" style="446" customWidth="1"/>
    <col min="11266" max="11266" width="78" style="446" customWidth="1"/>
    <col min="11267" max="11270" width="102.75" style="446" customWidth="1"/>
    <col min="11271" max="11520" width="11" style="446"/>
    <col min="11521" max="11521" width="2" style="446" customWidth="1"/>
    <col min="11522" max="11522" width="78" style="446" customWidth="1"/>
    <col min="11523" max="11526" width="102.75" style="446" customWidth="1"/>
    <col min="11527" max="11776" width="11" style="446"/>
    <col min="11777" max="11777" width="2" style="446" customWidth="1"/>
    <col min="11778" max="11778" width="78" style="446" customWidth="1"/>
    <col min="11779" max="11782" width="102.75" style="446" customWidth="1"/>
    <col min="11783" max="12032" width="11" style="446"/>
    <col min="12033" max="12033" width="2" style="446" customWidth="1"/>
    <col min="12034" max="12034" width="78" style="446" customWidth="1"/>
    <col min="12035" max="12038" width="102.75" style="446" customWidth="1"/>
    <col min="12039" max="12288" width="11" style="446"/>
    <col min="12289" max="12289" width="2" style="446" customWidth="1"/>
    <col min="12290" max="12290" width="78" style="446" customWidth="1"/>
    <col min="12291" max="12294" width="102.75" style="446" customWidth="1"/>
    <col min="12295" max="12544" width="11" style="446"/>
    <col min="12545" max="12545" width="2" style="446" customWidth="1"/>
    <col min="12546" max="12546" width="78" style="446" customWidth="1"/>
    <col min="12547" max="12550" width="102.75" style="446" customWidth="1"/>
    <col min="12551" max="12800" width="11" style="446"/>
    <col min="12801" max="12801" width="2" style="446" customWidth="1"/>
    <col min="12802" max="12802" width="78" style="446" customWidth="1"/>
    <col min="12803" max="12806" width="102.75" style="446" customWidth="1"/>
    <col min="12807" max="13056" width="11" style="446"/>
    <col min="13057" max="13057" width="2" style="446" customWidth="1"/>
    <col min="13058" max="13058" width="78" style="446" customWidth="1"/>
    <col min="13059" max="13062" width="102.75" style="446" customWidth="1"/>
    <col min="13063" max="13312" width="11" style="446"/>
    <col min="13313" max="13313" width="2" style="446" customWidth="1"/>
    <col min="13314" max="13314" width="78" style="446" customWidth="1"/>
    <col min="13315" max="13318" width="102.75" style="446" customWidth="1"/>
    <col min="13319" max="13568" width="11" style="446"/>
    <col min="13569" max="13569" width="2" style="446" customWidth="1"/>
    <col min="13570" max="13570" width="78" style="446" customWidth="1"/>
    <col min="13571" max="13574" width="102.75" style="446" customWidth="1"/>
    <col min="13575" max="13824" width="11" style="446"/>
    <col min="13825" max="13825" width="2" style="446" customWidth="1"/>
    <col min="13826" max="13826" width="78" style="446" customWidth="1"/>
    <col min="13827" max="13830" width="102.75" style="446" customWidth="1"/>
    <col min="13831" max="14080" width="11" style="446"/>
    <col min="14081" max="14081" width="2" style="446" customWidth="1"/>
    <col min="14082" max="14082" width="78" style="446" customWidth="1"/>
    <col min="14083" max="14086" width="102.75" style="446" customWidth="1"/>
    <col min="14087" max="14336" width="11" style="446"/>
    <col min="14337" max="14337" width="2" style="446" customWidth="1"/>
    <col min="14338" max="14338" width="78" style="446" customWidth="1"/>
    <col min="14339" max="14342" width="102.75" style="446" customWidth="1"/>
    <col min="14343" max="14592" width="11" style="446"/>
    <col min="14593" max="14593" width="2" style="446" customWidth="1"/>
    <col min="14594" max="14594" width="78" style="446" customWidth="1"/>
    <col min="14595" max="14598" width="102.75" style="446" customWidth="1"/>
    <col min="14599" max="14848" width="11" style="446"/>
    <col min="14849" max="14849" width="2" style="446" customWidth="1"/>
    <col min="14850" max="14850" width="78" style="446" customWidth="1"/>
    <col min="14851" max="14854" width="102.75" style="446" customWidth="1"/>
    <col min="14855" max="15104" width="11" style="446"/>
    <col min="15105" max="15105" width="2" style="446" customWidth="1"/>
    <col min="15106" max="15106" width="78" style="446" customWidth="1"/>
    <col min="15107" max="15110" width="102.75" style="446" customWidth="1"/>
    <col min="15111" max="15360" width="11" style="446"/>
    <col min="15361" max="15361" width="2" style="446" customWidth="1"/>
    <col min="15362" max="15362" width="78" style="446" customWidth="1"/>
    <col min="15363" max="15366" width="102.75" style="446" customWidth="1"/>
    <col min="15367" max="15616" width="11" style="446"/>
    <col min="15617" max="15617" width="2" style="446" customWidth="1"/>
    <col min="15618" max="15618" width="78" style="446" customWidth="1"/>
    <col min="15619" max="15622" width="102.75" style="446" customWidth="1"/>
    <col min="15623" max="15872" width="11" style="446"/>
    <col min="15873" max="15873" width="2" style="446" customWidth="1"/>
    <col min="15874" max="15874" width="78" style="446" customWidth="1"/>
    <col min="15875" max="15878" width="102.75" style="446" customWidth="1"/>
    <col min="15879" max="16128" width="11" style="446"/>
    <col min="16129" max="16129" width="2" style="446" customWidth="1"/>
    <col min="16130" max="16130" width="78" style="446" customWidth="1"/>
    <col min="16131" max="16134" width="102.75" style="446" customWidth="1"/>
    <col min="16135" max="16384" width="11" style="446"/>
  </cols>
  <sheetData>
    <row r="1" spans="1:2" s="443" customFormat="1" ht="36.75" customHeight="1" x14ac:dyDescent="0.2">
      <c r="A1" s="441"/>
      <c r="B1" s="442" t="s">
        <v>6</v>
      </c>
    </row>
    <row r="2" spans="1:2" s="444" customFormat="1" ht="19.5" customHeight="1" x14ac:dyDescent="0.2">
      <c r="B2" s="445" t="s">
        <v>402</v>
      </c>
    </row>
    <row r="3" spans="1:2" ht="15" x14ac:dyDescent="0.25">
      <c r="B3" s="447" t="s">
        <v>403</v>
      </c>
    </row>
    <row r="5" spans="1:2" ht="29.25" customHeight="1" x14ac:dyDescent="0.2">
      <c r="B5" s="448" t="s">
        <v>404</v>
      </c>
    </row>
    <row r="6" spans="1:2" ht="9.9499999999999993" customHeight="1" x14ac:dyDescent="0.2">
      <c r="B6" s="448"/>
    </row>
    <row r="7" spans="1:2" ht="73.5" customHeight="1" x14ac:dyDescent="0.2">
      <c r="B7" s="448" t="s">
        <v>405</v>
      </c>
    </row>
    <row r="8" spans="1:2" ht="9.9499999999999993" customHeight="1" x14ac:dyDescent="0.2">
      <c r="B8" s="448"/>
    </row>
    <row r="9" spans="1:2" ht="50.25" customHeight="1" x14ac:dyDescent="0.2">
      <c r="B9" s="448" t="s">
        <v>406</v>
      </c>
    </row>
    <row r="10" spans="1:2" ht="9.9499999999999993" customHeight="1" x14ac:dyDescent="0.2">
      <c r="B10" s="448"/>
    </row>
    <row r="11" spans="1:2" ht="79.5" customHeight="1" x14ac:dyDescent="0.2">
      <c r="B11" s="448" t="s">
        <v>407</v>
      </c>
    </row>
    <row r="12" spans="1:2" ht="9.9499999999999993" customHeight="1" x14ac:dyDescent="0.2">
      <c r="B12" s="448"/>
    </row>
    <row r="13" spans="1:2" ht="48.75" customHeight="1" x14ac:dyDescent="0.2">
      <c r="B13" s="448" t="s">
        <v>408</v>
      </c>
    </row>
    <row r="14" spans="1:2" ht="9.9499999999999993" customHeight="1" x14ac:dyDescent="0.2">
      <c r="B14" s="448"/>
    </row>
    <row r="15" spans="1:2" ht="33" customHeight="1" x14ac:dyDescent="0.2">
      <c r="B15" s="448" t="s">
        <v>409</v>
      </c>
    </row>
    <row r="16" spans="1:2" ht="9.9499999999999993" customHeight="1" x14ac:dyDescent="0.2">
      <c r="B16" s="448"/>
    </row>
    <row r="17" spans="2:2" ht="105" customHeight="1" x14ac:dyDescent="0.2">
      <c r="B17" s="448" t="s">
        <v>410</v>
      </c>
    </row>
    <row r="18" spans="2:2" ht="9.9499999999999993" customHeight="1" x14ac:dyDescent="0.2">
      <c r="B18" s="448"/>
    </row>
    <row r="19" spans="2:2" ht="13.5" customHeight="1" x14ac:dyDescent="0.2">
      <c r="B19" s="449" t="s">
        <v>411</v>
      </c>
    </row>
    <row r="20" spans="2:2" ht="40.5" customHeight="1" x14ac:dyDescent="0.2">
      <c r="B20" s="450" t="s">
        <v>412</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3" customWidth="1"/>
    <col min="2" max="2" width="78" style="453" customWidth="1"/>
    <col min="3" max="6" width="11" style="453"/>
    <col min="7" max="7" width="4.125" style="453" customWidth="1"/>
    <col min="8" max="256" width="11" style="453"/>
    <col min="257" max="257" width="1.875" style="453" customWidth="1"/>
    <col min="258" max="258" width="78" style="453" customWidth="1"/>
    <col min="259" max="262" width="11" style="453"/>
    <col min="263" max="263" width="4.125" style="453" customWidth="1"/>
    <col min="264" max="512" width="11" style="453"/>
    <col min="513" max="513" width="1.875" style="453" customWidth="1"/>
    <col min="514" max="514" width="78" style="453" customWidth="1"/>
    <col min="515" max="518" width="11" style="453"/>
    <col min="519" max="519" width="4.125" style="453" customWidth="1"/>
    <col min="520" max="768" width="11" style="453"/>
    <col min="769" max="769" width="1.875" style="453" customWidth="1"/>
    <col min="770" max="770" width="78" style="453" customWidth="1"/>
    <col min="771" max="774" width="11" style="453"/>
    <col min="775" max="775" width="4.125" style="453" customWidth="1"/>
    <col min="776" max="1024" width="11" style="453"/>
    <col min="1025" max="1025" width="1.875" style="453" customWidth="1"/>
    <col min="1026" max="1026" width="78" style="453" customWidth="1"/>
    <col min="1027" max="1030" width="11" style="453"/>
    <col min="1031" max="1031" width="4.125" style="453" customWidth="1"/>
    <col min="1032" max="1280" width="11" style="453"/>
    <col min="1281" max="1281" width="1.875" style="453" customWidth="1"/>
    <col min="1282" max="1282" width="78" style="453" customWidth="1"/>
    <col min="1283" max="1286" width="11" style="453"/>
    <col min="1287" max="1287" width="4.125" style="453" customWidth="1"/>
    <col min="1288" max="1536" width="11" style="453"/>
    <col min="1537" max="1537" width="1.875" style="453" customWidth="1"/>
    <col min="1538" max="1538" width="78" style="453" customWidth="1"/>
    <col min="1539" max="1542" width="11" style="453"/>
    <col min="1543" max="1543" width="4.125" style="453" customWidth="1"/>
    <col min="1544" max="1792" width="11" style="453"/>
    <col min="1793" max="1793" width="1.875" style="453" customWidth="1"/>
    <col min="1794" max="1794" width="78" style="453" customWidth="1"/>
    <col min="1795" max="1798" width="11" style="453"/>
    <col min="1799" max="1799" width="4.125" style="453" customWidth="1"/>
    <col min="1800" max="2048" width="11" style="453"/>
    <col min="2049" max="2049" width="1.875" style="453" customWidth="1"/>
    <col min="2050" max="2050" width="78" style="453" customWidth="1"/>
    <col min="2051" max="2054" width="11" style="453"/>
    <col min="2055" max="2055" width="4.125" style="453" customWidth="1"/>
    <col min="2056" max="2304" width="11" style="453"/>
    <col min="2305" max="2305" width="1.875" style="453" customWidth="1"/>
    <col min="2306" max="2306" width="78" style="453" customWidth="1"/>
    <col min="2307" max="2310" width="11" style="453"/>
    <col min="2311" max="2311" width="4.125" style="453" customWidth="1"/>
    <col min="2312" max="2560" width="11" style="453"/>
    <col min="2561" max="2561" width="1.875" style="453" customWidth="1"/>
    <col min="2562" max="2562" width="78" style="453" customWidth="1"/>
    <col min="2563" max="2566" width="11" style="453"/>
    <col min="2567" max="2567" width="4.125" style="453" customWidth="1"/>
    <col min="2568" max="2816" width="11" style="453"/>
    <col min="2817" max="2817" width="1.875" style="453" customWidth="1"/>
    <col min="2818" max="2818" width="78" style="453" customWidth="1"/>
    <col min="2819" max="2822" width="11" style="453"/>
    <col min="2823" max="2823" width="4.125" style="453" customWidth="1"/>
    <col min="2824" max="3072" width="11" style="453"/>
    <col min="3073" max="3073" width="1.875" style="453" customWidth="1"/>
    <col min="3074" max="3074" width="78" style="453" customWidth="1"/>
    <col min="3075" max="3078" width="11" style="453"/>
    <col min="3079" max="3079" width="4.125" style="453" customWidth="1"/>
    <col min="3080" max="3328" width="11" style="453"/>
    <col min="3329" max="3329" width="1.875" style="453" customWidth="1"/>
    <col min="3330" max="3330" width="78" style="453" customWidth="1"/>
    <col min="3331" max="3334" width="11" style="453"/>
    <col min="3335" max="3335" width="4.125" style="453" customWidth="1"/>
    <col min="3336" max="3584" width="11" style="453"/>
    <col min="3585" max="3585" width="1.875" style="453" customWidth="1"/>
    <col min="3586" max="3586" width="78" style="453" customWidth="1"/>
    <col min="3587" max="3590" width="11" style="453"/>
    <col min="3591" max="3591" width="4.125" style="453" customWidth="1"/>
    <col min="3592" max="3840" width="11" style="453"/>
    <col min="3841" max="3841" width="1.875" style="453" customWidth="1"/>
    <col min="3842" max="3842" width="78" style="453" customWidth="1"/>
    <col min="3843" max="3846" width="11" style="453"/>
    <col min="3847" max="3847" width="4.125" style="453" customWidth="1"/>
    <col min="3848" max="4096" width="11" style="453"/>
    <col min="4097" max="4097" width="1.875" style="453" customWidth="1"/>
    <col min="4098" max="4098" width="78" style="453" customWidth="1"/>
    <col min="4099" max="4102" width="11" style="453"/>
    <col min="4103" max="4103" width="4.125" style="453" customWidth="1"/>
    <col min="4104" max="4352" width="11" style="453"/>
    <col min="4353" max="4353" width="1.875" style="453" customWidth="1"/>
    <col min="4354" max="4354" width="78" style="453" customWidth="1"/>
    <col min="4355" max="4358" width="11" style="453"/>
    <col min="4359" max="4359" width="4.125" style="453" customWidth="1"/>
    <col min="4360" max="4608" width="11" style="453"/>
    <col min="4609" max="4609" width="1.875" style="453" customWidth="1"/>
    <col min="4610" max="4610" width="78" style="453" customWidth="1"/>
    <col min="4611" max="4614" width="11" style="453"/>
    <col min="4615" max="4615" width="4.125" style="453" customWidth="1"/>
    <col min="4616" max="4864" width="11" style="453"/>
    <col min="4865" max="4865" width="1.875" style="453" customWidth="1"/>
    <col min="4866" max="4866" width="78" style="453" customWidth="1"/>
    <col min="4867" max="4870" width="11" style="453"/>
    <col min="4871" max="4871" width="4.125" style="453" customWidth="1"/>
    <col min="4872" max="5120" width="11" style="453"/>
    <col min="5121" max="5121" width="1.875" style="453" customWidth="1"/>
    <col min="5122" max="5122" width="78" style="453" customWidth="1"/>
    <col min="5123" max="5126" width="11" style="453"/>
    <col min="5127" max="5127" width="4.125" style="453" customWidth="1"/>
    <col min="5128" max="5376" width="11" style="453"/>
    <col min="5377" max="5377" width="1.875" style="453" customWidth="1"/>
    <col min="5378" max="5378" width="78" style="453" customWidth="1"/>
    <col min="5379" max="5382" width="11" style="453"/>
    <col min="5383" max="5383" width="4.125" style="453" customWidth="1"/>
    <col min="5384" max="5632" width="11" style="453"/>
    <col min="5633" max="5633" width="1.875" style="453" customWidth="1"/>
    <col min="5634" max="5634" width="78" style="453" customWidth="1"/>
    <col min="5635" max="5638" width="11" style="453"/>
    <col min="5639" max="5639" width="4.125" style="453" customWidth="1"/>
    <col min="5640" max="5888" width="11" style="453"/>
    <col min="5889" max="5889" width="1.875" style="453" customWidth="1"/>
    <col min="5890" max="5890" width="78" style="453" customWidth="1"/>
    <col min="5891" max="5894" width="11" style="453"/>
    <col min="5895" max="5895" width="4.125" style="453" customWidth="1"/>
    <col min="5896" max="6144" width="11" style="453"/>
    <col min="6145" max="6145" width="1.875" style="453" customWidth="1"/>
    <col min="6146" max="6146" width="78" style="453" customWidth="1"/>
    <col min="6147" max="6150" width="11" style="453"/>
    <col min="6151" max="6151" width="4.125" style="453" customWidth="1"/>
    <col min="6152" max="6400" width="11" style="453"/>
    <col min="6401" max="6401" width="1.875" style="453" customWidth="1"/>
    <col min="6402" max="6402" width="78" style="453" customWidth="1"/>
    <col min="6403" max="6406" width="11" style="453"/>
    <col min="6407" max="6407" width="4.125" style="453" customWidth="1"/>
    <col min="6408" max="6656" width="11" style="453"/>
    <col min="6657" max="6657" width="1.875" style="453" customWidth="1"/>
    <col min="6658" max="6658" width="78" style="453" customWidth="1"/>
    <col min="6659" max="6662" width="11" style="453"/>
    <col min="6663" max="6663" width="4.125" style="453" customWidth="1"/>
    <col min="6664" max="6912" width="11" style="453"/>
    <col min="6913" max="6913" width="1.875" style="453" customWidth="1"/>
    <col min="6914" max="6914" width="78" style="453" customWidth="1"/>
    <col min="6915" max="6918" width="11" style="453"/>
    <col min="6919" max="6919" width="4.125" style="453" customWidth="1"/>
    <col min="6920" max="7168" width="11" style="453"/>
    <col min="7169" max="7169" width="1.875" style="453" customWidth="1"/>
    <col min="7170" max="7170" width="78" style="453" customWidth="1"/>
    <col min="7171" max="7174" width="11" style="453"/>
    <col min="7175" max="7175" width="4.125" style="453" customWidth="1"/>
    <col min="7176" max="7424" width="11" style="453"/>
    <col min="7425" max="7425" width="1.875" style="453" customWidth="1"/>
    <col min="7426" max="7426" width="78" style="453" customWidth="1"/>
    <col min="7427" max="7430" width="11" style="453"/>
    <col min="7431" max="7431" width="4.125" style="453" customWidth="1"/>
    <col min="7432" max="7680" width="11" style="453"/>
    <col min="7681" max="7681" width="1.875" style="453" customWidth="1"/>
    <col min="7682" max="7682" width="78" style="453" customWidth="1"/>
    <col min="7683" max="7686" width="11" style="453"/>
    <col min="7687" max="7687" width="4.125" style="453" customWidth="1"/>
    <col min="7688" max="7936" width="11" style="453"/>
    <col min="7937" max="7937" width="1.875" style="453" customWidth="1"/>
    <col min="7938" max="7938" width="78" style="453" customWidth="1"/>
    <col min="7939" max="7942" width="11" style="453"/>
    <col min="7943" max="7943" width="4.125" style="453" customWidth="1"/>
    <col min="7944" max="8192" width="11" style="453"/>
    <col min="8193" max="8193" width="1.875" style="453" customWidth="1"/>
    <col min="8194" max="8194" width="78" style="453" customWidth="1"/>
    <col min="8195" max="8198" width="11" style="453"/>
    <col min="8199" max="8199" width="4.125" style="453" customWidth="1"/>
    <col min="8200" max="8448" width="11" style="453"/>
    <col min="8449" max="8449" width="1.875" style="453" customWidth="1"/>
    <col min="8450" max="8450" width="78" style="453" customWidth="1"/>
    <col min="8451" max="8454" width="11" style="453"/>
    <col min="8455" max="8455" width="4.125" style="453" customWidth="1"/>
    <col min="8456" max="8704" width="11" style="453"/>
    <col min="8705" max="8705" width="1.875" style="453" customWidth="1"/>
    <col min="8706" max="8706" width="78" style="453" customWidth="1"/>
    <col min="8707" max="8710" width="11" style="453"/>
    <col min="8711" max="8711" width="4.125" style="453" customWidth="1"/>
    <col min="8712" max="8960" width="11" style="453"/>
    <col min="8961" max="8961" width="1.875" style="453" customWidth="1"/>
    <col min="8962" max="8962" width="78" style="453" customWidth="1"/>
    <col min="8963" max="8966" width="11" style="453"/>
    <col min="8967" max="8967" width="4.125" style="453" customWidth="1"/>
    <col min="8968" max="9216" width="11" style="453"/>
    <col min="9217" max="9217" width="1.875" style="453" customWidth="1"/>
    <col min="9218" max="9218" width="78" style="453" customWidth="1"/>
    <col min="9219" max="9222" width="11" style="453"/>
    <col min="9223" max="9223" width="4.125" style="453" customWidth="1"/>
    <col min="9224" max="9472" width="11" style="453"/>
    <col min="9473" max="9473" width="1.875" style="453" customWidth="1"/>
    <col min="9474" max="9474" width="78" style="453" customWidth="1"/>
    <col min="9475" max="9478" width="11" style="453"/>
    <col min="9479" max="9479" width="4.125" style="453" customWidth="1"/>
    <col min="9480" max="9728" width="11" style="453"/>
    <col min="9729" max="9729" width="1.875" style="453" customWidth="1"/>
    <col min="9730" max="9730" width="78" style="453" customWidth="1"/>
    <col min="9731" max="9734" width="11" style="453"/>
    <col min="9735" max="9735" width="4.125" style="453" customWidth="1"/>
    <col min="9736" max="9984" width="11" style="453"/>
    <col min="9985" max="9985" width="1.875" style="453" customWidth="1"/>
    <col min="9986" max="9986" width="78" style="453" customWidth="1"/>
    <col min="9987" max="9990" width="11" style="453"/>
    <col min="9991" max="9991" width="4.125" style="453" customWidth="1"/>
    <col min="9992" max="10240" width="11" style="453"/>
    <col min="10241" max="10241" width="1.875" style="453" customWidth="1"/>
    <col min="10242" max="10242" width="78" style="453" customWidth="1"/>
    <col min="10243" max="10246" width="11" style="453"/>
    <col min="10247" max="10247" width="4.125" style="453" customWidth="1"/>
    <col min="10248" max="10496" width="11" style="453"/>
    <col min="10497" max="10497" width="1.875" style="453" customWidth="1"/>
    <col min="10498" max="10498" width="78" style="453" customWidth="1"/>
    <col min="10499" max="10502" width="11" style="453"/>
    <col min="10503" max="10503" width="4.125" style="453" customWidth="1"/>
    <col min="10504" max="10752" width="11" style="453"/>
    <col min="10753" max="10753" width="1.875" style="453" customWidth="1"/>
    <col min="10754" max="10754" width="78" style="453" customWidth="1"/>
    <col min="10755" max="10758" width="11" style="453"/>
    <col min="10759" max="10759" width="4.125" style="453" customWidth="1"/>
    <col min="10760" max="11008" width="11" style="453"/>
    <col min="11009" max="11009" width="1.875" style="453" customWidth="1"/>
    <col min="11010" max="11010" width="78" style="453" customWidth="1"/>
    <col min="11011" max="11014" width="11" style="453"/>
    <col min="11015" max="11015" width="4.125" style="453" customWidth="1"/>
    <col min="11016" max="11264" width="11" style="453"/>
    <col min="11265" max="11265" width="1.875" style="453" customWidth="1"/>
    <col min="11266" max="11266" width="78" style="453" customWidth="1"/>
    <col min="11267" max="11270" width="11" style="453"/>
    <col min="11271" max="11271" width="4.125" style="453" customWidth="1"/>
    <col min="11272" max="11520" width="11" style="453"/>
    <col min="11521" max="11521" width="1.875" style="453" customWidth="1"/>
    <col min="11522" max="11522" width="78" style="453" customWidth="1"/>
    <col min="11523" max="11526" width="11" style="453"/>
    <col min="11527" max="11527" width="4.125" style="453" customWidth="1"/>
    <col min="11528" max="11776" width="11" style="453"/>
    <col min="11777" max="11777" width="1.875" style="453" customWidth="1"/>
    <col min="11778" max="11778" width="78" style="453" customWidth="1"/>
    <col min="11779" max="11782" width="11" style="453"/>
    <col min="11783" max="11783" width="4.125" style="453" customWidth="1"/>
    <col min="11784" max="12032" width="11" style="453"/>
    <col min="12033" max="12033" width="1.875" style="453" customWidth="1"/>
    <col min="12034" max="12034" width="78" style="453" customWidth="1"/>
    <col min="12035" max="12038" width="11" style="453"/>
    <col min="12039" max="12039" width="4.125" style="453" customWidth="1"/>
    <col min="12040" max="12288" width="11" style="453"/>
    <col min="12289" max="12289" width="1.875" style="453" customWidth="1"/>
    <col min="12290" max="12290" width="78" style="453" customWidth="1"/>
    <col min="12291" max="12294" width="11" style="453"/>
    <col min="12295" max="12295" width="4.125" style="453" customWidth="1"/>
    <col min="12296" max="12544" width="11" style="453"/>
    <col min="12545" max="12545" width="1.875" style="453" customWidth="1"/>
    <col min="12546" max="12546" width="78" style="453" customWidth="1"/>
    <col min="12547" max="12550" width="11" style="453"/>
    <col min="12551" max="12551" width="4.125" style="453" customWidth="1"/>
    <col min="12552" max="12800" width="11" style="453"/>
    <col min="12801" max="12801" width="1.875" style="453" customWidth="1"/>
    <col min="12802" max="12802" width="78" style="453" customWidth="1"/>
    <col min="12803" max="12806" width="11" style="453"/>
    <col min="12807" max="12807" width="4.125" style="453" customWidth="1"/>
    <col min="12808" max="13056" width="11" style="453"/>
    <col min="13057" max="13057" width="1.875" style="453" customWidth="1"/>
    <col min="13058" max="13058" width="78" style="453" customWidth="1"/>
    <col min="13059" max="13062" width="11" style="453"/>
    <col min="13063" max="13063" width="4.125" style="453" customWidth="1"/>
    <col min="13064" max="13312" width="11" style="453"/>
    <col min="13313" max="13313" width="1.875" style="453" customWidth="1"/>
    <col min="13314" max="13314" width="78" style="453" customWidth="1"/>
    <col min="13315" max="13318" width="11" style="453"/>
    <col min="13319" max="13319" width="4.125" style="453" customWidth="1"/>
    <col min="13320" max="13568" width="11" style="453"/>
    <col min="13569" max="13569" width="1.875" style="453" customWidth="1"/>
    <col min="13570" max="13570" width="78" style="453" customWidth="1"/>
    <col min="13571" max="13574" width="11" style="453"/>
    <col min="13575" max="13575" width="4.125" style="453" customWidth="1"/>
    <col min="13576" max="13824" width="11" style="453"/>
    <col min="13825" max="13825" width="1.875" style="453" customWidth="1"/>
    <col min="13826" max="13826" width="78" style="453" customWidth="1"/>
    <col min="13827" max="13830" width="11" style="453"/>
    <col min="13831" max="13831" width="4.125" style="453" customWidth="1"/>
    <col min="13832" max="14080" width="11" style="453"/>
    <col min="14081" max="14081" width="1.875" style="453" customWidth="1"/>
    <col min="14082" max="14082" width="78" style="453" customWidth="1"/>
    <col min="14083" max="14086" width="11" style="453"/>
    <col min="14087" max="14087" width="4.125" style="453" customWidth="1"/>
    <col min="14088" max="14336" width="11" style="453"/>
    <col min="14337" max="14337" width="1.875" style="453" customWidth="1"/>
    <col min="14338" max="14338" width="78" style="453" customWidth="1"/>
    <col min="14339" max="14342" width="11" style="453"/>
    <col min="14343" max="14343" width="4.125" style="453" customWidth="1"/>
    <col min="14344" max="14592" width="11" style="453"/>
    <col min="14593" max="14593" width="1.875" style="453" customWidth="1"/>
    <col min="14594" max="14594" width="78" style="453" customWidth="1"/>
    <col min="14595" max="14598" width="11" style="453"/>
    <col min="14599" max="14599" width="4.125" style="453" customWidth="1"/>
    <col min="14600" max="14848" width="11" style="453"/>
    <col min="14849" max="14849" width="1.875" style="453" customWidth="1"/>
    <col min="14850" max="14850" width="78" style="453" customWidth="1"/>
    <col min="14851" max="14854" width="11" style="453"/>
    <col min="14855" max="14855" width="4.125" style="453" customWidth="1"/>
    <col min="14856" max="15104" width="11" style="453"/>
    <col min="15105" max="15105" width="1.875" style="453" customWidth="1"/>
    <col min="15106" max="15106" width="78" style="453" customWidth="1"/>
    <col min="15107" max="15110" width="11" style="453"/>
    <col min="15111" max="15111" width="4.125" style="453" customWidth="1"/>
    <col min="15112" max="15360" width="11" style="453"/>
    <col min="15361" max="15361" width="1.875" style="453" customWidth="1"/>
    <col min="15362" max="15362" width="78" style="453" customWidth="1"/>
    <col min="15363" max="15366" width="11" style="453"/>
    <col min="15367" max="15367" width="4.125" style="453" customWidth="1"/>
    <col min="15368" max="15616" width="11" style="453"/>
    <col min="15617" max="15617" width="1.875" style="453" customWidth="1"/>
    <col min="15618" max="15618" width="78" style="453" customWidth="1"/>
    <col min="15619" max="15622" width="11" style="453"/>
    <col min="15623" max="15623" width="4.125" style="453" customWidth="1"/>
    <col min="15624" max="15872" width="11" style="453"/>
    <col min="15873" max="15873" width="1.875" style="453" customWidth="1"/>
    <col min="15874" max="15874" width="78" style="453" customWidth="1"/>
    <col min="15875" max="15878" width="11" style="453"/>
    <col min="15879" max="15879" width="4.125" style="453" customWidth="1"/>
    <col min="15880" max="16128" width="11" style="453"/>
    <col min="16129" max="16129" width="1.875" style="453" customWidth="1"/>
    <col min="16130" max="16130" width="78" style="453" customWidth="1"/>
    <col min="16131" max="16134" width="11" style="453"/>
    <col min="16135" max="16135" width="4.125" style="453" customWidth="1"/>
    <col min="16136" max="16384" width="11" style="453"/>
  </cols>
  <sheetData>
    <row r="1" spans="1:2" ht="39.75" customHeight="1" x14ac:dyDescent="0.2">
      <c r="A1" s="451"/>
      <c r="B1" s="452" t="s">
        <v>6</v>
      </c>
    </row>
    <row r="2" spans="1:2" ht="25.5" customHeight="1" x14ac:dyDescent="0.2">
      <c r="B2" s="454" t="s">
        <v>402</v>
      </c>
    </row>
    <row r="3" spans="1:2" ht="24.95" customHeight="1" x14ac:dyDescent="0.2">
      <c r="A3" s="455"/>
      <c r="B3" s="456" t="s">
        <v>413</v>
      </c>
    </row>
    <row r="4" spans="1:2" s="446" customFormat="1" ht="12" x14ac:dyDescent="0.2"/>
    <row r="5" spans="1:2" s="446" customFormat="1" ht="139.5" customHeight="1" x14ac:dyDescent="0.2">
      <c r="B5" s="448" t="s">
        <v>414</v>
      </c>
    </row>
    <row r="6" spans="1:2" s="446" customFormat="1" ht="9.9499999999999993" customHeight="1" x14ac:dyDescent="0.2">
      <c r="B6" s="448"/>
    </row>
    <row r="7" spans="1:2" s="446" customFormat="1" ht="222.75" customHeight="1" x14ac:dyDescent="0.2">
      <c r="B7" s="448" t="s">
        <v>415</v>
      </c>
    </row>
    <row r="8" spans="1:2" s="446" customFormat="1" ht="9.9499999999999993" customHeight="1" x14ac:dyDescent="0.2">
      <c r="B8" s="448"/>
    </row>
    <row r="9" spans="1:2" s="446" customFormat="1" ht="61.5" customHeight="1" x14ac:dyDescent="0.2">
      <c r="B9" s="457" t="s">
        <v>416</v>
      </c>
    </row>
    <row r="10" spans="1:2" s="446" customFormat="1" ht="9.9499999999999993" customHeight="1" x14ac:dyDescent="0.2">
      <c r="B10" s="448"/>
    </row>
    <row r="11" spans="1:2" s="446" customFormat="1" ht="152.25" customHeight="1" x14ac:dyDescent="0.2">
      <c r="B11" s="448" t="s">
        <v>417</v>
      </c>
    </row>
    <row r="12" spans="1:2" s="446" customFormat="1" ht="9.9499999999999993" customHeight="1" x14ac:dyDescent="0.2">
      <c r="B12" s="448"/>
    </row>
    <row r="13" spans="1:2" s="446" customFormat="1" ht="96" customHeight="1" x14ac:dyDescent="0.2">
      <c r="B13" s="448" t="s">
        <v>418</v>
      </c>
    </row>
    <row r="14" spans="1:2" s="446" customFormat="1" ht="9.9499999999999993" customHeight="1" x14ac:dyDescent="0.2">
      <c r="B14" s="448"/>
    </row>
    <row r="15" spans="1:2" s="446" customFormat="1" ht="176.25" customHeight="1" x14ac:dyDescent="0.2">
      <c r="B15" s="457" t="s">
        <v>419</v>
      </c>
    </row>
    <row r="16" spans="1:2" s="446" customFormat="1" ht="9.9499999999999993" customHeight="1" x14ac:dyDescent="0.2">
      <c r="B16" s="448"/>
    </row>
    <row r="17" spans="1:6" s="446" customFormat="1" ht="26.25" customHeight="1" x14ac:dyDescent="0.2">
      <c r="B17" s="449" t="s">
        <v>420</v>
      </c>
    </row>
    <row r="18" spans="1:6" s="446" customFormat="1" ht="37.5" customHeight="1" x14ac:dyDescent="0.2">
      <c r="B18" s="450" t="s">
        <v>421</v>
      </c>
    </row>
    <row r="19" spans="1:6" s="446" customFormat="1" ht="12" x14ac:dyDescent="0.2"/>
    <row r="20" spans="1:6" s="446" customFormat="1" ht="12" x14ac:dyDescent="0.2"/>
    <row r="21" spans="1:6" s="446" customFormat="1" ht="12" x14ac:dyDescent="0.2"/>
    <row r="22" spans="1:6" x14ac:dyDescent="0.2">
      <c r="A22" s="455"/>
      <c r="B22" s="455"/>
      <c r="C22" s="455"/>
      <c r="D22" s="455"/>
      <c r="E22" s="455"/>
      <c r="F22" s="455"/>
    </row>
    <row r="23" spans="1:6" x14ac:dyDescent="0.2">
      <c r="A23" s="455"/>
      <c r="B23" s="455"/>
      <c r="C23" s="455"/>
      <c r="D23" s="455"/>
      <c r="E23" s="455"/>
      <c r="F23" s="455"/>
    </row>
    <row r="24" spans="1:6" x14ac:dyDescent="0.2">
      <c r="A24" s="458"/>
      <c r="B24" s="455"/>
      <c r="C24" s="455"/>
      <c r="D24" s="455"/>
      <c r="E24" s="455"/>
      <c r="F24" s="455"/>
    </row>
    <row r="25" spans="1:6" x14ac:dyDescent="0.2">
      <c r="A25" s="459"/>
      <c r="B25" s="455"/>
      <c r="C25" s="455"/>
      <c r="D25" s="455"/>
      <c r="E25" s="455"/>
      <c r="F25" s="455"/>
    </row>
    <row r="26" spans="1:6" x14ac:dyDescent="0.2">
      <c r="A26" s="455"/>
      <c r="B26" s="455"/>
      <c r="C26" s="455"/>
      <c r="D26" s="455"/>
      <c r="E26" s="455"/>
      <c r="F26" s="455"/>
    </row>
    <row r="27" spans="1:6" x14ac:dyDescent="0.2">
      <c r="A27" s="455"/>
      <c r="B27" s="455"/>
      <c r="C27" s="455"/>
      <c r="D27" s="455"/>
      <c r="E27" s="455"/>
      <c r="F27" s="455"/>
    </row>
    <row r="28" spans="1:6" x14ac:dyDescent="0.2">
      <c r="A28" s="455"/>
      <c r="B28" s="455"/>
      <c r="C28" s="455"/>
      <c r="D28" s="455"/>
      <c r="E28" s="455"/>
      <c r="F28" s="455"/>
    </row>
    <row r="29" spans="1:6" x14ac:dyDescent="0.2">
      <c r="A29" s="455"/>
      <c r="B29" s="455"/>
      <c r="C29" s="455"/>
      <c r="D29" s="455"/>
      <c r="E29" s="455"/>
      <c r="F29" s="455"/>
    </row>
    <row r="30" spans="1:6" x14ac:dyDescent="0.2">
      <c r="A30" s="455"/>
      <c r="B30" s="455"/>
      <c r="C30" s="455"/>
      <c r="D30" s="455"/>
      <c r="E30" s="455"/>
      <c r="F30" s="455"/>
    </row>
    <row r="31" spans="1:6" x14ac:dyDescent="0.2">
      <c r="A31" s="455"/>
      <c r="B31" s="455"/>
      <c r="C31" s="455"/>
      <c r="D31" s="455"/>
      <c r="E31" s="455"/>
      <c r="F31" s="455"/>
    </row>
    <row r="32" spans="1:6" x14ac:dyDescent="0.2">
      <c r="A32" s="455"/>
      <c r="B32" s="455"/>
      <c r="C32" s="455"/>
      <c r="D32" s="455"/>
      <c r="E32" s="455"/>
      <c r="F32" s="455"/>
    </row>
    <row r="33" spans="1:10" x14ac:dyDescent="0.2">
      <c r="A33" s="460"/>
      <c r="B33" s="460"/>
      <c r="C33" s="460"/>
      <c r="D33" s="460"/>
      <c r="E33" s="460"/>
      <c r="F33" s="460"/>
    </row>
    <row r="34" spans="1:10" x14ac:dyDescent="0.2">
      <c r="A34" s="455"/>
      <c r="B34" s="455"/>
      <c r="C34" s="455"/>
      <c r="D34" s="455"/>
      <c r="E34" s="455"/>
      <c r="F34" s="455"/>
    </row>
    <row r="35" spans="1:10" x14ac:dyDescent="0.2">
      <c r="A35" s="455"/>
      <c r="B35" s="455"/>
      <c r="C35" s="455"/>
      <c r="D35" s="455"/>
      <c r="E35" s="455"/>
      <c r="F35" s="455"/>
    </row>
    <row r="36" spans="1:10" ht="8.1" customHeight="1" x14ac:dyDescent="0.2">
      <c r="A36" s="455"/>
      <c r="B36" s="455"/>
      <c r="C36" s="455"/>
      <c r="D36" s="455"/>
      <c r="E36" s="455"/>
      <c r="F36" s="455"/>
    </row>
    <row r="37" spans="1:10" ht="13.5" customHeight="1" x14ac:dyDescent="0.2">
      <c r="A37" s="455"/>
      <c r="B37" s="455"/>
      <c r="C37" s="455"/>
      <c r="D37" s="455"/>
      <c r="E37" s="455"/>
      <c r="F37" s="455"/>
    </row>
    <row r="38" spans="1:10" x14ac:dyDescent="0.2">
      <c r="A38" s="455"/>
      <c r="B38" s="455"/>
      <c r="C38" s="455"/>
      <c r="D38" s="455"/>
      <c r="E38" s="455"/>
      <c r="F38" s="455"/>
    </row>
    <row r="39" spans="1:10" x14ac:dyDescent="0.2">
      <c r="A39" s="455"/>
      <c r="B39" s="455"/>
      <c r="C39" s="455"/>
      <c r="D39" s="455"/>
      <c r="E39" s="455"/>
      <c r="F39" s="455"/>
      <c r="J39" s="461"/>
    </row>
    <row r="40" spans="1:10" x14ac:dyDescent="0.2">
      <c r="A40" s="455"/>
      <c r="B40" s="455"/>
      <c r="C40" s="455"/>
      <c r="D40" s="455"/>
      <c r="E40" s="455"/>
      <c r="F40" s="455"/>
    </row>
    <row r="41" spans="1:10" x14ac:dyDescent="0.2">
      <c r="A41" s="455"/>
      <c r="B41" s="455"/>
      <c r="C41" s="455"/>
      <c r="D41" s="455"/>
      <c r="E41" s="455"/>
      <c r="F41" s="455"/>
    </row>
    <row r="42" spans="1:10" x14ac:dyDescent="0.2">
      <c r="A42" s="455"/>
      <c r="B42" s="455"/>
      <c r="C42" s="455"/>
      <c r="D42" s="455"/>
      <c r="E42" s="455"/>
      <c r="F42" s="455"/>
    </row>
    <row r="43" spans="1:10" ht="33" customHeight="1" x14ac:dyDescent="0.2">
      <c r="A43" s="455"/>
      <c r="B43" s="455"/>
      <c r="C43" s="455"/>
      <c r="D43" s="455"/>
      <c r="E43" s="455"/>
      <c r="F43" s="455"/>
    </row>
    <row r="44" spans="1:10" ht="16.5" customHeight="1" x14ac:dyDescent="0.2">
      <c r="A44" s="455"/>
      <c r="B44" s="455"/>
      <c r="C44" s="455"/>
      <c r="D44" s="455"/>
      <c r="E44" s="455"/>
      <c r="F44" s="455"/>
    </row>
    <row r="45" spans="1:10" x14ac:dyDescent="0.2">
      <c r="A45" s="455"/>
      <c r="B45" s="455"/>
      <c r="C45" s="455"/>
      <c r="D45" s="455"/>
      <c r="E45" s="455"/>
      <c r="F45" s="455"/>
    </row>
    <row r="46" spans="1:10" x14ac:dyDescent="0.2">
      <c r="A46" s="455"/>
      <c r="B46" s="455"/>
      <c r="C46" s="455"/>
      <c r="D46" s="455"/>
      <c r="E46" s="455"/>
      <c r="F46" s="455"/>
    </row>
    <row r="47" spans="1:10" x14ac:dyDescent="0.2">
      <c r="A47" s="455"/>
      <c r="B47" s="455"/>
      <c r="C47" s="455"/>
      <c r="D47" s="455"/>
      <c r="E47" s="455"/>
      <c r="F47" s="455"/>
    </row>
    <row r="48" spans="1:10" x14ac:dyDescent="0.2">
      <c r="A48" s="455"/>
      <c r="B48" s="455"/>
      <c r="C48" s="455"/>
      <c r="D48" s="455"/>
      <c r="E48" s="455"/>
      <c r="F48" s="455"/>
    </row>
    <row r="49" spans="1:6" x14ac:dyDescent="0.2">
      <c r="A49" s="455"/>
      <c r="B49" s="455"/>
      <c r="C49" s="455"/>
      <c r="D49" s="455"/>
      <c r="E49" s="455"/>
      <c r="F49" s="455"/>
    </row>
    <row r="50" spans="1:6" x14ac:dyDescent="0.2">
      <c r="A50" s="455"/>
      <c r="B50" s="455"/>
      <c r="C50" s="455"/>
      <c r="D50" s="455"/>
      <c r="E50" s="455"/>
      <c r="F50" s="455"/>
    </row>
    <row r="51" spans="1:6" x14ac:dyDescent="0.2">
      <c r="A51" s="455"/>
      <c r="B51" s="455"/>
      <c r="C51" s="455"/>
      <c r="D51" s="455"/>
      <c r="E51" s="455"/>
      <c r="F51" s="455"/>
    </row>
    <row r="52" spans="1:6" x14ac:dyDescent="0.2">
      <c r="A52" s="455"/>
      <c r="B52" s="455"/>
      <c r="C52" s="455"/>
      <c r="D52" s="455"/>
      <c r="E52" s="455"/>
      <c r="F52" s="455"/>
    </row>
    <row r="53" spans="1:6" x14ac:dyDescent="0.2">
      <c r="A53" s="455"/>
      <c r="B53" s="455"/>
      <c r="C53" s="455"/>
      <c r="D53" s="455"/>
      <c r="E53" s="455"/>
      <c r="F53" s="455"/>
    </row>
    <row r="54" spans="1:6" x14ac:dyDescent="0.2">
      <c r="A54" s="455"/>
      <c r="B54" s="455"/>
      <c r="C54" s="455"/>
      <c r="D54" s="455"/>
      <c r="E54" s="455"/>
      <c r="F54" s="455"/>
    </row>
    <row r="55" spans="1:6" x14ac:dyDescent="0.2">
      <c r="A55" s="455"/>
      <c r="B55" s="455"/>
      <c r="C55" s="455"/>
      <c r="D55" s="455"/>
      <c r="E55" s="455"/>
      <c r="F55" s="455"/>
    </row>
    <row r="56" spans="1:6" x14ac:dyDescent="0.2">
      <c r="A56" s="455"/>
      <c r="B56" s="455"/>
      <c r="C56" s="455"/>
      <c r="D56" s="455"/>
      <c r="E56" s="455"/>
      <c r="F56" s="455"/>
    </row>
    <row r="57" spans="1:6" x14ac:dyDescent="0.2">
      <c r="A57" s="455"/>
      <c r="B57" s="455"/>
      <c r="C57" s="455"/>
      <c r="D57" s="455"/>
      <c r="E57" s="455"/>
      <c r="F57" s="455"/>
    </row>
    <row r="58" spans="1:6" x14ac:dyDescent="0.2">
      <c r="A58" s="455"/>
      <c r="B58" s="455"/>
      <c r="C58" s="455"/>
      <c r="D58" s="455"/>
      <c r="E58" s="455"/>
      <c r="F58" s="455"/>
    </row>
    <row r="59" spans="1:6" x14ac:dyDescent="0.2">
      <c r="A59" s="455"/>
      <c r="B59" s="455"/>
      <c r="C59" s="455"/>
      <c r="D59" s="455"/>
      <c r="E59" s="455"/>
      <c r="F59" s="455"/>
    </row>
    <row r="60" spans="1:6" x14ac:dyDescent="0.2">
      <c r="A60" s="455"/>
      <c r="B60" s="455"/>
      <c r="C60" s="455"/>
      <c r="D60" s="455"/>
      <c r="E60" s="455"/>
      <c r="F60" s="455"/>
    </row>
    <row r="61" spans="1:6" x14ac:dyDescent="0.2">
      <c r="A61" s="455"/>
      <c r="B61" s="455"/>
      <c r="C61" s="455"/>
      <c r="D61" s="455"/>
      <c r="E61" s="455"/>
      <c r="F61" s="455"/>
    </row>
    <row r="62" spans="1:6" x14ac:dyDescent="0.2">
      <c r="A62" s="455"/>
      <c r="B62" s="455"/>
      <c r="C62" s="455"/>
      <c r="D62" s="455"/>
      <c r="E62" s="455"/>
      <c r="F62" s="455"/>
    </row>
    <row r="63" spans="1:6" x14ac:dyDescent="0.2">
      <c r="A63" s="455"/>
      <c r="B63" s="455"/>
      <c r="C63" s="455"/>
      <c r="D63" s="455"/>
      <c r="E63" s="455"/>
      <c r="F63" s="455"/>
    </row>
    <row r="64" spans="1:6" x14ac:dyDescent="0.2">
      <c r="A64" s="455"/>
      <c r="B64" s="455"/>
      <c r="C64" s="455"/>
      <c r="D64" s="455"/>
      <c r="E64" s="455"/>
      <c r="F64" s="455"/>
    </row>
    <row r="65" spans="1:6" x14ac:dyDescent="0.2">
      <c r="A65" s="455"/>
      <c r="B65" s="455"/>
      <c r="C65" s="455"/>
      <c r="D65" s="455"/>
      <c r="E65" s="455"/>
      <c r="F65" s="455"/>
    </row>
    <row r="66" spans="1:6" x14ac:dyDescent="0.2">
      <c r="A66" s="455"/>
      <c r="B66" s="455"/>
      <c r="C66" s="455"/>
      <c r="D66" s="455"/>
      <c r="E66" s="455"/>
      <c r="F66" s="455"/>
    </row>
    <row r="67" spans="1:6" x14ac:dyDescent="0.2">
      <c r="A67" s="455"/>
      <c r="B67" s="455"/>
      <c r="C67" s="455"/>
      <c r="D67" s="455"/>
      <c r="E67" s="455"/>
      <c r="F67" s="455"/>
    </row>
    <row r="68" spans="1:6" x14ac:dyDescent="0.2">
      <c r="A68" s="455"/>
      <c r="B68" s="455"/>
      <c r="C68" s="455"/>
      <c r="D68" s="455"/>
      <c r="E68" s="455"/>
      <c r="F68" s="455"/>
    </row>
    <row r="69" spans="1:6" x14ac:dyDescent="0.2">
      <c r="A69" s="455"/>
      <c r="B69" s="455"/>
      <c r="C69" s="455"/>
      <c r="D69" s="455"/>
      <c r="E69" s="455"/>
      <c r="F69" s="455"/>
    </row>
    <row r="70" spans="1:6" x14ac:dyDescent="0.2">
      <c r="A70" s="455"/>
      <c r="B70" s="455"/>
      <c r="C70" s="455"/>
      <c r="D70" s="455"/>
      <c r="E70" s="455"/>
      <c r="F70" s="455"/>
    </row>
    <row r="71" spans="1:6" x14ac:dyDescent="0.2">
      <c r="A71" s="455"/>
      <c r="B71" s="455"/>
      <c r="C71" s="455"/>
      <c r="D71" s="455"/>
      <c r="E71" s="455"/>
      <c r="F71" s="455"/>
    </row>
    <row r="72" spans="1:6" x14ac:dyDescent="0.2">
      <c r="A72" s="455"/>
      <c r="B72" s="455"/>
      <c r="C72" s="455"/>
      <c r="D72" s="455"/>
      <c r="E72" s="455"/>
      <c r="F72" s="455"/>
    </row>
    <row r="73" spans="1:6" x14ac:dyDescent="0.2">
      <c r="A73" s="455"/>
      <c r="B73" s="455"/>
      <c r="C73" s="455"/>
      <c r="D73" s="455"/>
      <c r="E73" s="455"/>
      <c r="F73" s="455"/>
    </row>
    <row r="74" spans="1:6" x14ac:dyDescent="0.2">
      <c r="A74" s="455"/>
      <c r="B74" s="455"/>
      <c r="C74" s="455"/>
      <c r="D74" s="455"/>
      <c r="E74" s="455"/>
      <c r="F74" s="455"/>
    </row>
    <row r="75" spans="1:6" x14ac:dyDescent="0.2">
      <c r="A75" s="455"/>
      <c r="B75" s="455"/>
      <c r="C75" s="455"/>
      <c r="D75" s="455"/>
      <c r="E75" s="455"/>
      <c r="F75" s="455"/>
    </row>
    <row r="76" spans="1:6" x14ac:dyDescent="0.2">
      <c r="A76" s="455"/>
      <c r="B76" s="455"/>
      <c r="C76" s="455"/>
      <c r="D76" s="455"/>
      <c r="E76" s="455"/>
      <c r="F76" s="455"/>
    </row>
    <row r="77" spans="1:6" x14ac:dyDescent="0.2">
      <c r="A77" s="455"/>
      <c r="B77" s="455"/>
      <c r="C77" s="455"/>
      <c r="D77" s="455"/>
      <c r="E77" s="455"/>
      <c r="F77" s="455"/>
    </row>
    <row r="78" spans="1:6" x14ac:dyDescent="0.2">
      <c r="A78" s="455"/>
      <c r="B78" s="455"/>
      <c r="C78" s="455"/>
      <c r="D78" s="455"/>
      <c r="E78" s="455"/>
      <c r="F78" s="455"/>
    </row>
    <row r="79" spans="1:6" x14ac:dyDescent="0.2">
      <c r="A79" s="455"/>
      <c r="B79" s="455"/>
      <c r="C79" s="455"/>
      <c r="D79" s="455"/>
      <c r="E79" s="455"/>
      <c r="F79" s="455"/>
    </row>
    <row r="80" spans="1:6" x14ac:dyDescent="0.2">
      <c r="A80" s="455"/>
      <c r="B80" s="455"/>
      <c r="C80" s="455"/>
      <c r="D80" s="455"/>
      <c r="E80" s="455"/>
      <c r="F80" s="455"/>
    </row>
    <row r="81" spans="1:6" x14ac:dyDescent="0.2">
      <c r="A81" s="455"/>
      <c r="B81" s="455"/>
      <c r="C81" s="455"/>
      <c r="D81" s="455"/>
      <c r="E81" s="455"/>
      <c r="F81" s="455"/>
    </row>
    <row r="82" spans="1:6" x14ac:dyDescent="0.2">
      <c r="A82" s="455"/>
      <c r="B82" s="455"/>
      <c r="C82" s="455"/>
      <c r="D82" s="455"/>
      <c r="E82" s="455"/>
      <c r="F82" s="455"/>
    </row>
    <row r="83" spans="1:6" x14ac:dyDescent="0.2">
      <c r="A83" s="455"/>
      <c r="B83" s="455"/>
      <c r="C83" s="455"/>
      <c r="D83" s="455"/>
      <c r="E83" s="455"/>
      <c r="F83" s="455"/>
    </row>
    <row r="84" spans="1:6" x14ac:dyDescent="0.2">
      <c r="A84" s="455"/>
      <c r="B84" s="455"/>
      <c r="C84" s="455"/>
      <c r="D84" s="455"/>
      <c r="E84" s="455"/>
      <c r="F84" s="455"/>
    </row>
    <row r="85" spans="1:6" x14ac:dyDescent="0.2">
      <c r="A85" s="455"/>
      <c r="B85" s="455"/>
      <c r="C85" s="455"/>
      <c r="D85" s="455"/>
      <c r="E85" s="455"/>
      <c r="F85" s="455"/>
    </row>
    <row r="86" spans="1:6" x14ac:dyDescent="0.2">
      <c r="A86" s="455"/>
      <c r="B86" s="455"/>
      <c r="C86" s="455"/>
      <c r="D86" s="455"/>
      <c r="E86" s="455"/>
      <c r="F86" s="455"/>
    </row>
    <row r="87" spans="1:6" x14ac:dyDescent="0.2">
      <c r="A87" s="455"/>
      <c r="B87" s="455"/>
      <c r="C87" s="455"/>
      <c r="D87" s="455"/>
      <c r="E87" s="455"/>
      <c r="F87" s="455"/>
    </row>
    <row r="88" spans="1:6" x14ac:dyDescent="0.2">
      <c r="A88" s="455"/>
      <c r="B88" s="455"/>
      <c r="C88" s="455"/>
      <c r="D88" s="455"/>
      <c r="E88" s="455"/>
      <c r="F88" s="455"/>
    </row>
    <row r="89" spans="1:6" x14ac:dyDescent="0.2">
      <c r="A89" s="455"/>
      <c r="B89" s="455"/>
      <c r="C89" s="455"/>
      <c r="D89" s="455"/>
      <c r="E89" s="455"/>
      <c r="F89" s="455"/>
    </row>
    <row r="90" spans="1:6" x14ac:dyDescent="0.2">
      <c r="A90" s="455"/>
      <c r="B90" s="455"/>
      <c r="C90" s="455"/>
      <c r="D90" s="455"/>
      <c r="E90" s="455"/>
      <c r="F90" s="455"/>
    </row>
    <row r="91" spans="1:6" x14ac:dyDescent="0.2">
      <c r="A91" s="455"/>
      <c r="B91" s="455"/>
      <c r="C91" s="455"/>
      <c r="D91" s="455"/>
      <c r="E91" s="455"/>
      <c r="F91" s="455"/>
    </row>
    <row r="92" spans="1:6" x14ac:dyDescent="0.2">
      <c r="A92" s="455"/>
      <c r="B92" s="455"/>
      <c r="C92" s="455"/>
      <c r="D92" s="455"/>
      <c r="E92" s="455"/>
      <c r="F92" s="455"/>
    </row>
    <row r="93" spans="1:6" x14ac:dyDescent="0.2">
      <c r="A93" s="455"/>
      <c r="B93" s="455"/>
      <c r="C93" s="455"/>
      <c r="D93" s="455"/>
      <c r="E93" s="455"/>
      <c r="F93" s="455"/>
    </row>
    <row r="94" spans="1:6" x14ac:dyDescent="0.2">
      <c r="A94" s="455"/>
      <c r="B94" s="455"/>
      <c r="C94" s="455"/>
      <c r="D94" s="455"/>
      <c r="E94" s="455"/>
      <c r="F94" s="455"/>
    </row>
    <row r="95" spans="1:6" x14ac:dyDescent="0.2">
      <c r="A95" s="455"/>
      <c r="B95" s="455"/>
      <c r="C95" s="455"/>
      <c r="D95" s="455"/>
      <c r="E95" s="455"/>
      <c r="F95" s="455"/>
    </row>
    <row r="96" spans="1:6" x14ac:dyDescent="0.2">
      <c r="A96" s="455"/>
      <c r="B96" s="455"/>
      <c r="C96" s="455"/>
      <c r="D96" s="455"/>
      <c r="E96" s="455"/>
      <c r="F96" s="455"/>
    </row>
    <row r="97" spans="1:6" x14ac:dyDescent="0.2">
      <c r="A97" s="455"/>
      <c r="B97" s="455"/>
      <c r="C97" s="455"/>
      <c r="D97" s="455"/>
      <c r="E97" s="455"/>
      <c r="F97" s="455"/>
    </row>
    <row r="98" spans="1:6" x14ac:dyDescent="0.2">
      <c r="A98" s="455"/>
      <c r="B98" s="455"/>
      <c r="C98" s="455"/>
      <c r="D98" s="455"/>
      <c r="E98" s="455"/>
      <c r="F98" s="455"/>
    </row>
    <row r="99" spans="1:6" x14ac:dyDescent="0.2">
      <c r="A99" s="455"/>
      <c r="B99" s="455"/>
      <c r="C99" s="455"/>
      <c r="D99" s="455"/>
      <c r="E99" s="455"/>
      <c r="F99" s="455"/>
    </row>
    <row r="100" spans="1:6" x14ac:dyDescent="0.2">
      <c r="A100" s="455"/>
      <c r="B100" s="455"/>
      <c r="C100" s="455"/>
      <c r="D100" s="455"/>
      <c r="E100" s="455"/>
      <c r="F100" s="455"/>
    </row>
    <row r="101" spans="1:6" x14ac:dyDescent="0.2">
      <c r="A101" s="455"/>
      <c r="B101" s="455"/>
      <c r="C101" s="455"/>
      <c r="D101" s="455"/>
      <c r="E101" s="455"/>
      <c r="F101" s="455"/>
    </row>
    <row r="102" spans="1:6" x14ac:dyDescent="0.2">
      <c r="A102" s="455"/>
      <c r="B102" s="455"/>
      <c r="C102" s="455"/>
      <c r="D102" s="455"/>
      <c r="E102" s="455"/>
      <c r="F102" s="455"/>
    </row>
    <row r="103" spans="1:6" x14ac:dyDescent="0.2">
      <c r="A103" s="455"/>
      <c r="B103" s="455"/>
      <c r="C103" s="455"/>
      <c r="D103" s="455"/>
      <c r="E103" s="455"/>
      <c r="F103" s="455"/>
    </row>
    <row r="104" spans="1:6" x14ac:dyDescent="0.2">
      <c r="A104" s="455"/>
      <c r="B104" s="455"/>
      <c r="C104" s="455"/>
      <c r="D104" s="455"/>
      <c r="E104" s="455"/>
      <c r="F104" s="455"/>
    </row>
    <row r="105" spans="1:6" x14ac:dyDescent="0.2">
      <c r="A105" s="455"/>
      <c r="B105" s="455"/>
      <c r="C105" s="455"/>
      <c r="D105" s="455"/>
      <c r="E105" s="455"/>
      <c r="F105" s="455"/>
    </row>
    <row r="106" spans="1:6" x14ac:dyDescent="0.2">
      <c r="A106" s="455"/>
      <c r="B106" s="455"/>
      <c r="C106" s="455"/>
      <c r="D106" s="455"/>
      <c r="E106" s="455"/>
      <c r="F106" s="455"/>
    </row>
    <row r="107" spans="1:6" x14ac:dyDescent="0.2">
      <c r="A107" s="455"/>
      <c r="B107" s="455"/>
      <c r="C107" s="455"/>
      <c r="D107" s="455"/>
      <c r="E107" s="455"/>
      <c r="F107" s="455"/>
    </row>
    <row r="108" spans="1:6" x14ac:dyDescent="0.2">
      <c r="A108" s="455"/>
      <c r="B108" s="455"/>
      <c r="C108" s="455"/>
      <c r="D108" s="455"/>
      <c r="E108" s="455"/>
      <c r="F108" s="455"/>
    </row>
    <row r="109" spans="1:6" x14ac:dyDescent="0.2">
      <c r="A109" s="455"/>
      <c r="B109" s="455"/>
      <c r="C109" s="455"/>
      <c r="D109" s="455"/>
      <c r="E109" s="455"/>
      <c r="F109" s="455"/>
    </row>
    <row r="110" spans="1:6" x14ac:dyDescent="0.2">
      <c r="A110" s="455"/>
      <c r="B110" s="455"/>
      <c r="C110" s="455"/>
      <c r="D110" s="455"/>
      <c r="E110" s="455"/>
      <c r="F110" s="455"/>
    </row>
    <row r="111" spans="1:6" x14ac:dyDescent="0.2">
      <c r="A111" s="455"/>
      <c r="B111" s="455"/>
      <c r="C111" s="455"/>
      <c r="D111" s="455"/>
      <c r="E111" s="455"/>
      <c r="F111" s="455"/>
    </row>
    <row r="112" spans="1:6" x14ac:dyDescent="0.2">
      <c r="A112" s="455"/>
      <c r="B112" s="455"/>
      <c r="C112" s="455"/>
      <c r="D112" s="455"/>
      <c r="E112" s="455"/>
      <c r="F112" s="455"/>
    </row>
    <row r="113" spans="1:6" x14ac:dyDescent="0.2">
      <c r="A113" s="455"/>
      <c r="B113" s="455"/>
      <c r="C113" s="455"/>
      <c r="D113" s="455"/>
      <c r="E113" s="455"/>
      <c r="F113" s="455"/>
    </row>
    <row r="114" spans="1:6" x14ac:dyDescent="0.2">
      <c r="A114" s="455"/>
      <c r="B114" s="455"/>
      <c r="C114" s="455"/>
      <c r="D114" s="455"/>
      <c r="E114" s="455"/>
      <c r="F114" s="455"/>
    </row>
    <row r="115" spans="1:6" x14ac:dyDescent="0.2">
      <c r="A115" s="455"/>
      <c r="B115" s="455"/>
      <c r="C115" s="455"/>
      <c r="D115" s="455"/>
      <c r="E115" s="455"/>
      <c r="F115" s="455"/>
    </row>
    <row r="116" spans="1:6" x14ac:dyDescent="0.2">
      <c r="A116" s="455"/>
      <c r="B116" s="455"/>
      <c r="C116" s="455"/>
      <c r="D116" s="455"/>
      <c r="E116" s="455"/>
      <c r="F116" s="455"/>
    </row>
    <row r="117" spans="1:6" x14ac:dyDescent="0.2">
      <c r="A117" s="455"/>
      <c r="B117" s="455"/>
      <c r="C117" s="455"/>
      <c r="D117" s="455"/>
      <c r="E117" s="455"/>
      <c r="F117" s="455"/>
    </row>
    <row r="118" spans="1:6" x14ac:dyDescent="0.2">
      <c r="A118" s="455"/>
      <c r="B118" s="455"/>
      <c r="C118" s="455"/>
      <c r="D118" s="455"/>
      <c r="E118" s="455"/>
      <c r="F118" s="455"/>
    </row>
    <row r="119" spans="1:6" x14ac:dyDescent="0.2">
      <c r="A119" s="455"/>
      <c r="B119" s="455"/>
      <c r="C119" s="455"/>
      <c r="D119" s="455"/>
      <c r="E119" s="455"/>
      <c r="F119" s="455"/>
    </row>
    <row r="120" spans="1:6" x14ac:dyDescent="0.2">
      <c r="A120" s="455"/>
      <c r="B120" s="455"/>
      <c r="C120" s="455"/>
      <c r="D120" s="455"/>
      <c r="E120" s="455"/>
      <c r="F120" s="455"/>
    </row>
    <row r="121" spans="1:6" x14ac:dyDescent="0.2">
      <c r="A121" s="455"/>
      <c r="B121" s="455"/>
      <c r="C121" s="455"/>
      <c r="D121" s="455"/>
      <c r="E121" s="455"/>
      <c r="F121" s="455"/>
    </row>
    <row r="122" spans="1:6" x14ac:dyDescent="0.2">
      <c r="A122" s="455"/>
      <c r="B122" s="455"/>
      <c r="C122" s="455"/>
      <c r="D122" s="455"/>
      <c r="E122" s="455"/>
      <c r="F122" s="455"/>
    </row>
    <row r="123" spans="1:6" x14ac:dyDescent="0.2">
      <c r="A123" s="455"/>
      <c r="B123" s="455"/>
      <c r="C123" s="455"/>
      <c r="D123" s="455"/>
      <c r="E123" s="455"/>
      <c r="F123" s="455"/>
    </row>
    <row r="124" spans="1:6" x14ac:dyDescent="0.2">
      <c r="A124" s="455"/>
      <c r="B124" s="455"/>
      <c r="C124" s="455"/>
      <c r="D124" s="455"/>
      <c r="E124" s="455"/>
      <c r="F124" s="455"/>
    </row>
    <row r="125" spans="1:6" x14ac:dyDescent="0.2">
      <c r="A125" s="455"/>
      <c r="B125" s="455"/>
      <c r="C125" s="455"/>
      <c r="D125" s="455"/>
      <c r="E125" s="455"/>
      <c r="F125" s="455"/>
    </row>
    <row r="126" spans="1:6" x14ac:dyDescent="0.2">
      <c r="A126" s="455"/>
      <c r="B126" s="455"/>
      <c r="C126" s="455"/>
      <c r="D126" s="455"/>
      <c r="E126" s="455"/>
      <c r="F126" s="455"/>
    </row>
    <row r="127" spans="1:6" x14ac:dyDescent="0.2">
      <c r="A127" s="455"/>
      <c r="B127" s="455"/>
      <c r="C127" s="455"/>
      <c r="D127" s="455"/>
      <c r="E127" s="455"/>
      <c r="F127" s="455"/>
    </row>
    <row r="128" spans="1:6" x14ac:dyDescent="0.2">
      <c r="A128" s="455"/>
      <c r="B128" s="455"/>
      <c r="C128" s="455"/>
      <c r="D128" s="455"/>
      <c r="E128" s="455"/>
      <c r="F128" s="455"/>
    </row>
    <row r="129" spans="1:6" x14ac:dyDescent="0.2">
      <c r="A129" s="455"/>
      <c r="B129" s="455"/>
      <c r="C129" s="455"/>
      <c r="D129" s="455"/>
      <c r="E129" s="455"/>
      <c r="F129" s="455"/>
    </row>
    <row r="130" spans="1:6" x14ac:dyDescent="0.2">
      <c r="A130" s="455"/>
      <c r="B130" s="455"/>
      <c r="C130" s="455"/>
      <c r="D130" s="455"/>
      <c r="E130" s="455"/>
      <c r="F130" s="455"/>
    </row>
    <row r="131" spans="1:6" x14ac:dyDescent="0.2">
      <c r="A131" s="455"/>
      <c r="B131" s="455"/>
      <c r="C131" s="455"/>
      <c r="D131" s="455"/>
      <c r="E131" s="455"/>
      <c r="F131" s="455"/>
    </row>
    <row r="132" spans="1:6" x14ac:dyDescent="0.2">
      <c r="A132" s="455"/>
      <c r="B132" s="455"/>
      <c r="C132" s="455"/>
      <c r="D132" s="455"/>
      <c r="E132" s="455"/>
      <c r="F132" s="455"/>
    </row>
    <row r="133" spans="1:6" x14ac:dyDescent="0.2">
      <c r="A133" s="455"/>
      <c r="B133" s="455"/>
      <c r="C133" s="455"/>
      <c r="D133" s="455"/>
      <c r="E133" s="455"/>
      <c r="F133" s="455"/>
    </row>
    <row r="134" spans="1:6" x14ac:dyDescent="0.2">
      <c r="A134" s="455"/>
      <c r="B134" s="455"/>
      <c r="C134" s="455"/>
      <c r="D134" s="455"/>
      <c r="E134" s="455"/>
      <c r="F134" s="455"/>
    </row>
    <row r="135" spans="1:6" x14ac:dyDescent="0.2">
      <c r="A135" s="455"/>
      <c r="B135" s="455"/>
      <c r="C135" s="455"/>
      <c r="D135" s="455"/>
      <c r="E135" s="455"/>
      <c r="F135" s="455"/>
    </row>
    <row r="136" spans="1:6" x14ac:dyDescent="0.2">
      <c r="A136" s="455"/>
      <c r="B136" s="455"/>
      <c r="C136" s="455"/>
      <c r="D136" s="455"/>
      <c r="E136" s="455"/>
      <c r="F136" s="455"/>
    </row>
    <row r="137" spans="1:6" x14ac:dyDescent="0.2">
      <c r="A137" s="455"/>
      <c r="B137" s="455"/>
      <c r="C137" s="455"/>
      <c r="D137" s="455"/>
      <c r="E137" s="455"/>
      <c r="F137" s="455"/>
    </row>
    <row r="138" spans="1:6" x14ac:dyDescent="0.2">
      <c r="A138" s="455"/>
      <c r="B138" s="455"/>
      <c r="C138" s="455"/>
      <c r="D138" s="455"/>
      <c r="E138" s="455"/>
      <c r="F138" s="455"/>
    </row>
    <row r="139" spans="1:6" x14ac:dyDescent="0.2">
      <c r="A139" s="455"/>
      <c r="B139" s="455"/>
      <c r="C139" s="455"/>
      <c r="D139" s="455"/>
      <c r="E139" s="455"/>
      <c r="F139" s="455"/>
    </row>
    <row r="140" spans="1:6" x14ac:dyDescent="0.2">
      <c r="A140" s="455"/>
      <c r="B140" s="455"/>
      <c r="C140" s="455"/>
      <c r="D140" s="455"/>
      <c r="E140" s="455"/>
      <c r="F140" s="455"/>
    </row>
    <row r="141" spans="1:6" x14ac:dyDescent="0.2">
      <c r="A141" s="455"/>
      <c r="B141" s="455"/>
      <c r="C141" s="455"/>
      <c r="D141" s="455"/>
      <c r="E141" s="455"/>
      <c r="F141" s="455"/>
    </row>
    <row r="142" spans="1:6" x14ac:dyDescent="0.2">
      <c r="A142" s="455"/>
      <c r="B142" s="455"/>
      <c r="C142" s="455"/>
      <c r="D142" s="455"/>
      <c r="E142" s="455"/>
      <c r="F142" s="455"/>
    </row>
    <row r="143" spans="1:6" x14ac:dyDescent="0.2">
      <c r="A143" s="455"/>
      <c r="B143" s="455"/>
      <c r="C143" s="455"/>
      <c r="D143" s="455"/>
      <c r="E143" s="455"/>
      <c r="F143" s="455"/>
    </row>
    <row r="144" spans="1:6" x14ac:dyDescent="0.2">
      <c r="A144" s="455"/>
      <c r="B144" s="455"/>
      <c r="C144" s="455"/>
      <c r="D144" s="455"/>
      <c r="E144" s="455"/>
      <c r="F144" s="455"/>
    </row>
    <row r="145" spans="1:6" x14ac:dyDescent="0.2">
      <c r="A145" s="455"/>
      <c r="B145" s="455"/>
      <c r="C145" s="455"/>
      <c r="D145" s="455"/>
      <c r="E145" s="455"/>
      <c r="F145" s="455"/>
    </row>
    <row r="146" spans="1:6" x14ac:dyDescent="0.2">
      <c r="A146" s="455"/>
      <c r="B146" s="455"/>
      <c r="C146" s="455"/>
      <c r="D146" s="455"/>
      <c r="E146" s="455"/>
      <c r="F146" s="455"/>
    </row>
    <row r="147" spans="1:6" x14ac:dyDescent="0.2">
      <c r="A147" s="455"/>
      <c r="B147" s="455"/>
      <c r="C147" s="455"/>
      <c r="D147" s="455"/>
      <c r="E147" s="455"/>
      <c r="F147" s="455"/>
    </row>
    <row r="148" spans="1:6" x14ac:dyDescent="0.2">
      <c r="A148" s="455"/>
      <c r="B148" s="455"/>
      <c r="C148" s="455"/>
      <c r="D148" s="455"/>
      <c r="E148" s="455"/>
      <c r="F148" s="455"/>
    </row>
    <row r="149" spans="1:6" x14ac:dyDescent="0.2">
      <c r="A149" s="455"/>
      <c r="B149" s="455"/>
      <c r="C149" s="455"/>
      <c r="D149" s="455"/>
      <c r="E149" s="455"/>
      <c r="F149" s="455"/>
    </row>
    <row r="150" spans="1:6" x14ac:dyDescent="0.2">
      <c r="A150" s="455"/>
      <c r="B150" s="455"/>
      <c r="C150" s="455"/>
      <c r="D150" s="455"/>
      <c r="E150" s="455"/>
      <c r="F150" s="455"/>
    </row>
    <row r="151" spans="1:6" x14ac:dyDescent="0.2">
      <c r="A151" s="455"/>
      <c r="B151" s="455"/>
      <c r="C151" s="455"/>
      <c r="D151" s="455"/>
      <c r="E151" s="455"/>
      <c r="F151" s="455"/>
    </row>
    <row r="152" spans="1:6" x14ac:dyDescent="0.2">
      <c r="A152" s="455"/>
      <c r="B152" s="455"/>
      <c r="C152" s="455"/>
      <c r="D152" s="455"/>
      <c r="E152" s="455"/>
      <c r="F152" s="455"/>
    </row>
    <row r="153" spans="1:6" x14ac:dyDescent="0.2">
      <c r="A153" s="455"/>
      <c r="B153" s="455"/>
      <c r="C153" s="455"/>
      <c r="D153" s="455"/>
      <c r="E153" s="455"/>
      <c r="F153" s="455"/>
    </row>
    <row r="154" spans="1:6" x14ac:dyDescent="0.2">
      <c r="A154" s="455"/>
      <c r="B154" s="455"/>
      <c r="C154" s="455"/>
      <c r="D154" s="455"/>
      <c r="E154" s="455"/>
      <c r="F154" s="455"/>
    </row>
    <row r="155" spans="1:6" x14ac:dyDescent="0.2">
      <c r="A155" s="455"/>
      <c r="B155" s="455"/>
      <c r="C155" s="455"/>
      <c r="D155" s="455"/>
      <c r="E155" s="455"/>
      <c r="F155" s="455"/>
    </row>
    <row r="156" spans="1:6" x14ac:dyDescent="0.2">
      <c r="A156" s="455"/>
      <c r="B156" s="455"/>
      <c r="C156" s="455"/>
      <c r="D156" s="455"/>
      <c r="E156" s="455"/>
      <c r="F156" s="455"/>
    </row>
    <row r="157" spans="1:6" x14ac:dyDescent="0.2">
      <c r="A157" s="455"/>
      <c r="B157" s="455"/>
      <c r="C157" s="455"/>
      <c r="D157" s="455"/>
      <c r="E157" s="455"/>
      <c r="F157" s="455"/>
    </row>
    <row r="158" spans="1:6" x14ac:dyDescent="0.2">
      <c r="A158" s="455"/>
      <c r="B158" s="455"/>
      <c r="C158" s="455"/>
      <c r="D158" s="455"/>
      <c r="E158" s="455"/>
      <c r="F158" s="455"/>
    </row>
    <row r="159" spans="1:6" x14ac:dyDescent="0.2">
      <c r="A159" s="455"/>
      <c r="B159" s="455"/>
      <c r="C159" s="455"/>
      <c r="D159" s="455"/>
      <c r="E159" s="455"/>
      <c r="F159" s="455"/>
    </row>
    <row r="160" spans="1:6" x14ac:dyDescent="0.2">
      <c r="A160" s="455"/>
      <c r="B160" s="455"/>
      <c r="C160" s="455"/>
      <c r="D160" s="455"/>
      <c r="E160" s="455"/>
      <c r="F160" s="455"/>
    </row>
    <row r="161" spans="1:6" x14ac:dyDescent="0.2">
      <c r="A161" s="455"/>
      <c r="B161" s="455"/>
      <c r="C161" s="455"/>
      <c r="D161" s="455"/>
      <c r="E161" s="455"/>
      <c r="F161" s="455"/>
    </row>
    <row r="162" spans="1:6" x14ac:dyDescent="0.2">
      <c r="A162" s="455"/>
      <c r="B162" s="455"/>
      <c r="C162" s="455"/>
      <c r="D162" s="455"/>
      <c r="E162" s="455"/>
      <c r="F162" s="455"/>
    </row>
    <row r="163" spans="1:6" x14ac:dyDescent="0.2">
      <c r="A163" s="455"/>
      <c r="B163" s="455"/>
      <c r="C163" s="455"/>
      <c r="D163" s="455"/>
      <c r="E163" s="455"/>
      <c r="F163" s="455"/>
    </row>
    <row r="164" spans="1:6" x14ac:dyDescent="0.2">
      <c r="A164" s="455"/>
      <c r="B164" s="455"/>
      <c r="C164" s="455"/>
      <c r="D164" s="455"/>
      <c r="E164" s="455"/>
      <c r="F164" s="455"/>
    </row>
    <row r="165" spans="1:6" x14ac:dyDescent="0.2">
      <c r="A165" s="455"/>
      <c r="B165" s="455"/>
      <c r="C165" s="455"/>
      <c r="D165" s="455"/>
      <c r="E165" s="455"/>
      <c r="F165" s="455"/>
    </row>
    <row r="166" spans="1:6" x14ac:dyDescent="0.2">
      <c r="A166" s="455"/>
      <c r="B166" s="455"/>
      <c r="C166" s="455"/>
      <c r="D166" s="455"/>
      <c r="E166" s="455"/>
      <c r="F166" s="455"/>
    </row>
    <row r="167" spans="1:6" x14ac:dyDescent="0.2">
      <c r="A167" s="455"/>
      <c r="B167" s="455"/>
      <c r="C167" s="455"/>
      <c r="D167" s="455"/>
      <c r="E167" s="455"/>
      <c r="F167" s="455"/>
    </row>
    <row r="168" spans="1:6" x14ac:dyDescent="0.2">
      <c r="A168" s="455"/>
      <c r="B168" s="455"/>
      <c r="C168" s="455"/>
      <c r="D168" s="455"/>
      <c r="E168" s="455"/>
      <c r="F168" s="455"/>
    </row>
    <row r="169" spans="1:6" x14ac:dyDescent="0.2">
      <c r="A169" s="455"/>
      <c r="B169" s="455"/>
      <c r="C169" s="455"/>
      <c r="D169" s="455"/>
      <c r="E169" s="455"/>
      <c r="F169" s="455"/>
    </row>
    <row r="170" spans="1:6" x14ac:dyDescent="0.2">
      <c r="A170" s="455"/>
      <c r="B170" s="455"/>
      <c r="C170" s="455"/>
      <c r="D170" s="455"/>
      <c r="E170" s="455"/>
      <c r="F170" s="455"/>
    </row>
    <row r="171" spans="1:6" x14ac:dyDescent="0.2">
      <c r="A171" s="455"/>
      <c r="B171" s="455"/>
      <c r="C171" s="455"/>
      <c r="D171" s="455"/>
      <c r="E171" s="455"/>
      <c r="F171" s="455"/>
    </row>
    <row r="172" spans="1:6" x14ac:dyDescent="0.2">
      <c r="A172" s="455"/>
      <c r="B172" s="455"/>
      <c r="C172" s="455"/>
      <c r="D172" s="455"/>
      <c r="E172" s="455"/>
      <c r="F172" s="455"/>
    </row>
    <row r="173" spans="1:6" x14ac:dyDescent="0.2">
      <c r="A173" s="455"/>
      <c r="B173" s="455"/>
      <c r="C173" s="455"/>
      <c r="D173" s="455"/>
      <c r="E173" s="455"/>
      <c r="F173" s="455"/>
    </row>
    <row r="174" spans="1:6" x14ac:dyDescent="0.2">
      <c r="A174" s="455"/>
      <c r="B174" s="455"/>
      <c r="C174" s="455"/>
      <c r="D174" s="455"/>
      <c r="E174" s="455"/>
      <c r="F174" s="455"/>
    </row>
    <row r="175" spans="1:6" x14ac:dyDescent="0.2">
      <c r="A175" s="455"/>
      <c r="B175" s="455"/>
      <c r="C175" s="455"/>
      <c r="D175" s="455"/>
      <c r="E175" s="455"/>
      <c r="F175" s="455"/>
    </row>
    <row r="176" spans="1:6" x14ac:dyDescent="0.2">
      <c r="A176" s="455"/>
      <c r="B176" s="455"/>
      <c r="C176" s="455"/>
      <c r="D176" s="455"/>
      <c r="E176" s="455"/>
      <c r="F176" s="455"/>
    </row>
    <row r="177" spans="1:6" x14ac:dyDescent="0.2">
      <c r="A177" s="455"/>
      <c r="B177" s="455"/>
      <c r="C177" s="455"/>
      <c r="D177" s="455"/>
      <c r="E177" s="455"/>
      <c r="F177" s="455"/>
    </row>
    <row r="178" spans="1:6" x14ac:dyDescent="0.2">
      <c r="A178" s="455"/>
      <c r="B178" s="455"/>
      <c r="C178" s="455"/>
      <c r="D178" s="455"/>
      <c r="E178" s="455"/>
      <c r="F178" s="455"/>
    </row>
    <row r="179" spans="1:6" x14ac:dyDescent="0.2">
      <c r="A179" s="455"/>
      <c r="B179" s="455"/>
      <c r="C179" s="455"/>
      <c r="D179" s="455"/>
      <c r="E179" s="455"/>
      <c r="F179" s="455"/>
    </row>
    <row r="180" spans="1:6" x14ac:dyDescent="0.2">
      <c r="A180" s="455"/>
      <c r="B180" s="455"/>
      <c r="C180" s="455"/>
      <c r="D180" s="455"/>
      <c r="E180" s="455"/>
      <c r="F180" s="455"/>
    </row>
    <row r="181" spans="1:6" x14ac:dyDescent="0.2">
      <c r="A181" s="455"/>
      <c r="B181" s="455"/>
      <c r="C181" s="455"/>
      <c r="D181" s="455"/>
      <c r="E181" s="455"/>
      <c r="F181" s="455"/>
    </row>
    <row r="182" spans="1:6" x14ac:dyDescent="0.2">
      <c r="A182" s="455"/>
      <c r="B182" s="455"/>
      <c r="C182" s="455"/>
      <c r="D182" s="455"/>
      <c r="E182" s="455"/>
      <c r="F182" s="455"/>
    </row>
    <row r="183" spans="1:6" x14ac:dyDescent="0.2">
      <c r="A183" s="455"/>
      <c r="B183" s="455"/>
      <c r="C183" s="455"/>
      <c r="D183" s="455"/>
      <c r="E183" s="455"/>
      <c r="F183" s="455"/>
    </row>
    <row r="184" spans="1:6" x14ac:dyDescent="0.2">
      <c r="A184" s="455"/>
      <c r="B184" s="455"/>
      <c r="C184" s="455"/>
      <c r="D184" s="455"/>
      <c r="E184" s="455"/>
      <c r="F184" s="455"/>
    </row>
    <row r="185" spans="1:6" x14ac:dyDescent="0.2">
      <c r="A185" s="455"/>
      <c r="B185" s="455"/>
      <c r="C185" s="455"/>
      <c r="D185" s="455"/>
      <c r="E185" s="455"/>
      <c r="F185" s="455"/>
    </row>
    <row r="186" spans="1:6" x14ac:dyDescent="0.2">
      <c r="A186" s="455"/>
      <c r="B186" s="455"/>
      <c r="C186" s="455"/>
      <c r="D186" s="455"/>
      <c r="E186" s="455"/>
      <c r="F186" s="455"/>
    </row>
    <row r="187" spans="1:6" x14ac:dyDescent="0.2">
      <c r="A187" s="455"/>
      <c r="B187" s="455"/>
      <c r="C187" s="455"/>
      <c r="D187" s="455"/>
      <c r="E187" s="455"/>
      <c r="F187" s="455"/>
    </row>
    <row r="188" spans="1:6" x14ac:dyDescent="0.2">
      <c r="A188" s="455"/>
      <c r="B188" s="455"/>
      <c r="C188" s="455"/>
      <c r="D188" s="455"/>
      <c r="E188" s="455"/>
      <c r="F188" s="455"/>
    </row>
    <row r="189" spans="1:6" x14ac:dyDescent="0.2">
      <c r="A189" s="455"/>
      <c r="B189" s="455"/>
      <c r="C189" s="455"/>
      <c r="D189" s="455"/>
      <c r="E189" s="455"/>
      <c r="F189" s="455"/>
    </row>
    <row r="190" spans="1:6" x14ac:dyDescent="0.2">
      <c r="A190" s="455"/>
      <c r="B190" s="455"/>
      <c r="C190" s="455"/>
      <c r="D190" s="455"/>
      <c r="E190" s="455"/>
      <c r="F190" s="455"/>
    </row>
    <row r="191" spans="1:6" x14ac:dyDescent="0.2">
      <c r="A191" s="455"/>
      <c r="B191" s="455"/>
      <c r="C191" s="455"/>
      <c r="D191" s="455"/>
      <c r="E191" s="455"/>
      <c r="F191" s="455"/>
    </row>
    <row r="192" spans="1:6" x14ac:dyDescent="0.2">
      <c r="A192" s="455"/>
      <c r="B192" s="455"/>
      <c r="C192" s="455"/>
      <c r="D192" s="455"/>
      <c r="E192" s="455"/>
      <c r="F192" s="455"/>
    </row>
    <row r="193" spans="1:6" x14ac:dyDescent="0.2">
      <c r="A193" s="455"/>
      <c r="B193" s="455"/>
      <c r="C193" s="455"/>
      <c r="D193" s="455"/>
      <c r="E193" s="455"/>
      <c r="F193" s="455"/>
    </row>
    <row r="194" spans="1:6" x14ac:dyDescent="0.2">
      <c r="A194" s="455"/>
      <c r="B194" s="455"/>
      <c r="C194" s="455"/>
      <c r="D194" s="455"/>
      <c r="E194" s="455"/>
      <c r="F194" s="455"/>
    </row>
    <row r="195" spans="1:6" x14ac:dyDescent="0.2">
      <c r="A195" s="455"/>
      <c r="B195" s="455"/>
      <c r="C195" s="455"/>
      <c r="D195" s="455"/>
      <c r="E195" s="455"/>
      <c r="F195" s="455"/>
    </row>
    <row r="196" spans="1:6" x14ac:dyDescent="0.2">
      <c r="A196" s="455"/>
      <c r="B196" s="455"/>
      <c r="C196" s="455"/>
      <c r="D196" s="455"/>
      <c r="E196" s="455"/>
      <c r="F196" s="455"/>
    </row>
    <row r="197" spans="1:6" x14ac:dyDescent="0.2">
      <c r="A197" s="455"/>
      <c r="B197" s="455"/>
      <c r="C197" s="455"/>
      <c r="D197" s="455"/>
      <c r="E197" s="455"/>
      <c r="F197" s="455"/>
    </row>
    <row r="198" spans="1:6" x14ac:dyDescent="0.2">
      <c r="A198" s="455"/>
      <c r="B198" s="455"/>
      <c r="C198" s="455"/>
      <c r="D198" s="455"/>
      <c r="E198" s="455"/>
      <c r="F198" s="455"/>
    </row>
    <row r="199" spans="1:6" x14ac:dyDescent="0.2">
      <c r="A199" s="455"/>
      <c r="B199" s="455"/>
      <c r="C199" s="455"/>
      <c r="D199" s="455"/>
      <c r="E199" s="455"/>
      <c r="F199" s="455"/>
    </row>
    <row r="200" spans="1:6" x14ac:dyDescent="0.2">
      <c r="A200" s="455"/>
      <c r="B200" s="455"/>
      <c r="C200" s="455"/>
      <c r="D200" s="455"/>
      <c r="E200" s="455"/>
      <c r="F200" s="455"/>
    </row>
    <row r="201" spans="1:6" x14ac:dyDescent="0.2">
      <c r="A201" s="455"/>
      <c r="B201" s="455"/>
      <c r="C201" s="455"/>
      <c r="D201" s="455"/>
      <c r="E201" s="455"/>
      <c r="F201" s="455"/>
    </row>
    <row r="202" spans="1:6" x14ac:dyDescent="0.2">
      <c r="A202" s="455"/>
      <c r="B202" s="455"/>
      <c r="C202" s="455"/>
      <c r="D202" s="455"/>
      <c r="E202" s="455"/>
      <c r="F202" s="455"/>
    </row>
    <row r="203" spans="1:6" x14ac:dyDescent="0.2">
      <c r="A203" s="455"/>
      <c r="B203" s="455"/>
      <c r="C203" s="455"/>
      <c r="D203" s="455"/>
      <c r="E203" s="455"/>
      <c r="F203" s="455"/>
    </row>
    <row r="204" spans="1:6" x14ac:dyDescent="0.2">
      <c r="A204" s="455"/>
      <c r="B204" s="455"/>
      <c r="C204" s="455"/>
      <c r="D204" s="455"/>
      <c r="E204" s="455"/>
      <c r="F204" s="455"/>
    </row>
    <row r="205" spans="1:6" x14ac:dyDescent="0.2">
      <c r="A205" s="455"/>
      <c r="B205" s="455"/>
      <c r="C205" s="455"/>
      <c r="D205" s="455"/>
      <c r="E205" s="455"/>
      <c r="F205" s="455"/>
    </row>
    <row r="206" spans="1:6" x14ac:dyDescent="0.2">
      <c r="A206" s="455"/>
      <c r="B206" s="455"/>
      <c r="C206" s="455"/>
      <c r="D206" s="455"/>
      <c r="E206" s="455"/>
      <c r="F206" s="455"/>
    </row>
    <row r="207" spans="1:6" x14ac:dyDescent="0.2">
      <c r="A207" s="455"/>
      <c r="B207" s="455"/>
      <c r="C207" s="455"/>
      <c r="D207" s="455"/>
      <c r="E207" s="455"/>
      <c r="F207" s="455"/>
    </row>
    <row r="208" spans="1:6" x14ac:dyDescent="0.2">
      <c r="A208" s="455"/>
      <c r="B208" s="455"/>
      <c r="C208" s="455"/>
      <c r="D208" s="455"/>
      <c r="E208" s="455"/>
      <c r="F208" s="455"/>
    </row>
    <row r="209" spans="1:6" x14ac:dyDescent="0.2">
      <c r="A209" s="455"/>
      <c r="B209" s="455"/>
      <c r="C209" s="455"/>
      <c r="D209" s="455"/>
      <c r="E209" s="455"/>
      <c r="F209" s="455"/>
    </row>
    <row r="210" spans="1:6" x14ac:dyDescent="0.2">
      <c r="A210" s="455"/>
      <c r="B210" s="455"/>
      <c r="C210" s="455"/>
      <c r="D210" s="455"/>
      <c r="E210" s="455"/>
      <c r="F210" s="455"/>
    </row>
    <row r="211" spans="1:6" x14ac:dyDescent="0.2">
      <c r="A211" s="455"/>
      <c r="B211" s="455"/>
      <c r="C211" s="455"/>
      <c r="D211" s="455"/>
      <c r="E211" s="455"/>
      <c r="F211" s="455"/>
    </row>
    <row r="212" spans="1:6" x14ac:dyDescent="0.2">
      <c r="A212" s="455"/>
      <c r="B212" s="455"/>
      <c r="C212" s="455"/>
      <c r="D212" s="455"/>
      <c r="E212" s="455"/>
      <c r="F212" s="455"/>
    </row>
    <row r="213" spans="1:6" x14ac:dyDescent="0.2">
      <c r="A213" s="455"/>
      <c r="B213" s="455"/>
      <c r="C213" s="455"/>
      <c r="D213" s="455"/>
      <c r="E213" s="455"/>
      <c r="F213" s="455"/>
    </row>
    <row r="214" spans="1:6" x14ac:dyDescent="0.2">
      <c r="A214" s="455"/>
      <c r="B214" s="455"/>
      <c r="C214" s="455"/>
      <c r="D214" s="455"/>
      <c r="E214" s="455"/>
      <c r="F214" s="455"/>
    </row>
    <row r="215" spans="1:6" x14ac:dyDescent="0.2">
      <c r="A215" s="455"/>
      <c r="B215" s="455"/>
      <c r="C215" s="455"/>
      <c r="D215" s="455"/>
      <c r="E215" s="455"/>
      <c r="F215" s="455"/>
    </row>
    <row r="216" spans="1:6" x14ac:dyDescent="0.2">
      <c r="A216" s="455"/>
      <c r="B216" s="455"/>
      <c r="C216" s="455"/>
      <c r="D216" s="455"/>
      <c r="E216" s="455"/>
      <c r="F216" s="455"/>
    </row>
    <row r="217" spans="1:6" x14ac:dyDescent="0.2">
      <c r="A217" s="455"/>
      <c r="B217" s="455"/>
      <c r="C217" s="455"/>
      <c r="D217" s="455"/>
      <c r="E217" s="455"/>
      <c r="F217" s="455"/>
    </row>
    <row r="218" spans="1:6" x14ac:dyDescent="0.2">
      <c r="A218" s="455"/>
      <c r="B218" s="455"/>
      <c r="C218" s="455"/>
      <c r="D218" s="455"/>
      <c r="E218" s="455"/>
      <c r="F218" s="455"/>
    </row>
    <row r="219" spans="1:6" x14ac:dyDescent="0.2">
      <c r="A219" s="455"/>
      <c r="B219" s="455"/>
      <c r="C219" s="455"/>
      <c r="D219" s="455"/>
      <c r="E219" s="455"/>
      <c r="F219" s="455"/>
    </row>
    <row r="220" spans="1:6" x14ac:dyDescent="0.2">
      <c r="A220" s="455"/>
      <c r="B220" s="455"/>
      <c r="C220" s="455"/>
      <c r="D220" s="455"/>
      <c r="E220" s="455"/>
      <c r="F220" s="455"/>
    </row>
    <row r="221" spans="1:6" x14ac:dyDescent="0.2">
      <c r="A221" s="455"/>
      <c r="B221" s="455"/>
      <c r="C221" s="455"/>
      <c r="D221" s="455"/>
      <c r="E221" s="455"/>
      <c r="F221" s="455"/>
    </row>
    <row r="222" spans="1:6" x14ac:dyDescent="0.2">
      <c r="A222" s="455"/>
      <c r="B222" s="455"/>
      <c r="C222" s="455"/>
      <c r="D222" s="455"/>
      <c r="E222" s="455"/>
      <c r="F222" s="455"/>
    </row>
    <row r="223" spans="1:6" x14ac:dyDescent="0.2">
      <c r="A223" s="455"/>
      <c r="B223" s="455"/>
      <c r="C223" s="455"/>
      <c r="D223" s="455"/>
      <c r="E223" s="455"/>
      <c r="F223" s="455"/>
    </row>
    <row r="224" spans="1:6" x14ac:dyDescent="0.2">
      <c r="A224" s="455"/>
      <c r="B224" s="455"/>
      <c r="C224" s="455"/>
      <c r="D224" s="455"/>
      <c r="E224" s="455"/>
      <c r="F224" s="455"/>
    </row>
    <row r="225" spans="1:6" x14ac:dyDescent="0.2">
      <c r="A225" s="455"/>
      <c r="B225" s="455"/>
      <c r="C225" s="455"/>
      <c r="D225" s="455"/>
      <c r="E225" s="455"/>
      <c r="F225" s="455"/>
    </row>
    <row r="226" spans="1:6" x14ac:dyDescent="0.2">
      <c r="A226" s="455"/>
      <c r="B226" s="455"/>
      <c r="C226" s="455"/>
      <c r="D226" s="455"/>
      <c r="E226" s="455"/>
      <c r="F226" s="455"/>
    </row>
    <row r="227" spans="1:6" x14ac:dyDescent="0.2">
      <c r="A227" s="455"/>
      <c r="B227" s="455"/>
      <c r="C227" s="455"/>
      <c r="D227" s="455"/>
      <c r="E227" s="455"/>
      <c r="F227" s="455"/>
    </row>
    <row r="228" spans="1:6" x14ac:dyDescent="0.2">
      <c r="A228" s="455"/>
      <c r="B228" s="455"/>
      <c r="C228" s="455"/>
      <c r="D228" s="455"/>
      <c r="E228" s="455"/>
      <c r="F228" s="455"/>
    </row>
    <row r="229" spans="1:6" x14ac:dyDescent="0.2">
      <c r="A229" s="455"/>
      <c r="B229" s="455"/>
      <c r="C229" s="455"/>
      <c r="D229" s="455"/>
      <c r="E229" s="455"/>
      <c r="F229" s="455"/>
    </row>
    <row r="230" spans="1:6" x14ac:dyDescent="0.2">
      <c r="A230" s="455"/>
      <c r="B230" s="455"/>
      <c r="C230" s="455"/>
      <c r="D230" s="455"/>
      <c r="E230" s="455"/>
      <c r="F230" s="455"/>
    </row>
    <row r="231" spans="1:6" x14ac:dyDescent="0.2">
      <c r="A231" s="455"/>
      <c r="B231" s="455"/>
      <c r="C231" s="455"/>
      <c r="D231" s="455"/>
      <c r="E231" s="455"/>
      <c r="F231" s="455"/>
    </row>
    <row r="232" spans="1:6" x14ac:dyDescent="0.2">
      <c r="A232" s="455"/>
      <c r="B232" s="455"/>
      <c r="C232" s="455"/>
      <c r="D232" s="455"/>
      <c r="E232" s="455"/>
      <c r="F232" s="455"/>
    </row>
    <row r="233" spans="1:6" x14ac:dyDescent="0.2">
      <c r="A233" s="455"/>
      <c r="B233" s="455"/>
      <c r="C233" s="455"/>
      <c r="D233" s="455"/>
      <c r="E233" s="455"/>
      <c r="F233" s="455"/>
    </row>
    <row r="234" spans="1:6" x14ac:dyDescent="0.2">
      <c r="A234" s="455"/>
      <c r="B234" s="455"/>
      <c r="C234" s="455"/>
      <c r="D234" s="455"/>
      <c r="E234" s="455"/>
      <c r="F234" s="455"/>
    </row>
    <row r="235" spans="1:6" x14ac:dyDescent="0.2">
      <c r="A235" s="455"/>
      <c r="B235" s="455"/>
      <c r="C235" s="455"/>
      <c r="D235" s="455"/>
      <c r="E235" s="455"/>
      <c r="F235" s="455"/>
    </row>
    <row r="236" spans="1:6" x14ac:dyDescent="0.2">
      <c r="A236" s="455"/>
      <c r="B236" s="455"/>
      <c r="C236" s="455"/>
      <c r="D236" s="455"/>
      <c r="E236" s="455"/>
      <c r="F236" s="455"/>
    </row>
    <row r="237" spans="1:6" x14ac:dyDescent="0.2">
      <c r="A237" s="455"/>
      <c r="B237" s="455"/>
      <c r="C237" s="455"/>
      <c r="D237" s="455"/>
      <c r="E237" s="455"/>
      <c r="F237" s="455"/>
    </row>
    <row r="238" spans="1:6" x14ac:dyDescent="0.2">
      <c r="A238" s="455"/>
      <c r="B238" s="455"/>
      <c r="C238" s="455"/>
      <c r="D238" s="455"/>
      <c r="E238" s="455"/>
      <c r="F238" s="455"/>
    </row>
    <row r="239" spans="1:6" x14ac:dyDescent="0.2">
      <c r="A239" s="455"/>
      <c r="B239" s="455"/>
      <c r="C239" s="455"/>
      <c r="D239" s="455"/>
      <c r="E239" s="455"/>
      <c r="F239" s="455"/>
    </row>
    <row r="240" spans="1:6" x14ac:dyDescent="0.2">
      <c r="A240" s="455"/>
      <c r="B240" s="455"/>
      <c r="C240" s="455"/>
      <c r="D240" s="455"/>
      <c r="E240" s="455"/>
      <c r="F240" s="455"/>
    </row>
    <row r="241" spans="1:6" x14ac:dyDescent="0.2">
      <c r="A241" s="455"/>
      <c r="B241" s="455"/>
      <c r="C241" s="455"/>
      <c r="D241" s="455"/>
      <c r="E241" s="455"/>
      <c r="F241" s="455"/>
    </row>
    <row r="242" spans="1:6" x14ac:dyDescent="0.2">
      <c r="A242" s="455"/>
      <c r="B242" s="455"/>
      <c r="C242" s="455"/>
      <c r="D242" s="455"/>
      <c r="E242" s="455"/>
      <c r="F242" s="455"/>
    </row>
    <row r="243" spans="1:6" x14ac:dyDescent="0.2">
      <c r="A243" s="455"/>
      <c r="B243" s="455"/>
      <c r="C243" s="455"/>
      <c r="D243" s="455"/>
      <c r="E243" s="455"/>
      <c r="F243" s="455"/>
    </row>
    <row r="244" spans="1:6" x14ac:dyDescent="0.2">
      <c r="A244" s="455"/>
      <c r="B244" s="455"/>
      <c r="C244" s="455"/>
      <c r="D244" s="455"/>
      <c r="E244" s="455"/>
      <c r="F244" s="455"/>
    </row>
    <row r="245" spans="1:6" x14ac:dyDescent="0.2">
      <c r="A245" s="455"/>
      <c r="B245" s="455"/>
      <c r="C245" s="455"/>
      <c r="D245" s="455"/>
      <c r="E245" s="455"/>
      <c r="F245" s="455"/>
    </row>
    <row r="246" spans="1:6" x14ac:dyDescent="0.2">
      <c r="A246" s="455"/>
      <c r="B246" s="455"/>
      <c r="C246" s="455"/>
      <c r="D246" s="455"/>
      <c r="E246" s="455"/>
      <c r="F246" s="455"/>
    </row>
    <row r="247" spans="1:6" x14ac:dyDescent="0.2">
      <c r="A247" s="455"/>
      <c r="B247" s="455"/>
      <c r="C247" s="455"/>
      <c r="D247" s="455"/>
      <c r="E247" s="455"/>
      <c r="F247" s="455"/>
    </row>
    <row r="248" spans="1:6" x14ac:dyDescent="0.2">
      <c r="A248" s="455"/>
      <c r="B248" s="455"/>
      <c r="C248" s="455"/>
      <c r="D248" s="455"/>
      <c r="E248" s="455"/>
      <c r="F248" s="455"/>
    </row>
    <row r="249" spans="1:6" x14ac:dyDescent="0.2">
      <c r="A249" s="455"/>
      <c r="B249" s="455"/>
      <c r="C249" s="455"/>
      <c r="D249" s="455"/>
      <c r="E249" s="455"/>
      <c r="F249" s="455"/>
    </row>
    <row r="250" spans="1:6" x14ac:dyDescent="0.2">
      <c r="A250" s="455"/>
      <c r="B250" s="455"/>
      <c r="C250" s="455"/>
      <c r="D250" s="455"/>
      <c r="E250" s="455"/>
      <c r="F250" s="455"/>
    </row>
    <row r="251" spans="1:6" x14ac:dyDescent="0.2">
      <c r="A251" s="455"/>
      <c r="B251" s="455"/>
      <c r="C251" s="455"/>
      <c r="D251" s="455"/>
      <c r="E251" s="455"/>
      <c r="F251" s="455"/>
    </row>
    <row r="252" spans="1:6" x14ac:dyDescent="0.2">
      <c r="A252" s="455"/>
      <c r="B252" s="455"/>
      <c r="C252" s="455"/>
      <c r="D252" s="455"/>
      <c r="E252" s="455"/>
      <c r="F252" s="455"/>
    </row>
    <row r="253" spans="1:6" x14ac:dyDescent="0.2">
      <c r="A253" s="455"/>
      <c r="B253" s="455"/>
      <c r="C253" s="455"/>
      <c r="D253" s="455"/>
      <c r="E253" s="455"/>
      <c r="F253" s="455"/>
    </row>
    <row r="254" spans="1:6" x14ac:dyDescent="0.2">
      <c r="A254" s="455"/>
      <c r="B254" s="455"/>
      <c r="C254" s="455"/>
      <c r="D254" s="455"/>
      <c r="E254" s="455"/>
      <c r="F254" s="455"/>
    </row>
    <row r="255" spans="1:6" x14ac:dyDescent="0.2">
      <c r="A255" s="455"/>
      <c r="B255" s="455"/>
      <c r="C255" s="455"/>
      <c r="D255" s="455"/>
      <c r="E255" s="455"/>
      <c r="F255" s="455"/>
    </row>
    <row r="256" spans="1:6" x14ac:dyDescent="0.2">
      <c r="A256" s="455"/>
      <c r="B256" s="455"/>
      <c r="C256" s="455"/>
      <c r="D256" s="455"/>
      <c r="E256" s="455"/>
      <c r="F256" s="455"/>
    </row>
    <row r="257" spans="1:6" x14ac:dyDescent="0.2">
      <c r="A257" s="455"/>
      <c r="B257" s="455"/>
      <c r="C257" s="455"/>
      <c r="D257" s="455"/>
      <c r="E257" s="455"/>
      <c r="F257" s="455"/>
    </row>
    <row r="258" spans="1:6" x14ac:dyDescent="0.2">
      <c r="A258" s="455"/>
      <c r="B258" s="455"/>
      <c r="C258" s="455"/>
      <c r="D258" s="455"/>
      <c r="E258" s="455"/>
      <c r="F258" s="455"/>
    </row>
    <row r="259" spans="1:6" x14ac:dyDescent="0.2">
      <c r="A259" s="455"/>
      <c r="B259" s="455"/>
      <c r="C259" s="455"/>
      <c r="D259" s="455"/>
      <c r="E259" s="455"/>
      <c r="F259" s="455"/>
    </row>
    <row r="260" spans="1:6" x14ac:dyDescent="0.2">
      <c r="A260" s="455"/>
      <c r="B260" s="455"/>
      <c r="C260" s="455"/>
      <c r="D260" s="455"/>
      <c r="E260" s="455"/>
      <c r="F260" s="455"/>
    </row>
    <row r="261" spans="1:6" x14ac:dyDescent="0.2">
      <c r="A261" s="455"/>
      <c r="B261" s="455"/>
      <c r="C261" s="455"/>
      <c r="D261" s="455"/>
      <c r="E261" s="455"/>
      <c r="F261" s="455"/>
    </row>
    <row r="262" spans="1:6" x14ac:dyDescent="0.2">
      <c r="A262" s="455"/>
      <c r="B262" s="455"/>
      <c r="C262" s="455"/>
      <c r="D262" s="455"/>
      <c r="E262" s="455"/>
      <c r="F262" s="455"/>
    </row>
    <row r="263" spans="1:6" x14ac:dyDescent="0.2">
      <c r="A263" s="455"/>
      <c r="B263" s="455"/>
      <c r="C263" s="455"/>
      <c r="D263" s="455"/>
      <c r="E263" s="455"/>
      <c r="F263" s="455"/>
    </row>
    <row r="264" spans="1:6" x14ac:dyDescent="0.2">
      <c r="A264" s="455"/>
      <c r="B264" s="455"/>
      <c r="C264" s="455"/>
      <c r="D264" s="455"/>
      <c r="E264" s="455"/>
      <c r="F264" s="455"/>
    </row>
    <row r="265" spans="1:6" x14ac:dyDescent="0.2">
      <c r="A265" s="455"/>
      <c r="B265" s="455"/>
      <c r="C265" s="455"/>
      <c r="D265" s="455"/>
      <c r="E265" s="455"/>
      <c r="F265" s="455"/>
    </row>
    <row r="266" spans="1:6" x14ac:dyDescent="0.2">
      <c r="A266" s="455"/>
      <c r="B266" s="455"/>
      <c r="C266" s="455"/>
      <c r="D266" s="455"/>
      <c r="E266" s="455"/>
      <c r="F266" s="455"/>
    </row>
    <row r="267" spans="1:6" x14ac:dyDescent="0.2">
      <c r="A267" s="455"/>
      <c r="B267" s="455"/>
      <c r="C267" s="455"/>
      <c r="D267" s="455"/>
      <c r="E267" s="455"/>
      <c r="F267" s="455"/>
    </row>
    <row r="268" spans="1:6" x14ac:dyDescent="0.2">
      <c r="A268" s="455"/>
      <c r="B268" s="455"/>
      <c r="C268" s="455"/>
      <c r="D268" s="455"/>
      <c r="E268" s="455"/>
      <c r="F268" s="455"/>
    </row>
    <row r="269" spans="1:6" x14ac:dyDescent="0.2">
      <c r="A269" s="455"/>
      <c r="B269" s="455"/>
      <c r="C269" s="455"/>
      <c r="D269" s="455"/>
      <c r="E269" s="455"/>
      <c r="F269" s="455"/>
    </row>
    <row r="270" spans="1:6" x14ac:dyDescent="0.2">
      <c r="A270" s="455"/>
      <c r="B270" s="455"/>
      <c r="C270" s="455"/>
      <c r="D270" s="455"/>
      <c r="E270" s="455"/>
      <c r="F270" s="455"/>
    </row>
    <row r="271" spans="1:6" x14ac:dyDescent="0.2">
      <c r="A271" s="455"/>
      <c r="B271" s="455"/>
      <c r="C271" s="455"/>
      <c r="D271" s="455"/>
      <c r="E271" s="455"/>
      <c r="F271" s="455"/>
    </row>
    <row r="272" spans="1:6" x14ac:dyDescent="0.2">
      <c r="A272" s="455"/>
      <c r="B272" s="455"/>
      <c r="C272" s="455"/>
      <c r="D272" s="455"/>
      <c r="E272" s="455"/>
      <c r="F272" s="455"/>
    </row>
    <row r="273" spans="1:6" x14ac:dyDescent="0.2">
      <c r="A273" s="455"/>
      <c r="B273" s="455"/>
      <c r="C273" s="455"/>
      <c r="D273" s="455"/>
      <c r="E273" s="455"/>
      <c r="F273" s="455"/>
    </row>
    <row r="274" spans="1:6" x14ac:dyDescent="0.2">
      <c r="A274" s="455"/>
      <c r="B274" s="455"/>
      <c r="C274" s="455"/>
      <c r="D274" s="455"/>
      <c r="E274" s="455"/>
      <c r="F274" s="455"/>
    </row>
    <row r="275" spans="1:6" x14ac:dyDescent="0.2">
      <c r="A275" s="455"/>
      <c r="B275" s="455"/>
      <c r="C275" s="455"/>
      <c r="D275" s="455"/>
      <c r="E275" s="455"/>
      <c r="F275" s="455"/>
    </row>
    <row r="276" spans="1:6" x14ac:dyDescent="0.2">
      <c r="A276" s="455"/>
      <c r="B276" s="455"/>
      <c r="C276" s="455"/>
      <c r="D276" s="455"/>
      <c r="E276" s="455"/>
      <c r="F276" s="455"/>
    </row>
    <row r="277" spans="1:6" x14ac:dyDescent="0.2">
      <c r="A277" s="455"/>
      <c r="B277" s="455"/>
      <c r="C277" s="455"/>
      <c r="D277" s="455"/>
      <c r="E277" s="455"/>
      <c r="F277" s="455"/>
    </row>
    <row r="278" spans="1:6" x14ac:dyDescent="0.2">
      <c r="A278" s="455"/>
      <c r="B278" s="455"/>
      <c r="C278" s="455"/>
      <c r="D278" s="455"/>
      <c r="E278" s="455"/>
      <c r="F278" s="455"/>
    </row>
    <row r="279" spans="1:6" x14ac:dyDescent="0.2">
      <c r="A279" s="455"/>
      <c r="B279" s="455"/>
      <c r="C279" s="455"/>
      <c r="D279" s="455"/>
      <c r="E279" s="455"/>
      <c r="F279" s="455"/>
    </row>
    <row r="280" spans="1:6" x14ac:dyDescent="0.2">
      <c r="A280" s="455"/>
      <c r="B280" s="455"/>
      <c r="C280" s="455"/>
      <c r="D280" s="455"/>
      <c r="E280" s="455"/>
      <c r="F280" s="455"/>
    </row>
    <row r="281" spans="1:6" x14ac:dyDescent="0.2">
      <c r="A281" s="455"/>
      <c r="B281" s="455"/>
      <c r="C281" s="455"/>
      <c r="D281" s="455"/>
      <c r="E281" s="455"/>
      <c r="F281" s="455"/>
    </row>
    <row r="282" spans="1:6" x14ac:dyDescent="0.2">
      <c r="A282" s="455"/>
      <c r="B282" s="455"/>
      <c r="C282" s="455"/>
      <c r="D282" s="455"/>
      <c r="E282" s="455"/>
      <c r="F282" s="455"/>
    </row>
    <row r="283" spans="1:6" x14ac:dyDescent="0.2">
      <c r="A283" s="455"/>
      <c r="B283" s="455"/>
      <c r="C283" s="455"/>
      <c r="D283" s="455"/>
      <c r="E283" s="455"/>
      <c r="F283" s="455"/>
    </row>
    <row r="284" spans="1:6" x14ac:dyDescent="0.2">
      <c r="A284" s="455"/>
      <c r="B284" s="455"/>
      <c r="C284" s="455"/>
      <c r="D284" s="455"/>
      <c r="E284" s="455"/>
      <c r="F284" s="455"/>
    </row>
    <row r="285" spans="1:6" x14ac:dyDescent="0.2">
      <c r="A285" s="455"/>
      <c r="B285" s="455"/>
      <c r="C285" s="455"/>
      <c r="D285" s="455"/>
      <c r="E285" s="455"/>
      <c r="F285" s="455"/>
    </row>
    <row r="286" spans="1:6" x14ac:dyDescent="0.2">
      <c r="A286" s="455"/>
      <c r="B286" s="455"/>
      <c r="C286" s="455"/>
      <c r="D286" s="455"/>
      <c r="E286" s="455"/>
      <c r="F286" s="455"/>
    </row>
    <row r="287" spans="1:6" x14ac:dyDescent="0.2">
      <c r="A287" s="455"/>
      <c r="B287" s="455"/>
      <c r="C287" s="455"/>
      <c r="D287" s="455"/>
      <c r="E287" s="455"/>
      <c r="F287" s="455"/>
    </row>
    <row r="288" spans="1:6" x14ac:dyDescent="0.2">
      <c r="A288" s="455"/>
      <c r="B288" s="455"/>
      <c r="C288" s="455"/>
      <c r="D288" s="455"/>
      <c r="E288" s="455"/>
      <c r="F288" s="455"/>
    </row>
    <row r="289" spans="1:6" x14ac:dyDescent="0.2">
      <c r="A289" s="455"/>
      <c r="B289" s="455"/>
      <c r="C289" s="455"/>
      <c r="D289" s="455"/>
      <c r="E289" s="455"/>
      <c r="F289" s="455"/>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4" customWidth="1"/>
    <col min="2" max="2" width="78.75" style="464" customWidth="1"/>
    <col min="3" max="5" width="10.25" style="464"/>
    <col min="6" max="6" width="4.25" style="464" customWidth="1"/>
    <col min="7" max="256" width="10.25" style="464"/>
    <col min="257" max="257" width="1.25" style="464" customWidth="1"/>
    <col min="258" max="258" width="78.75" style="464" customWidth="1"/>
    <col min="259" max="261" width="10.25" style="464"/>
    <col min="262" max="262" width="4.25" style="464" customWidth="1"/>
    <col min="263" max="512" width="10.25" style="464"/>
    <col min="513" max="513" width="1.25" style="464" customWidth="1"/>
    <col min="514" max="514" width="78.75" style="464" customWidth="1"/>
    <col min="515" max="517" width="10.25" style="464"/>
    <col min="518" max="518" width="4.25" style="464" customWidth="1"/>
    <col min="519" max="768" width="10.25" style="464"/>
    <col min="769" max="769" width="1.25" style="464" customWidth="1"/>
    <col min="770" max="770" width="78.75" style="464" customWidth="1"/>
    <col min="771" max="773" width="10.25" style="464"/>
    <col min="774" max="774" width="4.25" style="464" customWidth="1"/>
    <col min="775" max="1024" width="10.25" style="464"/>
    <col min="1025" max="1025" width="1.25" style="464" customWidth="1"/>
    <col min="1026" max="1026" width="78.75" style="464" customWidth="1"/>
    <col min="1027" max="1029" width="10.25" style="464"/>
    <col min="1030" max="1030" width="4.25" style="464" customWidth="1"/>
    <col min="1031" max="1280" width="10.25" style="464"/>
    <col min="1281" max="1281" width="1.25" style="464" customWidth="1"/>
    <col min="1282" max="1282" width="78.75" style="464" customWidth="1"/>
    <col min="1283" max="1285" width="10.25" style="464"/>
    <col min="1286" max="1286" width="4.25" style="464" customWidth="1"/>
    <col min="1287" max="1536" width="10.25" style="464"/>
    <col min="1537" max="1537" width="1.25" style="464" customWidth="1"/>
    <col min="1538" max="1538" width="78.75" style="464" customWidth="1"/>
    <col min="1539" max="1541" width="10.25" style="464"/>
    <col min="1542" max="1542" width="4.25" style="464" customWidth="1"/>
    <col min="1543" max="1792" width="10.25" style="464"/>
    <col min="1793" max="1793" width="1.25" style="464" customWidth="1"/>
    <col min="1794" max="1794" width="78.75" style="464" customWidth="1"/>
    <col min="1795" max="1797" width="10.25" style="464"/>
    <col min="1798" max="1798" width="4.25" style="464" customWidth="1"/>
    <col min="1799" max="2048" width="10.25" style="464"/>
    <col min="2049" max="2049" width="1.25" style="464" customWidth="1"/>
    <col min="2050" max="2050" width="78.75" style="464" customWidth="1"/>
    <col min="2051" max="2053" width="10.25" style="464"/>
    <col min="2054" max="2054" width="4.25" style="464" customWidth="1"/>
    <col min="2055" max="2304" width="10.25" style="464"/>
    <col min="2305" max="2305" width="1.25" style="464" customWidth="1"/>
    <col min="2306" max="2306" width="78.75" style="464" customWidth="1"/>
    <col min="2307" max="2309" width="10.25" style="464"/>
    <col min="2310" max="2310" width="4.25" style="464" customWidth="1"/>
    <col min="2311" max="2560" width="10.25" style="464"/>
    <col min="2561" max="2561" width="1.25" style="464" customWidth="1"/>
    <col min="2562" max="2562" width="78.75" style="464" customWidth="1"/>
    <col min="2563" max="2565" width="10.25" style="464"/>
    <col min="2566" max="2566" width="4.25" style="464" customWidth="1"/>
    <col min="2567" max="2816" width="10.25" style="464"/>
    <col min="2817" max="2817" width="1.25" style="464" customWidth="1"/>
    <col min="2818" max="2818" width="78.75" style="464" customWidth="1"/>
    <col min="2819" max="2821" width="10.25" style="464"/>
    <col min="2822" max="2822" width="4.25" style="464" customWidth="1"/>
    <col min="2823" max="3072" width="10.25" style="464"/>
    <col min="3073" max="3073" width="1.25" style="464" customWidth="1"/>
    <col min="3074" max="3074" width="78.75" style="464" customWidth="1"/>
    <col min="3075" max="3077" width="10.25" style="464"/>
    <col min="3078" max="3078" width="4.25" style="464" customWidth="1"/>
    <col min="3079" max="3328" width="10.25" style="464"/>
    <col min="3329" max="3329" width="1.25" style="464" customWidth="1"/>
    <col min="3330" max="3330" width="78.75" style="464" customWidth="1"/>
    <col min="3331" max="3333" width="10.25" style="464"/>
    <col min="3334" max="3334" width="4.25" style="464" customWidth="1"/>
    <col min="3335" max="3584" width="10.25" style="464"/>
    <col min="3585" max="3585" width="1.25" style="464" customWidth="1"/>
    <col min="3586" max="3586" width="78.75" style="464" customWidth="1"/>
    <col min="3587" max="3589" width="10.25" style="464"/>
    <col min="3590" max="3590" width="4.25" style="464" customWidth="1"/>
    <col min="3591" max="3840" width="10.25" style="464"/>
    <col min="3841" max="3841" width="1.25" style="464" customWidth="1"/>
    <col min="3842" max="3842" width="78.75" style="464" customWidth="1"/>
    <col min="3843" max="3845" width="10.25" style="464"/>
    <col min="3846" max="3846" width="4.25" style="464" customWidth="1"/>
    <col min="3847" max="4096" width="10.25" style="464"/>
    <col min="4097" max="4097" width="1.25" style="464" customWidth="1"/>
    <col min="4098" max="4098" width="78.75" style="464" customWidth="1"/>
    <col min="4099" max="4101" width="10.25" style="464"/>
    <col min="4102" max="4102" width="4.25" style="464" customWidth="1"/>
    <col min="4103" max="4352" width="10.25" style="464"/>
    <col min="4353" max="4353" width="1.25" style="464" customWidth="1"/>
    <col min="4354" max="4354" width="78.75" style="464" customWidth="1"/>
    <col min="4355" max="4357" width="10.25" style="464"/>
    <col min="4358" max="4358" width="4.25" style="464" customWidth="1"/>
    <col min="4359" max="4608" width="10.25" style="464"/>
    <col min="4609" max="4609" width="1.25" style="464" customWidth="1"/>
    <col min="4610" max="4610" width="78.75" style="464" customWidth="1"/>
    <col min="4611" max="4613" width="10.25" style="464"/>
    <col min="4614" max="4614" width="4.25" style="464" customWidth="1"/>
    <col min="4615" max="4864" width="10.25" style="464"/>
    <col min="4865" max="4865" width="1.25" style="464" customWidth="1"/>
    <col min="4866" max="4866" width="78.75" style="464" customWidth="1"/>
    <col min="4867" max="4869" width="10.25" style="464"/>
    <col min="4870" max="4870" width="4.25" style="464" customWidth="1"/>
    <col min="4871" max="5120" width="10.25" style="464"/>
    <col min="5121" max="5121" width="1.25" style="464" customWidth="1"/>
    <col min="5122" max="5122" width="78.75" style="464" customWidth="1"/>
    <col min="5123" max="5125" width="10.25" style="464"/>
    <col min="5126" max="5126" width="4.25" style="464" customWidth="1"/>
    <col min="5127" max="5376" width="10.25" style="464"/>
    <col min="5377" max="5377" width="1.25" style="464" customWidth="1"/>
    <col min="5378" max="5378" width="78.75" style="464" customWidth="1"/>
    <col min="5379" max="5381" width="10.25" style="464"/>
    <col min="5382" max="5382" width="4.25" style="464" customWidth="1"/>
    <col min="5383" max="5632" width="10.25" style="464"/>
    <col min="5633" max="5633" width="1.25" style="464" customWidth="1"/>
    <col min="5634" max="5634" width="78.75" style="464" customWidth="1"/>
    <col min="5635" max="5637" width="10.25" style="464"/>
    <col min="5638" max="5638" width="4.25" style="464" customWidth="1"/>
    <col min="5639" max="5888" width="10.25" style="464"/>
    <col min="5889" max="5889" width="1.25" style="464" customWidth="1"/>
    <col min="5890" max="5890" width="78.75" style="464" customWidth="1"/>
    <col min="5891" max="5893" width="10.25" style="464"/>
    <col min="5894" max="5894" width="4.25" style="464" customWidth="1"/>
    <col min="5895" max="6144" width="10.25" style="464"/>
    <col min="6145" max="6145" width="1.25" style="464" customWidth="1"/>
    <col min="6146" max="6146" width="78.75" style="464" customWidth="1"/>
    <col min="6147" max="6149" width="10.25" style="464"/>
    <col min="6150" max="6150" width="4.25" style="464" customWidth="1"/>
    <col min="6151" max="6400" width="10.25" style="464"/>
    <col min="6401" max="6401" width="1.25" style="464" customWidth="1"/>
    <col min="6402" max="6402" width="78.75" style="464" customWidth="1"/>
    <col min="6403" max="6405" width="10.25" style="464"/>
    <col min="6406" max="6406" width="4.25" style="464" customWidth="1"/>
    <col min="6407" max="6656" width="10.25" style="464"/>
    <col min="6657" max="6657" width="1.25" style="464" customWidth="1"/>
    <col min="6658" max="6658" width="78.75" style="464" customWidth="1"/>
    <col min="6659" max="6661" width="10.25" style="464"/>
    <col min="6662" max="6662" width="4.25" style="464" customWidth="1"/>
    <col min="6663" max="6912" width="10.25" style="464"/>
    <col min="6913" max="6913" width="1.25" style="464" customWidth="1"/>
    <col min="6914" max="6914" width="78.75" style="464" customWidth="1"/>
    <col min="6915" max="6917" width="10.25" style="464"/>
    <col min="6918" max="6918" width="4.25" style="464" customWidth="1"/>
    <col min="6919" max="7168" width="10.25" style="464"/>
    <col min="7169" max="7169" width="1.25" style="464" customWidth="1"/>
    <col min="7170" max="7170" width="78.75" style="464" customWidth="1"/>
    <col min="7171" max="7173" width="10.25" style="464"/>
    <col min="7174" max="7174" width="4.25" style="464" customWidth="1"/>
    <col min="7175" max="7424" width="10.25" style="464"/>
    <col min="7425" max="7425" width="1.25" style="464" customWidth="1"/>
    <col min="7426" max="7426" width="78.75" style="464" customWidth="1"/>
    <col min="7427" max="7429" width="10.25" style="464"/>
    <col min="7430" max="7430" width="4.25" style="464" customWidth="1"/>
    <col min="7431" max="7680" width="10.25" style="464"/>
    <col min="7681" max="7681" width="1.25" style="464" customWidth="1"/>
    <col min="7682" max="7682" width="78.75" style="464" customWidth="1"/>
    <col min="7683" max="7685" width="10.25" style="464"/>
    <col min="7686" max="7686" width="4.25" style="464" customWidth="1"/>
    <col min="7687" max="7936" width="10.25" style="464"/>
    <col min="7937" max="7937" width="1.25" style="464" customWidth="1"/>
    <col min="7938" max="7938" width="78.75" style="464" customWidth="1"/>
    <col min="7939" max="7941" width="10.25" style="464"/>
    <col min="7942" max="7942" width="4.25" style="464" customWidth="1"/>
    <col min="7943" max="8192" width="10.25" style="464"/>
    <col min="8193" max="8193" width="1.25" style="464" customWidth="1"/>
    <col min="8194" max="8194" width="78.75" style="464" customWidth="1"/>
    <col min="8195" max="8197" width="10.25" style="464"/>
    <col min="8198" max="8198" width="4.25" style="464" customWidth="1"/>
    <col min="8199" max="8448" width="10.25" style="464"/>
    <col min="8449" max="8449" width="1.25" style="464" customWidth="1"/>
    <col min="8450" max="8450" width="78.75" style="464" customWidth="1"/>
    <col min="8451" max="8453" width="10.25" style="464"/>
    <col min="8454" max="8454" width="4.25" style="464" customWidth="1"/>
    <col min="8455" max="8704" width="10.25" style="464"/>
    <col min="8705" max="8705" width="1.25" style="464" customWidth="1"/>
    <col min="8706" max="8706" width="78.75" style="464" customWidth="1"/>
    <col min="8707" max="8709" width="10.25" style="464"/>
    <col min="8710" max="8710" width="4.25" style="464" customWidth="1"/>
    <col min="8711" max="8960" width="10.25" style="464"/>
    <col min="8961" max="8961" width="1.25" style="464" customWidth="1"/>
    <col min="8962" max="8962" width="78.75" style="464" customWidth="1"/>
    <col min="8963" max="8965" width="10.25" style="464"/>
    <col min="8966" max="8966" width="4.25" style="464" customWidth="1"/>
    <col min="8967" max="9216" width="10.25" style="464"/>
    <col min="9217" max="9217" width="1.25" style="464" customWidth="1"/>
    <col min="9218" max="9218" width="78.75" style="464" customWidth="1"/>
    <col min="9219" max="9221" width="10.25" style="464"/>
    <col min="9222" max="9222" width="4.25" style="464" customWidth="1"/>
    <col min="9223" max="9472" width="10.25" style="464"/>
    <col min="9473" max="9473" width="1.25" style="464" customWidth="1"/>
    <col min="9474" max="9474" width="78.75" style="464" customWidth="1"/>
    <col min="9475" max="9477" width="10.25" style="464"/>
    <col min="9478" max="9478" width="4.25" style="464" customWidth="1"/>
    <col min="9479" max="9728" width="10.25" style="464"/>
    <col min="9729" max="9729" width="1.25" style="464" customWidth="1"/>
    <col min="9730" max="9730" width="78.75" style="464" customWidth="1"/>
    <col min="9731" max="9733" width="10.25" style="464"/>
    <col min="9734" max="9734" width="4.25" style="464" customWidth="1"/>
    <col min="9735" max="9984" width="10.25" style="464"/>
    <col min="9985" max="9985" width="1.25" style="464" customWidth="1"/>
    <col min="9986" max="9986" width="78.75" style="464" customWidth="1"/>
    <col min="9987" max="9989" width="10.25" style="464"/>
    <col min="9990" max="9990" width="4.25" style="464" customWidth="1"/>
    <col min="9991" max="10240" width="10.25" style="464"/>
    <col min="10241" max="10241" width="1.25" style="464" customWidth="1"/>
    <col min="10242" max="10242" width="78.75" style="464" customWidth="1"/>
    <col min="10243" max="10245" width="10.25" style="464"/>
    <col min="10246" max="10246" width="4.25" style="464" customWidth="1"/>
    <col min="10247" max="10496" width="10.25" style="464"/>
    <col min="10497" max="10497" width="1.25" style="464" customWidth="1"/>
    <col min="10498" max="10498" width="78.75" style="464" customWidth="1"/>
    <col min="10499" max="10501" width="10.25" style="464"/>
    <col min="10502" max="10502" width="4.25" style="464" customWidth="1"/>
    <col min="10503" max="10752" width="10.25" style="464"/>
    <col min="10753" max="10753" width="1.25" style="464" customWidth="1"/>
    <col min="10754" max="10754" width="78.75" style="464" customWidth="1"/>
    <col min="10755" max="10757" width="10.25" style="464"/>
    <col min="10758" max="10758" width="4.25" style="464" customWidth="1"/>
    <col min="10759" max="11008" width="10.25" style="464"/>
    <col min="11009" max="11009" width="1.25" style="464" customWidth="1"/>
    <col min="11010" max="11010" width="78.75" style="464" customWidth="1"/>
    <col min="11011" max="11013" width="10.25" style="464"/>
    <col min="11014" max="11014" width="4.25" style="464" customWidth="1"/>
    <col min="11015" max="11264" width="10.25" style="464"/>
    <col min="11265" max="11265" width="1.25" style="464" customWidth="1"/>
    <col min="11266" max="11266" width="78.75" style="464" customWidth="1"/>
    <col min="11267" max="11269" width="10.25" style="464"/>
    <col min="11270" max="11270" width="4.25" style="464" customWidth="1"/>
    <col min="11271" max="11520" width="10.25" style="464"/>
    <col min="11521" max="11521" width="1.25" style="464" customWidth="1"/>
    <col min="11522" max="11522" width="78.75" style="464" customWidth="1"/>
    <col min="11523" max="11525" width="10.25" style="464"/>
    <col min="11526" max="11526" width="4.25" style="464" customWidth="1"/>
    <col min="11527" max="11776" width="10.25" style="464"/>
    <col min="11777" max="11777" width="1.25" style="464" customWidth="1"/>
    <col min="11778" max="11778" width="78.75" style="464" customWidth="1"/>
    <col min="11779" max="11781" width="10.25" style="464"/>
    <col min="11782" max="11782" width="4.25" style="464" customWidth="1"/>
    <col min="11783" max="12032" width="10.25" style="464"/>
    <col min="12033" max="12033" width="1.25" style="464" customWidth="1"/>
    <col min="12034" max="12034" width="78.75" style="464" customWidth="1"/>
    <col min="12035" max="12037" width="10.25" style="464"/>
    <col min="12038" max="12038" width="4.25" style="464" customWidth="1"/>
    <col min="12039" max="12288" width="10.25" style="464"/>
    <col min="12289" max="12289" width="1.25" style="464" customWidth="1"/>
    <col min="12290" max="12290" width="78.75" style="464" customWidth="1"/>
    <col min="12291" max="12293" width="10.25" style="464"/>
    <col min="12294" max="12294" width="4.25" style="464" customWidth="1"/>
    <col min="12295" max="12544" width="10.25" style="464"/>
    <col min="12545" max="12545" width="1.25" style="464" customWidth="1"/>
    <col min="12546" max="12546" width="78.75" style="464" customWidth="1"/>
    <col min="12547" max="12549" width="10.25" style="464"/>
    <col min="12550" max="12550" width="4.25" style="464" customWidth="1"/>
    <col min="12551" max="12800" width="10.25" style="464"/>
    <col min="12801" max="12801" width="1.25" style="464" customWidth="1"/>
    <col min="12802" max="12802" width="78.75" style="464" customWidth="1"/>
    <col min="12803" max="12805" width="10.25" style="464"/>
    <col min="12806" max="12806" width="4.25" style="464" customWidth="1"/>
    <col min="12807" max="13056" width="10.25" style="464"/>
    <col min="13057" max="13057" width="1.25" style="464" customWidth="1"/>
    <col min="13058" max="13058" width="78.75" style="464" customWidth="1"/>
    <col min="13059" max="13061" width="10.25" style="464"/>
    <col min="13062" max="13062" width="4.25" style="464" customWidth="1"/>
    <col min="13063" max="13312" width="10.25" style="464"/>
    <col min="13313" max="13313" width="1.25" style="464" customWidth="1"/>
    <col min="13314" max="13314" width="78.75" style="464" customWidth="1"/>
    <col min="13315" max="13317" width="10.25" style="464"/>
    <col min="13318" max="13318" width="4.25" style="464" customWidth="1"/>
    <col min="13319" max="13568" width="10.25" style="464"/>
    <col min="13569" max="13569" width="1.25" style="464" customWidth="1"/>
    <col min="13570" max="13570" width="78.75" style="464" customWidth="1"/>
    <col min="13571" max="13573" width="10.25" style="464"/>
    <col min="13574" max="13574" width="4.25" style="464" customWidth="1"/>
    <col min="13575" max="13824" width="10.25" style="464"/>
    <col min="13825" max="13825" width="1.25" style="464" customWidth="1"/>
    <col min="13826" max="13826" width="78.75" style="464" customWidth="1"/>
    <col min="13827" max="13829" width="10.25" style="464"/>
    <col min="13830" max="13830" width="4.25" style="464" customWidth="1"/>
    <col min="13831" max="14080" width="10.25" style="464"/>
    <col min="14081" max="14081" width="1.25" style="464" customWidth="1"/>
    <col min="14082" max="14082" width="78.75" style="464" customWidth="1"/>
    <col min="14083" max="14085" width="10.25" style="464"/>
    <col min="14086" max="14086" width="4.25" style="464" customWidth="1"/>
    <col min="14087" max="14336" width="10.25" style="464"/>
    <col min="14337" max="14337" width="1.25" style="464" customWidth="1"/>
    <col min="14338" max="14338" width="78.75" style="464" customWidth="1"/>
    <col min="14339" max="14341" width="10.25" style="464"/>
    <col min="14342" max="14342" width="4.25" style="464" customWidth="1"/>
    <col min="14343" max="14592" width="10.25" style="464"/>
    <col min="14593" max="14593" width="1.25" style="464" customWidth="1"/>
    <col min="14594" max="14594" width="78.75" style="464" customWidth="1"/>
    <col min="14595" max="14597" width="10.25" style="464"/>
    <col min="14598" max="14598" width="4.25" style="464" customWidth="1"/>
    <col min="14599" max="14848" width="10.25" style="464"/>
    <col min="14849" max="14849" width="1.25" style="464" customWidth="1"/>
    <col min="14850" max="14850" width="78.75" style="464" customWidth="1"/>
    <col min="14851" max="14853" width="10.25" style="464"/>
    <col min="14854" max="14854" width="4.25" style="464" customWidth="1"/>
    <col min="14855" max="15104" width="10.25" style="464"/>
    <col min="15105" max="15105" width="1.25" style="464" customWidth="1"/>
    <col min="15106" max="15106" width="78.75" style="464" customWidth="1"/>
    <col min="15107" max="15109" width="10.25" style="464"/>
    <col min="15110" max="15110" width="4.25" style="464" customWidth="1"/>
    <col min="15111" max="15360" width="10.25" style="464"/>
    <col min="15361" max="15361" width="1.25" style="464" customWidth="1"/>
    <col min="15362" max="15362" width="78.75" style="464" customWidth="1"/>
    <col min="15363" max="15365" width="10.25" style="464"/>
    <col min="15366" max="15366" width="4.25" style="464" customWidth="1"/>
    <col min="15367" max="15616" width="10.25" style="464"/>
    <col min="15617" max="15617" width="1.25" style="464" customWidth="1"/>
    <col min="15618" max="15618" width="78.75" style="464" customWidth="1"/>
    <col min="15619" max="15621" width="10.25" style="464"/>
    <col min="15622" max="15622" width="4.25" style="464" customWidth="1"/>
    <col min="15623" max="15872" width="10.25" style="464"/>
    <col min="15873" max="15873" width="1.25" style="464" customWidth="1"/>
    <col min="15874" max="15874" width="78.75" style="464" customWidth="1"/>
    <col min="15875" max="15877" width="10.25" style="464"/>
    <col min="15878" max="15878" width="4.25" style="464" customWidth="1"/>
    <col min="15879" max="16128" width="10.25" style="464"/>
    <col min="16129" max="16129" width="1.25" style="464" customWidth="1"/>
    <col min="16130" max="16130" width="78.75" style="464" customWidth="1"/>
    <col min="16131" max="16133" width="10.25" style="464"/>
    <col min="16134" max="16134" width="4.25" style="464" customWidth="1"/>
    <col min="16135" max="16384" width="10.25" style="464"/>
  </cols>
  <sheetData>
    <row r="1" spans="1:5" ht="39.75" customHeight="1" x14ac:dyDescent="0.2">
      <c r="A1" s="462"/>
      <c r="B1" s="463" t="s">
        <v>6</v>
      </c>
    </row>
    <row r="2" spans="1:5" ht="25.5" customHeight="1" x14ac:dyDescent="0.2">
      <c r="B2" s="465" t="s">
        <v>422</v>
      </c>
    </row>
    <row r="3" spans="1:5" ht="24.95" customHeight="1" x14ac:dyDescent="0.2">
      <c r="A3" s="466"/>
      <c r="B3" s="467" t="s">
        <v>423</v>
      </c>
    </row>
    <row r="4" spans="1:5" ht="24.75" customHeight="1" x14ac:dyDescent="0.2">
      <c r="A4" s="466"/>
      <c r="B4" s="468"/>
    </row>
    <row r="5" spans="1:5" s="471" customFormat="1" ht="60" x14ac:dyDescent="0.2">
      <c r="A5" s="469"/>
      <c r="B5" s="470" t="s">
        <v>424</v>
      </c>
      <c r="C5" s="469"/>
      <c r="D5" s="469"/>
      <c r="E5" s="469"/>
    </row>
    <row r="6" spans="1:5" s="471" customFormat="1" ht="10.15" customHeight="1" x14ac:dyDescent="0.2">
      <c r="A6" s="469"/>
      <c r="B6" s="470"/>
      <c r="C6" s="469"/>
      <c r="D6" s="469"/>
      <c r="E6" s="469"/>
    </row>
    <row r="7" spans="1:5" ht="96" x14ac:dyDescent="0.2">
      <c r="A7" s="466"/>
      <c r="B7" s="470" t="s">
        <v>425</v>
      </c>
      <c r="C7" s="466"/>
      <c r="D7" s="466"/>
      <c r="E7" s="466"/>
    </row>
    <row r="8" spans="1:5" ht="10.15" customHeight="1" x14ac:dyDescent="0.2">
      <c r="A8" s="466"/>
      <c r="B8" s="466"/>
      <c r="C8" s="466"/>
      <c r="D8" s="466"/>
      <c r="E8" s="466"/>
    </row>
    <row r="9" spans="1:5" ht="204" x14ac:dyDescent="0.2">
      <c r="A9" s="466"/>
      <c r="B9" s="470" t="s">
        <v>426</v>
      </c>
      <c r="C9" s="466"/>
      <c r="D9" s="466"/>
      <c r="E9" s="466"/>
    </row>
    <row r="10" spans="1:5" ht="10.15" customHeight="1" x14ac:dyDescent="0.2">
      <c r="A10" s="466"/>
      <c r="B10" s="472"/>
      <c r="C10" s="466"/>
      <c r="D10" s="466"/>
      <c r="E10" s="466"/>
    </row>
    <row r="11" spans="1:5" ht="36" x14ac:dyDescent="0.2">
      <c r="A11" s="466"/>
      <c r="B11" s="470" t="s">
        <v>427</v>
      </c>
      <c r="C11" s="466"/>
      <c r="D11" s="466"/>
      <c r="E11" s="466"/>
    </row>
    <row r="12" spans="1:5" ht="9" customHeight="1" x14ac:dyDescent="0.2">
      <c r="A12" s="466"/>
      <c r="B12" s="472"/>
      <c r="C12" s="466"/>
      <c r="D12" s="466"/>
      <c r="E12" s="466"/>
    </row>
    <row r="13" spans="1:5" ht="96" x14ac:dyDescent="0.2">
      <c r="A13" s="466"/>
      <c r="B13" s="470" t="s">
        <v>428</v>
      </c>
      <c r="C13" s="466"/>
      <c r="D13" s="466"/>
      <c r="E13" s="466"/>
    </row>
    <row r="14" spans="1:5" ht="9" customHeight="1" x14ac:dyDescent="0.2">
      <c r="A14" s="466"/>
      <c r="B14" s="472"/>
      <c r="C14" s="466"/>
      <c r="D14" s="466"/>
      <c r="E14" s="466"/>
    </row>
    <row r="15" spans="1:5" ht="96" x14ac:dyDescent="0.2">
      <c r="A15" s="466"/>
      <c r="B15" s="470" t="s">
        <v>429</v>
      </c>
      <c r="C15" s="466"/>
      <c r="D15" s="466"/>
      <c r="E15" s="466"/>
    </row>
    <row r="16" spans="1:5" ht="9" customHeight="1" x14ac:dyDescent="0.2">
      <c r="A16" s="466"/>
      <c r="B16" s="472"/>
      <c r="C16" s="466"/>
      <c r="D16" s="466"/>
      <c r="E16" s="466"/>
    </row>
    <row r="17" spans="1:8" ht="120" x14ac:dyDescent="0.2">
      <c r="A17" s="466"/>
      <c r="B17" s="470" t="s">
        <v>430</v>
      </c>
      <c r="C17" s="466"/>
      <c r="D17" s="466"/>
      <c r="E17" s="466"/>
    </row>
    <row r="18" spans="1:8" ht="9" customHeight="1" x14ac:dyDescent="0.2">
      <c r="A18" s="466"/>
      <c r="B18" s="472"/>
      <c r="C18" s="466"/>
      <c r="D18" s="466"/>
      <c r="E18" s="466"/>
    </row>
    <row r="19" spans="1:8" ht="168" x14ac:dyDescent="0.2">
      <c r="A19" s="466"/>
      <c r="B19" s="470" t="s">
        <v>431</v>
      </c>
      <c r="C19" s="466"/>
      <c r="D19" s="466"/>
      <c r="E19" s="466"/>
    </row>
    <row r="20" spans="1:8" ht="9" customHeight="1" x14ac:dyDescent="0.2">
      <c r="A20" s="466"/>
      <c r="B20" s="472"/>
      <c r="C20" s="466"/>
      <c r="D20" s="466"/>
      <c r="E20" s="466"/>
    </row>
    <row r="21" spans="1:8" ht="24" x14ac:dyDescent="0.2">
      <c r="A21" s="466"/>
      <c r="B21" s="470" t="s">
        <v>432</v>
      </c>
      <c r="C21" s="466"/>
      <c r="D21" s="466"/>
      <c r="E21" s="466"/>
    </row>
    <row r="22" spans="1:8" ht="9" customHeight="1" x14ac:dyDescent="0.2">
      <c r="A22" s="466"/>
      <c r="B22" s="472"/>
      <c r="C22" s="466"/>
      <c r="D22" s="466"/>
      <c r="E22" s="466"/>
    </row>
    <row r="23" spans="1:8" ht="96" x14ac:dyDescent="0.2">
      <c r="A23" s="466"/>
      <c r="B23" s="470" t="s">
        <v>433</v>
      </c>
      <c r="C23" s="466"/>
      <c r="D23" s="466"/>
      <c r="E23" s="466"/>
    </row>
    <row r="24" spans="1:8" ht="9" customHeight="1" x14ac:dyDescent="0.2">
      <c r="A24" s="466"/>
      <c r="B24" s="472"/>
      <c r="C24" s="466"/>
      <c r="D24" s="466"/>
      <c r="E24" s="466"/>
    </row>
    <row r="25" spans="1:8" ht="24" x14ac:dyDescent="0.2">
      <c r="A25" s="466"/>
      <c r="B25" s="470" t="s">
        <v>434</v>
      </c>
      <c r="C25" s="466"/>
      <c r="D25" s="466"/>
      <c r="E25" s="466"/>
    </row>
    <row r="26" spans="1:8" ht="24" x14ac:dyDescent="0.2">
      <c r="A26" s="466"/>
      <c r="B26" s="473" t="s">
        <v>435</v>
      </c>
      <c r="C26" s="473"/>
      <c r="D26" s="473"/>
      <c r="E26" s="473"/>
      <c r="F26" s="473"/>
      <c r="G26" s="473"/>
      <c r="H26" s="473"/>
    </row>
    <row r="27" spans="1:8" x14ac:dyDescent="0.2">
      <c r="A27" s="466"/>
      <c r="B27" s="473"/>
      <c r="C27" s="473"/>
      <c r="D27" s="473"/>
      <c r="E27" s="473"/>
      <c r="F27" s="473"/>
      <c r="G27" s="473"/>
      <c r="H27" s="473"/>
    </row>
    <row r="28" spans="1:8" x14ac:dyDescent="0.2">
      <c r="A28" s="466"/>
      <c r="B28" s="466"/>
      <c r="C28" s="466"/>
      <c r="D28" s="466"/>
      <c r="E28" s="466"/>
    </row>
    <row r="29" spans="1:8" x14ac:dyDescent="0.2">
      <c r="A29" s="466"/>
      <c r="B29" s="466"/>
      <c r="C29" s="466"/>
      <c r="D29" s="466"/>
      <c r="E29" s="466"/>
    </row>
    <row r="30" spans="1:8" x14ac:dyDescent="0.2">
      <c r="A30" s="460"/>
      <c r="B30" s="460"/>
      <c r="C30" s="460"/>
      <c r="D30" s="460"/>
      <c r="E30" s="460"/>
    </row>
    <row r="31" spans="1:8" x14ac:dyDescent="0.2">
      <c r="A31" s="466"/>
      <c r="B31" s="466"/>
      <c r="C31" s="466"/>
      <c r="D31" s="466"/>
      <c r="E31" s="466"/>
    </row>
    <row r="32" spans="1:8" x14ac:dyDescent="0.2">
      <c r="A32" s="466"/>
      <c r="B32" s="466"/>
      <c r="C32" s="466"/>
      <c r="D32" s="466"/>
      <c r="E32" s="466"/>
    </row>
    <row r="33" spans="1:9" ht="8.1" customHeight="1" x14ac:dyDescent="0.2">
      <c r="A33" s="466"/>
      <c r="B33" s="466"/>
      <c r="C33" s="466"/>
      <c r="D33" s="466"/>
      <c r="E33" s="466"/>
    </row>
    <row r="34" spans="1:9" ht="13.5" customHeight="1" x14ac:dyDescent="0.2">
      <c r="A34" s="466"/>
      <c r="B34" s="466"/>
      <c r="C34" s="466"/>
      <c r="D34" s="466"/>
      <c r="E34" s="466"/>
    </row>
    <row r="35" spans="1:9" x14ac:dyDescent="0.2">
      <c r="A35" s="466"/>
      <c r="B35" s="466"/>
      <c r="C35" s="466"/>
      <c r="D35" s="466"/>
      <c r="E35" s="466"/>
    </row>
    <row r="36" spans="1:9" x14ac:dyDescent="0.2">
      <c r="A36" s="466"/>
      <c r="B36" s="466"/>
      <c r="C36" s="466"/>
      <c r="D36" s="466"/>
      <c r="E36" s="466"/>
      <c r="I36" s="474"/>
    </row>
    <row r="37" spans="1:9" x14ac:dyDescent="0.2">
      <c r="A37" s="466"/>
      <c r="B37" s="466"/>
      <c r="C37" s="466"/>
      <c r="D37" s="466"/>
      <c r="E37" s="466"/>
    </row>
    <row r="38" spans="1:9" x14ac:dyDescent="0.2">
      <c r="A38" s="466"/>
      <c r="B38" s="466"/>
      <c r="C38" s="466"/>
      <c r="D38" s="466"/>
      <c r="E38" s="466"/>
    </row>
    <row r="39" spans="1:9" x14ac:dyDescent="0.2">
      <c r="A39" s="466"/>
      <c r="B39" s="466"/>
      <c r="C39" s="466"/>
      <c r="D39" s="466"/>
      <c r="E39" s="466"/>
    </row>
    <row r="40" spans="1:9" ht="33" customHeight="1" x14ac:dyDescent="0.2">
      <c r="A40" s="466"/>
      <c r="B40" s="466"/>
      <c r="C40" s="466"/>
      <c r="D40" s="466"/>
      <c r="E40" s="466"/>
    </row>
    <row r="41" spans="1:9" ht="16.5" customHeight="1" x14ac:dyDescent="0.2">
      <c r="A41" s="466"/>
      <c r="B41" s="466"/>
      <c r="C41" s="466"/>
      <c r="D41" s="466"/>
      <c r="E41" s="466"/>
    </row>
    <row r="42" spans="1:9" x14ac:dyDescent="0.2">
      <c r="A42" s="466"/>
      <c r="B42" s="466"/>
      <c r="C42" s="466"/>
      <c r="D42" s="466"/>
      <c r="E42" s="466"/>
    </row>
    <row r="43" spans="1:9" x14ac:dyDescent="0.2">
      <c r="A43" s="466"/>
      <c r="B43" s="466"/>
      <c r="C43" s="466"/>
      <c r="D43" s="466"/>
      <c r="E43" s="466"/>
    </row>
    <row r="44" spans="1:9" x14ac:dyDescent="0.2">
      <c r="A44" s="466"/>
      <c r="B44" s="466"/>
      <c r="C44" s="466"/>
      <c r="D44" s="466"/>
      <c r="E44" s="466"/>
    </row>
    <row r="45" spans="1:9" x14ac:dyDescent="0.2">
      <c r="A45" s="466"/>
      <c r="B45" s="466"/>
      <c r="C45" s="466"/>
      <c r="D45" s="466"/>
      <c r="E45" s="466"/>
    </row>
    <row r="46" spans="1:9" x14ac:dyDescent="0.2">
      <c r="A46" s="466"/>
      <c r="B46" s="466"/>
      <c r="C46" s="466"/>
      <c r="D46" s="466"/>
      <c r="E46" s="466"/>
    </row>
    <row r="47" spans="1:9" x14ac:dyDescent="0.2">
      <c r="A47" s="466"/>
      <c r="B47" s="466"/>
      <c r="C47" s="466"/>
      <c r="D47" s="466"/>
      <c r="E47" s="466"/>
    </row>
    <row r="48" spans="1:9" x14ac:dyDescent="0.2">
      <c r="A48" s="466"/>
      <c r="B48" s="466"/>
      <c r="C48" s="466"/>
      <c r="D48" s="466"/>
      <c r="E48" s="466"/>
    </row>
    <row r="49" spans="1:5" x14ac:dyDescent="0.2">
      <c r="A49" s="466"/>
      <c r="B49" s="466"/>
      <c r="C49" s="466"/>
      <c r="D49" s="466"/>
      <c r="E49" s="466"/>
    </row>
    <row r="50" spans="1:5" x14ac:dyDescent="0.2">
      <c r="A50" s="466"/>
      <c r="B50" s="466"/>
      <c r="C50" s="466"/>
      <c r="D50" s="466"/>
      <c r="E50" s="466"/>
    </row>
    <row r="51" spans="1:5"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row r="59" spans="1:5" x14ac:dyDescent="0.2">
      <c r="A59" s="466"/>
      <c r="B59" s="466"/>
      <c r="C59" s="466"/>
      <c r="D59" s="466"/>
      <c r="E59" s="466"/>
    </row>
    <row r="60" spans="1:5" x14ac:dyDescent="0.2">
      <c r="A60" s="466"/>
      <c r="B60" s="466"/>
      <c r="C60" s="466"/>
      <c r="D60" s="466"/>
      <c r="E60" s="466"/>
    </row>
    <row r="61" spans="1:5" x14ac:dyDescent="0.2">
      <c r="A61" s="466"/>
      <c r="B61" s="466"/>
      <c r="C61" s="466"/>
      <c r="D61" s="466"/>
      <c r="E61" s="466"/>
    </row>
    <row r="62" spans="1:5" x14ac:dyDescent="0.2">
      <c r="A62" s="466"/>
      <c r="B62" s="466"/>
      <c r="C62" s="466"/>
      <c r="D62" s="466"/>
      <c r="E62" s="466"/>
    </row>
    <row r="63" spans="1:5" x14ac:dyDescent="0.2">
      <c r="A63" s="466"/>
      <c r="B63" s="466"/>
      <c r="C63" s="466"/>
      <c r="D63" s="466"/>
      <c r="E63" s="466"/>
    </row>
    <row r="64" spans="1:5" x14ac:dyDescent="0.2">
      <c r="A64" s="466"/>
      <c r="B64" s="466"/>
      <c r="C64" s="466"/>
      <c r="D64" s="466"/>
      <c r="E64" s="466"/>
    </row>
    <row r="65" spans="1:5" x14ac:dyDescent="0.2">
      <c r="A65" s="466"/>
      <c r="B65" s="466"/>
      <c r="C65" s="466"/>
      <c r="D65" s="466"/>
      <c r="E65" s="466"/>
    </row>
    <row r="66" spans="1:5" x14ac:dyDescent="0.2">
      <c r="A66" s="466"/>
      <c r="B66" s="466"/>
      <c r="C66" s="466"/>
      <c r="D66" s="466"/>
      <c r="E66" s="466"/>
    </row>
    <row r="67" spans="1:5" x14ac:dyDescent="0.2">
      <c r="A67" s="466"/>
      <c r="B67" s="466"/>
      <c r="C67" s="466"/>
      <c r="D67" s="466"/>
      <c r="E67" s="466"/>
    </row>
    <row r="68" spans="1:5" x14ac:dyDescent="0.2">
      <c r="A68" s="466"/>
      <c r="B68" s="466"/>
      <c r="C68" s="466"/>
      <c r="D68" s="466"/>
      <c r="E68" s="466"/>
    </row>
    <row r="69" spans="1:5" x14ac:dyDescent="0.2">
      <c r="A69" s="466"/>
      <c r="B69" s="466"/>
      <c r="C69" s="466"/>
      <c r="D69" s="466"/>
      <c r="E69" s="466"/>
    </row>
    <row r="70" spans="1:5" x14ac:dyDescent="0.2">
      <c r="A70" s="466"/>
      <c r="B70" s="466"/>
      <c r="C70" s="466"/>
      <c r="D70" s="466"/>
      <c r="E70" s="466"/>
    </row>
    <row r="71" spans="1:5" x14ac:dyDescent="0.2">
      <c r="A71" s="466"/>
      <c r="B71" s="466"/>
      <c r="C71" s="466"/>
      <c r="D71" s="466"/>
      <c r="E71" s="466"/>
    </row>
    <row r="72" spans="1:5" x14ac:dyDescent="0.2">
      <c r="A72" s="466"/>
      <c r="B72" s="466"/>
      <c r="C72" s="466"/>
      <c r="D72" s="466"/>
      <c r="E72" s="466"/>
    </row>
    <row r="73" spans="1:5" x14ac:dyDescent="0.2">
      <c r="A73" s="466"/>
      <c r="B73" s="466"/>
      <c r="C73" s="466"/>
      <c r="D73" s="466"/>
      <c r="E73" s="466"/>
    </row>
    <row r="74" spans="1:5" x14ac:dyDescent="0.2">
      <c r="A74" s="466"/>
      <c r="B74" s="466"/>
      <c r="C74" s="466"/>
      <c r="D74" s="466"/>
      <c r="E74" s="466"/>
    </row>
    <row r="75" spans="1:5" x14ac:dyDescent="0.2">
      <c r="A75" s="466"/>
      <c r="B75" s="466"/>
      <c r="C75" s="466"/>
      <c r="D75" s="466"/>
      <c r="E75" s="466"/>
    </row>
    <row r="76" spans="1:5" x14ac:dyDescent="0.2">
      <c r="A76" s="466"/>
      <c r="B76" s="466"/>
      <c r="C76" s="466"/>
      <c r="D76" s="466"/>
      <c r="E76" s="466"/>
    </row>
    <row r="77" spans="1:5" x14ac:dyDescent="0.2">
      <c r="A77" s="466"/>
      <c r="B77" s="466"/>
      <c r="C77" s="466"/>
      <c r="D77" s="466"/>
      <c r="E77" s="466"/>
    </row>
    <row r="78" spans="1:5" x14ac:dyDescent="0.2">
      <c r="A78" s="466"/>
      <c r="B78" s="466"/>
      <c r="C78" s="466"/>
      <c r="D78" s="466"/>
      <c r="E78" s="466"/>
    </row>
    <row r="79" spans="1:5" x14ac:dyDescent="0.2">
      <c r="A79" s="466"/>
      <c r="B79" s="466"/>
      <c r="C79" s="466"/>
      <c r="D79" s="466"/>
      <c r="E79" s="466"/>
    </row>
    <row r="80" spans="1:5" x14ac:dyDescent="0.2">
      <c r="A80" s="466"/>
      <c r="B80" s="466"/>
      <c r="C80" s="466"/>
      <c r="D80" s="466"/>
      <c r="E80" s="466"/>
    </row>
    <row r="81" spans="1:5" x14ac:dyDescent="0.2">
      <c r="A81" s="466"/>
      <c r="B81" s="466"/>
      <c r="C81" s="466"/>
      <c r="D81" s="466"/>
      <c r="E81" s="466"/>
    </row>
    <row r="82" spans="1:5" x14ac:dyDescent="0.2">
      <c r="A82" s="466"/>
      <c r="B82" s="466"/>
      <c r="C82" s="466"/>
      <c r="D82" s="466"/>
      <c r="E82" s="466"/>
    </row>
    <row r="83" spans="1:5" x14ac:dyDescent="0.2">
      <c r="A83" s="466"/>
      <c r="B83" s="466"/>
      <c r="C83" s="466"/>
      <c r="D83" s="466"/>
      <c r="E83" s="466"/>
    </row>
    <row r="84" spans="1:5" x14ac:dyDescent="0.2">
      <c r="A84" s="466"/>
      <c r="B84" s="466"/>
      <c r="C84" s="466"/>
      <c r="D84" s="466"/>
      <c r="E84" s="466"/>
    </row>
    <row r="85" spans="1:5" x14ac:dyDescent="0.2">
      <c r="A85" s="466"/>
      <c r="B85" s="466"/>
      <c r="C85" s="466"/>
      <c r="D85" s="466"/>
      <c r="E85" s="466"/>
    </row>
    <row r="86" spans="1:5" x14ac:dyDescent="0.2">
      <c r="A86" s="466"/>
      <c r="B86" s="466"/>
      <c r="C86" s="466"/>
      <c r="D86" s="466"/>
      <c r="E86" s="466"/>
    </row>
    <row r="87" spans="1:5" x14ac:dyDescent="0.2">
      <c r="A87" s="466"/>
      <c r="B87" s="466"/>
      <c r="C87" s="466"/>
      <c r="D87" s="466"/>
      <c r="E87" s="466"/>
    </row>
    <row r="88" spans="1:5" x14ac:dyDescent="0.2">
      <c r="A88" s="466"/>
      <c r="B88" s="466"/>
      <c r="C88" s="466"/>
      <c r="D88" s="466"/>
      <c r="E88" s="466"/>
    </row>
    <row r="89" spans="1:5" x14ac:dyDescent="0.2">
      <c r="A89" s="466"/>
      <c r="B89" s="466"/>
      <c r="C89" s="466"/>
      <c r="D89" s="466"/>
      <c r="E89" s="466"/>
    </row>
    <row r="90" spans="1:5" x14ac:dyDescent="0.2">
      <c r="A90" s="466"/>
      <c r="B90" s="466"/>
      <c r="C90" s="466"/>
      <c r="D90" s="466"/>
      <c r="E90" s="466"/>
    </row>
    <row r="91" spans="1:5" x14ac:dyDescent="0.2">
      <c r="A91" s="466"/>
      <c r="B91" s="466"/>
      <c r="C91" s="466"/>
      <c r="D91" s="466"/>
      <c r="E91" s="466"/>
    </row>
    <row r="92" spans="1:5" x14ac:dyDescent="0.2">
      <c r="A92" s="466"/>
      <c r="B92" s="466"/>
      <c r="C92" s="466"/>
      <c r="D92" s="466"/>
      <c r="E92" s="466"/>
    </row>
    <row r="93" spans="1:5" x14ac:dyDescent="0.2">
      <c r="A93" s="466"/>
      <c r="B93" s="466"/>
      <c r="C93" s="466"/>
      <c r="D93" s="466"/>
      <c r="E93" s="466"/>
    </row>
    <row r="94" spans="1:5" x14ac:dyDescent="0.2">
      <c r="A94" s="466"/>
      <c r="B94" s="466"/>
      <c r="C94" s="466"/>
      <c r="D94" s="466"/>
      <c r="E94" s="466"/>
    </row>
    <row r="95" spans="1:5" x14ac:dyDescent="0.2">
      <c r="A95" s="466"/>
      <c r="B95" s="466"/>
      <c r="C95" s="466"/>
      <c r="D95" s="466"/>
      <c r="E95" s="466"/>
    </row>
    <row r="96" spans="1:5" x14ac:dyDescent="0.2">
      <c r="A96" s="466"/>
      <c r="B96" s="466"/>
      <c r="C96" s="466"/>
      <c r="D96" s="466"/>
      <c r="E96" s="466"/>
    </row>
    <row r="97" spans="1:5" x14ac:dyDescent="0.2">
      <c r="A97" s="466"/>
      <c r="B97" s="466"/>
      <c r="C97" s="466"/>
      <c r="D97" s="466"/>
      <c r="E97" s="466"/>
    </row>
    <row r="98" spans="1:5" x14ac:dyDescent="0.2">
      <c r="A98" s="466"/>
      <c r="B98" s="466"/>
      <c r="C98" s="466"/>
      <c r="D98" s="466"/>
      <c r="E98" s="466"/>
    </row>
    <row r="99" spans="1:5" x14ac:dyDescent="0.2">
      <c r="A99" s="466"/>
      <c r="B99" s="466"/>
      <c r="C99" s="466"/>
      <c r="D99" s="466"/>
      <c r="E99" s="466"/>
    </row>
    <row r="100" spans="1:5" x14ac:dyDescent="0.2">
      <c r="A100" s="466"/>
      <c r="B100" s="466"/>
      <c r="C100" s="466"/>
      <c r="D100" s="466"/>
      <c r="E100" s="466"/>
    </row>
    <row r="101" spans="1:5" x14ac:dyDescent="0.2">
      <c r="A101" s="466"/>
      <c r="B101" s="466"/>
      <c r="C101" s="466"/>
      <c r="D101" s="466"/>
      <c r="E101" s="466"/>
    </row>
    <row r="102" spans="1:5" x14ac:dyDescent="0.2">
      <c r="A102" s="466"/>
      <c r="B102" s="466"/>
      <c r="C102" s="466"/>
      <c r="D102" s="466"/>
      <c r="E102" s="466"/>
    </row>
    <row r="103" spans="1:5" x14ac:dyDescent="0.2">
      <c r="A103" s="466"/>
      <c r="B103" s="466"/>
      <c r="C103" s="466"/>
      <c r="D103" s="466"/>
      <c r="E103" s="466"/>
    </row>
    <row r="104" spans="1:5" x14ac:dyDescent="0.2">
      <c r="A104" s="466"/>
      <c r="B104" s="466"/>
      <c r="C104" s="466"/>
      <c r="D104" s="466"/>
      <c r="E104" s="466"/>
    </row>
    <row r="105" spans="1:5" x14ac:dyDescent="0.2">
      <c r="A105" s="466"/>
      <c r="B105" s="466"/>
      <c r="C105" s="466"/>
      <c r="D105" s="466"/>
      <c r="E105" s="466"/>
    </row>
    <row r="106" spans="1:5" x14ac:dyDescent="0.2">
      <c r="A106" s="466"/>
      <c r="B106" s="466"/>
      <c r="C106" s="466"/>
      <c r="D106" s="466"/>
      <c r="E106" s="466"/>
    </row>
    <row r="107" spans="1:5" x14ac:dyDescent="0.2">
      <c r="A107" s="466"/>
      <c r="B107" s="466"/>
      <c r="C107" s="466"/>
      <c r="D107" s="466"/>
      <c r="E107" s="466"/>
    </row>
    <row r="108" spans="1:5" x14ac:dyDescent="0.2">
      <c r="A108" s="466"/>
      <c r="B108" s="466"/>
      <c r="C108" s="466"/>
      <c r="D108" s="466"/>
      <c r="E108" s="466"/>
    </row>
    <row r="109" spans="1:5" x14ac:dyDescent="0.2">
      <c r="A109" s="466"/>
      <c r="B109" s="466"/>
      <c r="C109" s="466"/>
      <c r="D109" s="466"/>
      <c r="E109" s="466"/>
    </row>
    <row r="110" spans="1:5" x14ac:dyDescent="0.2">
      <c r="A110" s="466"/>
      <c r="B110" s="466"/>
      <c r="C110" s="466"/>
      <c r="D110" s="466"/>
      <c r="E110" s="466"/>
    </row>
    <row r="111" spans="1:5" x14ac:dyDescent="0.2">
      <c r="A111" s="466"/>
      <c r="B111" s="466"/>
      <c r="C111" s="466"/>
      <c r="D111" s="466"/>
      <c r="E111" s="466"/>
    </row>
    <row r="112" spans="1:5" x14ac:dyDescent="0.2">
      <c r="A112" s="466"/>
      <c r="B112" s="466"/>
      <c r="C112" s="466"/>
      <c r="D112" s="466"/>
      <c r="E112" s="466"/>
    </row>
    <row r="113" spans="1:5" x14ac:dyDescent="0.2">
      <c r="A113" s="466"/>
      <c r="B113" s="466"/>
      <c r="C113" s="466"/>
      <c r="D113" s="466"/>
      <c r="E113" s="466"/>
    </row>
    <row r="114" spans="1:5" x14ac:dyDescent="0.2">
      <c r="A114" s="466"/>
      <c r="B114" s="466"/>
      <c r="C114" s="466"/>
      <c r="D114" s="466"/>
      <c r="E114" s="466"/>
    </row>
    <row r="115" spans="1:5" x14ac:dyDescent="0.2">
      <c r="A115" s="466"/>
      <c r="B115" s="466"/>
      <c r="C115" s="466"/>
      <c r="D115" s="466"/>
      <c r="E115" s="466"/>
    </row>
    <row r="116" spans="1:5" x14ac:dyDescent="0.2">
      <c r="A116" s="466"/>
      <c r="B116" s="466"/>
      <c r="C116" s="466"/>
      <c r="D116" s="466"/>
      <c r="E116" s="466"/>
    </row>
    <row r="117" spans="1:5" x14ac:dyDescent="0.2">
      <c r="A117" s="466"/>
      <c r="B117" s="466"/>
      <c r="C117" s="466"/>
      <c r="D117" s="466"/>
      <c r="E117" s="466"/>
    </row>
    <row r="118" spans="1:5" x14ac:dyDescent="0.2">
      <c r="A118" s="466"/>
      <c r="B118" s="466"/>
      <c r="C118" s="466"/>
      <c r="D118" s="466"/>
      <c r="E118" s="466"/>
    </row>
    <row r="119" spans="1:5" x14ac:dyDescent="0.2">
      <c r="A119" s="466"/>
      <c r="B119" s="466"/>
      <c r="C119" s="466"/>
      <c r="D119" s="466"/>
      <c r="E119" s="466"/>
    </row>
    <row r="120" spans="1:5" x14ac:dyDescent="0.2">
      <c r="A120" s="466"/>
      <c r="B120" s="466"/>
      <c r="C120" s="466"/>
      <c r="D120" s="466"/>
      <c r="E120" s="466"/>
    </row>
    <row r="121" spans="1:5" x14ac:dyDescent="0.2">
      <c r="A121" s="466"/>
      <c r="B121" s="466"/>
      <c r="C121" s="466"/>
      <c r="D121" s="466"/>
      <c r="E121" s="466"/>
    </row>
    <row r="122" spans="1:5" x14ac:dyDescent="0.2">
      <c r="A122" s="466"/>
      <c r="B122" s="466"/>
      <c r="C122" s="466"/>
      <c r="D122" s="466"/>
      <c r="E122" s="466"/>
    </row>
    <row r="123" spans="1:5" x14ac:dyDescent="0.2">
      <c r="A123" s="466"/>
      <c r="B123" s="466"/>
      <c r="C123" s="466"/>
      <c r="D123" s="466"/>
      <c r="E123" s="466"/>
    </row>
    <row r="124" spans="1:5" x14ac:dyDescent="0.2">
      <c r="A124" s="466"/>
      <c r="B124" s="466"/>
      <c r="C124" s="466"/>
      <c r="D124" s="466"/>
      <c r="E124" s="466"/>
    </row>
    <row r="125" spans="1:5" x14ac:dyDescent="0.2">
      <c r="A125" s="466"/>
      <c r="B125" s="466"/>
      <c r="C125" s="466"/>
      <c r="D125" s="466"/>
      <c r="E125" s="466"/>
    </row>
    <row r="126" spans="1:5" x14ac:dyDescent="0.2">
      <c r="A126" s="466"/>
      <c r="B126" s="466"/>
      <c r="C126" s="466"/>
      <c r="D126" s="466"/>
      <c r="E126" s="466"/>
    </row>
    <row r="127" spans="1:5" x14ac:dyDescent="0.2">
      <c r="A127" s="466"/>
      <c r="B127" s="466"/>
      <c r="C127" s="466"/>
      <c r="D127" s="466"/>
      <c r="E127" s="466"/>
    </row>
    <row r="128" spans="1:5" x14ac:dyDescent="0.2">
      <c r="A128" s="466"/>
      <c r="B128" s="466"/>
      <c r="C128" s="466"/>
      <c r="D128" s="466"/>
      <c r="E128" s="466"/>
    </row>
    <row r="129" spans="1:5" x14ac:dyDescent="0.2">
      <c r="A129" s="466"/>
      <c r="B129" s="466"/>
      <c r="C129" s="466"/>
      <c r="D129" s="466"/>
      <c r="E129" s="466"/>
    </row>
    <row r="130" spans="1:5" x14ac:dyDescent="0.2">
      <c r="A130" s="466"/>
      <c r="B130" s="466"/>
      <c r="C130" s="466"/>
      <c r="D130" s="466"/>
      <c r="E130" s="466"/>
    </row>
    <row r="131" spans="1:5" x14ac:dyDescent="0.2">
      <c r="A131" s="466"/>
      <c r="B131" s="466"/>
      <c r="C131" s="466"/>
      <c r="D131" s="466"/>
      <c r="E131" s="466"/>
    </row>
    <row r="132" spans="1:5" x14ac:dyDescent="0.2">
      <c r="A132" s="466"/>
      <c r="B132" s="466"/>
      <c r="C132" s="466"/>
      <c r="D132" s="466"/>
      <c r="E132" s="466"/>
    </row>
    <row r="133" spans="1:5" x14ac:dyDescent="0.2">
      <c r="A133" s="466"/>
      <c r="B133" s="466"/>
      <c r="C133" s="466"/>
      <c r="D133" s="466"/>
      <c r="E133" s="466"/>
    </row>
    <row r="134" spans="1:5" x14ac:dyDescent="0.2">
      <c r="A134" s="466"/>
      <c r="B134" s="466"/>
      <c r="C134" s="466"/>
      <c r="D134" s="466"/>
      <c r="E134" s="466"/>
    </row>
    <row r="135" spans="1:5" x14ac:dyDescent="0.2">
      <c r="A135" s="466"/>
      <c r="B135" s="466"/>
      <c r="C135" s="466"/>
      <c r="D135" s="466"/>
      <c r="E135" s="466"/>
    </row>
    <row r="136" spans="1:5" x14ac:dyDescent="0.2">
      <c r="A136" s="466"/>
      <c r="B136" s="466"/>
      <c r="C136" s="466"/>
      <c r="D136" s="466"/>
      <c r="E136" s="466"/>
    </row>
    <row r="137" spans="1:5" x14ac:dyDescent="0.2">
      <c r="A137" s="466"/>
      <c r="B137" s="466"/>
      <c r="C137" s="466"/>
      <c r="D137" s="466"/>
      <c r="E137" s="466"/>
    </row>
    <row r="138" spans="1:5" x14ac:dyDescent="0.2">
      <c r="A138" s="466"/>
      <c r="B138" s="466"/>
      <c r="C138" s="466"/>
      <c r="D138" s="466"/>
      <c r="E138" s="466"/>
    </row>
    <row r="139" spans="1:5" x14ac:dyDescent="0.2">
      <c r="A139" s="466"/>
      <c r="B139" s="466"/>
      <c r="C139" s="466"/>
      <c r="D139" s="466"/>
      <c r="E139" s="466"/>
    </row>
    <row r="140" spans="1:5" x14ac:dyDescent="0.2">
      <c r="A140" s="466"/>
      <c r="B140" s="466"/>
      <c r="C140" s="466"/>
      <c r="D140" s="466"/>
      <c r="E140" s="466"/>
    </row>
    <row r="141" spans="1:5" x14ac:dyDescent="0.2">
      <c r="A141" s="466"/>
      <c r="B141" s="466"/>
      <c r="C141" s="466"/>
      <c r="D141" s="466"/>
      <c r="E141" s="466"/>
    </row>
    <row r="142" spans="1:5" x14ac:dyDescent="0.2">
      <c r="A142" s="466"/>
      <c r="B142" s="466"/>
      <c r="C142" s="466"/>
      <c r="D142" s="466"/>
      <c r="E142" s="466"/>
    </row>
    <row r="143" spans="1:5" x14ac:dyDescent="0.2">
      <c r="A143" s="466"/>
      <c r="B143" s="466"/>
      <c r="C143" s="466"/>
      <c r="D143" s="466"/>
      <c r="E143" s="466"/>
    </row>
    <row r="144" spans="1:5" x14ac:dyDescent="0.2">
      <c r="A144" s="466"/>
      <c r="B144" s="466"/>
      <c r="C144" s="466"/>
      <c r="D144" s="466"/>
      <c r="E144" s="466"/>
    </row>
    <row r="145" spans="1:5" x14ac:dyDescent="0.2">
      <c r="A145" s="466"/>
      <c r="B145" s="466"/>
      <c r="C145" s="466"/>
      <c r="D145" s="466"/>
      <c r="E145" s="466"/>
    </row>
    <row r="146" spans="1:5" x14ac:dyDescent="0.2">
      <c r="A146" s="466"/>
      <c r="B146" s="466"/>
      <c r="C146" s="466"/>
      <c r="D146" s="466"/>
      <c r="E146" s="466"/>
    </row>
    <row r="147" spans="1:5" x14ac:dyDescent="0.2">
      <c r="A147" s="466"/>
      <c r="B147" s="466"/>
      <c r="C147" s="466"/>
      <c r="D147" s="466"/>
      <c r="E147" s="466"/>
    </row>
    <row r="148" spans="1:5" x14ac:dyDescent="0.2">
      <c r="A148" s="466"/>
      <c r="B148" s="466"/>
      <c r="C148" s="466"/>
      <c r="D148" s="466"/>
      <c r="E148" s="466"/>
    </row>
    <row r="149" spans="1:5" x14ac:dyDescent="0.2">
      <c r="A149" s="466"/>
      <c r="B149" s="466"/>
      <c r="C149" s="466"/>
      <c r="D149" s="466"/>
      <c r="E149" s="466"/>
    </row>
    <row r="150" spans="1:5" x14ac:dyDescent="0.2">
      <c r="A150" s="466"/>
      <c r="B150" s="466"/>
      <c r="C150" s="466"/>
      <c r="D150" s="466"/>
      <c r="E150" s="466"/>
    </row>
    <row r="151" spans="1:5" x14ac:dyDescent="0.2">
      <c r="A151" s="466"/>
      <c r="B151" s="466"/>
      <c r="C151" s="466"/>
      <c r="D151" s="466"/>
      <c r="E151" s="466"/>
    </row>
    <row r="152" spans="1:5" x14ac:dyDescent="0.2">
      <c r="A152" s="466"/>
      <c r="B152" s="466"/>
      <c r="C152" s="466"/>
      <c r="D152" s="466"/>
      <c r="E152" s="466"/>
    </row>
    <row r="153" spans="1:5" x14ac:dyDescent="0.2">
      <c r="A153" s="466"/>
      <c r="B153" s="466"/>
      <c r="C153" s="466"/>
      <c r="D153" s="466"/>
      <c r="E153" s="466"/>
    </row>
    <row r="154" spans="1:5" x14ac:dyDescent="0.2">
      <c r="A154" s="466"/>
      <c r="B154" s="466"/>
      <c r="C154" s="466"/>
      <c r="D154" s="466"/>
      <c r="E154" s="466"/>
    </row>
    <row r="155" spans="1:5" x14ac:dyDescent="0.2">
      <c r="A155" s="466"/>
      <c r="B155" s="466"/>
      <c r="C155" s="466"/>
      <c r="D155" s="466"/>
      <c r="E155" s="466"/>
    </row>
    <row r="156" spans="1:5" x14ac:dyDescent="0.2">
      <c r="A156" s="466"/>
      <c r="B156" s="466"/>
      <c r="C156" s="466"/>
      <c r="D156" s="466"/>
      <c r="E156" s="466"/>
    </row>
    <row r="157" spans="1:5" x14ac:dyDescent="0.2">
      <c r="A157" s="466"/>
      <c r="B157" s="466"/>
      <c r="C157" s="466"/>
      <c r="D157" s="466"/>
      <c r="E157" s="466"/>
    </row>
    <row r="158" spans="1:5" x14ac:dyDescent="0.2">
      <c r="A158" s="466"/>
      <c r="B158" s="466"/>
      <c r="C158" s="466"/>
      <c r="D158" s="466"/>
      <c r="E158" s="466"/>
    </row>
    <row r="159" spans="1:5" x14ac:dyDescent="0.2">
      <c r="A159" s="466"/>
      <c r="B159" s="466"/>
      <c r="C159" s="466"/>
      <c r="D159" s="466"/>
      <c r="E159" s="466"/>
    </row>
    <row r="160" spans="1:5" x14ac:dyDescent="0.2">
      <c r="A160" s="466"/>
      <c r="B160" s="466"/>
      <c r="C160" s="466"/>
      <c r="D160" s="466"/>
      <c r="E160" s="466"/>
    </row>
    <row r="161" spans="1:5" x14ac:dyDescent="0.2">
      <c r="A161" s="466"/>
      <c r="B161" s="466"/>
      <c r="C161" s="466"/>
      <c r="D161" s="466"/>
      <c r="E161" s="466"/>
    </row>
    <row r="162" spans="1:5" x14ac:dyDescent="0.2">
      <c r="A162" s="466"/>
      <c r="B162" s="466"/>
      <c r="C162" s="466"/>
      <c r="D162" s="466"/>
      <c r="E162" s="466"/>
    </row>
    <row r="163" spans="1:5" x14ac:dyDescent="0.2">
      <c r="A163" s="466"/>
      <c r="B163" s="466"/>
      <c r="C163" s="466"/>
      <c r="D163" s="466"/>
      <c r="E163" s="466"/>
    </row>
    <row r="164" spans="1:5" x14ac:dyDescent="0.2">
      <c r="A164" s="466"/>
      <c r="B164" s="466"/>
      <c r="C164" s="466"/>
      <c r="D164" s="466"/>
      <c r="E164" s="466"/>
    </row>
    <row r="165" spans="1:5" x14ac:dyDescent="0.2">
      <c r="A165" s="466"/>
      <c r="B165" s="466"/>
      <c r="C165" s="466"/>
      <c r="D165" s="466"/>
      <c r="E165" s="466"/>
    </row>
    <row r="166" spans="1:5" x14ac:dyDescent="0.2">
      <c r="A166" s="466"/>
      <c r="B166" s="466"/>
      <c r="C166" s="466"/>
      <c r="D166" s="466"/>
      <c r="E166" s="466"/>
    </row>
    <row r="167" spans="1:5" x14ac:dyDescent="0.2">
      <c r="A167" s="466"/>
      <c r="B167" s="466"/>
      <c r="C167" s="466"/>
      <c r="D167" s="466"/>
      <c r="E167" s="466"/>
    </row>
    <row r="168" spans="1:5" x14ac:dyDescent="0.2">
      <c r="A168" s="466"/>
      <c r="B168" s="466"/>
      <c r="C168" s="466"/>
      <c r="D168" s="466"/>
      <c r="E168" s="466"/>
    </row>
    <row r="169" spans="1:5" x14ac:dyDescent="0.2">
      <c r="A169" s="466"/>
      <c r="B169" s="466"/>
      <c r="C169" s="466"/>
      <c r="D169" s="466"/>
      <c r="E169" s="466"/>
    </row>
    <row r="170" spans="1:5" x14ac:dyDescent="0.2">
      <c r="A170" s="466"/>
      <c r="B170" s="466"/>
      <c r="C170" s="466"/>
      <c r="D170" s="466"/>
      <c r="E170" s="466"/>
    </row>
    <row r="171" spans="1:5" x14ac:dyDescent="0.2">
      <c r="A171" s="466"/>
      <c r="B171" s="466"/>
      <c r="C171" s="466"/>
      <c r="D171" s="466"/>
      <c r="E171" s="466"/>
    </row>
    <row r="172" spans="1:5" x14ac:dyDescent="0.2">
      <c r="A172" s="466"/>
      <c r="B172" s="466"/>
      <c r="C172" s="466"/>
      <c r="D172" s="466"/>
      <c r="E172" s="466"/>
    </row>
    <row r="173" spans="1:5" x14ac:dyDescent="0.2">
      <c r="A173" s="466"/>
      <c r="B173" s="466"/>
      <c r="C173" s="466"/>
      <c r="D173" s="466"/>
      <c r="E173" s="466"/>
    </row>
    <row r="174" spans="1:5" x14ac:dyDescent="0.2">
      <c r="A174" s="466"/>
      <c r="B174" s="466"/>
      <c r="C174" s="466"/>
      <c r="D174" s="466"/>
      <c r="E174" s="466"/>
    </row>
    <row r="175" spans="1:5" x14ac:dyDescent="0.2">
      <c r="A175" s="466"/>
      <c r="B175" s="466"/>
      <c r="C175" s="466"/>
      <c r="D175" s="466"/>
      <c r="E175" s="466"/>
    </row>
    <row r="176" spans="1:5" x14ac:dyDescent="0.2">
      <c r="A176" s="466"/>
      <c r="B176" s="466"/>
      <c r="C176" s="466"/>
      <c r="D176" s="466"/>
      <c r="E176" s="466"/>
    </row>
    <row r="177" spans="1:5" x14ac:dyDescent="0.2">
      <c r="A177" s="466"/>
      <c r="B177" s="466"/>
      <c r="C177" s="466"/>
      <c r="D177" s="466"/>
      <c r="E177" s="466"/>
    </row>
    <row r="178" spans="1:5" x14ac:dyDescent="0.2">
      <c r="A178" s="466"/>
      <c r="B178" s="466"/>
      <c r="C178" s="466"/>
      <c r="D178" s="466"/>
      <c r="E178" s="466"/>
    </row>
    <row r="179" spans="1:5" x14ac:dyDescent="0.2">
      <c r="A179" s="466"/>
      <c r="B179" s="466"/>
      <c r="C179" s="466"/>
      <c r="D179" s="466"/>
      <c r="E179" s="466"/>
    </row>
    <row r="180" spans="1:5" x14ac:dyDescent="0.2">
      <c r="A180" s="466"/>
      <c r="B180" s="466"/>
      <c r="C180" s="466"/>
      <c r="D180" s="466"/>
      <c r="E180" s="466"/>
    </row>
    <row r="181" spans="1:5" x14ac:dyDescent="0.2">
      <c r="A181" s="466"/>
      <c r="B181" s="466"/>
      <c r="C181" s="466"/>
      <c r="D181" s="466"/>
      <c r="E181" s="466"/>
    </row>
    <row r="182" spans="1:5" x14ac:dyDescent="0.2">
      <c r="A182" s="466"/>
      <c r="B182" s="466"/>
      <c r="C182" s="466"/>
      <c r="D182" s="466"/>
      <c r="E182" s="466"/>
    </row>
    <row r="183" spans="1:5" x14ac:dyDescent="0.2">
      <c r="A183" s="466"/>
      <c r="B183" s="466"/>
      <c r="C183" s="466"/>
      <c r="D183" s="466"/>
      <c r="E183" s="466"/>
    </row>
    <row r="184" spans="1:5" x14ac:dyDescent="0.2">
      <c r="A184" s="466"/>
      <c r="B184" s="466"/>
      <c r="C184" s="466"/>
      <c r="D184" s="466"/>
      <c r="E184" s="466"/>
    </row>
    <row r="185" spans="1:5" x14ac:dyDescent="0.2">
      <c r="A185" s="466"/>
      <c r="B185" s="466"/>
      <c r="C185" s="466"/>
      <c r="D185" s="466"/>
      <c r="E185" s="466"/>
    </row>
    <row r="186" spans="1:5" x14ac:dyDescent="0.2">
      <c r="A186" s="466"/>
      <c r="B186" s="466"/>
      <c r="C186" s="466"/>
      <c r="D186" s="466"/>
      <c r="E186" s="466"/>
    </row>
    <row r="187" spans="1:5" x14ac:dyDescent="0.2">
      <c r="A187" s="466"/>
      <c r="B187" s="466"/>
      <c r="C187" s="466"/>
      <c r="D187" s="466"/>
      <c r="E187" s="466"/>
    </row>
    <row r="188" spans="1:5" x14ac:dyDescent="0.2">
      <c r="A188" s="466"/>
      <c r="B188" s="466"/>
      <c r="C188" s="466"/>
      <c r="D188" s="466"/>
      <c r="E188" s="466"/>
    </row>
    <row r="189" spans="1:5" x14ac:dyDescent="0.2">
      <c r="A189" s="466"/>
      <c r="B189" s="466"/>
      <c r="C189" s="466"/>
      <c r="D189" s="466"/>
      <c r="E189" s="466"/>
    </row>
    <row r="190" spans="1:5" x14ac:dyDescent="0.2">
      <c r="A190" s="466"/>
      <c r="B190" s="466"/>
      <c r="C190" s="466"/>
      <c r="D190" s="466"/>
      <c r="E190" s="466"/>
    </row>
    <row r="191" spans="1:5" x14ac:dyDescent="0.2">
      <c r="A191" s="466"/>
      <c r="B191" s="466"/>
      <c r="C191" s="466"/>
      <c r="D191" s="466"/>
      <c r="E191" s="466"/>
    </row>
    <row r="192" spans="1:5" x14ac:dyDescent="0.2">
      <c r="A192" s="466"/>
      <c r="B192" s="466"/>
      <c r="C192" s="466"/>
      <c r="D192" s="466"/>
      <c r="E192" s="466"/>
    </row>
    <row r="193" spans="1:5" x14ac:dyDescent="0.2">
      <c r="A193" s="466"/>
      <c r="B193" s="466"/>
      <c r="C193" s="466"/>
      <c r="D193" s="466"/>
      <c r="E193" s="466"/>
    </row>
    <row r="194" spans="1:5" x14ac:dyDescent="0.2">
      <c r="A194" s="466"/>
      <c r="B194" s="466"/>
      <c r="C194" s="466"/>
      <c r="D194" s="466"/>
      <c r="E194" s="466"/>
    </row>
    <row r="195" spans="1:5" x14ac:dyDescent="0.2">
      <c r="A195" s="466"/>
      <c r="B195" s="466"/>
      <c r="C195" s="466"/>
      <c r="D195" s="466"/>
      <c r="E195" s="466"/>
    </row>
    <row r="196" spans="1:5" x14ac:dyDescent="0.2">
      <c r="A196" s="466"/>
      <c r="B196" s="466"/>
      <c r="C196" s="466"/>
      <c r="D196" s="466"/>
      <c r="E196" s="466"/>
    </row>
    <row r="197" spans="1:5" x14ac:dyDescent="0.2">
      <c r="A197" s="466"/>
      <c r="B197" s="466"/>
      <c r="C197" s="466"/>
      <c r="D197" s="466"/>
      <c r="E197" s="466"/>
    </row>
    <row r="198" spans="1:5" x14ac:dyDescent="0.2">
      <c r="A198" s="466"/>
      <c r="B198" s="466"/>
      <c r="C198" s="466"/>
      <c r="D198" s="466"/>
      <c r="E198" s="466"/>
    </row>
    <row r="199" spans="1:5" x14ac:dyDescent="0.2">
      <c r="A199" s="466"/>
      <c r="B199" s="466"/>
      <c r="C199" s="466"/>
      <c r="D199" s="466"/>
      <c r="E199" s="466"/>
    </row>
    <row r="200" spans="1:5" x14ac:dyDescent="0.2">
      <c r="A200" s="466"/>
      <c r="B200" s="466"/>
      <c r="C200" s="466"/>
      <c r="D200" s="466"/>
      <c r="E200" s="466"/>
    </row>
    <row r="201" spans="1:5" x14ac:dyDescent="0.2">
      <c r="A201" s="466"/>
      <c r="B201" s="466"/>
      <c r="C201" s="466"/>
      <c r="D201" s="466"/>
      <c r="E201" s="466"/>
    </row>
    <row r="202" spans="1:5" x14ac:dyDescent="0.2">
      <c r="A202" s="466"/>
      <c r="B202" s="466"/>
      <c r="C202" s="466"/>
      <c r="D202" s="466"/>
      <c r="E202" s="466"/>
    </row>
    <row r="203" spans="1:5" x14ac:dyDescent="0.2">
      <c r="A203" s="466"/>
      <c r="B203" s="466"/>
      <c r="C203" s="466"/>
      <c r="D203" s="466"/>
      <c r="E203" s="466"/>
    </row>
    <row r="204" spans="1:5" x14ac:dyDescent="0.2">
      <c r="A204" s="466"/>
      <c r="B204" s="466"/>
      <c r="C204" s="466"/>
      <c r="D204" s="466"/>
      <c r="E204" s="466"/>
    </row>
    <row r="205" spans="1:5" x14ac:dyDescent="0.2">
      <c r="A205" s="466"/>
      <c r="B205" s="466"/>
      <c r="C205" s="466"/>
      <c r="D205" s="466"/>
      <c r="E205" s="466"/>
    </row>
    <row r="206" spans="1:5" x14ac:dyDescent="0.2">
      <c r="A206" s="466"/>
      <c r="B206" s="466"/>
      <c r="C206" s="466"/>
      <c r="D206" s="466"/>
      <c r="E206" s="466"/>
    </row>
    <row r="207" spans="1:5" x14ac:dyDescent="0.2">
      <c r="A207" s="466"/>
      <c r="B207" s="466"/>
      <c r="C207" s="466"/>
      <c r="D207" s="466"/>
      <c r="E207" s="466"/>
    </row>
    <row r="208" spans="1:5" x14ac:dyDescent="0.2">
      <c r="A208" s="466"/>
      <c r="B208" s="466"/>
      <c r="C208" s="466"/>
      <c r="D208" s="466"/>
      <c r="E208" s="466"/>
    </row>
    <row r="209" spans="1:5" x14ac:dyDescent="0.2">
      <c r="A209" s="466"/>
      <c r="B209" s="466"/>
      <c r="C209" s="466"/>
      <c r="D209" s="466"/>
      <c r="E209" s="466"/>
    </row>
    <row r="210" spans="1:5" x14ac:dyDescent="0.2">
      <c r="A210" s="466"/>
      <c r="B210" s="466"/>
      <c r="C210" s="466"/>
      <c r="D210" s="466"/>
      <c r="E210" s="466"/>
    </row>
    <row r="211" spans="1:5" x14ac:dyDescent="0.2">
      <c r="A211" s="466"/>
      <c r="B211" s="466"/>
      <c r="C211" s="466"/>
      <c r="D211" s="466"/>
      <c r="E211" s="466"/>
    </row>
    <row r="212" spans="1:5" x14ac:dyDescent="0.2">
      <c r="A212" s="466"/>
      <c r="B212" s="466"/>
      <c r="C212" s="466"/>
      <c r="D212" s="466"/>
      <c r="E212" s="466"/>
    </row>
    <row r="213" spans="1:5" x14ac:dyDescent="0.2">
      <c r="A213" s="466"/>
      <c r="B213" s="466"/>
      <c r="C213" s="466"/>
      <c r="D213" s="466"/>
      <c r="E213" s="466"/>
    </row>
    <row r="214" spans="1:5" x14ac:dyDescent="0.2">
      <c r="A214" s="466"/>
      <c r="B214" s="466"/>
      <c r="C214" s="466"/>
      <c r="D214" s="466"/>
      <c r="E214" s="466"/>
    </row>
    <row r="215" spans="1:5" x14ac:dyDescent="0.2">
      <c r="A215" s="466"/>
      <c r="B215" s="466"/>
      <c r="C215" s="466"/>
      <c r="D215" s="466"/>
      <c r="E215" s="466"/>
    </row>
    <row r="216" spans="1:5" x14ac:dyDescent="0.2">
      <c r="A216" s="466"/>
      <c r="B216" s="466"/>
      <c r="C216" s="466"/>
      <c r="D216" s="466"/>
      <c r="E216" s="466"/>
    </row>
    <row r="217" spans="1:5" x14ac:dyDescent="0.2">
      <c r="A217" s="466"/>
      <c r="B217" s="466"/>
      <c r="C217" s="466"/>
      <c r="D217" s="466"/>
      <c r="E217" s="466"/>
    </row>
    <row r="218" spans="1:5" x14ac:dyDescent="0.2">
      <c r="A218" s="466"/>
      <c r="B218" s="466"/>
      <c r="C218" s="466"/>
      <c r="D218" s="466"/>
      <c r="E218" s="466"/>
    </row>
    <row r="219" spans="1:5" x14ac:dyDescent="0.2">
      <c r="A219" s="466"/>
      <c r="B219" s="466"/>
      <c r="C219" s="466"/>
      <c r="D219" s="466"/>
      <c r="E219" s="466"/>
    </row>
    <row r="220" spans="1:5" x14ac:dyDescent="0.2">
      <c r="A220" s="466"/>
      <c r="B220" s="466"/>
      <c r="C220" s="466"/>
      <c r="D220" s="466"/>
      <c r="E220" s="466"/>
    </row>
    <row r="221" spans="1:5" x14ac:dyDescent="0.2">
      <c r="A221" s="466"/>
      <c r="B221" s="466"/>
      <c r="C221" s="466"/>
      <c r="D221" s="466"/>
      <c r="E221" s="466"/>
    </row>
    <row r="222" spans="1:5" x14ac:dyDescent="0.2">
      <c r="A222" s="466"/>
      <c r="B222" s="466"/>
      <c r="C222" s="466"/>
      <c r="D222" s="466"/>
      <c r="E222" s="466"/>
    </row>
    <row r="223" spans="1:5" x14ac:dyDescent="0.2">
      <c r="A223" s="466"/>
      <c r="B223" s="466"/>
      <c r="C223" s="466"/>
      <c r="D223" s="466"/>
      <c r="E223" s="466"/>
    </row>
    <row r="224" spans="1:5" x14ac:dyDescent="0.2">
      <c r="A224" s="466"/>
      <c r="B224" s="466"/>
      <c r="C224" s="466"/>
      <c r="D224" s="466"/>
      <c r="E224" s="466"/>
    </row>
    <row r="225" spans="1:5" x14ac:dyDescent="0.2">
      <c r="A225" s="466"/>
      <c r="B225" s="466"/>
      <c r="C225" s="466"/>
      <c r="D225" s="466"/>
      <c r="E225" s="466"/>
    </row>
    <row r="226" spans="1:5" x14ac:dyDescent="0.2">
      <c r="A226" s="466"/>
      <c r="B226" s="466"/>
      <c r="C226" s="466"/>
      <c r="D226" s="466"/>
      <c r="E226" s="466"/>
    </row>
    <row r="227" spans="1:5" x14ac:dyDescent="0.2">
      <c r="A227" s="466"/>
      <c r="B227" s="466"/>
      <c r="C227" s="466"/>
      <c r="D227" s="466"/>
      <c r="E227" s="466"/>
    </row>
    <row r="228" spans="1:5" x14ac:dyDescent="0.2">
      <c r="A228" s="466"/>
      <c r="B228" s="466"/>
      <c r="C228" s="466"/>
      <c r="D228" s="466"/>
      <c r="E228" s="466"/>
    </row>
    <row r="229" spans="1:5" x14ac:dyDescent="0.2">
      <c r="A229" s="466"/>
      <c r="B229" s="466"/>
      <c r="C229" s="466"/>
      <c r="D229" s="466"/>
      <c r="E229" s="466"/>
    </row>
    <row r="230" spans="1:5" x14ac:dyDescent="0.2">
      <c r="A230" s="466"/>
      <c r="B230" s="466"/>
      <c r="C230" s="466"/>
      <c r="D230" s="466"/>
      <c r="E230" s="466"/>
    </row>
    <row r="231" spans="1:5" x14ac:dyDescent="0.2">
      <c r="A231" s="466"/>
      <c r="B231" s="466"/>
      <c r="C231" s="466"/>
      <c r="D231" s="466"/>
      <c r="E231" s="466"/>
    </row>
    <row r="232" spans="1:5" x14ac:dyDescent="0.2">
      <c r="A232" s="466"/>
      <c r="B232" s="466"/>
      <c r="C232" s="466"/>
      <c r="D232" s="466"/>
      <c r="E232" s="466"/>
    </row>
    <row r="233" spans="1:5" x14ac:dyDescent="0.2">
      <c r="A233" s="466"/>
      <c r="B233" s="466"/>
      <c r="C233" s="466"/>
      <c r="D233" s="466"/>
      <c r="E233" s="466"/>
    </row>
    <row r="234" spans="1:5" x14ac:dyDescent="0.2">
      <c r="A234" s="466"/>
      <c r="B234" s="466"/>
      <c r="C234" s="466"/>
      <c r="D234" s="466"/>
      <c r="E234" s="466"/>
    </row>
    <row r="235" spans="1:5" x14ac:dyDescent="0.2">
      <c r="A235" s="466"/>
      <c r="B235" s="466"/>
      <c r="C235" s="466"/>
      <c r="D235" s="466"/>
      <c r="E235" s="466"/>
    </row>
    <row r="236" spans="1:5" x14ac:dyDescent="0.2">
      <c r="A236" s="466"/>
      <c r="B236" s="466"/>
      <c r="C236" s="466"/>
      <c r="D236" s="466"/>
      <c r="E236" s="466"/>
    </row>
    <row r="237" spans="1:5" x14ac:dyDescent="0.2">
      <c r="A237" s="466"/>
      <c r="B237" s="466"/>
      <c r="C237" s="466"/>
      <c r="D237" s="466"/>
      <c r="E237" s="466"/>
    </row>
    <row r="238" spans="1:5" x14ac:dyDescent="0.2">
      <c r="A238" s="466"/>
      <c r="B238" s="466"/>
      <c r="C238" s="466"/>
      <c r="D238" s="466"/>
      <c r="E238" s="466"/>
    </row>
    <row r="239" spans="1:5" x14ac:dyDescent="0.2">
      <c r="A239" s="466"/>
      <c r="B239" s="466"/>
      <c r="C239" s="466"/>
      <c r="D239" s="466"/>
      <c r="E239" s="466"/>
    </row>
    <row r="240" spans="1:5" x14ac:dyDescent="0.2">
      <c r="A240" s="466"/>
      <c r="B240" s="466"/>
      <c r="C240" s="466"/>
      <c r="D240" s="466"/>
      <c r="E240" s="466"/>
    </row>
    <row r="241" spans="1:5" x14ac:dyDescent="0.2">
      <c r="A241" s="466"/>
      <c r="B241" s="466"/>
      <c r="C241" s="466"/>
      <c r="D241" s="466"/>
      <c r="E241" s="466"/>
    </row>
    <row r="242" spans="1:5" x14ac:dyDescent="0.2">
      <c r="A242" s="466"/>
      <c r="B242" s="466"/>
      <c r="C242" s="466"/>
      <c r="D242" s="466"/>
      <c r="E242" s="466"/>
    </row>
    <row r="243" spans="1:5" x14ac:dyDescent="0.2">
      <c r="A243" s="466"/>
      <c r="B243" s="466"/>
      <c r="C243" s="466"/>
      <c r="D243" s="466"/>
      <c r="E243" s="466"/>
    </row>
    <row r="244" spans="1:5" x14ac:dyDescent="0.2">
      <c r="A244" s="466"/>
      <c r="B244" s="466"/>
      <c r="C244" s="466"/>
      <c r="D244" s="466"/>
      <c r="E244" s="466"/>
    </row>
    <row r="245" spans="1:5" x14ac:dyDescent="0.2">
      <c r="A245" s="466"/>
      <c r="B245" s="466"/>
      <c r="C245" s="466"/>
      <c r="D245" s="466"/>
      <c r="E245" s="466"/>
    </row>
    <row r="246" spans="1:5" x14ac:dyDescent="0.2">
      <c r="A246" s="466"/>
      <c r="B246" s="466"/>
      <c r="C246" s="466"/>
      <c r="D246" s="466"/>
      <c r="E246" s="466"/>
    </row>
    <row r="247" spans="1:5" x14ac:dyDescent="0.2">
      <c r="A247" s="466"/>
      <c r="B247" s="466"/>
      <c r="C247" s="466"/>
      <c r="D247" s="466"/>
      <c r="E247" s="466"/>
    </row>
    <row r="248" spans="1:5" x14ac:dyDescent="0.2">
      <c r="A248" s="466"/>
      <c r="B248" s="466"/>
      <c r="C248" s="466"/>
      <c r="D248" s="466"/>
      <c r="E248" s="466"/>
    </row>
    <row r="249" spans="1:5" x14ac:dyDescent="0.2">
      <c r="A249" s="466"/>
      <c r="B249" s="466"/>
      <c r="C249" s="466"/>
      <c r="D249" s="466"/>
      <c r="E249" s="466"/>
    </row>
    <row r="250" spans="1:5" x14ac:dyDescent="0.2">
      <c r="A250" s="466"/>
      <c r="B250" s="466"/>
      <c r="C250" s="466"/>
      <c r="D250" s="466"/>
      <c r="E250" s="466"/>
    </row>
    <row r="251" spans="1:5" x14ac:dyDescent="0.2">
      <c r="A251" s="466"/>
      <c r="B251" s="466"/>
      <c r="C251" s="466"/>
      <c r="D251" s="466"/>
      <c r="E251" s="466"/>
    </row>
    <row r="252" spans="1:5" x14ac:dyDescent="0.2">
      <c r="A252" s="466"/>
      <c r="B252" s="466"/>
      <c r="C252" s="466"/>
      <c r="D252" s="466"/>
      <c r="E252" s="466"/>
    </row>
    <row r="253" spans="1:5" x14ac:dyDescent="0.2">
      <c r="A253" s="466"/>
      <c r="B253" s="466"/>
      <c r="C253" s="466"/>
      <c r="D253" s="466"/>
      <c r="E253" s="466"/>
    </row>
    <row r="254" spans="1:5" x14ac:dyDescent="0.2">
      <c r="A254" s="466"/>
      <c r="B254" s="466"/>
      <c r="C254" s="466"/>
      <c r="D254" s="466"/>
      <c r="E254" s="466"/>
    </row>
    <row r="255" spans="1:5" x14ac:dyDescent="0.2">
      <c r="A255" s="466"/>
      <c r="B255" s="466"/>
      <c r="C255" s="466"/>
      <c r="D255" s="466"/>
      <c r="E255" s="466"/>
    </row>
    <row r="256" spans="1:5" x14ac:dyDescent="0.2">
      <c r="A256" s="466"/>
      <c r="B256" s="466"/>
      <c r="C256" s="466"/>
      <c r="D256" s="466"/>
      <c r="E256" s="466"/>
    </row>
    <row r="257" spans="1:5" x14ac:dyDescent="0.2">
      <c r="A257" s="466"/>
      <c r="B257" s="466"/>
      <c r="C257" s="466"/>
      <c r="D257" s="466"/>
      <c r="E257" s="466"/>
    </row>
    <row r="258" spans="1:5" x14ac:dyDescent="0.2">
      <c r="A258" s="466"/>
      <c r="B258" s="466"/>
      <c r="C258" s="466"/>
      <c r="D258" s="466"/>
      <c r="E258" s="466"/>
    </row>
    <row r="259" spans="1:5" x14ac:dyDescent="0.2">
      <c r="A259" s="466"/>
      <c r="B259" s="466"/>
      <c r="C259" s="466"/>
      <c r="D259" s="466"/>
      <c r="E259" s="466"/>
    </row>
    <row r="260" spans="1:5" x14ac:dyDescent="0.2">
      <c r="A260" s="466"/>
      <c r="B260" s="466"/>
      <c r="C260" s="466"/>
      <c r="D260" s="466"/>
      <c r="E260" s="466"/>
    </row>
    <row r="261" spans="1:5" x14ac:dyDescent="0.2">
      <c r="A261" s="466"/>
      <c r="B261" s="466"/>
      <c r="C261" s="466"/>
      <c r="D261" s="466"/>
      <c r="E261" s="466"/>
    </row>
    <row r="262" spans="1:5" x14ac:dyDescent="0.2">
      <c r="A262" s="466"/>
      <c r="B262" s="466"/>
      <c r="C262" s="466"/>
      <c r="D262" s="466"/>
      <c r="E262" s="466"/>
    </row>
    <row r="263" spans="1:5" x14ac:dyDescent="0.2">
      <c r="A263" s="466"/>
      <c r="B263" s="466"/>
      <c r="C263" s="466"/>
      <c r="D263" s="466"/>
      <c r="E263" s="466"/>
    </row>
    <row r="264" spans="1:5" x14ac:dyDescent="0.2">
      <c r="A264" s="466"/>
      <c r="B264" s="466"/>
      <c r="C264" s="466"/>
      <c r="D264" s="466"/>
      <c r="E264" s="466"/>
    </row>
    <row r="265" spans="1:5" x14ac:dyDescent="0.2">
      <c r="A265" s="466"/>
      <c r="B265" s="466"/>
      <c r="C265" s="466"/>
      <c r="D265" s="466"/>
      <c r="E265" s="466"/>
    </row>
    <row r="266" spans="1:5" x14ac:dyDescent="0.2">
      <c r="A266" s="466"/>
      <c r="B266" s="466"/>
      <c r="C266" s="466"/>
      <c r="D266" s="466"/>
      <c r="E266" s="466"/>
    </row>
    <row r="267" spans="1:5" x14ac:dyDescent="0.2">
      <c r="A267" s="466"/>
      <c r="B267" s="466"/>
      <c r="C267" s="466"/>
      <c r="D267" s="466"/>
      <c r="E267" s="466"/>
    </row>
    <row r="268" spans="1:5" x14ac:dyDescent="0.2">
      <c r="A268" s="466"/>
      <c r="B268" s="466"/>
      <c r="C268" s="466"/>
      <c r="D268" s="466"/>
      <c r="E268" s="466"/>
    </row>
    <row r="269" spans="1:5" x14ac:dyDescent="0.2">
      <c r="A269" s="466"/>
      <c r="B269" s="466"/>
      <c r="C269" s="466"/>
      <c r="D269" s="466"/>
      <c r="E269" s="466"/>
    </row>
    <row r="270" spans="1:5" x14ac:dyDescent="0.2">
      <c r="A270" s="466"/>
      <c r="B270" s="466"/>
      <c r="C270" s="466"/>
      <c r="D270" s="466"/>
      <c r="E270" s="466"/>
    </row>
    <row r="271" spans="1:5" x14ac:dyDescent="0.2">
      <c r="A271" s="466"/>
      <c r="B271" s="466"/>
      <c r="C271" s="466"/>
      <c r="D271" s="466"/>
      <c r="E271" s="466"/>
    </row>
    <row r="272" spans="1:5" x14ac:dyDescent="0.2">
      <c r="A272" s="466"/>
      <c r="B272" s="466"/>
      <c r="C272" s="466"/>
      <c r="D272" s="466"/>
      <c r="E272" s="466"/>
    </row>
    <row r="273" spans="1:5" x14ac:dyDescent="0.2">
      <c r="A273" s="466"/>
      <c r="B273" s="466"/>
      <c r="C273" s="466"/>
      <c r="D273" s="466"/>
      <c r="E273" s="466"/>
    </row>
    <row r="274" spans="1:5" x14ac:dyDescent="0.2">
      <c r="A274" s="466"/>
      <c r="B274" s="466"/>
      <c r="C274" s="466"/>
      <c r="D274" s="466"/>
      <c r="E274" s="466"/>
    </row>
    <row r="275" spans="1:5" x14ac:dyDescent="0.2">
      <c r="A275" s="466"/>
      <c r="B275" s="466"/>
      <c r="C275" s="466"/>
      <c r="D275" s="466"/>
      <c r="E275" s="466"/>
    </row>
    <row r="276" spans="1:5" x14ac:dyDescent="0.2">
      <c r="A276" s="466"/>
      <c r="B276" s="466"/>
      <c r="C276" s="466"/>
      <c r="D276" s="466"/>
      <c r="E276" s="466"/>
    </row>
    <row r="277" spans="1:5" x14ac:dyDescent="0.2">
      <c r="A277" s="466"/>
      <c r="B277" s="466"/>
      <c r="C277" s="466"/>
      <c r="D277" s="466"/>
      <c r="E277" s="466"/>
    </row>
    <row r="278" spans="1:5" x14ac:dyDescent="0.2">
      <c r="A278" s="466"/>
      <c r="B278" s="466"/>
      <c r="C278" s="466"/>
      <c r="D278" s="466"/>
      <c r="E278" s="466"/>
    </row>
    <row r="279" spans="1:5" x14ac:dyDescent="0.2">
      <c r="A279" s="466"/>
      <c r="B279" s="466"/>
      <c r="C279" s="466"/>
      <c r="D279" s="466"/>
      <c r="E279" s="466"/>
    </row>
    <row r="280" spans="1:5" x14ac:dyDescent="0.2">
      <c r="A280" s="466"/>
      <c r="B280" s="466"/>
      <c r="C280" s="466"/>
      <c r="D280" s="466"/>
      <c r="E280" s="466"/>
    </row>
    <row r="281" spans="1:5" x14ac:dyDescent="0.2">
      <c r="A281" s="466"/>
      <c r="B281" s="466"/>
      <c r="C281" s="466"/>
      <c r="D281" s="466"/>
      <c r="E281" s="466"/>
    </row>
    <row r="282" spans="1:5" x14ac:dyDescent="0.2">
      <c r="A282" s="466"/>
      <c r="B282" s="466"/>
      <c r="C282" s="466"/>
      <c r="D282" s="466"/>
      <c r="E282" s="466"/>
    </row>
    <row r="283" spans="1:5" x14ac:dyDescent="0.2">
      <c r="A283" s="466"/>
      <c r="B283" s="466"/>
      <c r="C283" s="466"/>
      <c r="D283" s="466"/>
      <c r="E283" s="466"/>
    </row>
    <row r="284" spans="1:5" x14ac:dyDescent="0.2">
      <c r="A284" s="466"/>
      <c r="B284" s="466"/>
      <c r="C284" s="466"/>
      <c r="D284" s="466"/>
      <c r="E284" s="466"/>
    </row>
    <row r="285" spans="1:5" x14ac:dyDescent="0.2">
      <c r="A285" s="466"/>
      <c r="B285" s="466"/>
      <c r="C285" s="466"/>
      <c r="D285" s="466"/>
      <c r="E285" s="466"/>
    </row>
    <row r="286" spans="1:5" x14ac:dyDescent="0.2">
      <c r="A286" s="466"/>
      <c r="B286" s="466"/>
      <c r="C286" s="466"/>
      <c r="D286" s="466"/>
      <c r="E286" s="466"/>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4" customWidth="1"/>
    <col min="2" max="4" width="13.75" style="453" customWidth="1"/>
    <col min="5" max="7" width="13.75" style="488" customWidth="1"/>
    <col min="8" max="8" width="13.75" style="476" customWidth="1"/>
    <col min="9" max="14" width="13.75" style="488" customWidth="1"/>
    <col min="15" max="16384" width="11" style="453"/>
  </cols>
  <sheetData>
    <row r="1" spans="1:14" s="475" customFormat="1" ht="15" customHeight="1" x14ac:dyDescent="0.2">
      <c r="E1" s="476"/>
      <c r="F1" s="476"/>
      <c r="G1" s="476"/>
      <c r="H1" s="476"/>
      <c r="I1" s="476"/>
      <c r="J1" s="476"/>
      <c r="K1" s="476"/>
      <c r="L1" s="476"/>
      <c r="M1" s="476"/>
      <c r="N1" s="476"/>
    </row>
    <row r="2" spans="1:14" s="475" customFormat="1" ht="15" customHeight="1" x14ac:dyDescent="0.2">
      <c r="A2" s="477" t="s">
        <v>65</v>
      </c>
      <c r="E2" s="476"/>
      <c r="F2" s="476"/>
      <c r="G2" s="476"/>
      <c r="H2" s="476"/>
      <c r="I2" s="476"/>
      <c r="J2" s="476"/>
      <c r="K2" s="476"/>
      <c r="L2" s="476"/>
      <c r="M2" s="476"/>
      <c r="N2" s="476"/>
    </row>
    <row r="3" spans="1:14" s="475" customFormat="1" ht="15" customHeight="1" x14ac:dyDescent="0.2">
      <c r="E3" s="476"/>
      <c r="F3" s="476"/>
      <c r="G3" s="476"/>
      <c r="H3" s="476"/>
      <c r="I3" s="476"/>
      <c r="J3" s="476"/>
      <c r="K3" s="476"/>
      <c r="L3" s="476"/>
      <c r="M3" s="476"/>
      <c r="N3" s="476"/>
    </row>
    <row r="4" spans="1:14" s="475" customFormat="1" ht="15" customHeight="1" x14ac:dyDescent="0.2">
      <c r="B4" s="678" t="s">
        <v>436</v>
      </c>
      <c r="C4" s="678"/>
      <c r="D4" s="678" t="s">
        <v>437</v>
      </c>
      <c r="E4" s="678"/>
      <c r="F4" s="672" t="s">
        <v>438</v>
      </c>
      <c r="G4" s="672"/>
      <c r="H4" s="672" t="s">
        <v>439</v>
      </c>
      <c r="I4" s="672"/>
      <c r="J4" s="672" t="s">
        <v>440</v>
      </c>
      <c r="K4" s="672"/>
      <c r="L4" s="672"/>
      <c r="M4" s="672"/>
      <c r="N4" s="672"/>
    </row>
    <row r="5" spans="1:14" s="475" customFormat="1" ht="15" customHeight="1" x14ac:dyDescent="0.2">
      <c r="B5" s="475" t="s">
        <v>441</v>
      </c>
      <c r="C5" s="475" t="s">
        <v>442</v>
      </c>
      <c r="D5" s="475" t="s">
        <v>441</v>
      </c>
      <c r="E5" s="475" t="s">
        <v>442</v>
      </c>
      <c r="F5" s="475" t="s">
        <v>441</v>
      </c>
      <c r="G5" s="475" t="s">
        <v>442</v>
      </c>
      <c r="H5" s="475" t="s">
        <v>441</v>
      </c>
      <c r="I5" s="475" t="s">
        <v>442</v>
      </c>
      <c r="J5" s="476" t="s">
        <v>443</v>
      </c>
      <c r="K5" s="476" t="s">
        <v>444</v>
      </c>
      <c r="L5" s="476" t="s">
        <v>445</v>
      </c>
      <c r="M5" s="476" t="s">
        <v>446</v>
      </c>
      <c r="N5" s="476" t="s">
        <v>447</v>
      </c>
    </row>
    <row r="6" spans="1:14" s="475" customFormat="1" ht="15" customHeight="1" x14ac:dyDescent="0.2">
      <c r="A6" s="478" t="s">
        <v>448</v>
      </c>
      <c r="B6" s="479">
        <f>'Tabelle 2.3'!J11</f>
        <v>0.18474403228158881</v>
      </c>
      <c r="C6" s="480">
        <f>'Tabelle 3.3'!J11</f>
        <v>-5.631003643590593</v>
      </c>
      <c r="D6" s="481">
        <f t="shared" ref="D6:E9" si="0">IF(OR(AND(B6&gt;=-50,B6&lt;=50),ISNUMBER(B6)=FALSE),B6,"")</f>
        <v>0.18474403228158881</v>
      </c>
      <c r="E6" s="481">
        <f t="shared" si="0"/>
        <v>-5.631003643590593</v>
      </c>
      <c r="F6" s="476" t="str">
        <f t="shared" ref="F6:G9" si="1">IF(ISNUMBER(B6)=FALSE,"",IF(B6&lt;-50,"&lt; -50",IF(B6&gt;50,"&gt; 50","")))</f>
        <v/>
      </c>
      <c r="G6" s="476" t="str">
        <f t="shared" si="1"/>
        <v/>
      </c>
      <c r="H6" s="482" t="str">
        <f t="shared" ref="H6:I9" si="2">IF(B6&lt;-50,0.75,IF(B6&gt;50,-0.75,""))</f>
        <v/>
      </c>
      <c r="I6" s="482" t="str">
        <f t="shared" si="2"/>
        <v/>
      </c>
      <c r="J6" s="476" t="e">
        <f>IF(OR(B6&lt;-50,B6&gt;50),N6,#N/A)</f>
        <v>#N/A</v>
      </c>
      <c r="K6" s="476" t="e">
        <f>IF(B6&lt;-50,-45,IF(B6&gt;50,45,#N/A))</f>
        <v>#N/A</v>
      </c>
      <c r="L6" s="476" t="e">
        <f>IF(OR(C6&lt;-50,C6&gt;50),N6,#N/A)</f>
        <v>#N/A</v>
      </c>
      <c r="M6" s="476" t="e">
        <f>IF(C6&lt;-50,-45,IF(C6&gt;50,45,#N/A))</f>
        <v>#N/A</v>
      </c>
      <c r="N6" s="476">
        <v>5</v>
      </c>
    </row>
    <row r="7" spans="1:14" s="475" customFormat="1" ht="15" customHeight="1" x14ac:dyDescent="0.2">
      <c r="A7" s="478" t="s">
        <v>449</v>
      </c>
      <c r="B7" s="479">
        <f>'Tabelle 2.1'!J25</f>
        <v>-0.4752160751981519</v>
      </c>
      <c r="C7" s="480">
        <f>'Tabelle 3.1'!J23</f>
        <v>-3.3695878434637803</v>
      </c>
      <c r="D7" s="481">
        <f t="shared" si="0"/>
        <v>-0.4752160751981519</v>
      </c>
      <c r="E7" s="481">
        <f>IF(OR(AND(C7&gt;=-50,C7&lt;=50),ISNUMBER(C7)=FALSE),C7,"")</f>
        <v>-3.3695878434637803</v>
      </c>
      <c r="F7" s="476" t="str">
        <f t="shared" si="1"/>
        <v/>
      </c>
      <c r="G7" s="476" t="str">
        <f>IF(ISNUMBER(C7)=FALSE,"",IF(C7&lt;-50,"&lt; -50",IF(C7&gt;50,"&gt; 50","")))</f>
        <v/>
      </c>
      <c r="H7" s="482" t="str">
        <f t="shared" si="2"/>
        <v/>
      </c>
      <c r="I7" s="482" t="str">
        <f>IF(C7&lt;-50,0.75,IF(C7&gt;50,-0.75,""))</f>
        <v/>
      </c>
      <c r="J7" s="476" t="e">
        <f>IF(OR(B7&lt;-50,B7&gt;50),N7,#N/A)</f>
        <v>#N/A</v>
      </c>
      <c r="K7" s="476" t="e">
        <f>IF(B7&lt;-50,-45,IF(B7&gt;50,45,#N/A))</f>
        <v>#N/A</v>
      </c>
      <c r="L7" s="476" t="e">
        <f>IF(OR(C7&lt;-50,C7&gt;50),N7,#N/A)</f>
        <v>#N/A</v>
      </c>
      <c r="M7" s="476" t="e">
        <f>IF(C7&lt;-50,-45,IF(C7&gt;50,45,#N/A))</f>
        <v>#N/A</v>
      </c>
      <c r="N7" s="476">
        <v>15</v>
      </c>
    </row>
    <row r="8" spans="1:14" s="475" customFormat="1" ht="15" customHeight="1" x14ac:dyDescent="0.2">
      <c r="A8" s="478" t="s">
        <v>450</v>
      </c>
      <c r="B8" s="479">
        <f>'Tabelle 2.1'!J38</f>
        <v>0.95490282911153723</v>
      </c>
      <c r="C8" s="480">
        <f>'Tabelle 3.1'!J34</f>
        <v>-3.6279896103654186</v>
      </c>
      <c r="D8" s="481">
        <f t="shared" si="0"/>
        <v>0.95490282911153723</v>
      </c>
      <c r="E8" s="481">
        <f>IF(OR(AND(C8&gt;=-50,C8&lt;=50),ISNUMBER(C8)=FALSE),C8,"")</f>
        <v>-3.6279896103654186</v>
      </c>
      <c r="F8" s="476" t="str">
        <f t="shared" si="1"/>
        <v/>
      </c>
      <c r="G8" s="476" t="str">
        <f>IF(ISNUMBER(C8)=FALSE,"",IF(C8&lt;-50,"&lt; -50",IF(C8&gt;50,"&gt; 50","")))</f>
        <v/>
      </c>
      <c r="H8" s="482" t="str">
        <f t="shared" si="2"/>
        <v/>
      </c>
      <c r="I8" s="482" t="str">
        <f>IF(C8&lt;-50,0.75,IF(C8&gt;50,-0.75,""))</f>
        <v/>
      </c>
      <c r="J8" s="476" t="e">
        <f>IF(OR(B8&lt;-50,B8&gt;50),N8,#N/A)</f>
        <v>#N/A</v>
      </c>
      <c r="K8" s="476" t="e">
        <f>IF(B8&lt;-50,-45,IF(B8&gt;50,45,#N/A))</f>
        <v>#N/A</v>
      </c>
      <c r="L8" s="476" t="e">
        <f>IF(OR(C8&lt;-50,C8&gt;50),N8,#N/A)</f>
        <v>#N/A</v>
      </c>
      <c r="M8" s="476" t="e">
        <f>IF(C8&lt;-50,-45,IF(C8&gt;50,45,#N/A))</f>
        <v>#N/A</v>
      </c>
      <c r="N8" s="476">
        <v>25</v>
      </c>
    </row>
    <row r="9" spans="1:14" s="475" customFormat="1" ht="15" customHeight="1" x14ac:dyDescent="0.2">
      <c r="A9" s="478" t="s">
        <v>451</v>
      </c>
      <c r="B9" s="479">
        <f>'Tabelle 2.1'!J51</f>
        <v>1.0875687030768</v>
      </c>
      <c r="C9" s="480">
        <f>'Tabelle 3.1'!J45</f>
        <v>-2.8655893304673015</v>
      </c>
      <c r="D9" s="481">
        <f t="shared" si="0"/>
        <v>1.0875687030768</v>
      </c>
      <c r="E9" s="481">
        <f t="shared" si="0"/>
        <v>-2.8655893304673015</v>
      </c>
      <c r="F9" s="476" t="str">
        <f t="shared" si="1"/>
        <v/>
      </c>
      <c r="G9" s="476" t="str">
        <f t="shared" si="1"/>
        <v/>
      </c>
      <c r="H9" s="482" t="str">
        <f t="shared" si="2"/>
        <v/>
      </c>
      <c r="I9" s="482" t="str">
        <f t="shared" si="2"/>
        <v/>
      </c>
      <c r="J9" s="476" t="e">
        <f>IF(OR(B9&lt;-50,B9&gt;50),N9,#N/A)</f>
        <v>#N/A</v>
      </c>
      <c r="K9" s="476" t="e">
        <f>IF(B9&lt;-50,-45,IF(B9&gt;50,45,#N/A))</f>
        <v>#N/A</v>
      </c>
      <c r="L9" s="476" t="e">
        <f>IF(OR(C9&lt;-50,C9&gt;50),N9,#N/A)</f>
        <v>#N/A</v>
      </c>
      <c r="M9" s="476" t="e">
        <f>IF(C9&lt;-50,-45,IF(C9&gt;50,45,#N/A))</f>
        <v>#N/A</v>
      </c>
      <c r="N9" s="476">
        <v>35</v>
      </c>
    </row>
    <row r="10" spans="1:14" s="475" customFormat="1" ht="15" customHeight="1" x14ac:dyDescent="0.2">
      <c r="E10" s="476"/>
      <c r="F10" s="476"/>
      <c r="G10" s="476"/>
      <c r="H10" s="476"/>
      <c r="I10" s="476"/>
      <c r="J10" s="476"/>
      <c r="K10" s="476"/>
      <c r="L10" s="476"/>
      <c r="M10" s="476"/>
      <c r="N10" s="476"/>
    </row>
    <row r="11" spans="1:14" s="475" customFormat="1" ht="15" customHeight="1" x14ac:dyDescent="0.2">
      <c r="E11" s="476"/>
      <c r="F11" s="476"/>
      <c r="G11" s="476"/>
      <c r="H11" s="476"/>
      <c r="I11" s="476"/>
      <c r="J11" s="476"/>
      <c r="K11" s="476"/>
      <c r="L11" s="476"/>
      <c r="M11" s="476"/>
      <c r="N11" s="476"/>
    </row>
    <row r="12" spans="1:14" s="475" customFormat="1" ht="15" customHeight="1" x14ac:dyDescent="0.2">
      <c r="A12" s="679" t="s">
        <v>452</v>
      </c>
      <c r="B12" s="678" t="s">
        <v>436</v>
      </c>
      <c r="C12" s="678"/>
      <c r="D12" s="678" t="s">
        <v>437</v>
      </c>
      <c r="E12" s="678"/>
      <c r="F12" s="672" t="s">
        <v>438</v>
      </c>
      <c r="G12" s="672"/>
      <c r="H12" s="672" t="s">
        <v>439</v>
      </c>
      <c r="I12" s="672"/>
      <c r="J12" s="672" t="s">
        <v>440</v>
      </c>
      <c r="K12" s="672"/>
      <c r="L12" s="672"/>
      <c r="M12" s="672"/>
      <c r="N12" s="672"/>
    </row>
    <row r="13" spans="1:14" s="475" customFormat="1" ht="15" customHeight="1" x14ac:dyDescent="0.2">
      <c r="A13" s="679"/>
      <c r="B13" s="475" t="s">
        <v>441</v>
      </c>
      <c r="C13" s="475" t="s">
        <v>442</v>
      </c>
      <c r="D13" s="475" t="s">
        <v>441</v>
      </c>
      <c r="E13" s="475" t="s">
        <v>442</v>
      </c>
      <c r="F13" s="475" t="s">
        <v>441</v>
      </c>
      <c r="G13" s="475" t="s">
        <v>442</v>
      </c>
      <c r="H13" s="475" t="s">
        <v>441</v>
      </c>
      <c r="I13" s="475" t="s">
        <v>442</v>
      </c>
      <c r="J13" s="476" t="s">
        <v>443</v>
      </c>
      <c r="K13" s="476" t="s">
        <v>444</v>
      </c>
      <c r="L13" s="476" t="s">
        <v>445</v>
      </c>
      <c r="M13" s="476" t="s">
        <v>446</v>
      </c>
      <c r="N13" s="476" t="s">
        <v>447</v>
      </c>
    </row>
    <row r="14" spans="1:14" s="475" customFormat="1" ht="15" customHeight="1" x14ac:dyDescent="0.2">
      <c r="A14" s="475">
        <v>1</v>
      </c>
      <c r="B14" s="479">
        <f>'Tabelle 2.3'!J11</f>
        <v>0.18474403228158881</v>
      </c>
      <c r="C14" s="480">
        <f>'Tabelle 3.3'!J11</f>
        <v>-5.631003643590593</v>
      </c>
      <c r="D14" s="481">
        <f>IF(OR(AND(B14&gt;=-50,B14&lt;=50),ISNUMBER(B14)=FALSE),B14,"")</f>
        <v>0.18474403228158881</v>
      </c>
      <c r="E14" s="481">
        <f>IF(OR(AND(C14&gt;=-50,C14&lt;=50),ISNUMBER(C14)=FALSE),C14,"")</f>
        <v>-5.631003643590593</v>
      </c>
      <c r="F14" s="476" t="str">
        <f>IF(ISNUMBER(B14)=FALSE,"",IF(B14&lt;-50,"&lt; -50",IF(B14&gt;50,"&gt; 50","")))</f>
        <v/>
      </c>
      <c r="G14" s="476" t="str">
        <f>IF(ISNUMBER(C14)=FALSE,"",IF(C14&lt;-50,"&lt; -50",IF(C14&gt;50,"&gt; 50","")))</f>
        <v/>
      </c>
      <c r="H14" s="482" t="str">
        <f>IF(B14&lt;-50,0.75,IF(B14&gt;50,-0.75,""))</f>
        <v/>
      </c>
      <c r="I14" s="482" t="str">
        <f>IF(C14&lt;-50,0.75,IF(C14&gt;50,-0.75,""))</f>
        <v/>
      </c>
      <c r="J14" s="476" t="e">
        <f>IF(OR(B14&lt;-50,B14&gt;50),N14,#N/A)</f>
        <v>#N/A</v>
      </c>
      <c r="K14" s="476" t="e">
        <f>IF(B14&lt;-50,-45,IF(B14&gt;50,45,#N/A))</f>
        <v>#N/A</v>
      </c>
      <c r="L14" s="476" t="e">
        <f>IF(OR(C14&lt;-50,C14&gt;50),N14,#N/A)</f>
        <v>#N/A</v>
      </c>
      <c r="M14" s="476" t="e">
        <f>IF(C14&lt;-50,-45,IF(C14&gt;50,45,#N/A))</f>
        <v>#N/A</v>
      </c>
      <c r="N14" s="476">
        <v>5</v>
      </c>
    </row>
    <row r="15" spans="1:14" s="475" customFormat="1" ht="15" customHeight="1" x14ac:dyDescent="0.2">
      <c r="A15" s="475">
        <v>2</v>
      </c>
      <c r="B15" s="479">
        <f>'Tabelle 2.3'!J12</f>
        <v>-2.497398543184183</v>
      </c>
      <c r="C15" s="480">
        <f>'Tabelle 3.3'!J12</f>
        <v>8.3333333333333339</v>
      </c>
      <c r="D15" s="481">
        <f t="shared" ref="D15:E45" si="3">IF(OR(AND(B15&gt;=-50,B15&lt;=50),ISNUMBER(B15)=FALSE),B15,"")</f>
        <v>-2.497398543184183</v>
      </c>
      <c r="E15" s="481">
        <f t="shared" si="3"/>
        <v>8.3333333333333339</v>
      </c>
      <c r="F15" s="476" t="str">
        <f t="shared" ref="F15:G45" si="4">IF(ISNUMBER(B15)=FALSE,"",IF(B15&lt;-50,"&lt; -50",IF(B15&gt;50,"&gt; 50","")))</f>
        <v/>
      </c>
      <c r="G15" s="476" t="str">
        <f t="shared" si="4"/>
        <v/>
      </c>
      <c r="H15" s="482" t="str">
        <f t="shared" ref="H15:I45" si="5">IF(B15&lt;-50,0.75,IF(B15&gt;50,-0.75,""))</f>
        <v/>
      </c>
      <c r="I15" s="482" t="str">
        <f t="shared" si="5"/>
        <v/>
      </c>
      <c r="J15" s="476" t="e">
        <f t="shared" ref="J15:J45" si="6">IF(OR(B15&lt;-50,B15&gt;50),N15,#N/A)</f>
        <v>#N/A</v>
      </c>
      <c r="K15" s="476" t="e">
        <f t="shared" ref="K15:K45" si="7">IF(B15&lt;-50,-45,IF(B15&gt;50,45,#N/A))</f>
        <v>#N/A</v>
      </c>
      <c r="L15" s="476" t="e">
        <f t="shared" ref="L15:L45" si="8">IF(OR(C15&lt;-50,C15&gt;50),N15,#N/A)</f>
        <v>#N/A</v>
      </c>
      <c r="M15" s="476" t="e">
        <f t="shared" ref="M15:M45" si="9">IF(C15&lt;-50,-45,IF(C15&gt;50,45,#N/A))</f>
        <v>#N/A</v>
      </c>
      <c r="N15" s="476">
        <v>15</v>
      </c>
    </row>
    <row r="16" spans="1:14" s="475" customFormat="1" ht="15" customHeight="1" x14ac:dyDescent="0.2">
      <c r="A16" s="475">
        <v>3</v>
      </c>
      <c r="B16" s="479">
        <f>'Tabelle 2.3'!J13</f>
        <v>0.52847915443335292</v>
      </c>
      <c r="C16" s="480">
        <f>'Tabelle 3.3'!J13</f>
        <v>1.639344262295082</v>
      </c>
      <c r="D16" s="481">
        <f t="shared" si="3"/>
        <v>0.52847915443335292</v>
      </c>
      <c r="E16" s="481">
        <f t="shared" si="3"/>
        <v>1.639344262295082</v>
      </c>
      <c r="F16" s="476" t="str">
        <f t="shared" si="4"/>
        <v/>
      </c>
      <c r="G16" s="476" t="str">
        <f t="shared" si="4"/>
        <v/>
      </c>
      <c r="H16" s="482" t="str">
        <f t="shared" si="5"/>
        <v/>
      </c>
      <c r="I16" s="482" t="str">
        <f t="shared" si="5"/>
        <v/>
      </c>
      <c r="J16" s="476" t="e">
        <f t="shared" si="6"/>
        <v>#N/A</v>
      </c>
      <c r="K16" s="476" t="e">
        <f t="shared" si="7"/>
        <v>#N/A</v>
      </c>
      <c r="L16" s="476" t="e">
        <f t="shared" si="8"/>
        <v>#N/A</v>
      </c>
      <c r="M16" s="476" t="e">
        <f t="shared" si="9"/>
        <v>#N/A</v>
      </c>
      <c r="N16" s="476">
        <v>25</v>
      </c>
    </row>
    <row r="17" spans="1:14" s="475" customFormat="1" ht="15" customHeight="1" x14ac:dyDescent="0.2">
      <c r="A17" s="475">
        <v>4</v>
      </c>
      <c r="B17" s="479">
        <f>'Tabelle 2.3'!J14</f>
        <v>-0.30777122339061297</v>
      </c>
      <c r="C17" s="480">
        <f>'Tabelle 3.3'!J14</f>
        <v>-6.3074901445466489</v>
      </c>
      <c r="D17" s="481">
        <f t="shared" si="3"/>
        <v>-0.30777122339061297</v>
      </c>
      <c r="E17" s="481">
        <f t="shared" si="3"/>
        <v>-6.3074901445466489</v>
      </c>
      <c r="F17" s="476" t="str">
        <f t="shared" si="4"/>
        <v/>
      </c>
      <c r="G17" s="476" t="str">
        <f t="shared" si="4"/>
        <v/>
      </c>
      <c r="H17" s="482" t="str">
        <f t="shared" si="5"/>
        <v/>
      </c>
      <c r="I17" s="482" t="str">
        <f t="shared" si="5"/>
        <v/>
      </c>
      <c r="J17" s="476" t="e">
        <f t="shared" si="6"/>
        <v>#N/A</v>
      </c>
      <c r="K17" s="476" t="e">
        <f t="shared" si="7"/>
        <v>#N/A</v>
      </c>
      <c r="L17" s="476" t="e">
        <f t="shared" si="8"/>
        <v>#N/A</v>
      </c>
      <c r="M17" s="476" t="e">
        <f t="shared" si="9"/>
        <v>#N/A</v>
      </c>
      <c r="N17" s="476">
        <v>36</v>
      </c>
    </row>
    <row r="18" spans="1:14" s="475" customFormat="1" ht="15" customHeight="1" x14ac:dyDescent="0.2">
      <c r="A18" s="475">
        <v>5</v>
      </c>
      <c r="B18" s="479">
        <f>'Tabelle 2.3'!J15</f>
        <v>0.66476733143399813</v>
      </c>
      <c r="C18" s="480">
        <f>'Tabelle 3.3'!J15</f>
        <v>-1.8633540372670807</v>
      </c>
      <c r="D18" s="481">
        <f t="shared" si="3"/>
        <v>0.66476733143399813</v>
      </c>
      <c r="E18" s="481">
        <f t="shared" si="3"/>
        <v>-1.8633540372670807</v>
      </c>
      <c r="F18" s="476" t="str">
        <f t="shared" si="4"/>
        <v/>
      </c>
      <c r="G18" s="476" t="str">
        <f t="shared" si="4"/>
        <v/>
      </c>
      <c r="H18" s="482" t="str">
        <f t="shared" si="5"/>
        <v/>
      </c>
      <c r="I18" s="482" t="str">
        <f t="shared" si="5"/>
        <v/>
      </c>
      <c r="J18" s="476" t="e">
        <f t="shared" si="6"/>
        <v>#N/A</v>
      </c>
      <c r="K18" s="476" t="e">
        <f t="shared" si="7"/>
        <v>#N/A</v>
      </c>
      <c r="L18" s="476" t="e">
        <f t="shared" si="8"/>
        <v>#N/A</v>
      </c>
      <c r="M18" s="476" t="e">
        <f t="shared" si="9"/>
        <v>#N/A</v>
      </c>
      <c r="N18" s="476">
        <v>46</v>
      </c>
    </row>
    <row r="19" spans="1:14" s="475" customFormat="1" ht="15" customHeight="1" x14ac:dyDescent="0.2">
      <c r="A19" s="475">
        <v>6</v>
      </c>
      <c r="B19" s="479">
        <f>'Tabelle 2.3'!J16</f>
        <v>-0.38201076575794407</v>
      </c>
      <c r="C19" s="480">
        <f>'Tabelle 3.3'!J16</f>
        <v>-8.0508474576271194</v>
      </c>
      <c r="D19" s="481">
        <f t="shared" si="3"/>
        <v>-0.38201076575794407</v>
      </c>
      <c r="E19" s="481">
        <f t="shared" si="3"/>
        <v>-8.0508474576271194</v>
      </c>
      <c r="F19" s="476" t="str">
        <f t="shared" si="4"/>
        <v/>
      </c>
      <c r="G19" s="476" t="str">
        <f t="shared" si="4"/>
        <v/>
      </c>
      <c r="H19" s="482" t="str">
        <f t="shared" si="5"/>
        <v/>
      </c>
      <c r="I19" s="482" t="str">
        <f t="shared" si="5"/>
        <v/>
      </c>
      <c r="J19" s="476" t="e">
        <f t="shared" si="6"/>
        <v>#N/A</v>
      </c>
      <c r="K19" s="476" t="e">
        <f t="shared" si="7"/>
        <v>#N/A</v>
      </c>
      <c r="L19" s="476" t="e">
        <f t="shared" si="8"/>
        <v>#N/A</v>
      </c>
      <c r="M19" s="476" t="e">
        <f t="shared" si="9"/>
        <v>#N/A</v>
      </c>
      <c r="N19" s="476">
        <v>56</v>
      </c>
    </row>
    <row r="20" spans="1:14" s="475" customFormat="1" ht="15" customHeight="1" x14ac:dyDescent="0.2">
      <c r="A20" s="475">
        <v>7</v>
      </c>
      <c r="B20" s="479">
        <f>'Tabelle 2.3'!J17</f>
        <v>-0.36363636363636365</v>
      </c>
      <c r="C20" s="480">
        <f>'Tabelle 3.3'!J17</f>
        <v>-5.46875</v>
      </c>
      <c r="D20" s="481">
        <f t="shared" si="3"/>
        <v>-0.36363636363636365</v>
      </c>
      <c r="E20" s="481">
        <f t="shared" si="3"/>
        <v>-5.46875</v>
      </c>
      <c r="F20" s="476" t="str">
        <f t="shared" si="4"/>
        <v/>
      </c>
      <c r="G20" s="476" t="str">
        <f t="shared" si="4"/>
        <v/>
      </c>
      <c r="H20" s="482" t="str">
        <f t="shared" si="5"/>
        <v/>
      </c>
      <c r="I20" s="482" t="str">
        <f t="shared" si="5"/>
        <v/>
      </c>
      <c r="J20" s="476" t="e">
        <f t="shared" si="6"/>
        <v>#N/A</v>
      </c>
      <c r="K20" s="476" t="e">
        <f t="shared" si="7"/>
        <v>#N/A</v>
      </c>
      <c r="L20" s="476" t="e">
        <f t="shared" si="8"/>
        <v>#N/A</v>
      </c>
      <c r="M20" s="476" t="e">
        <f t="shared" si="9"/>
        <v>#N/A</v>
      </c>
      <c r="N20" s="476">
        <v>67</v>
      </c>
    </row>
    <row r="21" spans="1:14" s="475" customFormat="1" ht="15" customHeight="1" x14ac:dyDescent="0.2">
      <c r="A21" s="475">
        <v>8</v>
      </c>
      <c r="B21" s="479">
        <f>'Tabelle 2.3'!J18</f>
        <v>-2.3602033405954974</v>
      </c>
      <c r="C21" s="480">
        <f>'Tabelle 3.3'!J18</f>
        <v>-1.8087855297157622</v>
      </c>
      <c r="D21" s="481">
        <f t="shared" si="3"/>
        <v>-2.3602033405954974</v>
      </c>
      <c r="E21" s="481">
        <f t="shared" si="3"/>
        <v>-1.8087855297157622</v>
      </c>
      <c r="F21" s="476" t="str">
        <f t="shared" si="4"/>
        <v/>
      </c>
      <c r="G21" s="476" t="str">
        <f t="shared" si="4"/>
        <v/>
      </c>
      <c r="H21" s="482" t="str">
        <f t="shared" si="5"/>
        <v/>
      </c>
      <c r="I21" s="482" t="str">
        <f t="shared" si="5"/>
        <v/>
      </c>
      <c r="J21" s="476" t="e">
        <f t="shared" si="6"/>
        <v>#N/A</v>
      </c>
      <c r="K21" s="476" t="e">
        <f t="shared" si="7"/>
        <v>#N/A</v>
      </c>
      <c r="L21" s="476" t="e">
        <f t="shared" si="8"/>
        <v>#N/A</v>
      </c>
      <c r="M21" s="476" t="e">
        <f t="shared" si="9"/>
        <v>#N/A</v>
      </c>
      <c r="N21" s="476">
        <v>77</v>
      </c>
    </row>
    <row r="22" spans="1:14" s="475" customFormat="1" ht="15" customHeight="1" x14ac:dyDescent="0.2">
      <c r="A22" s="475">
        <v>9</v>
      </c>
      <c r="B22" s="479">
        <f>'Tabelle 2.3'!J19</f>
        <v>0.60286360211002266</v>
      </c>
      <c r="C22" s="480">
        <f>'Tabelle 3.3'!J19</f>
        <v>-3.6622583926754833</v>
      </c>
      <c r="D22" s="481">
        <f t="shared" si="3"/>
        <v>0.60286360211002266</v>
      </c>
      <c r="E22" s="481">
        <f t="shared" si="3"/>
        <v>-3.6622583926754833</v>
      </c>
      <c r="F22" s="476" t="str">
        <f t="shared" si="4"/>
        <v/>
      </c>
      <c r="G22" s="476" t="str">
        <f t="shared" si="4"/>
        <v/>
      </c>
      <c r="H22" s="482" t="str">
        <f t="shared" si="5"/>
        <v/>
      </c>
      <c r="I22" s="482" t="str">
        <f t="shared" si="5"/>
        <v/>
      </c>
      <c r="J22" s="476" t="e">
        <f t="shared" si="6"/>
        <v>#N/A</v>
      </c>
      <c r="K22" s="476" t="e">
        <f t="shared" si="7"/>
        <v>#N/A</v>
      </c>
      <c r="L22" s="476" t="e">
        <f t="shared" si="8"/>
        <v>#N/A</v>
      </c>
      <c r="M22" s="476" t="e">
        <f t="shared" si="9"/>
        <v>#N/A</v>
      </c>
      <c r="N22" s="476">
        <v>87</v>
      </c>
    </row>
    <row r="23" spans="1:14" s="475" customFormat="1" ht="15" customHeight="1" x14ac:dyDescent="0.2">
      <c r="A23" s="475">
        <v>10</v>
      </c>
      <c r="B23" s="479">
        <f>'Tabelle 2.3'!J20</f>
        <v>4.2291220556745186</v>
      </c>
      <c r="C23" s="480">
        <f>'Tabelle 3.3'!J20</f>
        <v>-1.1363636363636365</v>
      </c>
      <c r="D23" s="481">
        <f t="shared" si="3"/>
        <v>4.2291220556745186</v>
      </c>
      <c r="E23" s="481">
        <f t="shared" si="3"/>
        <v>-1.1363636363636365</v>
      </c>
      <c r="F23" s="476" t="str">
        <f t="shared" si="4"/>
        <v/>
      </c>
      <c r="G23" s="476" t="str">
        <f t="shared" si="4"/>
        <v/>
      </c>
      <c r="H23" s="482" t="str">
        <f t="shared" si="5"/>
        <v/>
      </c>
      <c r="I23" s="482" t="str">
        <f t="shared" si="5"/>
        <v/>
      </c>
      <c r="J23" s="476" t="e">
        <f t="shared" si="6"/>
        <v>#N/A</v>
      </c>
      <c r="K23" s="476" t="e">
        <f t="shared" si="7"/>
        <v>#N/A</v>
      </c>
      <c r="L23" s="476" t="e">
        <f t="shared" si="8"/>
        <v>#N/A</v>
      </c>
      <c r="M23" s="476" t="e">
        <f t="shared" si="9"/>
        <v>#N/A</v>
      </c>
      <c r="N23" s="476">
        <v>98</v>
      </c>
    </row>
    <row r="24" spans="1:14" s="475" customFormat="1" ht="15" customHeight="1" x14ac:dyDescent="0.2">
      <c r="A24" s="475">
        <v>11</v>
      </c>
      <c r="B24" s="479">
        <f>'Tabelle 2.3'!J21</f>
        <v>9.2920353982300892</v>
      </c>
      <c r="C24" s="480">
        <f>'Tabelle 3.3'!J21</f>
        <v>-9.5588235294117645</v>
      </c>
      <c r="D24" s="481">
        <f t="shared" si="3"/>
        <v>9.2920353982300892</v>
      </c>
      <c r="E24" s="481">
        <f t="shared" si="3"/>
        <v>-9.5588235294117645</v>
      </c>
      <c r="F24" s="476" t="str">
        <f t="shared" si="4"/>
        <v/>
      </c>
      <c r="G24" s="476" t="str">
        <f t="shared" si="4"/>
        <v/>
      </c>
      <c r="H24" s="482" t="str">
        <f t="shared" si="5"/>
        <v/>
      </c>
      <c r="I24" s="482" t="str">
        <f t="shared" si="5"/>
        <v/>
      </c>
      <c r="J24" s="476" t="e">
        <f t="shared" si="6"/>
        <v>#N/A</v>
      </c>
      <c r="K24" s="476" t="e">
        <f t="shared" si="7"/>
        <v>#N/A</v>
      </c>
      <c r="L24" s="476" t="e">
        <f t="shared" si="8"/>
        <v>#N/A</v>
      </c>
      <c r="M24" s="476" t="e">
        <f t="shared" si="9"/>
        <v>#N/A</v>
      </c>
      <c r="N24" s="476">
        <v>108</v>
      </c>
    </row>
    <row r="25" spans="1:14" s="475" customFormat="1" ht="15" customHeight="1" x14ac:dyDescent="0.2">
      <c r="A25" s="475">
        <v>12</v>
      </c>
      <c r="B25" s="479">
        <f>'Tabelle 2.3'!J22</f>
        <v>-3.755868544600939</v>
      </c>
      <c r="C25" s="480">
        <f>'Tabelle 3.3'!J22</f>
        <v>4.6511627906976747</v>
      </c>
      <c r="D25" s="481">
        <f t="shared" si="3"/>
        <v>-3.755868544600939</v>
      </c>
      <c r="E25" s="481">
        <f t="shared" si="3"/>
        <v>4.6511627906976747</v>
      </c>
      <c r="F25" s="476" t="str">
        <f t="shared" si="4"/>
        <v/>
      </c>
      <c r="G25" s="476" t="str">
        <f t="shared" si="4"/>
        <v/>
      </c>
      <c r="H25" s="482" t="str">
        <f t="shared" si="5"/>
        <v/>
      </c>
      <c r="I25" s="482" t="str">
        <f t="shared" si="5"/>
        <v/>
      </c>
      <c r="J25" s="476" t="e">
        <f t="shared" si="6"/>
        <v>#N/A</v>
      </c>
      <c r="K25" s="476" t="e">
        <f t="shared" si="7"/>
        <v>#N/A</v>
      </c>
      <c r="L25" s="476" t="e">
        <f t="shared" si="8"/>
        <v>#N/A</v>
      </c>
      <c r="M25" s="476" t="e">
        <f t="shared" si="9"/>
        <v>#N/A</v>
      </c>
      <c r="N25" s="476">
        <v>118</v>
      </c>
    </row>
    <row r="26" spans="1:14" s="475" customFormat="1" ht="15" customHeight="1" x14ac:dyDescent="0.2">
      <c r="A26" s="475">
        <v>13</v>
      </c>
      <c r="B26" s="479">
        <f>'Tabelle 2.3'!J23</f>
        <v>2.192982456140351</v>
      </c>
      <c r="C26" s="480">
        <f>'Tabelle 3.3'!J23</f>
        <v>0</v>
      </c>
      <c r="D26" s="481">
        <f t="shared" si="3"/>
        <v>2.192982456140351</v>
      </c>
      <c r="E26" s="481">
        <f t="shared" si="3"/>
        <v>0</v>
      </c>
      <c r="F26" s="476" t="str">
        <f t="shared" si="4"/>
        <v/>
      </c>
      <c r="G26" s="476" t="str">
        <f t="shared" si="4"/>
        <v/>
      </c>
      <c r="H26" s="482" t="str">
        <f t="shared" si="5"/>
        <v/>
      </c>
      <c r="I26" s="482" t="str">
        <f t="shared" si="5"/>
        <v/>
      </c>
      <c r="J26" s="476" t="e">
        <f t="shared" si="6"/>
        <v>#N/A</v>
      </c>
      <c r="K26" s="476" t="e">
        <f t="shared" si="7"/>
        <v>#N/A</v>
      </c>
      <c r="L26" s="476" t="e">
        <f t="shared" si="8"/>
        <v>#N/A</v>
      </c>
      <c r="M26" s="476" t="e">
        <f t="shared" si="9"/>
        <v>#N/A</v>
      </c>
      <c r="N26" s="476">
        <v>129</v>
      </c>
    </row>
    <row r="27" spans="1:14" s="475" customFormat="1" ht="15" customHeight="1" x14ac:dyDescent="0.2">
      <c r="A27" s="475">
        <v>14</v>
      </c>
      <c r="B27" s="479">
        <f>'Tabelle 2.3'!J24</f>
        <v>4.7826086956521738</v>
      </c>
      <c r="C27" s="480">
        <f>'Tabelle 3.3'!J24</f>
        <v>-0.3115264797507788</v>
      </c>
      <c r="D27" s="481">
        <f t="shared" si="3"/>
        <v>4.7826086956521738</v>
      </c>
      <c r="E27" s="481">
        <f t="shared" si="3"/>
        <v>-0.3115264797507788</v>
      </c>
      <c r="F27" s="476" t="str">
        <f t="shared" si="4"/>
        <v/>
      </c>
      <c r="G27" s="476" t="str">
        <f t="shared" si="4"/>
        <v/>
      </c>
      <c r="H27" s="482" t="str">
        <f t="shared" si="5"/>
        <v/>
      </c>
      <c r="I27" s="482" t="str">
        <f t="shared" si="5"/>
        <v/>
      </c>
      <c r="J27" s="476" t="e">
        <f t="shared" si="6"/>
        <v>#N/A</v>
      </c>
      <c r="K27" s="476" t="e">
        <f t="shared" si="7"/>
        <v>#N/A</v>
      </c>
      <c r="L27" s="476" t="e">
        <f t="shared" si="8"/>
        <v>#N/A</v>
      </c>
      <c r="M27" s="476" t="e">
        <f t="shared" si="9"/>
        <v>#N/A</v>
      </c>
      <c r="N27" s="476">
        <v>139</v>
      </c>
    </row>
    <row r="28" spans="1:14" s="475" customFormat="1" ht="15" customHeight="1" x14ac:dyDescent="0.2">
      <c r="A28" s="475">
        <v>15</v>
      </c>
      <c r="B28" s="479">
        <f>'Tabelle 2.3'!J25</f>
        <v>-3.5270740188772978</v>
      </c>
      <c r="C28" s="480">
        <f>'Tabelle 3.3'!J25</f>
        <v>-16.853932584269664</v>
      </c>
      <c r="D28" s="481">
        <f t="shared" si="3"/>
        <v>-3.5270740188772978</v>
      </c>
      <c r="E28" s="481">
        <f t="shared" si="3"/>
        <v>-16.853932584269664</v>
      </c>
      <c r="F28" s="476" t="str">
        <f t="shared" si="4"/>
        <v/>
      </c>
      <c r="G28" s="476" t="str">
        <f t="shared" si="4"/>
        <v/>
      </c>
      <c r="H28" s="482" t="str">
        <f t="shared" si="5"/>
        <v/>
      </c>
      <c r="I28" s="482" t="str">
        <f t="shared" si="5"/>
        <v/>
      </c>
      <c r="J28" s="476" t="e">
        <f t="shared" si="6"/>
        <v>#N/A</v>
      </c>
      <c r="K28" s="476" t="e">
        <f t="shared" si="7"/>
        <v>#N/A</v>
      </c>
      <c r="L28" s="476" t="e">
        <f t="shared" si="8"/>
        <v>#N/A</v>
      </c>
      <c r="M28" s="476" t="e">
        <f t="shared" si="9"/>
        <v>#N/A</v>
      </c>
      <c r="N28" s="476">
        <v>149</v>
      </c>
    </row>
    <row r="29" spans="1:14" s="475" customFormat="1" ht="15" customHeight="1" x14ac:dyDescent="0.2">
      <c r="A29" s="475">
        <v>16</v>
      </c>
      <c r="B29" s="479">
        <f>'Tabelle 2.3'!J26</f>
        <v>15.949820788530467</v>
      </c>
      <c r="C29" s="480">
        <f>'Tabelle 3.3'!J26</f>
        <v>0</v>
      </c>
      <c r="D29" s="481">
        <f t="shared" si="3"/>
        <v>15.949820788530467</v>
      </c>
      <c r="E29" s="481">
        <f t="shared" si="3"/>
        <v>0</v>
      </c>
      <c r="F29" s="476" t="str">
        <f t="shared" si="4"/>
        <v/>
      </c>
      <c r="G29" s="476" t="str">
        <f t="shared" si="4"/>
        <v/>
      </c>
      <c r="H29" s="482" t="str">
        <f t="shared" si="5"/>
        <v/>
      </c>
      <c r="I29" s="482" t="str">
        <f t="shared" si="5"/>
        <v/>
      </c>
      <c r="J29" s="476" t="e">
        <f t="shared" si="6"/>
        <v>#N/A</v>
      </c>
      <c r="K29" s="476" t="e">
        <f t="shared" si="7"/>
        <v>#N/A</v>
      </c>
      <c r="L29" s="476" t="e">
        <f t="shared" si="8"/>
        <v>#N/A</v>
      </c>
      <c r="M29" s="476" t="e">
        <f t="shared" si="9"/>
        <v>#N/A</v>
      </c>
      <c r="N29" s="476">
        <v>160</v>
      </c>
    </row>
    <row r="30" spans="1:14" s="475" customFormat="1" ht="15" customHeight="1" x14ac:dyDescent="0.2">
      <c r="A30" s="475">
        <v>17</v>
      </c>
      <c r="B30" s="479">
        <f>'Tabelle 2.3'!J27</f>
        <v>1.3837638376383763</v>
      </c>
      <c r="C30" s="480">
        <f>'Tabelle 3.3'!J27</f>
        <v>4.3103448275862073</v>
      </c>
      <c r="D30" s="481">
        <f t="shared" si="3"/>
        <v>1.3837638376383763</v>
      </c>
      <c r="E30" s="481">
        <f t="shared" si="3"/>
        <v>4.3103448275862073</v>
      </c>
      <c r="F30" s="476" t="str">
        <f t="shared" si="4"/>
        <v/>
      </c>
      <c r="G30" s="476" t="str">
        <f t="shared" si="4"/>
        <v/>
      </c>
      <c r="H30" s="482" t="str">
        <f t="shared" si="5"/>
        <v/>
      </c>
      <c r="I30" s="482" t="str">
        <f t="shared" si="5"/>
        <v/>
      </c>
      <c r="J30" s="476" t="e">
        <f t="shared" si="6"/>
        <v>#N/A</v>
      </c>
      <c r="K30" s="476" t="e">
        <f t="shared" si="7"/>
        <v>#N/A</v>
      </c>
      <c r="L30" s="476" t="e">
        <f t="shared" si="8"/>
        <v>#N/A</v>
      </c>
      <c r="M30" s="476" t="e">
        <f t="shared" si="9"/>
        <v>#N/A</v>
      </c>
      <c r="N30" s="476">
        <v>170</v>
      </c>
    </row>
    <row r="31" spans="1:14" s="475" customFormat="1" ht="15" customHeight="1" x14ac:dyDescent="0.2">
      <c r="A31" s="475">
        <v>18</v>
      </c>
      <c r="B31" s="479">
        <f>'Tabelle 2.3'!J28</f>
        <v>-5.6708160442600279</v>
      </c>
      <c r="C31" s="480">
        <f>'Tabelle 3.3'!J28</f>
        <v>-2.7027027027027026</v>
      </c>
      <c r="D31" s="481">
        <f t="shared" si="3"/>
        <v>-5.6708160442600279</v>
      </c>
      <c r="E31" s="481">
        <f t="shared" si="3"/>
        <v>-2.7027027027027026</v>
      </c>
      <c r="F31" s="476" t="str">
        <f t="shared" si="4"/>
        <v/>
      </c>
      <c r="G31" s="476" t="str">
        <f t="shared" si="4"/>
        <v/>
      </c>
      <c r="H31" s="482" t="str">
        <f t="shared" si="5"/>
        <v/>
      </c>
      <c r="I31" s="482" t="str">
        <f t="shared" si="5"/>
        <v/>
      </c>
      <c r="J31" s="476" t="e">
        <f t="shared" si="6"/>
        <v>#N/A</v>
      </c>
      <c r="K31" s="476" t="e">
        <f t="shared" si="7"/>
        <v>#N/A</v>
      </c>
      <c r="L31" s="476" t="e">
        <f t="shared" si="8"/>
        <v>#N/A</v>
      </c>
      <c r="M31" s="476" t="e">
        <f t="shared" si="9"/>
        <v>#N/A</v>
      </c>
      <c r="N31" s="476">
        <v>180</v>
      </c>
    </row>
    <row r="32" spans="1:14" s="475" customFormat="1" ht="15" customHeight="1" x14ac:dyDescent="0.2">
      <c r="A32" s="475">
        <v>19</v>
      </c>
      <c r="B32" s="479">
        <f>'Tabelle 2.3'!J29</f>
        <v>-1.2095554883580284</v>
      </c>
      <c r="C32" s="480">
        <f>'Tabelle 3.3'!J29</f>
        <v>-2.2988505747126435</v>
      </c>
      <c r="D32" s="481">
        <f t="shared" si="3"/>
        <v>-1.2095554883580284</v>
      </c>
      <c r="E32" s="481">
        <f t="shared" si="3"/>
        <v>-2.2988505747126435</v>
      </c>
      <c r="F32" s="476" t="str">
        <f t="shared" si="4"/>
        <v/>
      </c>
      <c r="G32" s="476" t="str">
        <f t="shared" si="4"/>
        <v/>
      </c>
      <c r="H32" s="482" t="str">
        <f t="shared" si="5"/>
        <v/>
      </c>
      <c r="I32" s="482" t="str">
        <f t="shared" si="5"/>
        <v/>
      </c>
      <c r="J32" s="476" t="e">
        <f t="shared" si="6"/>
        <v>#N/A</v>
      </c>
      <c r="K32" s="476" t="e">
        <f t="shared" si="7"/>
        <v>#N/A</v>
      </c>
      <c r="L32" s="476" t="e">
        <f t="shared" si="8"/>
        <v>#N/A</v>
      </c>
      <c r="M32" s="476" t="e">
        <f t="shared" si="9"/>
        <v>#N/A</v>
      </c>
      <c r="N32" s="476">
        <v>191</v>
      </c>
    </row>
    <row r="33" spans="1:14" s="475" customFormat="1" ht="15" customHeight="1" x14ac:dyDescent="0.2">
      <c r="A33" s="475">
        <v>20</v>
      </c>
      <c r="B33" s="479">
        <f>'Tabelle 2.3'!J30</f>
        <v>1.7281644091546007</v>
      </c>
      <c r="C33" s="480">
        <f>'Tabelle 3.3'!J30</f>
        <v>0.65359477124183007</v>
      </c>
      <c r="D33" s="481">
        <f t="shared" si="3"/>
        <v>1.7281644091546007</v>
      </c>
      <c r="E33" s="481">
        <f t="shared" si="3"/>
        <v>0.65359477124183007</v>
      </c>
      <c r="F33" s="476" t="str">
        <f t="shared" si="4"/>
        <v/>
      </c>
      <c r="G33" s="476" t="str">
        <f t="shared" si="4"/>
        <v/>
      </c>
      <c r="H33" s="482" t="str">
        <f t="shared" si="5"/>
        <v/>
      </c>
      <c r="I33" s="482" t="str">
        <f t="shared" si="5"/>
        <v/>
      </c>
      <c r="J33" s="476" t="e">
        <f t="shared" si="6"/>
        <v>#N/A</v>
      </c>
      <c r="K33" s="476" t="e">
        <f t="shared" si="7"/>
        <v>#N/A</v>
      </c>
      <c r="L33" s="476" t="e">
        <f t="shared" si="8"/>
        <v>#N/A</v>
      </c>
      <c r="M33" s="476" t="e">
        <f t="shared" si="9"/>
        <v>#N/A</v>
      </c>
      <c r="N33" s="476">
        <v>201</v>
      </c>
    </row>
    <row r="34" spans="1:14" s="475" customFormat="1" ht="15" customHeight="1" x14ac:dyDescent="0.2">
      <c r="A34" s="475">
        <v>21</v>
      </c>
      <c r="B34" s="479">
        <f>'Tabelle 2.3'!J31</f>
        <v>-6.8535825545171338</v>
      </c>
      <c r="C34" s="480">
        <f>'Tabelle 3.3'!J31</f>
        <v>0.79575596816976124</v>
      </c>
      <c r="D34" s="481">
        <f t="shared" si="3"/>
        <v>-6.8535825545171338</v>
      </c>
      <c r="E34" s="481">
        <f t="shared" si="3"/>
        <v>0.79575596816976124</v>
      </c>
      <c r="F34" s="476" t="str">
        <f t="shared" si="4"/>
        <v/>
      </c>
      <c r="G34" s="476" t="str">
        <f t="shared" si="4"/>
        <v/>
      </c>
      <c r="H34" s="482" t="str">
        <f t="shared" si="5"/>
        <v/>
      </c>
      <c r="I34" s="482" t="str">
        <f t="shared" si="5"/>
        <v/>
      </c>
      <c r="J34" s="476" t="e">
        <f t="shared" si="6"/>
        <v>#N/A</v>
      </c>
      <c r="K34" s="476" t="e">
        <f t="shared" si="7"/>
        <v>#N/A</v>
      </c>
      <c r="L34" s="476" t="e">
        <f t="shared" si="8"/>
        <v>#N/A</v>
      </c>
      <c r="M34" s="476" t="e">
        <f t="shared" si="9"/>
        <v>#N/A</v>
      </c>
      <c r="N34" s="476">
        <v>211</v>
      </c>
    </row>
    <row r="35" spans="1:14" s="475" customFormat="1" ht="15" customHeight="1" x14ac:dyDescent="0.2">
      <c r="A35" s="475">
        <v>22</v>
      </c>
      <c r="B35" s="479">
        <f>'Tabelle 2.3'!J32</f>
        <v>0</v>
      </c>
      <c r="C35" s="480">
        <f>'Tabelle 3.3'!J32</f>
        <v>0</v>
      </c>
      <c r="D35" s="481">
        <f t="shared" si="3"/>
        <v>0</v>
      </c>
      <c r="E35" s="481">
        <f t="shared" si="3"/>
        <v>0</v>
      </c>
      <c r="F35" s="476" t="str">
        <f t="shared" si="4"/>
        <v/>
      </c>
      <c r="G35" s="476" t="str">
        <f t="shared" si="4"/>
        <v/>
      </c>
      <c r="H35" s="482" t="str">
        <f t="shared" si="5"/>
        <v/>
      </c>
      <c r="I35" s="482" t="str">
        <f t="shared" si="5"/>
        <v/>
      </c>
      <c r="J35" s="476" t="e">
        <f t="shared" si="6"/>
        <v>#N/A</v>
      </c>
      <c r="K35" s="476" t="e">
        <f t="shared" si="7"/>
        <v>#N/A</v>
      </c>
      <c r="L35" s="476" t="e">
        <f t="shared" si="8"/>
        <v>#N/A</v>
      </c>
      <c r="M35" s="476" t="e">
        <f t="shared" si="9"/>
        <v>#N/A</v>
      </c>
      <c r="N35" s="476">
        <v>222</v>
      </c>
    </row>
    <row r="36" spans="1:14" s="475" customFormat="1" ht="15" customHeight="1" x14ac:dyDescent="0.2">
      <c r="A36" s="475">
        <v>23</v>
      </c>
      <c r="B36" s="479"/>
      <c r="C36" s="480"/>
      <c r="D36" s="481">
        <f t="shared" si="3"/>
        <v>0</v>
      </c>
      <c r="E36" s="481">
        <f t="shared" si="3"/>
        <v>0</v>
      </c>
      <c r="F36" s="476" t="str">
        <f t="shared" si="4"/>
        <v/>
      </c>
      <c r="G36" s="476" t="str">
        <f t="shared" si="4"/>
        <v/>
      </c>
      <c r="H36" s="482" t="str">
        <f t="shared" si="5"/>
        <v/>
      </c>
      <c r="I36" s="482" t="str">
        <f t="shared" si="5"/>
        <v/>
      </c>
      <c r="J36" s="476" t="e">
        <f t="shared" si="6"/>
        <v>#N/A</v>
      </c>
      <c r="K36" s="476" t="e">
        <f t="shared" si="7"/>
        <v>#N/A</v>
      </c>
      <c r="L36" s="476" t="e">
        <f t="shared" si="8"/>
        <v>#N/A</v>
      </c>
      <c r="M36" s="476" t="e">
        <f t="shared" si="9"/>
        <v>#N/A</v>
      </c>
      <c r="N36" s="476">
        <v>232</v>
      </c>
    </row>
    <row r="37" spans="1:14" s="475" customFormat="1" ht="15" customHeight="1" x14ac:dyDescent="0.2">
      <c r="A37" s="475">
        <v>24</v>
      </c>
      <c r="B37" s="479">
        <f>'Tabelle 2.3'!J34</f>
        <v>-2.497398543184183</v>
      </c>
      <c r="C37" s="480">
        <f>'Tabelle 3.3'!J34</f>
        <v>8.3333333333333339</v>
      </c>
      <c r="D37" s="481">
        <f t="shared" si="3"/>
        <v>-2.497398543184183</v>
      </c>
      <c r="E37" s="481">
        <f t="shared" si="3"/>
        <v>8.3333333333333339</v>
      </c>
      <c r="F37" s="476" t="str">
        <f t="shared" si="4"/>
        <v/>
      </c>
      <c r="G37" s="476" t="str">
        <f t="shared" si="4"/>
        <v/>
      </c>
      <c r="H37" s="482" t="str">
        <f t="shared" si="5"/>
        <v/>
      </c>
      <c r="I37" s="482" t="str">
        <f t="shared" si="5"/>
        <v/>
      </c>
      <c r="J37" s="476" t="e">
        <f t="shared" si="6"/>
        <v>#N/A</v>
      </c>
      <c r="K37" s="476" t="e">
        <f t="shared" si="7"/>
        <v>#N/A</v>
      </c>
      <c r="L37" s="476" t="e">
        <f t="shared" si="8"/>
        <v>#N/A</v>
      </c>
      <c r="M37" s="476" t="e">
        <f t="shared" si="9"/>
        <v>#N/A</v>
      </c>
      <c r="N37" s="476">
        <v>242</v>
      </c>
    </row>
    <row r="38" spans="1:14" s="475" customFormat="1" ht="15" customHeight="1" x14ac:dyDescent="0.2">
      <c r="A38" s="475">
        <v>25</v>
      </c>
      <c r="B38" s="479">
        <f>'Tabelle 2.3'!J35</f>
        <v>-0.51862564204857131</v>
      </c>
      <c r="C38" s="480">
        <f>'Tabelle 3.3'!J35</f>
        <v>-4.4665012406947895</v>
      </c>
      <c r="D38" s="481">
        <f t="shared" si="3"/>
        <v>-0.51862564204857131</v>
      </c>
      <c r="E38" s="481">
        <f t="shared" si="3"/>
        <v>-4.4665012406947895</v>
      </c>
      <c r="F38" s="476" t="str">
        <f t="shared" si="4"/>
        <v/>
      </c>
      <c r="G38" s="476" t="str">
        <f t="shared" si="4"/>
        <v/>
      </c>
      <c r="H38" s="482" t="str">
        <f t="shared" si="5"/>
        <v/>
      </c>
      <c r="I38" s="482" t="str">
        <f t="shared" si="5"/>
        <v/>
      </c>
      <c r="J38" s="476" t="e">
        <f t="shared" si="6"/>
        <v>#N/A</v>
      </c>
      <c r="K38" s="476" t="e">
        <f t="shared" si="7"/>
        <v>#N/A</v>
      </c>
      <c r="L38" s="476" t="e">
        <f t="shared" si="8"/>
        <v>#N/A</v>
      </c>
      <c r="M38" s="476" t="e">
        <f t="shared" si="9"/>
        <v>#N/A</v>
      </c>
      <c r="N38" s="476">
        <v>253</v>
      </c>
    </row>
    <row r="39" spans="1:14" s="475" customFormat="1" ht="15" customHeight="1" x14ac:dyDescent="0.2">
      <c r="A39" s="475">
        <v>26</v>
      </c>
      <c r="B39" s="479">
        <f>'Tabelle 2.3'!J36</f>
        <v>1.0137149672033392</v>
      </c>
      <c r="C39" s="480">
        <f>'Tabelle 3.3'!J36</f>
        <v>-6.2858356338925461</v>
      </c>
      <c r="D39" s="481">
        <f t="shared" si="3"/>
        <v>1.0137149672033392</v>
      </c>
      <c r="E39" s="481">
        <f t="shared" si="3"/>
        <v>-6.2858356338925461</v>
      </c>
      <c r="F39" s="476" t="str">
        <f t="shared" si="4"/>
        <v/>
      </c>
      <c r="G39" s="476" t="str">
        <f t="shared" si="4"/>
        <v/>
      </c>
      <c r="H39" s="482" t="str">
        <f t="shared" si="5"/>
        <v/>
      </c>
      <c r="I39" s="482" t="str">
        <f t="shared" si="5"/>
        <v/>
      </c>
      <c r="J39" s="476" t="e">
        <f t="shared" si="6"/>
        <v>#N/A</v>
      </c>
      <c r="K39" s="476" t="e">
        <f t="shared" si="7"/>
        <v>#N/A</v>
      </c>
      <c r="L39" s="476" t="e">
        <f t="shared" si="8"/>
        <v>#N/A</v>
      </c>
      <c r="M39" s="476" t="e">
        <f t="shared" si="9"/>
        <v>#N/A</v>
      </c>
      <c r="N39" s="476">
        <v>263</v>
      </c>
    </row>
    <row r="40" spans="1:14" s="475" customFormat="1" ht="15" customHeight="1" x14ac:dyDescent="0.2">
      <c r="A40" s="475">
        <v>27</v>
      </c>
      <c r="B40" s="479" t="e">
        <f>'Tabelle 2.3'!#REF!</f>
        <v>#REF!</v>
      </c>
      <c r="C40" s="480" t="e">
        <f>'Tabelle 3.3'!#REF!</f>
        <v>#REF!</v>
      </c>
      <c r="D40" s="481" t="e">
        <f t="shared" si="3"/>
        <v>#REF!</v>
      </c>
      <c r="E40" s="481" t="e">
        <f t="shared" si="3"/>
        <v>#REF!</v>
      </c>
      <c r="F40" s="476" t="str">
        <f t="shared" si="4"/>
        <v/>
      </c>
      <c r="G40" s="476" t="str">
        <f t="shared" si="4"/>
        <v/>
      </c>
      <c r="H40" s="482" t="e">
        <f t="shared" si="5"/>
        <v>#REF!</v>
      </c>
      <c r="I40" s="482" t="e">
        <f t="shared" si="5"/>
        <v>#REF!</v>
      </c>
      <c r="J40" s="476" t="e">
        <f t="shared" si="6"/>
        <v>#REF!</v>
      </c>
      <c r="K40" s="476" t="e">
        <f t="shared" si="7"/>
        <v>#REF!</v>
      </c>
      <c r="L40" s="476" t="e">
        <f t="shared" si="8"/>
        <v>#REF!</v>
      </c>
      <c r="M40" s="476" t="e">
        <f t="shared" si="9"/>
        <v>#REF!</v>
      </c>
      <c r="N40" s="476">
        <v>273</v>
      </c>
    </row>
    <row r="41" spans="1:14" s="475" customFormat="1" ht="15" customHeight="1" x14ac:dyDescent="0.2">
      <c r="A41" s="475">
        <v>28</v>
      </c>
      <c r="B41" s="479" t="e">
        <f>'Tabelle 2.3'!#REF!</f>
        <v>#REF!</v>
      </c>
      <c r="C41" s="480" t="e">
        <f>'Tabelle 3.3'!#REF!</f>
        <v>#REF!</v>
      </c>
      <c r="D41" s="481" t="e">
        <f t="shared" si="3"/>
        <v>#REF!</v>
      </c>
      <c r="E41" s="481" t="e">
        <f t="shared" si="3"/>
        <v>#REF!</v>
      </c>
      <c r="F41" s="476" t="str">
        <f t="shared" si="4"/>
        <v/>
      </c>
      <c r="G41" s="476" t="str">
        <f t="shared" si="4"/>
        <v/>
      </c>
      <c r="H41" s="482" t="e">
        <f t="shared" si="5"/>
        <v>#REF!</v>
      </c>
      <c r="I41" s="482" t="e">
        <f t="shared" si="5"/>
        <v>#REF!</v>
      </c>
      <c r="J41" s="476" t="e">
        <f t="shared" si="6"/>
        <v>#REF!</v>
      </c>
      <c r="K41" s="476" t="e">
        <f t="shared" si="7"/>
        <v>#REF!</v>
      </c>
      <c r="L41" s="476" t="e">
        <f t="shared" si="8"/>
        <v>#REF!</v>
      </c>
      <c r="M41" s="476" t="e">
        <f t="shared" si="9"/>
        <v>#REF!</v>
      </c>
      <c r="N41" s="476">
        <v>284</v>
      </c>
    </row>
    <row r="42" spans="1:14" s="475" customFormat="1" ht="15" customHeight="1" x14ac:dyDescent="0.2">
      <c r="A42" s="475">
        <v>29</v>
      </c>
      <c r="B42" s="479" t="e">
        <f>'Tabelle 2.3'!#REF!</f>
        <v>#REF!</v>
      </c>
      <c r="C42" s="480" t="e">
        <f>'Tabelle 3.3'!#REF!</f>
        <v>#REF!</v>
      </c>
      <c r="D42" s="481" t="e">
        <f t="shared" si="3"/>
        <v>#REF!</v>
      </c>
      <c r="E42" s="481" t="e">
        <f t="shared" si="3"/>
        <v>#REF!</v>
      </c>
      <c r="F42" s="476" t="str">
        <f t="shared" si="4"/>
        <v/>
      </c>
      <c r="G42" s="476" t="str">
        <f t="shared" si="4"/>
        <v/>
      </c>
      <c r="H42" s="482" t="e">
        <f t="shared" si="5"/>
        <v>#REF!</v>
      </c>
      <c r="I42" s="482" t="e">
        <f t="shared" si="5"/>
        <v>#REF!</v>
      </c>
      <c r="J42" s="476" t="e">
        <f t="shared" si="6"/>
        <v>#REF!</v>
      </c>
      <c r="K42" s="476" t="e">
        <f t="shared" si="7"/>
        <v>#REF!</v>
      </c>
      <c r="L42" s="476" t="e">
        <f t="shared" si="8"/>
        <v>#REF!</v>
      </c>
      <c r="M42" s="476" t="e">
        <f t="shared" si="9"/>
        <v>#REF!</v>
      </c>
      <c r="N42" s="476">
        <v>294</v>
      </c>
    </row>
    <row r="43" spans="1:14" s="475" customFormat="1" ht="15" customHeight="1" x14ac:dyDescent="0.2">
      <c r="A43" s="475">
        <v>30</v>
      </c>
      <c r="B43" s="479" t="e">
        <f>'Tabelle 2.3'!#REF!</f>
        <v>#REF!</v>
      </c>
      <c r="C43" s="480" t="e">
        <f>'Tabelle 3.3'!#REF!</f>
        <v>#REF!</v>
      </c>
      <c r="D43" s="481" t="e">
        <f t="shared" si="3"/>
        <v>#REF!</v>
      </c>
      <c r="E43" s="481" t="e">
        <f t="shared" si="3"/>
        <v>#REF!</v>
      </c>
      <c r="F43" s="476" t="str">
        <f t="shared" si="4"/>
        <v/>
      </c>
      <c r="G43" s="476" t="str">
        <f t="shared" si="4"/>
        <v/>
      </c>
      <c r="H43" s="482" t="e">
        <f t="shared" si="5"/>
        <v>#REF!</v>
      </c>
      <c r="I43" s="482" t="e">
        <f t="shared" si="5"/>
        <v>#REF!</v>
      </c>
      <c r="J43" s="476" t="e">
        <f t="shared" si="6"/>
        <v>#REF!</v>
      </c>
      <c r="K43" s="476" t="e">
        <f t="shared" si="7"/>
        <v>#REF!</v>
      </c>
      <c r="L43" s="476" t="e">
        <f t="shared" si="8"/>
        <v>#REF!</v>
      </c>
      <c r="M43" s="476" t="e">
        <f t="shared" si="9"/>
        <v>#REF!</v>
      </c>
      <c r="N43" s="476">
        <v>304</v>
      </c>
    </row>
    <row r="44" spans="1:14" s="475" customFormat="1" ht="15" customHeight="1" x14ac:dyDescent="0.2">
      <c r="A44" s="475">
        <v>31</v>
      </c>
      <c r="B44" s="479" t="e">
        <f>'Tabelle 2.3'!#REF!</f>
        <v>#REF!</v>
      </c>
      <c r="C44" s="480" t="e">
        <f>'Tabelle 3.3'!#REF!</f>
        <v>#REF!</v>
      </c>
      <c r="D44" s="481" t="e">
        <f t="shared" si="3"/>
        <v>#REF!</v>
      </c>
      <c r="E44" s="481" t="e">
        <f t="shared" si="3"/>
        <v>#REF!</v>
      </c>
      <c r="F44" s="476" t="str">
        <f t="shared" si="4"/>
        <v/>
      </c>
      <c r="G44" s="476" t="str">
        <f t="shared" si="4"/>
        <v/>
      </c>
      <c r="H44" s="482" t="e">
        <f t="shared" si="5"/>
        <v>#REF!</v>
      </c>
      <c r="I44" s="482" t="e">
        <f t="shared" si="5"/>
        <v>#REF!</v>
      </c>
      <c r="J44" s="476" t="e">
        <f t="shared" si="6"/>
        <v>#REF!</v>
      </c>
      <c r="K44" s="476" t="e">
        <f t="shared" si="7"/>
        <v>#REF!</v>
      </c>
      <c r="L44" s="476" t="e">
        <f t="shared" si="8"/>
        <v>#REF!</v>
      </c>
      <c r="M44" s="476" t="e">
        <f t="shared" si="9"/>
        <v>#REF!</v>
      </c>
      <c r="N44" s="476">
        <v>315</v>
      </c>
    </row>
    <row r="45" spans="1:14" s="475" customFormat="1" ht="15" customHeight="1" x14ac:dyDescent="0.2">
      <c r="A45" s="475">
        <v>32</v>
      </c>
      <c r="B45" s="479">
        <f>'Tabelle 2.3'!J36</f>
        <v>1.0137149672033392</v>
      </c>
      <c r="C45" s="480">
        <f>'Tabelle 3.3'!J36</f>
        <v>-6.2858356338925461</v>
      </c>
      <c r="D45" s="481">
        <f t="shared" si="3"/>
        <v>1.0137149672033392</v>
      </c>
      <c r="E45" s="481">
        <f t="shared" si="3"/>
        <v>-6.2858356338925461</v>
      </c>
      <c r="F45" s="476" t="str">
        <f t="shared" si="4"/>
        <v/>
      </c>
      <c r="G45" s="476" t="str">
        <f t="shared" si="4"/>
        <v/>
      </c>
      <c r="H45" s="482" t="str">
        <f t="shared" si="5"/>
        <v/>
      </c>
      <c r="I45" s="482" t="str">
        <f t="shared" si="5"/>
        <v/>
      </c>
      <c r="J45" s="476" t="e">
        <f t="shared" si="6"/>
        <v>#N/A</v>
      </c>
      <c r="K45" s="476" t="e">
        <f t="shared" si="7"/>
        <v>#N/A</v>
      </c>
      <c r="L45" s="476" t="e">
        <f t="shared" si="8"/>
        <v>#N/A</v>
      </c>
      <c r="M45" s="476" t="e">
        <f t="shared" si="9"/>
        <v>#N/A</v>
      </c>
      <c r="N45" s="476">
        <v>325</v>
      </c>
    </row>
    <row r="46" spans="1:14" s="475" customFormat="1" ht="15" customHeight="1" x14ac:dyDescent="0.2">
      <c r="E46" s="476"/>
      <c r="F46" s="476"/>
      <c r="G46" s="476"/>
      <c r="H46" s="476"/>
      <c r="I46" s="476"/>
      <c r="J46" s="476"/>
      <c r="K46" s="476"/>
      <c r="L46" s="476"/>
      <c r="M46" s="476"/>
      <c r="N46" s="476"/>
    </row>
    <row r="47" spans="1:14" s="475" customFormat="1" ht="15" customHeight="1" x14ac:dyDescent="0.2">
      <c r="D47" s="483"/>
      <c r="E47" s="476"/>
      <c r="F47" s="476"/>
      <c r="G47" s="476"/>
      <c r="H47" s="476"/>
      <c r="I47" s="476"/>
      <c r="J47" s="476"/>
      <c r="K47" s="476"/>
      <c r="L47" s="476"/>
      <c r="M47" s="476"/>
      <c r="N47" s="476"/>
    </row>
    <row r="48" spans="1:14" s="475" customFormat="1" ht="15" customHeight="1" x14ac:dyDescent="0.2">
      <c r="A48" s="477" t="s">
        <v>453</v>
      </c>
      <c r="E48" s="476"/>
      <c r="F48" s="476"/>
      <c r="G48" s="476"/>
      <c r="H48" s="476"/>
      <c r="I48" s="476"/>
      <c r="J48" s="476"/>
      <c r="K48" s="476"/>
      <c r="L48" s="476"/>
      <c r="M48" s="476"/>
      <c r="N48" s="476"/>
    </row>
    <row r="49" spans="1:14" ht="15" customHeight="1" x14ac:dyDescent="0.2">
      <c r="A49" s="673" t="s">
        <v>454</v>
      </c>
      <c r="B49" s="674" t="s">
        <v>102</v>
      </c>
      <c r="C49" s="674"/>
      <c r="D49" s="674"/>
      <c r="E49" s="675" t="s">
        <v>455</v>
      </c>
      <c r="F49" s="675"/>
      <c r="G49" s="675"/>
      <c r="H49" s="676" t="s">
        <v>456</v>
      </c>
      <c r="I49" s="677" t="s">
        <v>457</v>
      </c>
      <c r="J49" s="677"/>
      <c r="K49" s="677"/>
      <c r="L49" s="484" t="s">
        <v>458</v>
      </c>
      <c r="M49" s="461"/>
      <c r="N49" s="453"/>
    </row>
    <row r="50" spans="1:14" ht="39.950000000000003" customHeight="1" x14ac:dyDescent="0.2">
      <c r="A50" s="673"/>
      <c r="B50" s="485" t="s">
        <v>441</v>
      </c>
      <c r="C50" s="485" t="s">
        <v>120</v>
      </c>
      <c r="D50" s="485" t="s">
        <v>121</v>
      </c>
      <c r="E50" s="485" t="s">
        <v>441</v>
      </c>
      <c r="F50" s="485" t="s">
        <v>120</v>
      </c>
      <c r="G50" s="485" t="s">
        <v>121</v>
      </c>
      <c r="H50" s="676"/>
      <c r="I50" s="485" t="s">
        <v>441</v>
      </c>
      <c r="J50" s="485" t="s">
        <v>120</v>
      </c>
      <c r="K50" s="485" t="s">
        <v>121</v>
      </c>
      <c r="L50" s="485" t="s">
        <v>459</v>
      </c>
      <c r="M50" s="485"/>
      <c r="N50" s="485"/>
    </row>
    <row r="51" spans="1:14" ht="15" customHeight="1" x14ac:dyDescent="0.2">
      <c r="A51" s="486" t="s">
        <v>460</v>
      </c>
      <c r="B51" s="487">
        <v>39245</v>
      </c>
      <c r="C51" s="487">
        <v>3842</v>
      </c>
      <c r="D51" s="487">
        <v>1387</v>
      </c>
      <c r="E51" s="488">
        <f>IF($A$51=37802,IF(COUNTBLANK(B$51:B$70)&gt;0,#N/A,B51/B$51*100),IF(COUNTBLANK(B$51:B$75)&gt;0,#N/A,B51/B$51*100))</f>
        <v>100</v>
      </c>
      <c r="F51" s="488">
        <f>IF($A$51=37802,IF(COUNTBLANK(C$51:C$70)&gt;0,#N/A,C51/C$51*100),IF(COUNTBLANK(C$51:C$75)&gt;0,#N/A,C51/C$51*100))</f>
        <v>100</v>
      </c>
      <c r="G51" s="488">
        <f>IF($A$51=37802,IF(COUNTBLANK(D$51:D$70)&gt;0,#N/A,D51/D$51*100),IF(COUNTBLANK(D$51:D$75)&gt;0,#N/A,D51/D$51*100))</f>
        <v>100</v>
      </c>
      <c r="H51" s="489" t="str">
        <f>IF(ISERROR(L51)=TRUE,IF(MONTH(A51)=MONTH(MAX(A$51:A$75)),A51,""),"")</f>
        <v/>
      </c>
      <c r="I51" s="488" t="str">
        <f>IF($H51&lt;&gt;"",E51,"")</f>
        <v/>
      </c>
      <c r="J51" s="488" t="str">
        <f>IF($H51&lt;&gt;"",F51,"")</f>
        <v/>
      </c>
      <c r="K51" s="488" t="str">
        <f t="shared" ref="J51:K66" si="10">IF($H51&lt;&gt;"",G51,"")</f>
        <v/>
      </c>
      <c r="L51" s="488" t="e">
        <f>IF(A$51=37802,IF(AND(COUNTBLANK(B$51:B$70)&lt;&gt;0,COUNTBLANK(C$51:C$70)&lt;&gt;0,COUNTBLANK(D$51:D$70)&lt;&gt;0),135,#N/A),IF(AND(COUNTBLANK(B$51:B$75)&lt;&gt;0,COUNTBLANK(C$51:C$75)&lt;&gt;0,COUNTBLANK(D$51:D$75)&lt;&gt;0),135,#N/A))</f>
        <v>#N/A</v>
      </c>
    </row>
    <row r="52" spans="1:14" ht="15" customHeight="1" x14ac:dyDescent="0.2">
      <c r="A52" s="486" t="s">
        <v>461</v>
      </c>
      <c r="B52" s="487">
        <v>39676</v>
      </c>
      <c r="C52" s="487">
        <v>3900</v>
      </c>
      <c r="D52" s="487">
        <v>1482</v>
      </c>
      <c r="E52" s="488">
        <f t="shared" ref="E52:G70" si="11">IF($A$51=37802,IF(COUNTBLANK(B$51:B$70)&gt;0,#N/A,B52/B$51*100),IF(COUNTBLANK(B$51:B$75)&gt;0,#N/A,B52/B$51*100))</f>
        <v>101.09822907376736</v>
      </c>
      <c r="F52" s="488">
        <f t="shared" si="11"/>
        <v>101.50963040083289</v>
      </c>
      <c r="G52" s="488">
        <f t="shared" si="11"/>
        <v>106.84931506849315</v>
      </c>
      <c r="H52" s="489" t="str">
        <f>IF(ISERROR(L52)=TRUE,IF(MONTH(A52)=MONTH(MAX(A$51:A$75)),A52,""),"")</f>
        <v/>
      </c>
      <c r="I52" s="488" t="str">
        <f t="shared" ref="I52:K75" si="12">IF($H52&lt;&gt;"",E52,"")</f>
        <v/>
      </c>
      <c r="J52" s="488" t="str">
        <f t="shared" si="10"/>
        <v/>
      </c>
      <c r="K52" s="488" t="str">
        <f t="shared" si="10"/>
        <v/>
      </c>
      <c r="L52" s="488" t="e">
        <f t="shared" ref="L52:L75" si="13">IF(A$51=37802,IF(AND(COUNTBLANK(B$51:B$70)&lt;&gt;0,COUNTBLANK(C$51:C$70)&lt;&gt;0,COUNTBLANK(D$51:D$70)&lt;&gt;0),135,#N/A),IF(AND(COUNTBLANK(B$51:B$75)&lt;&gt;0,COUNTBLANK(C$51:C$75)&lt;&gt;0,COUNTBLANK(D$51:D$75)&lt;&gt;0),135,#N/A))</f>
        <v>#N/A</v>
      </c>
    </row>
    <row r="53" spans="1:14" ht="15" customHeight="1" x14ac:dyDescent="0.2">
      <c r="A53" s="490">
        <v>41883</v>
      </c>
      <c r="B53" s="487">
        <v>40195</v>
      </c>
      <c r="C53" s="487">
        <v>3957</v>
      </c>
      <c r="D53" s="487">
        <v>1503</v>
      </c>
      <c r="E53" s="488">
        <f t="shared" si="11"/>
        <v>102.42069053382596</v>
      </c>
      <c r="F53" s="488">
        <f t="shared" si="11"/>
        <v>102.9932326913066</v>
      </c>
      <c r="G53" s="488">
        <f t="shared" si="11"/>
        <v>108.3633741888969</v>
      </c>
      <c r="H53" s="489">
        <f>IF(ISERROR(L53)=TRUE,IF(MONTH(A53)=MONTH(MAX(A$51:A$75)),A53,""),"")</f>
        <v>41883</v>
      </c>
      <c r="I53" s="488">
        <f t="shared" si="12"/>
        <v>102.42069053382596</v>
      </c>
      <c r="J53" s="488">
        <f t="shared" si="10"/>
        <v>102.9932326913066</v>
      </c>
      <c r="K53" s="488">
        <f t="shared" si="10"/>
        <v>108.3633741888969</v>
      </c>
      <c r="L53" s="488" t="e">
        <f t="shared" si="13"/>
        <v>#N/A</v>
      </c>
    </row>
    <row r="54" spans="1:14" ht="15" customHeight="1" x14ac:dyDescent="0.2">
      <c r="A54" s="490" t="s">
        <v>462</v>
      </c>
      <c r="B54" s="487">
        <v>39762</v>
      </c>
      <c r="C54" s="487">
        <v>3855</v>
      </c>
      <c r="D54" s="487">
        <v>1476</v>
      </c>
      <c r="E54" s="488">
        <f t="shared" si="11"/>
        <v>101.31736526946106</v>
      </c>
      <c r="F54" s="488">
        <f t="shared" si="11"/>
        <v>100.33836543466946</v>
      </c>
      <c r="G54" s="488">
        <f t="shared" si="11"/>
        <v>106.41672674837778</v>
      </c>
      <c r="H54" s="489" t="str">
        <f>IF(ISERROR(L54)=TRUE,IF(MONTH(A54)=MONTH(MAX(A$51:A$75)),A54,""),"")</f>
        <v/>
      </c>
      <c r="I54" s="488" t="str">
        <f t="shared" si="12"/>
        <v/>
      </c>
      <c r="J54" s="488" t="str">
        <f t="shared" si="10"/>
        <v/>
      </c>
      <c r="K54" s="488" t="str">
        <f t="shared" si="10"/>
        <v/>
      </c>
      <c r="L54" s="488" t="e">
        <f t="shared" si="13"/>
        <v>#N/A</v>
      </c>
    </row>
    <row r="55" spans="1:14" ht="15" customHeight="1" x14ac:dyDescent="0.2">
      <c r="A55" s="490" t="s">
        <v>463</v>
      </c>
      <c r="B55" s="487">
        <v>39933</v>
      </c>
      <c r="C55" s="487">
        <v>3705</v>
      </c>
      <c r="D55" s="487">
        <v>1444</v>
      </c>
      <c r="E55" s="488">
        <f t="shared" si="11"/>
        <v>101.75308956554976</v>
      </c>
      <c r="F55" s="488">
        <f t="shared" si="11"/>
        <v>96.434148880791255</v>
      </c>
      <c r="G55" s="488">
        <f t="shared" si="11"/>
        <v>104.10958904109589</v>
      </c>
      <c r="H55" s="489" t="str">
        <f t="shared" ref="H55:H70" si="14">IF(ISERROR(L55)=TRUE,IF(MONTH(A55)=MONTH(MAX(A$51:A$75)),A55,""),"")</f>
        <v/>
      </c>
      <c r="I55" s="488" t="str">
        <f t="shared" si="12"/>
        <v/>
      </c>
      <c r="J55" s="488" t="str">
        <f t="shared" si="10"/>
        <v/>
      </c>
      <c r="K55" s="488" t="str">
        <f t="shared" si="10"/>
        <v/>
      </c>
      <c r="L55" s="488" t="e">
        <f t="shared" si="13"/>
        <v>#N/A</v>
      </c>
    </row>
    <row r="56" spans="1:14" ht="15" customHeight="1" x14ac:dyDescent="0.2">
      <c r="A56" s="490" t="s">
        <v>464</v>
      </c>
      <c r="B56" s="487">
        <v>40056</v>
      </c>
      <c r="C56" s="487">
        <v>3784</v>
      </c>
      <c r="D56" s="487">
        <v>1503</v>
      </c>
      <c r="E56" s="488">
        <f t="shared" si="11"/>
        <v>102.06650528729774</v>
      </c>
      <c r="F56" s="488">
        <f t="shared" si="11"/>
        <v>98.49036959916711</v>
      </c>
      <c r="G56" s="488">
        <f t="shared" si="11"/>
        <v>108.3633741888969</v>
      </c>
      <c r="H56" s="489" t="str">
        <f t="shared" si="14"/>
        <v/>
      </c>
      <c r="I56" s="488" t="str">
        <f t="shared" si="12"/>
        <v/>
      </c>
      <c r="J56" s="488" t="str">
        <f t="shared" si="10"/>
        <v/>
      </c>
      <c r="K56" s="488" t="str">
        <f t="shared" si="10"/>
        <v/>
      </c>
      <c r="L56" s="488" t="e">
        <f t="shared" si="13"/>
        <v>#N/A</v>
      </c>
    </row>
    <row r="57" spans="1:14" ht="15" customHeight="1" x14ac:dyDescent="0.2">
      <c r="A57" s="490">
        <v>42248</v>
      </c>
      <c r="B57" s="487">
        <v>40802</v>
      </c>
      <c r="C57" s="487">
        <v>4443</v>
      </c>
      <c r="D57" s="487">
        <v>1674</v>
      </c>
      <c r="E57" s="488">
        <f t="shared" si="11"/>
        <v>103.96738438017582</v>
      </c>
      <c r="F57" s="488">
        <f t="shared" si="11"/>
        <v>115.64289432587194</v>
      </c>
      <c r="G57" s="488">
        <f t="shared" si="11"/>
        <v>120.69214131218457</v>
      </c>
      <c r="H57" s="489">
        <f t="shared" si="14"/>
        <v>42248</v>
      </c>
      <c r="I57" s="488">
        <f t="shared" si="12"/>
        <v>103.96738438017582</v>
      </c>
      <c r="J57" s="488">
        <f t="shared" si="10"/>
        <v>115.64289432587194</v>
      </c>
      <c r="K57" s="488">
        <f t="shared" si="10"/>
        <v>120.69214131218457</v>
      </c>
      <c r="L57" s="488" t="e">
        <f t="shared" si="13"/>
        <v>#N/A</v>
      </c>
    </row>
    <row r="58" spans="1:14" ht="15" customHeight="1" x14ac:dyDescent="0.2">
      <c r="A58" s="490" t="s">
        <v>465</v>
      </c>
      <c r="B58" s="487">
        <v>40348</v>
      </c>
      <c r="C58" s="487">
        <v>4427</v>
      </c>
      <c r="D58" s="487">
        <v>1633</v>
      </c>
      <c r="E58" s="488">
        <f t="shared" si="11"/>
        <v>102.81054911453688</v>
      </c>
      <c r="F58" s="488">
        <f t="shared" si="11"/>
        <v>115.22644456012495</v>
      </c>
      <c r="G58" s="488">
        <f t="shared" si="11"/>
        <v>117.73612112472964</v>
      </c>
      <c r="H58" s="489" t="str">
        <f t="shared" si="14"/>
        <v/>
      </c>
      <c r="I58" s="488" t="str">
        <f t="shared" si="12"/>
        <v/>
      </c>
      <c r="J58" s="488" t="str">
        <f t="shared" si="10"/>
        <v/>
      </c>
      <c r="K58" s="488" t="str">
        <f t="shared" si="10"/>
        <v/>
      </c>
      <c r="L58" s="488" t="e">
        <f t="shared" si="13"/>
        <v>#N/A</v>
      </c>
    </row>
    <row r="59" spans="1:14" ht="15" customHeight="1" x14ac:dyDescent="0.2">
      <c r="A59" s="490" t="s">
        <v>466</v>
      </c>
      <c r="B59" s="487">
        <v>40435</v>
      </c>
      <c r="C59" s="487">
        <v>4351</v>
      </c>
      <c r="D59" s="487">
        <v>1584</v>
      </c>
      <c r="E59" s="488">
        <f t="shared" si="11"/>
        <v>103.03223340552935</v>
      </c>
      <c r="F59" s="488">
        <f t="shared" si="11"/>
        <v>113.24830817282665</v>
      </c>
      <c r="G59" s="488">
        <f t="shared" si="11"/>
        <v>114.20331651045421</v>
      </c>
      <c r="H59" s="489" t="str">
        <f t="shared" si="14"/>
        <v/>
      </c>
      <c r="I59" s="488" t="str">
        <f t="shared" si="12"/>
        <v/>
      </c>
      <c r="J59" s="488" t="str">
        <f t="shared" si="10"/>
        <v/>
      </c>
      <c r="K59" s="488" t="str">
        <f t="shared" si="10"/>
        <v/>
      </c>
      <c r="L59" s="488" t="e">
        <f t="shared" si="13"/>
        <v>#N/A</v>
      </c>
    </row>
    <row r="60" spans="1:14" ht="15" customHeight="1" x14ac:dyDescent="0.2">
      <c r="A60" s="490" t="s">
        <v>467</v>
      </c>
      <c r="B60" s="487">
        <v>40685</v>
      </c>
      <c r="C60" s="487">
        <v>4359</v>
      </c>
      <c r="D60" s="487">
        <v>1686</v>
      </c>
      <c r="E60" s="488">
        <f t="shared" si="11"/>
        <v>103.6692572302204</v>
      </c>
      <c r="F60" s="488">
        <f t="shared" si="11"/>
        <v>113.45653305570016</v>
      </c>
      <c r="G60" s="488">
        <f t="shared" si="11"/>
        <v>121.55731795241529</v>
      </c>
      <c r="H60" s="489" t="str">
        <f t="shared" si="14"/>
        <v/>
      </c>
      <c r="I60" s="488" t="str">
        <f t="shared" si="12"/>
        <v/>
      </c>
      <c r="J60" s="488" t="str">
        <f t="shared" si="10"/>
        <v/>
      </c>
      <c r="K60" s="488" t="str">
        <f t="shared" si="10"/>
        <v/>
      </c>
      <c r="L60" s="488" t="e">
        <f t="shared" si="13"/>
        <v>#N/A</v>
      </c>
    </row>
    <row r="61" spans="1:14" ht="15" customHeight="1" x14ac:dyDescent="0.2">
      <c r="A61" s="490">
        <v>42614</v>
      </c>
      <c r="B61" s="487">
        <v>41373</v>
      </c>
      <c r="C61" s="487">
        <v>4273</v>
      </c>
      <c r="D61" s="487">
        <v>1736</v>
      </c>
      <c r="E61" s="488">
        <f t="shared" si="11"/>
        <v>105.42234679577017</v>
      </c>
      <c r="F61" s="488">
        <f t="shared" si="11"/>
        <v>111.21811556481001</v>
      </c>
      <c r="G61" s="488">
        <f t="shared" si="11"/>
        <v>125.16222062004326</v>
      </c>
      <c r="H61" s="489">
        <f t="shared" si="14"/>
        <v>42614</v>
      </c>
      <c r="I61" s="488">
        <f t="shared" si="12"/>
        <v>105.42234679577017</v>
      </c>
      <c r="J61" s="488">
        <f t="shared" si="10"/>
        <v>111.21811556481001</v>
      </c>
      <c r="K61" s="488">
        <f t="shared" si="10"/>
        <v>125.16222062004326</v>
      </c>
      <c r="L61" s="488" t="e">
        <f t="shared" si="13"/>
        <v>#N/A</v>
      </c>
    </row>
    <row r="62" spans="1:14" ht="15" customHeight="1" x14ac:dyDescent="0.2">
      <c r="A62" s="490" t="s">
        <v>468</v>
      </c>
      <c r="B62" s="487">
        <v>40900</v>
      </c>
      <c r="C62" s="487">
        <v>4259</v>
      </c>
      <c r="D62" s="487">
        <v>1726</v>
      </c>
      <c r="E62" s="488">
        <f t="shared" si="11"/>
        <v>104.21709771945471</v>
      </c>
      <c r="F62" s="488">
        <f t="shared" si="11"/>
        <v>110.85372201978136</v>
      </c>
      <c r="G62" s="488">
        <f t="shared" si="11"/>
        <v>124.44124008651767</v>
      </c>
      <c r="H62" s="489" t="str">
        <f t="shared" si="14"/>
        <v/>
      </c>
      <c r="I62" s="488" t="str">
        <f t="shared" si="12"/>
        <v/>
      </c>
      <c r="J62" s="488" t="str">
        <f t="shared" si="10"/>
        <v/>
      </c>
      <c r="K62" s="488" t="str">
        <f t="shared" si="10"/>
        <v/>
      </c>
      <c r="L62" s="488" t="e">
        <f t="shared" si="13"/>
        <v>#N/A</v>
      </c>
    </row>
    <row r="63" spans="1:14" ht="15" customHeight="1" x14ac:dyDescent="0.2">
      <c r="A63" s="490" t="s">
        <v>469</v>
      </c>
      <c r="B63" s="487">
        <v>40527</v>
      </c>
      <c r="C63" s="487">
        <v>4130</v>
      </c>
      <c r="D63" s="487">
        <v>1740</v>
      </c>
      <c r="E63" s="488">
        <f t="shared" si="11"/>
        <v>103.26665817301568</v>
      </c>
      <c r="F63" s="488">
        <f t="shared" si="11"/>
        <v>107.49609578344612</v>
      </c>
      <c r="G63" s="488">
        <f t="shared" si="11"/>
        <v>125.45061283345349</v>
      </c>
      <c r="H63" s="489" t="str">
        <f t="shared" si="14"/>
        <v/>
      </c>
      <c r="I63" s="488" t="str">
        <f t="shared" si="12"/>
        <v/>
      </c>
      <c r="J63" s="488" t="str">
        <f t="shared" si="10"/>
        <v/>
      </c>
      <c r="K63" s="488" t="str">
        <f t="shared" si="10"/>
        <v/>
      </c>
      <c r="L63" s="488" t="e">
        <f t="shared" si="13"/>
        <v>#N/A</v>
      </c>
    </row>
    <row r="64" spans="1:14" ht="15" customHeight="1" x14ac:dyDescent="0.2">
      <c r="A64" s="490" t="s">
        <v>470</v>
      </c>
      <c r="B64" s="487">
        <v>40582</v>
      </c>
      <c r="C64" s="487">
        <v>4248</v>
      </c>
      <c r="D64" s="487">
        <v>1814</v>
      </c>
      <c r="E64" s="488">
        <f t="shared" si="11"/>
        <v>103.40680341444769</v>
      </c>
      <c r="F64" s="488">
        <f t="shared" si="11"/>
        <v>110.56741280583029</v>
      </c>
      <c r="G64" s="488">
        <f t="shared" si="11"/>
        <v>130.78586878154289</v>
      </c>
      <c r="H64" s="489" t="str">
        <f t="shared" si="14"/>
        <v/>
      </c>
      <c r="I64" s="488" t="str">
        <f t="shared" si="12"/>
        <v/>
      </c>
      <c r="J64" s="488" t="str">
        <f t="shared" si="10"/>
        <v/>
      </c>
      <c r="K64" s="488" t="str">
        <f t="shared" si="10"/>
        <v/>
      </c>
      <c r="L64" s="488" t="e">
        <f t="shared" si="13"/>
        <v>#N/A</v>
      </c>
    </row>
    <row r="65" spans="1:12" ht="15" customHeight="1" x14ac:dyDescent="0.2">
      <c r="A65" s="490">
        <v>42979</v>
      </c>
      <c r="B65" s="487">
        <v>41018</v>
      </c>
      <c r="C65" s="487">
        <v>4207</v>
      </c>
      <c r="D65" s="487">
        <v>1850</v>
      </c>
      <c r="E65" s="488">
        <f t="shared" si="11"/>
        <v>104.51777296470888</v>
      </c>
      <c r="F65" s="488">
        <f t="shared" si="11"/>
        <v>109.50026028110361</v>
      </c>
      <c r="G65" s="488">
        <f t="shared" si="11"/>
        <v>133.38139870223503</v>
      </c>
      <c r="H65" s="489">
        <f t="shared" si="14"/>
        <v>42979</v>
      </c>
      <c r="I65" s="488">
        <f t="shared" si="12"/>
        <v>104.51777296470888</v>
      </c>
      <c r="J65" s="488">
        <f t="shared" si="10"/>
        <v>109.50026028110361</v>
      </c>
      <c r="K65" s="488">
        <f t="shared" si="10"/>
        <v>133.38139870223503</v>
      </c>
      <c r="L65" s="488" t="e">
        <f t="shared" si="13"/>
        <v>#N/A</v>
      </c>
    </row>
    <row r="66" spans="1:12" ht="15" customHeight="1" x14ac:dyDescent="0.2">
      <c r="A66" s="490" t="s">
        <v>471</v>
      </c>
      <c r="B66" s="487">
        <v>40670</v>
      </c>
      <c r="C66" s="487">
        <v>4169</v>
      </c>
      <c r="D66" s="487">
        <v>1858</v>
      </c>
      <c r="E66" s="488">
        <f t="shared" si="11"/>
        <v>103.63103580073896</v>
      </c>
      <c r="F66" s="488">
        <f t="shared" si="11"/>
        <v>108.51119208745446</v>
      </c>
      <c r="G66" s="488">
        <f t="shared" si="11"/>
        <v>133.95818312905553</v>
      </c>
      <c r="H66" s="489" t="str">
        <f t="shared" si="14"/>
        <v/>
      </c>
      <c r="I66" s="488" t="str">
        <f t="shared" si="12"/>
        <v/>
      </c>
      <c r="J66" s="488" t="str">
        <f t="shared" si="10"/>
        <v/>
      </c>
      <c r="K66" s="488" t="str">
        <f t="shared" si="10"/>
        <v/>
      </c>
      <c r="L66" s="488" t="e">
        <f t="shared" si="13"/>
        <v>#N/A</v>
      </c>
    </row>
    <row r="67" spans="1:12" ht="15" customHeight="1" x14ac:dyDescent="0.2">
      <c r="A67" s="490" t="s">
        <v>472</v>
      </c>
      <c r="B67" s="487">
        <v>40685</v>
      </c>
      <c r="C67" s="487">
        <v>4129</v>
      </c>
      <c r="D67" s="487">
        <v>1843</v>
      </c>
      <c r="E67" s="488">
        <f t="shared" si="11"/>
        <v>103.6692572302204</v>
      </c>
      <c r="F67" s="488">
        <f t="shared" si="11"/>
        <v>107.47006767308693</v>
      </c>
      <c r="G67" s="488">
        <f t="shared" si="11"/>
        <v>132.87671232876713</v>
      </c>
      <c r="H67" s="489" t="str">
        <f t="shared" si="14"/>
        <v/>
      </c>
      <c r="I67" s="488" t="str">
        <f t="shared" si="12"/>
        <v/>
      </c>
      <c r="J67" s="488" t="str">
        <f t="shared" si="12"/>
        <v/>
      </c>
      <c r="K67" s="488" t="str">
        <f t="shared" si="12"/>
        <v/>
      </c>
      <c r="L67" s="488" t="e">
        <f t="shared" si="13"/>
        <v>#N/A</v>
      </c>
    </row>
    <row r="68" spans="1:12" ht="15" customHeight="1" x14ac:dyDescent="0.2">
      <c r="A68" s="490" t="s">
        <v>473</v>
      </c>
      <c r="B68" s="487">
        <v>40961</v>
      </c>
      <c r="C68" s="487">
        <v>4241</v>
      </c>
      <c r="D68" s="487">
        <v>1902</v>
      </c>
      <c r="E68" s="488">
        <f t="shared" si="11"/>
        <v>104.37253153267932</v>
      </c>
      <c r="F68" s="488">
        <f t="shared" si="11"/>
        <v>110.385216033316</v>
      </c>
      <c r="G68" s="488">
        <f t="shared" si="11"/>
        <v>137.13049747656814</v>
      </c>
      <c r="H68" s="489" t="str">
        <f t="shared" si="14"/>
        <v/>
      </c>
      <c r="I68" s="488" t="str">
        <f t="shared" si="12"/>
        <v/>
      </c>
      <c r="J68" s="488" t="str">
        <f t="shared" si="12"/>
        <v/>
      </c>
      <c r="K68" s="488" t="str">
        <f t="shared" si="12"/>
        <v/>
      </c>
      <c r="L68" s="488" t="e">
        <f t="shared" si="13"/>
        <v>#N/A</v>
      </c>
    </row>
    <row r="69" spans="1:12" ht="15" customHeight="1" x14ac:dyDescent="0.2">
      <c r="A69" s="490">
        <v>43344</v>
      </c>
      <c r="B69" s="487">
        <v>41582</v>
      </c>
      <c r="C69" s="487">
        <v>4229</v>
      </c>
      <c r="D69" s="487">
        <v>1941</v>
      </c>
      <c r="E69" s="488">
        <f t="shared" si="11"/>
        <v>105.95489871321186</v>
      </c>
      <c r="F69" s="488">
        <f t="shared" si="11"/>
        <v>110.07287870900572</v>
      </c>
      <c r="G69" s="488">
        <f t="shared" si="11"/>
        <v>139.94232155731797</v>
      </c>
      <c r="H69" s="489">
        <f t="shared" si="14"/>
        <v>43344</v>
      </c>
      <c r="I69" s="488">
        <f t="shared" si="12"/>
        <v>105.95489871321186</v>
      </c>
      <c r="J69" s="488">
        <f t="shared" si="12"/>
        <v>110.07287870900572</v>
      </c>
      <c r="K69" s="488">
        <f t="shared" si="12"/>
        <v>139.94232155731797</v>
      </c>
      <c r="L69" s="488" t="e">
        <f t="shared" si="13"/>
        <v>#N/A</v>
      </c>
    </row>
    <row r="70" spans="1:12" ht="15" customHeight="1" x14ac:dyDescent="0.2">
      <c r="A70" s="490" t="s">
        <v>474</v>
      </c>
      <c r="B70" s="487">
        <v>41184</v>
      </c>
      <c r="C70" s="487">
        <v>4114</v>
      </c>
      <c r="D70" s="487">
        <v>1930</v>
      </c>
      <c r="E70" s="488">
        <f t="shared" si="11"/>
        <v>104.94075678430373</v>
      </c>
      <c r="F70" s="488">
        <f t="shared" si="11"/>
        <v>107.07964601769913</v>
      </c>
      <c r="G70" s="488">
        <f t="shared" si="11"/>
        <v>139.14924297043981</v>
      </c>
      <c r="H70" s="489" t="str">
        <f t="shared" si="14"/>
        <v/>
      </c>
      <c r="I70" s="488" t="str">
        <f t="shared" si="12"/>
        <v/>
      </c>
      <c r="J70" s="488" t="str">
        <f t="shared" si="12"/>
        <v/>
      </c>
      <c r="K70" s="488" t="str">
        <f t="shared" si="12"/>
        <v/>
      </c>
      <c r="L70" s="488" t="e">
        <f t="shared" si="13"/>
        <v>#N/A</v>
      </c>
    </row>
    <row r="71" spans="1:12" ht="15" customHeight="1" x14ac:dyDescent="0.2">
      <c r="A71" s="490" t="s">
        <v>475</v>
      </c>
      <c r="B71" s="487">
        <v>41138</v>
      </c>
      <c r="C71" s="487">
        <v>4124</v>
      </c>
      <c r="D71" s="487">
        <v>1914</v>
      </c>
      <c r="E71" s="491">
        <f t="shared" ref="E71:G75" si="15">IF($A$51=37802,IF(COUNTBLANK(B$51:B$70)&gt;0,#N/A,IF(ISBLANK(B71)=FALSE,B71/B$51*100,#N/A)),IF(COUNTBLANK(B$51:B$75)&gt;0,#N/A,B71/B$51*100))</f>
        <v>104.82354440056059</v>
      </c>
      <c r="F71" s="491">
        <f t="shared" si="15"/>
        <v>107.33992712129098</v>
      </c>
      <c r="G71" s="491">
        <f t="shared" si="15"/>
        <v>137.99567411679885</v>
      </c>
      <c r="H71" s="492" t="str">
        <f>IF(A$51=37802,IF(ISERROR(L71)=TRUE,IF(ISBLANK(A71)=FALSE,IF(MONTH(A71)=MONTH(MAX(A$51:A$75)),A71,""),""),""),IF(ISERROR(L71)=TRUE,IF(MONTH(A71)=MONTH(MAX(A$51:A$75)),A71,""),""))</f>
        <v/>
      </c>
      <c r="I71" s="488" t="str">
        <f t="shared" si="12"/>
        <v/>
      </c>
      <c r="J71" s="488" t="str">
        <f t="shared" si="12"/>
        <v/>
      </c>
      <c r="K71" s="488" t="str">
        <f t="shared" si="12"/>
        <v/>
      </c>
      <c r="L71" s="488" t="e">
        <f t="shared" si="13"/>
        <v>#N/A</v>
      </c>
    </row>
    <row r="72" spans="1:12" ht="15" customHeight="1" x14ac:dyDescent="0.2">
      <c r="A72" s="490" t="s">
        <v>476</v>
      </c>
      <c r="B72" s="487">
        <v>41218</v>
      </c>
      <c r="C72" s="487">
        <v>4094</v>
      </c>
      <c r="D72" s="487">
        <v>1960</v>
      </c>
      <c r="E72" s="491">
        <f t="shared" si="15"/>
        <v>105.02739202446172</v>
      </c>
      <c r="F72" s="491">
        <f t="shared" si="15"/>
        <v>106.55908381051535</v>
      </c>
      <c r="G72" s="491">
        <f t="shared" si="15"/>
        <v>141.31218457101659</v>
      </c>
      <c r="H72" s="492" t="str">
        <f>IF(A$51=37802,IF(ISERROR(L72)=TRUE,IF(ISBLANK(A72)=FALSE,IF(MONTH(A72)=MONTH(MAX(A$51:A$75)),A72,""),""),""),IF(ISERROR(L72)=TRUE,IF(MONTH(A72)=MONTH(MAX(A$51:A$75)),A72,""),""))</f>
        <v/>
      </c>
      <c r="I72" s="488" t="str">
        <f t="shared" si="12"/>
        <v/>
      </c>
      <c r="J72" s="488" t="str">
        <f t="shared" si="12"/>
        <v/>
      </c>
      <c r="K72" s="488" t="str">
        <f t="shared" si="12"/>
        <v/>
      </c>
      <c r="L72" s="488" t="e">
        <f t="shared" si="13"/>
        <v>#N/A</v>
      </c>
    </row>
    <row r="73" spans="1:12" ht="15" customHeight="1" x14ac:dyDescent="0.2">
      <c r="A73" s="490">
        <v>43709</v>
      </c>
      <c r="B73" s="487">
        <v>41742</v>
      </c>
      <c r="C73" s="487">
        <v>3977</v>
      </c>
      <c r="D73" s="487">
        <v>2026</v>
      </c>
      <c r="E73" s="491">
        <f t="shared" si="15"/>
        <v>106.36259396101416</v>
      </c>
      <c r="F73" s="491">
        <f t="shared" si="15"/>
        <v>103.51379489849037</v>
      </c>
      <c r="G73" s="491">
        <f t="shared" si="15"/>
        <v>146.0706560922855</v>
      </c>
      <c r="H73" s="492">
        <f>IF(A$51=37802,IF(ISERROR(L73)=TRUE,IF(ISBLANK(A73)=FALSE,IF(MONTH(A73)=MONTH(MAX(A$51:A$75)),A73,""),""),""),IF(ISERROR(L73)=TRUE,IF(MONTH(A73)=MONTH(MAX(A$51:A$75)),A73,""),""))</f>
        <v>43709</v>
      </c>
      <c r="I73" s="488">
        <f t="shared" si="12"/>
        <v>106.36259396101416</v>
      </c>
      <c r="J73" s="488">
        <f t="shared" si="12"/>
        <v>103.51379489849037</v>
      </c>
      <c r="K73" s="488">
        <f t="shared" si="12"/>
        <v>146.0706560922855</v>
      </c>
      <c r="L73" s="488" t="e">
        <f t="shared" si="13"/>
        <v>#N/A</v>
      </c>
    </row>
    <row r="74" spans="1:12" ht="15" customHeight="1" x14ac:dyDescent="0.2">
      <c r="A74" s="490" t="s">
        <v>477</v>
      </c>
      <c r="B74" s="487">
        <v>41623</v>
      </c>
      <c r="C74" s="487">
        <v>3861</v>
      </c>
      <c r="D74" s="487">
        <v>1977</v>
      </c>
      <c r="E74" s="491">
        <f t="shared" si="15"/>
        <v>106.05937062046121</v>
      </c>
      <c r="F74" s="491">
        <f t="shared" si="15"/>
        <v>100.49453409682457</v>
      </c>
      <c r="G74" s="491">
        <f t="shared" si="15"/>
        <v>142.53785147801011</v>
      </c>
      <c r="H74" s="492" t="str">
        <f>IF(A$51=37802,IF(ISERROR(L74)=TRUE,IF(ISBLANK(A74)=FALSE,IF(MONTH(A74)=MONTH(MAX(A$51:A$75)),A74,""),""),""),IF(ISERROR(L74)=TRUE,IF(MONTH(A74)=MONTH(MAX(A$51:A$75)),A74,""),""))</f>
        <v/>
      </c>
      <c r="I74" s="488" t="str">
        <f t="shared" si="12"/>
        <v/>
      </c>
      <c r="J74" s="488" t="str">
        <f t="shared" si="12"/>
        <v/>
      </c>
      <c r="K74" s="488" t="str">
        <f t="shared" si="12"/>
        <v/>
      </c>
      <c r="L74" s="488" t="e">
        <f t="shared" si="13"/>
        <v>#N/A</v>
      </c>
    </row>
    <row r="75" spans="1:12" ht="15" customHeight="1" x14ac:dyDescent="0.2">
      <c r="A75" s="490" t="s">
        <v>478</v>
      </c>
      <c r="B75" s="487">
        <v>41214</v>
      </c>
      <c r="C75" s="493">
        <v>3791</v>
      </c>
      <c r="D75" s="493">
        <v>1907</v>
      </c>
      <c r="E75" s="491">
        <f t="shared" si="15"/>
        <v>105.01719964326665</v>
      </c>
      <c r="F75" s="491">
        <f t="shared" si="15"/>
        <v>98.672566371681413</v>
      </c>
      <c r="G75" s="491">
        <f t="shared" si="15"/>
        <v>137.49098774333092</v>
      </c>
      <c r="H75" s="492" t="str">
        <f>IF(A$51=37802,IF(ISERROR(L75)=TRUE,IF(ISBLANK(A75)=FALSE,IF(MONTH(A75)=MONTH(MAX(A$51:A$75)),A75,""),""),""),IF(ISERROR(L75)=TRUE,IF(MONTH(A75)=MONTH(MAX(A$51:A$75)),A75,""),""))</f>
        <v/>
      </c>
      <c r="I75" s="488" t="str">
        <f t="shared" si="12"/>
        <v/>
      </c>
      <c r="J75" s="488" t="str">
        <f t="shared" si="12"/>
        <v/>
      </c>
      <c r="K75" s="488" t="str">
        <f t="shared" si="12"/>
        <v/>
      </c>
      <c r="L75" s="488" t="e">
        <f t="shared" si="13"/>
        <v>#N/A</v>
      </c>
    </row>
    <row r="77" spans="1:12" ht="15" customHeight="1" x14ac:dyDescent="0.2">
      <c r="I77" s="488">
        <f>IF(I75&lt;&gt;"",I75,IF(I74&lt;&gt;"",I74,IF(I73&lt;&gt;"",I73,IF(I72&lt;&gt;"",I72,IF(I71&lt;&gt;"",I71,IF(I70&lt;&gt;"",I70,""))))))</f>
        <v>106.36259396101416</v>
      </c>
      <c r="J77" s="488">
        <f>IF(J75&lt;&gt;"",J75,IF(J74&lt;&gt;"",J74,IF(J73&lt;&gt;"",J73,IF(J72&lt;&gt;"",J72,IF(J71&lt;&gt;"",J71,IF(J70&lt;&gt;"",J70,""))))))</f>
        <v>103.51379489849037</v>
      </c>
      <c r="K77" s="488">
        <f>IF(K75&lt;&gt;"",K75,IF(K74&lt;&gt;"",K74,IF(K73&lt;&gt;"",K73,IF(K72&lt;&gt;"",K72,IF(K71&lt;&gt;"",K71,IF(K70&lt;&gt;"",K70,""))))))</f>
        <v>146.0706560922855</v>
      </c>
    </row>
    <row r="78" spans="1:12" ht="15" customHeight="1" x14ac:dyDescent="0.2">
      <c r="I78" s="495">
        <f>RANK(I77,$I77:$K77)</f>
        <v>2</v>
      </c>
      <c r="J78" s="495">
        <f>RANK(J77,$I77:$K77)</f>
        <v>3</v>
      </c>
      <c r="K78" s="495">
        <f>RANK(K77,$I77:$K77)</f>
        <v>1</v>
      </c>
    </row>
    <row r="79" spans="1:12" ht="15" customHeight="1" x14ac:dyDescent="0.2">
      <c r="I79" s="488" t="str">
        <f>"SvB: "&amp;IF(I77&gt;100,"+","")&amp;TEXT(I77-100,"0,0")&amp;"%"</f>
        <v>SvB: +6,4%</v>
      </c>
      <c r="J79" s="488" t="str">
        <f>"GeB - ausschließlich: "&amp;IF(J77&gt;100,"+","")&amp;TEXT(J77-100,"0,0")&amp;"%"</f>
        <v>GeB - ausschließlich: +3,5%</v>
      </c>
      <c r="K79" s="488" t="str">
        <f>"GeB - im Nebenjob: "&amp;IF(K77&gt;100,"+","")&amp;TEXT(K77-100,"0,0")&amp;"%"</f>
        <v>GeB - im Nebenjob: +46,1%</v>
      </c>
    </row>
    <row r="81" spans="9:9" ht="15" customHeight="1" x14ac:dyDescent="0.2">
      <c r="I81" s="488" t="str">
        <f>IF(ISERROR(HLOOKUP(1,I$78:K$79,2,FALSE)),"",HLOOKUP(1,I$78:K$79,2,FALSE))</f>
        <v>GeB - im Nebenjob: +46,1%</v>
      </c>
    </row>
    <row r="82" spans="9:9" ht="15" customHeight="1" x14ac:dyDescent="0.2">
      <c r="I82" s="488" t="str">
        <f>IF(ISERROR(HLOOKUP(2,I$78:K$79,2,FALSE)),"",HLOOKUP(2,I$78:K$79,2,FALSE))</f>
        <v>SvB: +6,4%</v>
      </c>
    </row>
    <row r="83" spans="9:9" ht="15" customHeight="1" x14ac:dyDescent="0.2">
      <c r="I83" s="488" t="str">
        <f>IF(ISERROR(HLOOKUP(3,I$78:K$79,2,FALSE)),"",HLOOKUP(3,I$78:K$79,2,FALSE))</f>
        <v>GeB - ausschließlich: +3,5%</v>
      </c>
    </row>
  </sheetData>
  <mergeCells count="16">
    <mergeCell ref="B4:C4"/>
    <mergeCell ref="D4:E4"/>
    <mergeCell ref="F4:G4"/>
    <mergeCell ref="H4:I4"/>
    <mergeCell ref="J4:N4"/>
    <mergeCell ref="J12:N12"/>
    <mergeCell ref="A49:A50"/>
    <mergeCell ref="B49:D49"/>
    <mergeCell ref="E49:G49"/>
    <mergeCell ref="H49:H50"/>
    <mergeCell ref="I49:K49"/>
    <mergeCell ref="A12:A13"/>
    <mergeCell ref="B12:C12"/>
    <mergeCell ref="D12:E12"/>
    <mergeCell ref="F12:G12"/>
    <mergeCell ref="H12:I12"/>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3" customWidth="1"/>
    <col min="2" max="2" width="15.125" style="523" customWidth="1"/>
    <col min="3" max="3" width="20.375" style="523" customWidth="1"/>
    <col min="4" max="5" width="10" style="523" customWidth="1"/>
    <col min="6" max="8" width="11" style="523"/>
    <col min="9" max="9" width="13.75" style="523" customWidth="1"/>
    <col min="10" max="256" width="11" style="523"/>
    <col min="257" max="257" width="2.375" style="523" customWidth="1"/>
    <col min="258" max="258" width="15.125" style="523" customWidth="1"/>
    <col min="259" max="259" width="20.375" style="523" customWidth="1"/>
    <col min="260" max="261" width="10" style="523" customWidth="1"/>
    <col min="262" max="264" width="11" style="523"/>
    <col min="265" max="265" width="13.75" style="523" customWidth="1"/>
    <col min="266" max="512" width="11" style="523"/>
    <col min="513" max="513" width="2.375" style="523" customWidth="1"/>
    <col min="514" max="514" width="15.125" style="523" customWidth="1"/>
    <col min="515" max="515" width="20.375" style="523" customWidth="1"/>
    <col min="516" max="517" width="10" style="523" customWidth="1"/>
    <col min="518" max="520" width="11" style="523"/>
    <col min="521" max="521" width="13.75" style="523" customWidth="1"/>
    <col min="522" max="768" width="11" style="523"/>
    <col min="769" max="769" width="2.375" style="523" customWidth="1"/>
    <col min="770" max="770" width="15.125" style="523" customWidth="1"/>
    <col min="771" max="771" width="20.375" style="523" customWidth="1"/>
    <col min="772" max="773" width="10" style="523" customWidth="1"/>
    <col min="774" max="776" width="11" style="523"/>
    <col min="777" max="777" width="13.75" style="523" customWidth="1"/>
    <col min="778" max="1024" width="11" style="523"/>
    <col min="1025" max="1025" width="2.375" style="523" customWidth="1"/>
    <col min="1026" max="1026" width="15.125" style="523" customWidth="1"/>
    <col min="1027" max="1027" width="20.375" style="523" customWidth="1"/>
    <col min="1028" max="1029" width="10" style="523" customWidth="1"/>
    <col min="1030" max="1032" width="11" style="523"/>
    <col min="1033" max="1033" width="13.75" style="523" customWidth="1"/>
    <col min="1034" max="1280" width="11" style="523"/>
    <col min="1281" max="1281" width="2.375" style="523" customWidth="1"/>
    <col min="1282" max="1282" width="15.125" style="523" customWidth="1"/>
    <col min="1283" max="1283" width="20.375" style="523" customWidth="1"/>
    <col min="1284" max="1285" width="10" style="523" customWidth="1"/>
    <col min="1286" max="1288" width="11" style="523"/>
    <col min="1289" max="1289" width="13.75" style="523" customWidth="1"/>
    <col min="1290" max="1536" width="11" style="523"/>
    <col min="1537" max="1537" width="2.375" style="523" customWidth="1"/>
    <col min="1538" max="1538" width="15.125" style="523" customWidth="1"/>
    <col min="1539" max="1539" width="20.375" style="523" customWidth="1"/>
    <col min="1540" max="1541" width="10" style="523" customWidth="1"/>
    <col min="1542" max="1544" width="11" style="523"/>
    <col min="1545" max="1545" width="13.75" style="523" customWidth="1"/>
    <col min="1546" max="1792" width="11" style="523"/>
    <col min="1793" max="1793" width="2.375" style="523" customWidth="1"/>
    <col min="1794" max="1794" width="15.125" style="523" customWidth="1"/>
    <col min="1795" max="1795" width="20.375" style="523" customWidth="1"/>
    <col min="1796" max="1797" width="10" style="523" customWidth="1"/>
    <col min="1798" max="1800" width="11" style="523"/>
    <col min="1801" max="1801" width="13.75" style="523" customWidth="1"/>
    <col min="1802" max="2048" width="11" style="523"/>
    <col min="2049" max="2049" width="2.375" style="523" customWidth="1"/>
    <col min="2050" max="2050" width="15.125" style="523" customWidth="1"/>
    <col min="2051" max="2051" width="20.375" style="523" customWidth="1"/>
    <col min="2052" max="2053" width="10" style="523" customWidth="1"/>
    <col min="2054" max="2056" width="11" style="523"/>
    <col min="2057" max="2057" width="13.75" style="523" customWidth="1"/>
    <col min="2058" max="2304" width="11" style="523"/>
    <col min="2305" max="2305" width="2.375" style="523" customWidth="1"/>
    <col min="2306" max="2306" width="15.125" style="523" customWidth="1"/>
    <col min="2307" max="2307" width="20.375" style="523" customWidth="1"/>
    <col min="2308" max="2309" width="10" style="523" customWidth="1"/>
    <col min="2310" max="2312" width="11" style="523"/>
    <col min="2313" max="2313" width="13.75" style="523" customWidth="1"/>
    <col min="2314" max="2560" width="11" style="523"/>
    <col min="2561" max="2561" width="2.375" style="523" customWidth="1"/>
    <col min="2562" max="2562" width="15.125" style="523" customWidth="1"/>
    <col min="2563" max="2563" width="20.375" style="523" customWidth="1"/>
    <col min="2564" max="2565" width="10" style="523" customWidth="1"/>
    <col min="2566" max="2568" width="11" style="523"/>
    <col min="2569" max="2569" width="13.75" style="523" customWidth="1"/>
    <col min="2570" max="2816" width="11" style="523"/>
    <col min="2817" max="2817" width="2.375" style="523" customWidth="1"/>
    <col min="2818" max="2818" width="15.125" style="523" customWidth="1"/>
    <col min="2819" max="2819" width="20.375" style="523" customWidth="1"/>
    <col min="2820" max="2821" width="10" style="523" customWidth="1"/>
    <col min="2822" max="2824" width="11" style="523"/>
    <col min="2825" max="2825" width="13.75" style="523" customWidth="1"/>
    <col min="2826" max="3072" width="11" style="523"/>
    <col min="3073" max="3073" width="2.375" style="523" customWidth="1"/>
    <col min="3074" max="3074" width="15.125" style="523" customWidth="1"/>
    <col min="3075" max="3075" width="20.375" style="523" customWidth="1"/>
    <col min="3076" max="3077" width="10" style="523" customWidth="1"/>
    <col min="3078" max="3080" width="11" style="523"/>
    <col min="3081" max="3081" width="13.75" style="523" customWidth="1"/>
    <col min="3082" max="3328" width="11" style="523"/>
    <col min="3329" max="3329" width="2.375" style="523" customWidth="1"/>
    <col min="3330" max="3330" width="15.125" style="523" customWidth="1"/>
    <col min="3331" max="3331" width="20.375" style="523" customWidth="1"/>
    <col min="3332" max="3333" width="10" style="523" customWidth="1"/>
    <col min="3334" max="3336" width="11" style="523"/>
    <col min="3337" max="3337" width="13.75" style="523" customWidth="1"/>
    <col min="3338" max="3584" width="11" style="523"/>
    <col min="3585" max="3585" width="2.375" style="523" customWidth="1"/>
    <col min="3586" max="3586" width="15.125" style="523" customWidth="1"/>
    <col min="3587" max="3587" width="20.375" style="523" customWidth="1"/>
    <col min="3588" max="3589" width="10" style="523" customWidth="1"/>
    <col min="3590" max="3592" width="11" style="523"/>
    <col min="3593" max="3593" width="13.75" style="523" customWidth="1"/>
    <col min="3594" max="3840" width="11" style="523"/>
    <col min="3841" max="3841" width="2.375" style="523" customWidth="1"/>
    <col min="3842" max="3842" width="15.125" style="523" customWidth="1"/>
    <col min="3843" max="3843" width="20.375" style="523" customWidth="1"/>
    <col min="3844" max="3845" width="10" style="523" customWidth="1"/>
    <col min="3846" max="3848" width="11" style="523"/>
    <col min="3849" max="3849" width="13.75" style="523" customWidth="1"/>
    <col min="3850" max="4096" width="11" style="523"/>
    <col min="4097" max="4097" width="2.375" style="523" customWidth="1"/>
    <col min="4098" max="4098" width="15.125" style="523" customWidth="1"/>
    <col min="4099" max="4099" width="20.375" style="523" customWidth="1"/>
    <col min="4100" max="4101" width="10" style="523" customWidth="1"/>
    <col min="4102" max="4104" width="11" style="523"/>
    <col min="4105" max="4105" width="13.75" style="523" customWidth="1"/>
    <col min="4106" max="4352" width="11" style="523"/>
    <col min="4353" max="4353" width="2.375" style="523" customWidth="1"/>
    <col min="4354" max="4354" width="15.125" style="523" customWidth="1"/>
    <col min="4355" max="4355" width="20.375" style="523" customWidth="1"/>
    <col min="4356" max="4357" width="10" style="523" customWidth="1"/>
    <col min="4358" max="4360" width="11" style="523"/>
    <col min="4361" max="4361" width="13.75" style="523" customWidth="1"/>
    <col min="4362" max="4608" width="11" style="523"/>
    <col min="4609" max="4609" width="2.375" style="523" customWidth="1"/>
    <col min="4610" max="4610" width="15.125" style="523" customWidth="1"/>
    <col min="4611" max="4611" width="20.375" style="523" customWidth="1"/>
    <col min="4612" max="4613" width="10" style="523" customWidth="1"/>
    <col min="4614" max="4616" width="11" style="523"/>
    <col min="4617" max="4617" width="13.75" style="523" customWidth="1"/>
    <col min="4618" max="4864" width="11" style="523"/>
    <col min="4865" max="4865" width="2.375" style="523" customWidth="1"/>
    <col min="4866" max="4866" width="15.125" style="523" customWidth="1"/>
    <col min="4867" max="4867" width="20.375" style="523" customWidth="1"/>
    <col min="4868" max="4869" width="10" style="523" customWidth="1"/>
    <col min="4870" max="4872" width="11" style="523"/>
    <col min="4873" max="4873" width="13.75" style="523" customWidth="1"/>
    <col min="4874" max="5120" width="11" style="523"/>
    <col min="5121" max="5121" width="2.375" style="523" customWidth="1"/>
    <col min="5122" max="5122" width="15.125" style="523" customWidth="1"/>
    <col min="5123" max="5123" width="20.375" style="523" customWidth="1"/>
    <col min="5124" max="5125" width="10" style="523" customWidth="1"/>
    <col min="5126" max="5128" width="11" style="523"/>
    <col min="5129" max="5129" width="13.75" style="523" customWidth="1"/>
    <col min="5130" max="5376" width="11" style="523"/>
    <col min="5377" max="5377" width="2.375" style="523" customWidth="1"/>
    <col min="5378" max="5378" width="15.125" style="523" customWidth="1"/>
    <col min="5379" max="5379" width="20.375" style="523" customWidth="1"/>
    <col min="5380" max="5381" width="10" style="523" customWidth="1"/>
    <col min="5382" max="5384" width="11" style="523"/>
    <col min="5385" max="5385" width="13.75" style="523" customWidth="1"/>
    <col min="5386" max="5632" width="11" style="523"/>
    <col min="5633" max="5633" width="2.375" style="523" customWidth="1"/>
    <col min="5634" max="5634" width="15.125" style="523" customWidth="1"/>
    <col min="5635" max="5635" width="20.375" style="523" customWidth="1"/>
    <col min="5636" max="5637" width="10" style="523" customWidth="1"/>
    <col min="5638" max="5640" width="11" style="523"/>
    <col min="5641" max="5641" width="13.75" style="523" customWidth="1"/>
    <col min="5642" max="5888" width="11" style="523"/>
    <col min="5889" max="5889" width="2.375" style="523" customWidth="1"/>
    <col min="5890" max="5890" width="15.125" style="523" customWidth="1"/>
    <col min="5891" max="5891" width="20.375" style="523" customWidth="1"/>
    <col min="5892" max="5893" width="10" style="523" customWidth="1"/>
    <col min="5894" max="5896" width="11" style="523"/>
    <col min="5897" max="5897" width="13.75" style="523" customWidth="1"/>
    <col min="5898" max="6144" width="11" style="523"/>
    <col min="6145" max="6145" width="2.375" style="523" customWidth="1"/>
    <col min="6146" max="6146" width="15.125" style="523" customWidth="1"/>
    <col min="6147" max="6147" width="20.375" style="523" customWidth="1"/>
    <col min="6148" max="6149" width="10" style="523" customWidth="1"/>
    <col min="6150" max="6152" width="11" style="523"/>
    <col min="6153" max="6153" width="13.75" style="523" customWidth="1"/>
    <col min="6154" max="6400" width="11" style="523"/>
    <col min="6401" max="6401" width="2.375" style="523" customWidth="1"/>
    <col min="6402" max="6402" width="15.125" style="523" customWidth="1"/>
    <col min="6403" max="6403" width="20.375" style="523" customWidth="1"/>
    <col min="6404" max="6405" width="10" style="523" customWidth="1"/>
    <col min="6406" max="6408" width="11" style="523"/>
    <col min="6409" max="6409" width="13.75" style="523" customWidth="1"/>
    <col min="6410" max="6656" width="11" style="523"/>
    <col min="6657" max="6657" width="2.375" style="523" customWidth="1"/>
    <col min="6658" max="6658" width="15.125" style="523" customWidth="1"/>
    <col min="6659" max="6659" width="20.375" style="523" customWidth="1"/>
    <col min="6660" max="6661" width="10" style="523" customWidth="1"/>
    <col min="6662" max="6664" width="11" style="523"/>
    <col min="6665" max="6665" width="13.75" style="523" customWidth="1"/>
    <col min="6666" max="6912" width="11" style="523"/>
    <col min="6913" max="6913" width="2.375" style="523" customWidth="1"/>
    <col min="6914" max="6914" width="15.125" style="523" customWidth="1"/>
    <col min="6915" max="6915" width="20.375" style="523" customWidth="1"/>
    <col min="6916" max="6917" width="10" style="523" customWidth="1"/>
    <col min="6918" max="6920" width="11" style="523"/>
    <col min="6921" max="6921" width="13.75" style="523" customWidth="1"/>
    <col min="6922" max="7168" width="11" style="523"/>
    <col min="7169" max="7169" width="2.375" style="523" customWidth="1"/>
    <col min="7170" max="7170" width="15.125" style="523" customWidth="1"/>
    <col min="7171" max="7171" width="20.375" style="523" customWidth="1"/>
    <col min="7172" max="7173" width="10" style="523" customWidth="1"/>
    <col min="7174" max="7176" width="11" style="523"/>
    <col min="7177" max="7177" width="13.75" style="523" customWidth="1"/>
    <col min="7178" max="7424" width="11" style="523"/>
    <col min="7425" max="7425" width="2.375" style="523" customWidth="1"/>
    <col min="7426" max="7426" width="15.125" style="523" customWidth="1"/>
    <col min="7427" max="7427" width="20.375" style="523" customWidth="1"/>
    <col min="7428" max="7429" width="10" style="523" customWidth="1"/>
    <col min="7430" max="7432" width="11" style="523"/>
    <col min="7433" max="7433" width="13.75" style="523" customWidth="1"/>
    <col min="7434" max="7680" width="11" style="523"/>
    <col min="7681" max="7681" width="2.375" style="523" customWidth="1"/>
    <col min="7682" max="7682" width="15.125" style="523" customWidth="1"/>
    <col min="7683" max="7683" width="20.375" style="523" customWidth="1"/>
    <col min="7684" max="7685" width="10" style="523" customWidth="1"/>
    <col min="7686" max="7688" width="11" style="523"/>
    <col min="7689" max="7689" width="13.75" style="523" customWidth="1"/>
    <col min="7690" max="7936" width="11" style="523"/>
    <col min="7937" max="7937" width="2.375" style="523" customWidth="1"/>
    <col min="7938" max="7938" width="15.125" style="523" customWidth="1"/>
    <col min="7939" max="7939" width="20.375" style="523" customWidth="1"/>
    <col min="7940" max="7941" width="10" style="523" customWidth="1"/>
    <col min="7942" max="7944" width="11" style="523"/>
    <col min="7945" max="7945" width="13.75" style="523" customWidth="1"/>
    <col min="7946" max="8192" width="11" style="523"/>
    <col min="8193" max="8193" width="2.375" style="523" customWidth="1"/>
    <col min="8194" max="8194" width="15.125" style="523" customWidth="1"/>
    <col min="8195" max="8195" width="20.375" style="523" customWidth="1"/>
    <col min="8196" max="8197" width="10" style="523" customWidth="1"/>
    <col min="8198" max="8200" width="11" style="523"/>
    <col min="8201" max="8201" width="13.75" style="523" customWidth="1"/>
    <col min="8202" max="8448" width="11" style="523"/>
    <col min="8449" max="8449" width="2.375" style="523" customWidth="1"/>
    <col min="8450" max="8450" width="15.125" style="523" customWidth="1"/>
    <col min="8451" max="8451" width="20.375" style="523" customWidth="1"/>
    <col min="8452" max="8453" width="10" style="523" customWidth="1"/>
    <col min="8454" max="8456" width="11" style="523"/>
    <col min="8457" max="8457" width="13.75" style="523" customWidth="1"/>
    <col min="8458" max="8704" width="11" style="523"/>
    <col min="8705" max="8705" width="2.375" style="523" customWidth="1"/>
    <col min="8706" max="8706" width="15.125" style="523" customWidth="1"/>
    <col min="8707" max="8707" width="20.375" style="523" customWidth="1"/>
    <col min="8708" max="8709" width="10" style="523" customWidth="1"/>
    <col min="8710" max="8712" width="11" style="523"/>
    <col min="8713" max="8713" width="13.75" style="523" customWidth="1"/>
    <col min="8714" max="8960" width="11" style="523"/>
    <col min="8961" max="8961" width="2.375" style="523" customWidth="1"/>
    <col min="8962" max="8962" width="15.125" style="523" customWidth="1"/>
    <col min="8963" max="8963" width="20.375" style="523" customWidth="1"/>
    <col min="8964" max="8965" width="10" style="523" customWidth="1"/>
    <col min="8966" max="8968" width="11" style="523"/>
    <col min="8969" max="8969" width="13.75" style="523" customWidth="1"/>
    <col min="8970" max="9216" width="11" style="523"/>
    <col min="9217" max="9217" width="2.375" style="523" customWidth="1"/>
    <col min="9218" max="9218" width="15.125" style="523" customWidth="1"/>
    <col min="9219" max="9219" width="20.375" style="523" customWidth="1"/>
    <col min="9220" max="9221" width="10" style="523" customWidth="1"/>
    <col min="9222" max="9224" width="11" style="523"/>
    <col min="9225" max="9225" width="13.75" style="523" customWidth="1"/>
    <col min="9226" max="9472" width="11" style="523"/>
    <col min="9473" max="9473" width="2.375" style="523" customWidth="1"/>
    <col min="9474" max="9474" width="15.125" style="523" customWidth="1"/>
    <col min="9475" max="9475" width="20.375" style="523" customWidth="1"/>
    <col min="9476" max="9477" width="10" style="523" customWidth="1"/>
    <col min="9478" max="9480" width="11" style="523"/>
    <col min="9481" max="9481" width="13.75" style="523" customWidth="1"/>
    <col min="9482" max="9728" width="11" style="523"/>
    <col min="9729" max="9729" width="2.375" style="523" customWidth="1"/>
    <col min="9730" max="9730" width="15.125" style="523" customWidth="1"/>
    <col min="9731" max="9731" width="20.375" style="523" customWidth="1"/>
    <col min="9732" max="9733" width="10" style="523" customWidth="1"/>
    <col min="9734" max="9736" width="11" style="523"/>
    <col min="9737" max="9737" width="13.75" style="523" customWidth="1"/>
    <col min="9738" max="9984" width="11" style="523"/>
    <col min="9985" max="9985" width="2.375" style="523" customWidth="1"/>
    <col min="9986" max="9986" width="15.125" style="523" customWidth="1"/>
    <col min="9987" max="9987" width="20.375" style="523" customWidth="1"/>
    <col min="9988" max="9989" width="10" style="523" customWidth="1"/>
    <col min="9990" max="9992" width="11" style="523"/>
    <col min="9993" max="9993" width="13.75" style="523" customWidth="1"/>
    <col min="9994" max="10240" width="11" style="523"/>
    <col min="10241" max="10241" width="2.375" style="523" customWidth="1"/>
    <col min="10242" max="10242" width="15.125" style="523" customWidth="1"/>
    <col min="10243" max="10243" width="20.375" style="523" customWidth="1"/>
    <col min="10244" max="10245" width="10" style="523" customWidth="1"/>
    <col min="10246" max="10248" width="11" style="523"/>
    <col min="10249" max="10249" width="13.75" style="523" customWidth="1"/>
    <col min="10250" max="10496" width="11" style="523"/>
    <col min="10497" max="10497" width="2.375" style="523" customWidth="1"/>
    <col min="10498" max="10498" width="15.125" style="523" customWidth="1"/>
    <col min="10499" max="10499" width="20.375" style="523" customWidth="1"/>
    <col min="10500" max="10501" width="10" style="523" customWidth="1"/>
    <col min="10502" max="10504" width="11" style="523"/>
    <col min="10505" max="10505" width="13.75" style="523" customWidth="1"/>
    <col min="10506" max="10752" width="11" style="523"/>
    <col min="10753" max="10753" width="2.375" style="523" customWidth="1"/>
    <col min="10754" max="10754" width="15.125" style="523" customWidth="1"/>
    <col min="10755" max="10755" width="20.375" style="523" customWidth="1"/>
    <col min="10756" max="10757" width="10" style="523" customWidth="1"/>
    <col min="10758" max="10760" width="11" style="523"/>
    <col min="10761" max="10761" width="13.75" style="523" customWidth="1"/>
    <col min="10762" max="11008" width="11" style="523"/>
    <col min="11009" max="11009" width="2.375" style="523" customWidth="1"/>
    <col min="11010" max="11010" width="15.125" style="523" customWidth="1"/>
    <col min="11011" max="11011" width="20.375" style="523" customWidth="1"/>
    <col min="11012" max="11013" width="10" style="523" customWidth="1"/>
    <col min="11014" max="11016" width="11" style="523"/>
    <col min="11017" max="11017" width="13.75" style="523" customWidth="1"/>
    <col min="11018" max="11264" width="11" style="523"/>
    <col min="11265" max="11265" width="2.375" style="523" customWidth="1"/>
    <col min="11266" max="11266" width="15.125" style="523" customWidth="1"/>
    <col min="11267" max="11267" width="20.375" style="523" customWidth="1"/>
    <col min="11268" max="11269" width="10" style="523" customWidth="1"/>
    <col min="11270" max="11272" width="11" style="523"/>
    <col min="11273" max="11273" width="13.75" style="523" customWidth="1"/>
    <col min="11274" max="11520" width="11" style="523"/>
    <col min="11521" max="11521" width="2.375" style="523" customWidth="1"/>
    <col min="11522" max="11522" width="15.125" style="523" customWidth="1"/>
    <col min="11523" max="11523" width="20.375" style="523" customWidth="1"/>
    <col min="11524" max="11525" width="10" style="523" customWidth="1"/>
    <col min="11526" max="11528" width="11" style="523"/>
    <col min="11529" max="11529" width="13.75" style="523" customWidth="1"/>
    <col min="11530" max="11776" width="11" style="523"/>
    <col min="11777" max="11777" width="2.375" style="523" customWidth="1"/>
    <col min="11778" max="11778" width="15.125" style="523" customWidth="1"/>
    <col min="11779" max="11779" width="20.375" style="523" customWidth="1"/>
    <col min="11780" max="11781" width="10" style="523" customWidth="1"/>
    <col min="11782" max="11784" width="11" style="523"/>
    <col min="11785" max="11785" width="13.75" style="523" customWidth="1"/>
    <col min="11786" max="12032" width="11" style="523"/>
    <col min="12033" max="12033" width="2.375" style="523" customWidth="1"/>
    <col min="12034" max="12034" width="15.125" style="523" customWidth="1"/>
    <col min="12035" max="12035" width="20.375" style="523" customWidth="1"/>
    <col min="12036" max="12037" width="10" style="523" customWidth="1"/>
    <col min="12038" max="12040" width="11" style="523"/>
    <col min="12041" max="12041" width="13.75" style="523" customWidth="1"/>
    <col min="12042" max="12288" width="11" style="523"/>
    <col min="12289" max="12289" width="2.375" style="523" customWidth="1"/>
    <col min="12290" max="12290" width="15.125" style="523" customWidth="1"/>
    <col min="12291" max="12291" width="20.375" style="523" customWidth="1"/>
    <col min="12292" max="12293" width="10" style="523" customWidth="1"/>
    <col min="12294" max="12296" width="11" style="523"/>
    <col min="12297" max="12297" width="13.75" style="523" customWidth="1"/>
    <col min="12298" max="12544" width="11" style="523"/>
    <col min="12545" max="12545" width="2.375" style="523" customWidth="1"/>
    <col min="12546" max="12546" width="15.125" style="523" customWidth="1"/>
    <col min="12547" max="12547" width="20.375" style="523" customWidth="1"/>
    <col min="12548" max="12549" width="10" style="523" customWidth="1"/>
    <col min="12550" max="12552" width="11" style="523"/>
    <col min="12553" max="12553" width="13.75" style="523" customWidth="1"/>
    <col min="12554" max="12800" width="11" style="523"/>
    <col min="12801" max="12801" width="2.375" style="523" customWidth="1"/>
    <col min="12802" max="12802" width="15.125" style="523" customWidth="1"/>
    <col min="12803" max="12803" width="20.375" style="523" customWidth="1"/>
    <col min="12804" max="12805" width="10" style="523" customWidth="1"/>
    <col min="12806" max="12808" width="11" style="523"/>
    <col min="12809" max="12809" width="13.75" style="523" customWidth="1"/>
    <col min="12810" max="13056" width="11" style="523"/>
    <col min="13057" max="13057" width="2.375" style="523" customWidth="1"/>
    <col min="13058" max="13058" width="15.125" style="523" customWidth="1"/>
    <col min="13059" max="13059" width="20.375" style="523" customWidth="1"/>
    <col min="13060" max="13061" width="10" style="523" customWidth="1"/>
    <col min="13062" max="13064" width="11" style="523"/>
    <col min="13065" max="13065" width="13.75" style="523" customWidth="1"/>
    <col min="13066" max="13312" width="11" style="523"/>
    <col min="13313" max="13313" width="2.375" style="523" customWidth="1"/>
    <col min="13314" max="13314" width="15.125" style="523" customWidth="1"/>
    <col min="13315" max="13315" width="20.375" style="523" customWidth="1"/>
    <col min="13316" max="13317" width="10" style="523" customWidth="1"/>
    <col min="13318" max="13320" width="11" style="523"/>
    <col min="13321" max="13321" width="13.75" style="523" customWidth="1"/>
    <col min="13322" max="13568" width="11" style="523"/>
    <col min="13569" max="13569" width="2.375" style="523" customWidth="1"/>
    <col min="13570" max="13570" width="15.125" style="523" customWidth="1"/>
    <col min="13571" max="13571" width="20.375" style="523" customWidth="1"/>
    <col min="13572" max="13573" width="10" style="523" customWidth="1"/>
    <col min="13574" max="13576" width="11" style="523"/>
    <col min="13577" max="13577" width="13.75" style="523" customWidth="1"/>
    <col min="13578" max="13824" width="11" style="523"/>
    <col min="13825" max="13825" width="2.375" style="523" customWidth="1"/>
    <col min="13826" max="13826" width="15.125" style="523" customWidth="1"/>
    <col min="13827" max="13827" width="20.375" style="523" customWidth="1"/>
    <col min="13828" max="13829" width="10" style="523" customWidth="1"/>
    <col min="13830" max="13832" width="11" style="523"/>
    <col min="13833" max="13833" width="13.75" style="523" customWidth="1"/>
    <col min="13834" max="14080" width="11" style="523"/>
    <col min="14081" max="14081" width="2.375" style="523" customWidth="1"/>
    <col min="14082" max="14082" width="15.125" style="523" customWidth="1"/>
    <col min="14083" max="14083" width="20.375" style="523" customWidth="1"/>
    <col min="14084" max="14085" width="10" style="523" customWidth="1"/>
    <col min="14086" max="14088" width="11" style="523"/>
    <col min="14089" max="14089" width="13.75" style="523" customWidth="1"/>
    <col min="14090" max="14336" width="11" style="523"/>
    <col min="14337" max="14337" width="2.375" style="523" customWidth="1"/>
    <col min="14338" max="14338" width="15.125" style="523" customWidth="1"/>
    <col min="14339" max="14339" width="20.375" style="523" customWidth="1"/>
    <col min="14340" max="14341" width="10" style="523" customWidth="1"/>
    <col min="14342" max="14344" width="11" style="523"/>
    <col min="14345" max="14345" width="13.75" style="523" customWidth="1"/>
    <col min="14346" max="14592" width="11" style="523"/>
    <col min="14593" max="14593" width="2.375" style="523" customWidth="1"/>
    <col min="14594" max="14594" width="15.125" style="523" customWidth="1"/>
    <col min="14595" max="14595" width="20.375" style="523" customWidth="1"/>
    <col min="14596" max="14597" width="10" style="523" customWidth="1"/>
    <col min="14598" max="14600" width="11" style="523"/>
    <col min="14601" max="14601" width="13.75" style="523" customWidth="1"/>
    <col min="14602" max="14848" width="11" style="523"/>
    <col min="14849" max="14849" width="2.375" style="523" customWidth="1"/>
    <col min="14850" max="14850" width="15.125" style="523" customWidth="1"/>
    <col min="14851" max="14851" width="20.375" style="523" customWidth="1"/>
    <col min="14852" max="14853" width="10" style="523" customWidth="1"/>
    <col min="14854" max="14856" width="11" style="523"/>
    <col min="14857" max="14857" width="13.75" style="523" customWidth="1"/>
    <col min="14858" max="15104" width="11" style="523"/>
    <col min="15105" max="15105" width="2.375" style="523" customWidth="1"/>
    <col min="15106" max="15106" width="15.125" style="523" customWidth="1"/>
    <col min="15107" max="15107" width="20.375" style="523" customWidth="1"/>
    <col min="15108" max="15109" width="10" style="523" customWidth="1"/>
    <col min="15110" max="15112" width="11" style="523"/>
    <col min="15113" max="15113" width="13.75" style="523" customWidth="1"/>
    <col min="15114" max="15360" width="11" style="523"/>
    <col min="15361" max="15361" width="2.375" style="523" customWidth="1"/>
    <col min="15362" max="15362" width="15.125" style="523" customWidth="1"/>
    <col min="15363" max="15363" width="20.375" style="523" customWidth="1"/>
    <col min="15364" max="15365" width="10" style="523" customWidth="1"/>
    <col min="15366" max="15368" width="11" style="523"/>
    <col min="15369" max="15369" width="13.75" style="523" customWidth="1"/>
    <col min="15370" max="15616" width="11" style="523"/>
    <col min="15617" max="15617" width="2.375" style="523" customWidth="1"/>
    <col min="15618" max="15618" width="15.125" style="523" customWidth="1"/>
    <col min="15619" max="15619" width="20.375" style="523" customWidth="1"/>
    <col min="15620" max="15621" width="10" style="523" customWidth="1"/>
    <col min="15622" max="15624" width="11" style="523"/>
    <col min="15625" max="15625" width="13.75" style="523" customWidth="1"/>
    <col min="15626" max="15872" width="11" style="523"/>
    <col min="15873" max="15873" width="2.375" style="523" customWidth="1"/>
    <col min="15874" max="15874" width="15.125" style="523" customWidth="1"/>
    <col min="15875" max="15875" width="20.375" style="523" customWidth="1"/>
    <col min="15876" max="15877" width="10" style="523" customWidth="1"/>
    <col min="15878" max="15880" width="11" style="523"/>
    <col min="15881" max="15881" width="13.75" style="523" customWidth="1"/>
    <col min="15882" max="16128" width="11" style="523"/>
    <col min="16129" max="16129" width="2.375" style="523" customWidth="1"/>
    <col min="16130" max="16130" width="15.125" style="523" customWidth="1"/>
    <col min="16131" max="16131" width="20.375" style="523" customWidth="1"/>
    <col min="16132" max="16133" width="10" style="523" customWidth="1"/>
    <col min="16134" max="16136" width="11" style="523"/>
    <col min="16137" max="16137" width="13.75" style="523" customWidth="1"/>
    <col min="16138" max="16384" width="11" style="523"/>
  </cols>
  <sheetData>
    <row r="1" spans="1:11" s="497" customFormat="1" ht="33.6" customHeight="1" x14ac:dyDescent="0.2">
      <c r="A1" s="496"/>
      <c r="B1" s="496"/>
      <c r="C1" s="496"/>
      <c r="D1" s="496"/>
      <c r="E1" s="15"/>
      <c r="F1" s="15"/>
      <c r="G1" s="15"/>
      <c r="I1" s="498"/>
    </row>
    <row r="2" spans="1:11" s="71" customFormat="1" ht="13.15" customHeight="1" x14ac:dyDescent="0.2">
      <c r="A2" s="499"/>
      <c r="C2" s="500"/>
      <c r="D2" s="500"/>
      <c r="G2" s="501" t="s">
        <v>479</v>
      </c>
      <c r="H2" s="502"/>
      <c r="I2" s="502"/>
      <c r="K2" s="498"/>
    </row>
    <row r="3" spans="1:11" s="497" customFormat="1" ht="19.5" customHeight="1" x14ac:dyDescent="0.25">
      <c r="A3" s="503" t="s">
        <v>480</v>
      </c>
      <c r="D3" s="504"/>
    </row>
    <row r="4" spans="1:11" s="71" customFormat="1" ht="19.5" customHeight="1" x14ac:dyDescent="0.2">
      <c r="A4" s="499"/>
      <c r="C4" s="500"/>
      <c r="D4" s="500"/>
      <c r="E4" s="500"/>
      <c r="G4" s="505"/>
      <c r="H4" s="502"/>
      <c r="I4" s="502"/>
    </row>
    <row r="5" spans="1:11" s="71" customFormat="1" ht="13.15" customHeight="1" x14ac:dyDescent="0.2">
      <c r="A5" s="499"/>
      <c r="C5" s="500"/>
      <c r="D5" s="500"/>
      <c r="E5" s="500"/>
      <c r="G5" s="505"/>
      <c r="H5" s="502"/>
      <c r="I5" s="502"/>
    </row>
    <row r="6" spans="1:11" s="71" customFormat="1" ht="13.15" customHeight="1" x14ac:dyDescent="0.2">
      <c r="A6" s="689" t="s">
        <v>481</v>
      </c>
      <c r="B6" s="665"/>
      <c r="C6" s="665"/>
      <c r="D6" s="665"/>
      <c r="E6" s="665"/>
      <c r="F6" s="690"/>
      <c r="G6" s="690"/>
      <c r="H6" s="502"/>
      <c r="I6" s="502"/>
    </row>
    <row r="7" spans="1:11" s="71" customFormat="1" ht="13.15" customHeight="1" x14ac:dyDescent="0.2">
      <c r="A7" s="499"/>
      <c r="C7" s="500"/>
      <c r="D7" s="500"/>
      <c r="E7" s="500"/>
      <c r="G7" s="505"/>
      <c r="H7" s="502"/>
      <c r="I7" s="502"/>
    </row>
    <row r="8" spans="1:11" s="505" customFormat="1" ht="13.15" customHeight="1" x14ac:dyDescent="0.2">
      <c r="B8" s="506" t="s">
        <v>482</v>
      </c>
      <c r="C8" s="507"/>
      <c r="D8" s="507"/>
      <c r="E8" s="508"/>
      <c r="F8" s="509"/>
      <c r="G8" s="509"/>
      <c r="H8" s="502"/>
      <c r="I8" s="502"/>
    </row>
    <row r="9" spans="1:11" s="505" customFormat="1" ht="13.15" customHeight="1" x14ac:dyDescent="0.2">
      <c r="A9" s="510"/>
      <c r="B9" s="680" t="s">
        <v>483</v>
      </c>
      <c r="C9" s="680"/>
      <c r="D9" s="681"/>
      <c r="E9" s="461"/>
      <c r="F9" s="461"/>
      <c r="H9" s="502"/>
      <c r="I9" s="502"/>
    </row>
    <row r="10" spans="1:11" s="505" customFormat="1" ht="13.15" customHeight="1" x14ac:dyDescent="0.2">
      <c r="A10" s="510"/>
      <c r="B10" s="680" t="s">
        <v>484</v>
      </c>
      <c r="C10" s="680"/>
      <c r="D10" s="681"/>
      <c r="E10" s="511"/>
      <c r="G10" s="512"/>
      <c r="H10" s="513"/>
      <c r="I10" s="513"/>
    </row>
    <row r="11" spans="1:11" s="505" customFormat="1" ht="13.15" customHeight="1" x14ac:dyDescent="0.2">
      <c r="A11" s="510"/>
      <c r="B11" s="680" t="s">
        <v>485</v>
      </c>
      <c r="C11" s="680"/>
      <c r="D11" s="681"/>
      <c r="E11" s="511"/>
      <c r="G11" s="512"/>
      <c r="H11" s="514"/>
      <c r="I11" s="514"/>
    </row>
    <row r="12" spans="1:11" s="505" customFormat="1" ht="13.15" customHeight="1" x14ac:dyDescent="0.2">
      <c r="A12" s="510"/>
      <c r="B12" s="680" t="s">
        <v>486</v>
      </c>
      <c r="C12" s="680"/>
      <c r="D12" s="681"/>
      <c r="E12" s="511"/>
      <c r="G12" s="512"/>
      <c r="H12" s="514"/>
      <c r="I12" s="514"/>
    </row>
    <row r="13" spans="1:11" s="505" customFormat="1" ht="13.15" customHeight="1" x14ac:dyDescent="0.2">
      <c r="A13" s="510"/>
      <c r="B13" s="680" t="s">
        <v>487</v>
      </c>
      <c r="C13" s="680"/>
      <c r="D13" s="681"/>
      <c r="E13" s="511"/>
      <c r="G13" s="512"/>
    </row>
    <row r="14" spans="1:11" s="505" customFormat="1" ht="13.15" customHeight="1" x14ac:dyDescent="0.2">
      <c r="A14" s="510"/>
      <c r="B14" s="680" t="s">
        <v>488</v>
      </c>
      <c r="C14" s="680"/>
      <c r="D14" s="681"/>
      <c r="E14" s="511"/>
      <c r="G14" s="512"/>
    </row>
    <row r="15" spans="1:11" s="505" customFormat="1" ht="13.15" customHeight="1" x14ac:dyDescent="0.2">
      <c r="A15" s="510"/>
      <c r="B15" s="680" t="s">
        <v>489</v>
      </c>
      <c r="C15" s="680"/>
      <c r="D15" s="681"/>
      <c r="E15" s="511"/>
      <c r="G15" s="512"/>
    </row>
    <row r="16" spans="1:11" s="505" customFormat="1" ht="13.15" customHeight="1" x14ac:dyDescent="0.2">
      <c r="A16" s="510"/>
      <c r="B16" s="680" t="s">
        <v>490</v>
      </c>
      <c r="C16" s="680"/>
      <c r="D16" s="681"/>
      <c r="E16" s="511"/>
      <c r="G16" s="512"/>
    </row>
    <row r="17" spans="1:8" s="505" customFormat="1" ht="13.15" customHeight="1" x14ac:dyDescent="0.2">
      <c r="A17" s="510"/>
      <c r="B17" s="688"/>
      <c r="C17" s="688"/>
      <c r="D17" s="515"/>
      <c r="E17" s="511"/>
      <c r="G17" s="512"/>
    </row>
    <row r="18" spans="1:8" s="505" customFormat="1" ht="13.15" customHeight="1" x14ac:dyDescent="0.2">
      <c r="B18" s="506" t="s">
        <v>491</v>
      </c>
      <c r="C18" s="516"/>
      <c r="D18" s="515"/>
      <c r="E18" s="511"/>
      <c r="G18" s="512"/>
    </row>
    <row r="19" spans="1:8" s="505" customFormat="1" ht="13.15" customHeight="1" x14ac:dyDescent="0.2">
      <c r="A19" s="510"/>
      <c r="B19" s="680" t="s">
        <v>492</v>
      </c>
      <c r="C19" s="680"/>
      <c r="D19" s="681"/>
      <c r="E19" s="511"/>
      <c r="G19" s="512"/>
    </row>
    <row r="20" spans="1:8" s="505" customFormat="1" ht="13.15" customHeight="1" x14ac:dyDescent="0.2">
      <c r="A20" s="510"/>
      <c r="B20" s="680" t="s">
        <v>493</v>
      </c>
      <c r="C20" s="680"/>
      <c r="D20" s="681"/>
      <c r="E20" s="511"/>
      <c r="G20" s="512"/>
    </row>
    <row r="21" spans="1:8" s="505" customFormat="1" ht="13.15" customHeight="1" x14ac:dyDescent="0.2">
      <c r="A21" s="510"/>
      <c r="B21" s="680" t="s">
        <v>494</v>
      </c>
      <c r="C21" s="680"/>
      <c r="D21" s="681"/>
      <c r="E21" s="511"/>
      <c r="G21" s="512"/>
    </row>
    <row r="22" spans="1:8" s="505" customFormat="1" ht="13.15" customHeight="1" x14ac:dyDescent="0.2">
      <c r="A22" s="510"/>
      <c r="B22" s="680" t="s">
        <v>495</v>
      </c>
      <c r="C22" s="680"/>
      <c r="D22" s="681"/>
      <c r="E22" s="511"/>
      <c r="G22" s="512"/>
    </row>
    <row r="23" spans="1:8" s="505" customFormat="1" ht="13.15" customHeight="1" x14ac:dyDescent="0.2">
      <c r="A23" s="510"/>
      <c r="B23" s="680" t="s">
        <v>496</v>
      </c>
      <c r="C23" s="680"/>
      <c r="D23" s="681"/>
      <c r="E23" s="511"/>
      <c r="G23" s="512"/>
    </row>
    <row r="24" spans="1:8" s="505" customFormat="1" ht="13.15" customHeight="1" x14ac:dyDescent="0.2">
      <c r="A24" s="510"/>
      <c r="B24" s="680" t="s">
        <v>497</v>
      </c>
      <c r="C24" s="680"/>
      <c r="D24" s="681"/>
      <c r="E24" s="511"/>
      <c r="G24" s="512"/>
    </row>
    <row r="25" spans="1:8" s="505" customFormat="1" ht="13.15" customHeight="1" x14ac:dyDescent="0.2">
      <c r="A25" s="510"/>
      <c r="B25" s="680" t="s">
        <v>498</v>
      </c>
      <c r="C25" s="680"/>
      <c r="D25" s="681"/>
      <c r="E25" s="511"/>
      <c r="G25" s="512"/>
    </row>
    <row r="26" spans="1:8" s="505" customFormat="1" ht="13.15" customHeight="1" x14ac:dyDescent="0.2">
      <c r="A26" s="510"/>
      <c r="B26" s="680" t="s">
        <v>499</v>
      </c>
      <c r="C26" s="680"/>
      <c r="D26" s="681"/>
      <c r="E26" s="511"/>
      <c r="G26" s="71"/>
    </row>
    <row r="27" spans="1:8" s="505" customFormat="1" ht="13.15" customHeight="1" x14ac:dyDescent="0.2">
      <c r="A27" s="510"/>
      <c r="B27" s="680" t="s">
        <v>500</v>
      </c>
      <c r="C27" s="680"/>
      <c r="D27" s="681"/>
      <c r="E27" s="511"/>
      <c r="G27" s="71"/>
    </row>
    <row r="28" spans="1:8" s="71" customFormat="1" ht="13.15" customHeight="1" x14ac:dyDescent="0.2">
      <c r="A28" s="510"/>
      <c r="B28" s="680" t="s">
        <v>501</v>
      </c>
      <c r="C28" s="680"/>
      <c r="D28" s="681"/>
      <c r="E28" s="511"/>
      <c r="F28" s="505"/>
    </row>
    <row r="29" spans="1:8" s="71" customFormat="1" ht="13.15" customHeight="1" x14ac:dyDescent="0.2">
      <c r="A29" s="510"/>
      <c r="B29" s="680" t="s">
        <v>502</v>
      </c>
      <c r="C29" s="680"/>
      <c r="D29" s="681"/>
      <c r="E29" s="511"/>
    </row>
    <row r="30" spans="1:8" s="71" customFormat="1" ht="13.15" customHeight="1" x14ac:dyDescent="0.2">
      <c r="A30" s="510"/>
      <c r="B30" s="680" t="s">
        <v>503</v>
      </c>
      <c r="C30" s="680"/>
      <c r="D30" s="681"/>
      <c r="E30" s="511"/>
    </row>
    <row r="31" spans="1:8" s="71" customFormat="1" ht="13.15" customHeight="1" x14ac:dyDescent="0.2">
      <c r="A31" s="510"/>
      <c r="B31" s="680" t="s">
        <v>504</v>
      </c>
      <c r="C31" s="680"/>
      <c r="D31" s="681"/>
      <c r="E31" s="511"/>
      <c r="H31" s="517"/>
    </row>
    <row r="32" spans="1:8" s="71" customFormat="1" ht="13.15" customHeight="1" x14ac:dyDescent="0.2">
      <c r="A32" s="510"/>
      <c r="B32" s="680" t="s">
        <v>505</v>
      </c>
      <c r="C32" s="680"/>
      <c r="D32" s="681"/>
      <c r="E32" s="511"/>
      <c r="H32" s="517"/>
    </row>
    <row r="33" spans="1:8" s="505" customFormat="1" ht="13.15" customHeight="1" x14ac:dyDescent="0.2">
      <c r="A33" s="510"/>
      <c r="B33" s="680" t="s">
        <v>506</v>
      </c>
      <c r="C33" s="680"/>
      <c r="D33" s="681"/>
      <c r="E33" s="511"/>
      <c r="F33" s="71"/>
      <c r="G33" s="71"/>
      <c r="H33" s="518"/>
    </row>
    <row r="34" spans="1:8" ht="13.15" customHeight="1" x14ac:dyDescent="0.2">
      <c r="A34" s="510"/>
      <c r="B34" s="519"/>
      <c r="C34" s="520"/>
      <c r="D34" s="521"/>
      <c r="E34" s="511"/>
      <c r="F34" s="71"/>
      <c r="G34" s="71"/>
      <c r="H34" s="522"/>
    </row>
    <row r="35" spans="1:8" ht="13.15" customHeight="1" x14ac:dyDescent="0.2">
      <c r="A35" s="682" t="s">
        <v>507</v>
      </c>
      <c r="B35" s="682"/>
      <c r="C35" s="682"/>
      <c r="D35" s="682"/>
      <c r="E35" s="682"/>
      <c r="F35" s="682"/>
      <c r="G35" s="682"/>
      <c r="H35" s="522"/>
    </row>
    <row r="36" spans="1:8" ht="13.15" customHeight="1" x14ac:dyDescent="0.2">
      <c r="A36" s="524"/>
      <c r="B36" s="525"/>
      <c r="C36" s="525"/>
      <c r="D36" s="526"/>
      <c r="E36" s="526"/>
      <c r="F36" s="526"/>
      <c r="G36" s="526"/>
      <c r="H36" s="522"/>
    </row>
    <row r="37" spans="1:8" ht="13.15" customHeight="1" x14ac:dyDescent="0.2">
      <c r="A37" s="683" t="s">
        <v>508</v>
      </c>
      <c r="B37" s="683"/>
      <c r="C37" s="683"/>
      <c r="D37" s="683"/>
      <c r="E37" s="683"/>
      <c r="F37" s="683"/>
      <c r="G37" s="683"/>
      <c r="H37" s="522"/>
    </row>
    <row r="38" spans="1:8" ht="13.15" customHeight="1" x14ac:dyDescent="0.2">
      <c r="A38" s="527"/>
      <c r="B38" s="528"/>
      <c r="C38" s="528"/>
      <c r="D38" s="515"/>
      <c r="E38" s="529"/>
      <c r="F38" s="517"/>
      <c r="G38" s="517"/>
      <c r="H38" s="522"/>
    </row>
    <row r="39" spans="1:8" ht="13.15" customHeight="1" x14ac:dyDescent="0.2">
      <c r="A39" s="684" t="s">
        <v>509</v>
      </c>
      <c r="B39" s="684"/>
      <c r="C39" s="684"/>
      <c r="D39" s="684"/>
      <c r="E39" s="684"/>
      <c r="F39" s="685"/>
      <c r="G39" s="685"/>
    </row>
    <row r="40" spans="1:8" ht="13.15" customHeight="1" x14ac:dyDescent="0.2">
      <c r="A40" s="685"/>
      <c r="B40" s="685"/>
      <c r="C40" s="685"/>
      <c r="D40" s="685"/>
      <c r="E40" s="685"/>
      <c r="F40" s="685"/>
      <c r="G40" s="685"/>
    </row>
    <row r="41" spans="1:8" ht="13.15" customHeight="1" x14ac:dyDescent="0.2">
      <c r="A41" s="530"/>
      <c r="B41" s="530"/>
      <c r="C41" s="530"/>
      <c r="D41" s="531"/>
      <c r="E41" s="531"/>
      <c r="F41" s="522"/>
      <c r="G41" s="522"/>
    </row>
    <row r="42" spans="1:8" ht="13.15" customHeight="1" x14ac:dyDescent="0.2">
      <c r="A42" s="686" t="s">
        <v>510</v>
      </c>
      <c r="B42" s="687"/>
      <c r="C42" s="687"/>
      <c r="D42" s="687"/>
      <c r="E42" s="687"/>
      <c r="F42" s="687"/>
      <c r="G42" s="687"/>
    </row>
    <row r="43" spans="1:8" ht="13.15" customHeight="1" x14ac:dyDescent="0.2">
      <c r="A43" s="683" t="s">
        <v>511</v>
      </c>
      <c r="B43" s="683"/>
      <c r="C43" s="532" t="s">
        <v>512</v>
      </c>
      <c r="D43" s="532"/>
      <c r="E43" s="532"/>
      <c r="F43" s="532"/>
      <c r="G43" s="532"/>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62" t="s">
        <v>7</v>
      </c>
      <c r="B4" s="562"/>
      <c r="C4" s="562"/>
      <c r="D4" s="562"/>
      <c r="E4" s="562"/>
      <c r="F4" s="562"/>
    </row>
    <row r="5" spans="1:6" ht="12.75" customHeight="1" x14ac:dyDescent="0.2">
      <c r="A5" s="21"/>
      <c r="B5" s="22"/>
      <c r="C5" s="21"/>
      <c r="D5" s="22"/>
      <c r="E5" s="21"/>
      <c r="F5" s="21"/>
    </row>
    <row r="6" spans="1:6" ht="12.75" customHeight="1" x14ac:dyDescent="0.2">
      <c r="A6" s="25" t="s">
        <v>8</v>
      </c>
      <c r="B6" s="26"/>
      <c r="C6" s="555" t="s">
        <v>9</v>
      </c>
      <c r="D6" s="555"/>
      <c r="E6" s="555"/>
      <c r="F6" s="555"/>
    </row>
    <row r="7" spans="1:6" ht="12.75" customHeight="1" x14ac:dyDescent="0.2">
      <c r="A7" s="25"/>
      <c r="B7" s="26"/>
      <c r="C7" s="27"/>
      <c r="D7" s="27"/>
      <c r="E7" s="27"/>
      <c r="F7" s="27"/>
    </row>
    <row r="8" spans="1:6" ht="12.75" customHeight="1" x14ac:dyDescent="0.2">
      <c r="A8" s="25" t="s">
        <v>10</v>
      </c>
      <c r="B8" s="26"/>
      <c r="C8" s="555" t="s">
        <v>11</v>
      </c>
      <c r="D8" s="555"/>
      <c r="E8" s="555"/>
      <c r="F8" s="555"/>
    </row>
    <row r="9" spans="1:6" ht="12.75" customHeight="1" x14ac:dyDescent="0.2">
      <c r="A9" s="25"/>
      <c r="B9" s="26"/>
      <c r="C9" s="27"/>
      <c r="D9" s="27"/>
      <c r="E9" s="27"/>
      <c r="F9" s="27"/>
    </row>
    <row r="10" spans="1:6" ht="12.75" customHeight="1" x14ac:dyDescent="0.2">
      <c r="A10" s="25" t="s">
        <v>12</v>
      </c>
      <c r="C10" s="563" t="s">
        <v>13</v>
      </c>
      <c r="D10" s="563"/>
      <c r="E10" s="563"/>
      <c r="F10" s="563"/>
    </row>
    <row r="11" spans="1:6" ht="12.75" customHeight="1" x14ac:dyDescent="0.2">
      <c r="A11" s="22"/>
      <c r="B11" s="21"/>
      <c r="C11" s="28"/>
      <c r="D11" s="27"/>
      <c r="E11" s="29"/>
      <c r="F11" s="27"/>
    </row>
    <row r="12" spans="1:6" ht="12.75" customHeight="1" x14ac:dyDescent="0.2">
      <c r="A12" s="25" t="s">
        <v>14</v>
      </c>
      <c r="B12" s="21"/>
      <c r="C12" s="564" t="s">
        <v>15</v>
      </c>
      <c r="D12" s="564"/>
      <c r="E12" s="564"/>
      <c r="F12" s="564"/>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54" t="s">
        <v>20</v>
      </c>
      <c r="B18" s="554"/>
      <c r="C18" s="31" t="s">
        <v>21</v>
      </c>
      <c r="D18" s="27"/>
      <c r="E18" s="27"/>
      <c r="F18" s="27"/>
    </row>
    <row r="19" spans="1:6" ht="12.75" customHeight="1" x14ac:dyDescent="0.2">
      <c r="A19" s="22"/>
      <c r="B19" s="21"/>
      <c r="C19" s="32"/>
      <c r="D19" s="27"/>
      <c r="E19" s="27"/>
      <c r="F19" s="27"/>
    </row>
    <row r="20" spans="1:6" ht="89.25" customHeight="1" x14ac:dyDescent="0.2">
      <c r="A20" s="25" t="s">
        <v>22</v>
      </c>
      <c r="B20" s="21"/>
      <c r="C20" s="555" t="s">
        <v>23</v>
      </c>
      <c r="D20" s="555"/>
      <c r="E20" s="555"/>
      <c r="F20" s="555"/>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56" t="s">
        <v>38</v>
      </c>
      <c r="D33" s="557"/>
      <c r="E33" s="557"/>
      <c r="F33" s="557"/>
    </row>
    <row r="34" spans="1:6" ht="12.75" customHeight="1" x14ac:dyDescent="0.2">
      <c r="A34" s="26"/>
      <c r="B34" s="26"/>
      <c r="C34" s="558" t="s">
        <v>39</v>
      </c>
      <c r="D34" s="559"/>
      <c r="E34" s="559"/>
      <c r="F34" s="559"/>
    </row>
    <row r="35" spans="1:6" ht="25.5" customHeight="1" x14ac:dyDescent="0.2">
      <c r="A35" s="26"/>
      <c r="B35" s="26"/>
      <c r="C35" s="560" t="s">
        <v>40</v>
      </c>
      <c r="D35" s="561"/>
      <c r="E35" s="561"/>
      <c r="F35" s="561"/>
    </row>
    <row r="36" spans="1:6" ht="12.75" x14ac:dyDescent="0.2">
      <c r="B36" s="26"/>
    </row>
    <row r="37" spans="1:6" ht="12.75" x14ac:dyDescent="0.2">
      <c r="A37" s="22" t="s">
        <v>41</v>
      </c>
      <c r="C37" s="45" t="s">
        <v>42</v>
      </c>
      <c r="D37" s="36"/>
      <c r="E37" s="36"/>
      <c r="F37" s="36"/>
    </row>
    <row r="38" spans="1:6" ht="28.5" customHeight="1" x14ac:dyDescent="0.2">
      <c r="C38" s="557" t="s">
        <v>43</v>
      </c>
      <c r="D38" s="557"/>
      <c r="E38" s="557"/>
      <c r="F38" s="557"/>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5" t="s">
        <v>89</v>
      </c>
      <c r="C41" s="565"/>
      <c r="D41" s="565"/>
      <c r="E41" s="565"/>
      <c r="F41" s="565"/>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41214</v>
      </c>
      <c r="E12" s="114">
        <v>41623</v>
      </c>
      <c r="F12" s="114">
        <v>41742</v>
      </c>
      <c r="G12" s="114">
        <v>41218</v>
      </c>
      <c r="H12" s="114">
        <v>41138</v>
      </c>
      <c r="I12" s="115">
        <v>76</v>
      </c>
      <c r="J12" s="116">
        <v>0.18474403228158881</v>
      </c>
      <c r="N12" s="117"/>
    </row>
    <row r="13" spans="1:15" s="110" customFormat="1" ht="13.5" customHeight="1" x14ac:dyDescent="0.2">
      <c r="A13" s="118" t="s">
        <v>105</v>
      </c>
      <c r="B13" s="119" t="s">
        <v>106</v>
      </c>
      <c r="C13" s="113">
        <v>56.051341777066042</v>
      </c>
      <c r="D13" s="114">
        <v>23101</v>
      </c>
      <c r="E13" s="114">
        <v>23392</v>
      </c>
      <c r="F13" s="114">
        <v>23418</v>
      </c>
      <c r="G13" s="114">
        <v>23100</v>
      </c>
      <c r="H13" s="114">
        <v>22931</v>
      </c>
      <c r="I13" s="115">
        <v>170</v>
      </c>
      <c r="J13" s="116">
        <v>0.74135449827744104</v>
      </c>
    </row>
    <row r="14" spans="1:15" s="110" customFormat="1" ht="13.5" customHeight="1" x14ac:dyDescent="0.2">
      <c r="A14" s="120"/>
      <c r="B14" s="119" t="s">
        <v>107</v>
      </c>
      <c r="C14" s="113">
        <v>43.948658222933958</v>
      </c>
      <c r="D14" s="114">
        <v>18113</v>
      </c>
      <c r="E14" s="114">
        <v>18231</v>
      </c>
      <c r="F14" s="114">
        <v>18324</v>
      </c>
      <c r="G14" s="114">
        <v>18118</v>
      </c>
      <c r="H14" s="114">
        <v>18207</v>
      </c>
      <c r="I14" s="115">
        <v>-94</v>
      </c>
      <c r="J14" s="116">
        <v>-0.51628494535068925</v>
      </c>
    </row>
    <row r="15" spans="1:15" s="110" customFormat="1" ht="13.5" customHeight="1" x14ac:dyDescent="0.2">
      <c r="A15" s="118" t="s">
        <v>105</v>
      </c>
      <c r="B15" s="121" t="s">
        <v>108</v>
      </c>
      <c r="C15" s="113">
        <v>7.8735381181152038</v>
      </c>
      <c r="D15" s="114">
        <v>3245</v>
      </c>
      <c r="E15" s="114">
        <v>3328</v>
      </c>
      <c r="F15" s="114">
        <v>3395</v>
      </c>
      <c r="G15" s="114">
        <v>3103</v>
      </c>
      <c r="H15" s="114">
        <v>3178</v>
      </c>
      <c r="I15" s="115">
        <v>67</v>
      </c>
      <c r="J15" s="116">
        <v>2.1082441787287602</v>
      </c>
    </row>
    <row r="16" spans="1:15" s="110" customFormat="1" ht="13.5" customHeight="1" x14ac:dyDescent="0.2">
      <c r="A16" s="118"/>
      <c r="B16" s="121" t="s">
        <v>109</v>
      </c>
      <c r="C16" s="113">
        <v>66.710341146212457</v>
      </c>
      <c r="D16" s="114">
        <v>27494</v>
      </c>
      <c r="E16" s="114">
        <v>27763</v>
      </c>
      <c r="F16" s="114">
        <v>27877</v>
      </c>
      <c r="G16" s="114">
        <v>27784</v>
      </c>
      <c r="H16" s="114">
        <v>27807</v>
      </c>
      <c r="I16" s="115">
        <v>-313</v>
      </c>
      <c r="J16" s="116">
        <v>-1.125615852123566</v>
      </c>
    </row>
    <row r="17" spans="1:10" s="110" customFormat="1" ht="13.5" customHeight="1" x14ac:dyDescent="0.2">
      <c r="A17" s="118"/>
      <c r="B17" s="121" t="s">
        <v>110</v>
      </c>
      <c r="C17" s="113">
        <v>24.639685543747269</v>
      </c>
      <c r="D17" s="114">
        <v>10155</v>
      </c>
      <c r="E17" s="114">
        <v>10191</v>
      </c>
      <c r="F17" s="114">
        <v>10127</v>
      </c>
      <c r="G17" s="114">
        <v>9999</v>
      </c>
      <c r="H17" s="114">
        <v>9841</v>
      </c>
      <c r="I17" s="115">
        <v>314</v>
      </c>
      <c r="J17" s="116">
        <v>3.1907326491210242</v>
      </c>
    </row>
    <row r="18" spans="1:10" s="110" customFormat="1" ht="13.5" customHeight="1" x14ac:dyDescent="0.2">
      <c r="A18" s="120"/>
      <c r="B18" s="121" t="s">
        <v>111</v>
      </c>
      <c r="C18" s="113">
        <v>0.77643519192507404</v>
      </c>
      <c r="D18" s="114">
        <v>320</v>
      </c>
      <c r="E18" s="114">
        <v>341</v>
      </c>
      <c r="F18" s="114">
        <v>343</v>
      </c>
      <c r="G18" s="114">
        <v>332</v>
      </c>
      <c r="H18" s="114">
        <v>312</v>
      </c>
      <c r="I18" s="115">
        <v>8</v>
      </c>
      <c r="J18" s="116">
        <v>2.5641025641025643</v>
      </c>
    </row>
    <row r="19" spans="1:10" s="110" customFormat="1" ht="13.5" customHeight="1" x14ac:dyDescent="0.2">
      <c r="A19" s="120"/>
      <c r="B19" s="121" t="s">
        <v>112</v>
      </c>
      <c r="C19" s="113">
        <v>0.16741883825884407</v>
      </c>
      <c r="D19" s="114">
        <v>69</v>
      </c>
      <c r="E19" s="114">
        <v>92</v>
      </c>
      <c r="F19" s="114">
        <v>101</v>
      </c>
      <c r="G19" s="114">
        <v>88</v>
      </c>
      <c r="H19" s="114">
        <v>78</v>
      </c>
      <c r="I19" s="115">
        <v>-9</v>
      </c>
      <c r="J19" s="116">
        <v>-11.538461538461538</v>
      </c>
    </row>
    <row r="20" spans="1:10" s="110" customFormat="1" ht="13.5" customHeight="1" x14ac:dyDescent="0.2">
      <c r="A20" s="118" t="s">
        <v>113</v>
      </c>
      <c r="B20" s="122" t="s">
        <v>114</v>
      </c>
      <c r="C20" s="113">
        <v>75.821322851458248</v>
      </c>
      <c r="D20" s="114">
        <v>31249</v>
      </c>
      <c r="E20" s="114">
        <v>31664</v>
      </c>
      <c r="F20" s="114">
        <v>31771</v>
      </c>
      <c r="G20" s="114">
        <v>31350</v>
      </c>
      <c r="H20" s="114">
        <v>31296</v>
      </c>
      <c r="I20" s="115">
        <v>-47</v>
      </c>
      <c r="J20" s="116">
        <v>-0.15017893660531698</v>
      </c>
    </row>
    <row r="21" spans="1:10" s="110" customFormat="1" ht="13.5" customHeight="1" x14ac:dyDescent="0.2">
      <c r="A21" s="120"/>
      <c r="B21" s="122" t="s">
        <v>115</v>
      </c>
      <c r="C21" s="113">
        <v>24.178677148541759</v>
      </c>
      <c r="D21" s="114">
        <v>9965</v>
      </c>
      <c r="E21" s="114">
        <v>9959</v>
      </c>
      <c r="F21" s="114">
        <v>9971</v>
      </c>
      <c r="G21" s="114">
        <v>9868</v>
      </c>
      <c r="H21" s="114">
        <v>9842</v>
      </c>
      <c r="I21" s="115">
        <v>123</v>
      </c>
      <c r="J21" s="116">
        <v>1.2497459865880918</v>
      </c>
    </row>
    <row r="22" spans="1:10" s="110" customFormat="1" ht="13.5" customHeight="1" x14ac:dyDescent="0.2">
      <c r="A22" s="118" t="s">
        <v>113</v>
      </c>
      <c r="B22" s="122" t="s">
        <v>116</v>
      </c>
      <c r="C22" s="113">
        <v>94.637744455767461</v>
      </c>
      <c r="D22" s="114">
        <v>39004</v>
      </c>
      <c r="E22" s="114">
        <v>39520</v>
      </c>
      <c r="F22" s="114">
        <v>39591</v>
      </c>
      <c r="G22" s="114">
        <v>39080</v>
      </c>
      <c r="H22" s="114">
        <v>39059</v>
      </c>
      <c r="I22" s="115">
        <v>-55</v>
      </c>
      <c r="J22" s="116">
        <v>-0.14081261681046622</v>
      </c>
    </row>
    <row r="23" spans="1:10" s="110" customFormat="1" ht="13.5" customHeight="1" x14ac:dyDescent="0.2">
      <c r="A23" s="123"/>
      <c r="B23" s="124" t="s">
        <v>117</v>
      </c>
      <c r="C23" s="125">
        <v>5.3574028242830103</v>
      </c>
      <c r="D23" s="114">
        <v>2208</v>
      </c>
      <c r="E23" s="114">
        <v>2100</v>
      </c>
      <c r="F23" s="114">
        <v>2149</v>
      </c>
      <c r="G23" s="114">
        <v>2137</v>
      </c>
      <c r="H23" s="114">
        <v>2079</v>
      </c>
      <c r="I23" s="115">
        <v>129</v>
      </c>
      <c r="J23" s="116">
        <v>6.2049062049062051</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5698</v>
      </c>
      <c r="E26" s="114">
        <v>5838</v>
      </c>
      <c r="F26" s="114">
        <v>6003</v>
      </c>
      <c r="G26" s="114">
        <v>6054</v>
      </c>
      <c r="H26" s="140">
        <v>6038</v>
      </c>
      <c r="I26" s="115">
        <v>-340</v>
      </c>
      <c r="J26" s="116">
        <v>-5.631003643590593</v>
      </c>
    </row>
    <row r="27" spans="1:10" s="110" customFormat="1" ht="13.5" customHeight="1" x14ac:dyDescent="0.2">
      <c r="A27" s="118" t="s">
        <v>105</v>
      </c>
      <c r="B27" s="119" t="s">
        <v>106</v>
      </c>
      <c r="C27" s="113">
        <v>41.856791856791858</v>
      </c>
      <c r="D27" s="115">
        <v>2385</v>
      </c>
      <c r="E27" s="114">
        <v>2398</v>
      </c>
      <c r="F27" s="114">
        <v>2489</v>
      </c>
      <c r="G27" s="114">
        <v>2484</v>
      </c>
      <c r="H27" s="140">
        <v>2452</v>
      </c>
      <c r="I27" s="115">
        <v>-67</v>
      </c>
      <c r="J27" s="116">
        <v>-2.7324632952691679</v>
      </c>
    </row>
    <row r="28" spans="1:10" s="110" customFormat="1" ht="13.5" customHeight="1" x14ac:dyDescent="0.2">
      <c r="A28" s="120"/>
      <c r="B28" s="119" t="s">
        <v>107</v>
      </c>
      <c r="C28" s="113">
        <v>58.143208143208142</v>
      </c>
      <c r="D28" s="115">
        <v>3313</v>
      </c>
      <c r="E28" s="114">
        <v>3440</v>
      </c>
      <c r="F28" s="114">
        <v>3514</v>
      </c>
      <c r="G28" s="114">
        <v>3570</v>
      </c>
      <c r="H28" s="140">
        <v>3586</v>
      </c>
      <c r="I28" s="115">
        <v>-273</v>
      </c>
      <c r="J28" s="116">
        <v>-7.6129392080312321</v>
      </c>
    </row>
    <row r="29" spans="1:10" s="110" customFormat="1" ht="13.5" customHeight="1" x14ac:dyDescent="0.2">
      <c r="A29" s="118" t="s">
        <v>105</v>
      </c>
      <c r="B29" s="121" t="s">
        <v>108</v>
      </c>
      <c r="C29" s="113">
        <v>8.8452088452088447</v>
      </c>
      <c r="D29" s="115">
        <v>504</v>
      </c>
      <c r="E29" s="114">
        <v>506</v>
      </c>
      <c r="F29" s="114">
        <v>541</v>
      </c>
      <c r="G29" s="114">
        <v>554</v>
      </c>
      <c r="H29" s="140">
        <v>477</v>
      </c>
      <c r="I29" s="115">
        <v>27</v>
      </c>
      <c r="J29" s="116">
        <v>5.6603773584905657</v>
      </c>
    </row>
    <row r="30" spans="1:10" s="110" customFormat="1" ht="13.5" customHeight="1" x14ac:dyDescent="0.2">
      <c r="A30" s="118"/>
      <c r="B30" s="121" t="s">
        <v>109</v>
      </c>
      <c r="C30" s="113">
        <v>39.031239031239032</v>
      </c>
      <c r="D30" s="115">
        <v>2224</v>
      </c>
      <c r="E30" s="114">
        <v>2289</v>
      </c>
      <c r="F30" s="114">
        <v>2347</v>
      </c>
      <c r="G30" s="114">
        <v>2356</v>
      </c>
      <c r="H30" s="140">
        <v>2420</v>
      </c>
      <c r="I30" s="115">
        <v>-196</v>
      </c>
      <c r="J30" s="116">
        <v>-8.0991735537190088</v>
      </c>
    </row>
    <row r="31" spans="1:10" s="110" customFormat="1" ht="13.5" customHeight="1" x14ac:dyDescent="0.2">
      <c r="A31" s="118"/>
      <c r="B31" s="121" t="s">
        <v>110</v>
      </c>
      <c r="C31" s="113">
        <v>25.974025974025974</v>
      </c>
      <c r="D31" s="115">
        <v>1480</v>
      </c>
      <c r="E31" s="114">
        <v>1511</v>
      </c>
      <c r="F31" s="114">
        <v>1530</v>
      </c>
      <c r="G31" s="114">
        <v>1576</v>
      </c>
      <c r="H31" s="140">
        <v>1630</v>
      </c>
      <c r="I31" s="115">
        <v>-150</v>
      </c>
      <c r="J31" s="116">
        <v>-9.2024539877300615</v>
      </c>
    </row>
    <row r="32" spans="1:10" s="110" customFormat="1" ht="13.5" customHeight="1" x14ac:dyDescent="0.2">
      <c r="A32" s="120"/>
      <c r="B32" s="121" t="s">
        <v>111</v>
      </c>
      <c r="C32" s="113">
        <v>26.14952614952615</v>
      </c>
      <c r="D32" s="115">
        <v>1490</v>
      </c>
      <c r="E32" s="114">
        <v>1532</v>
      </c>
      <c r="F32" s="114">
        <v>1585</v>
      </c>
      <c r="G32" s="114">
        <v>1568</v>
      </c>
      <c r="H32" s="140">
        <v>1511</v>
      </c>
      <c r="I32" s="115">
        <v>-21</v>
      </c>
      <c r="J32" s="116">
        <v>-1.3898080741230974</v>
      </c>
    </row>
    <row r="33" spans="1:10" s="110" customFormat="1" ht="13.5" customHeight="1" x14ac:dyDescent="0.2">
      <c r="A33" s="120"/>
      <c r="B33" s="121" t="s">
        <v>112</v>
      </c>
      <c r="C33" s="113">
        <v>3.001053001053001</v>
      </c>
      <c r="D33" s="115">
        <v>171</v>
      </c>
      <c r="E33" s="114">
        <v>185</v>
      </c>
      <c r="F33" s="114">
        <v>197</v>
      </c>
      <c r="G33" s="114">
        <v>173</v>
      </c>
      <c r="H33" s="140">
        <v>159</v>
      </c>
      <c r="I33" s="115">
        <v>12</v>
      </c>
      <c r="J33" s="116">
        <v>7.5471698113207548</v>
      </c>
    </row>
    <row r="34" spans="1:10" s="110" customFormat="1" ht="13.5" customHeight="1" x14ac:dyDescent="0.2">
      <c r="A34" s="118" t="s">
        <v>113</v>
      </c>
      <c r="B34" s="122" t="s">
        <v>116</v>
      </c>
      <c r="C34" s="113">
        <v>96.086346086346083</v>
      </c>
      <c r="D34" s="115">
        <v>5475</v>
      </c>
      <c r="E34" s="114">
        <v>5627</v>
      </c>
      <c r="F34" s="114">
        <v>5819</v>
      </c>
      <c r="G34" s="114">
        <v>5857</v>
      </c>
      <c r="H34" s="140">
        <v>5828</v>
      </c>
      <c r="I34" s="115">
        <v>-353</v>
      </c>
      <c r="J34" s="116">
        <v>-6.0569663692518878</v>
      </c>
    </row>
    <row r="35" spans="1:10" s="110" customFormat="1" ht="13.5" customHeight="1" x14ac:dyDescent="0.2">
      <c r="A35" s="118"/>
      <c r="B35" s="119" t="s">
        <v>117</v>
      </c>
      <c r="C35" s="113">
        <v>3.8434538434538434</v>
      </c>
      <c r="D35" s="115">
        <v>219</v>
      </c>
      <c r="E35" s="114">
        <v>206</v>
      </c>
      <c r="F35" s="114">
        <v>181</v>
      </c>
      <c r="G35" s="114">
        <v>195</v>
      </c>
      <c r="H35" s="140">
        <v>206</v>
      </c>
      <c r="I35" s="115">
        <v>13</v>
      </c>
      <c r="J35" s="116">
        <v>6.3106796116504853</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3791</v>
      </c>
      <c r="E37" s="114">
        <v>3861</v>
      </c>
      <c r="F37" s="114">
        <v>3977</v>
      </c>
      <c r="G37" s="114">
        <v>4094</v>
      </c>
      <c r="H37" s="140">
        <v>4124</v>
      </c>
      <c r="I37" s="115">
        <v>-333</v>
      </c>
      <c r="J37" s="116">
        <v>-8.0746847720659556</v>
      </c>
    </row>
    <row r="38" spans="1:10" s="110" customFormat="1" ht="13.5" customHeight="1" x14ac:dyDescent="0.2">
      <c r="A38" s="118" t="s">
        <v>105</v>
      </c>
      <c r="B38" s="119" t="s">
        <v>106</v>
      </c>
      <c r="C38" s="113">
        <v>43.656027433394883</v>
      </c>
      <c r="D38" s="115">
        <v>1655</v>
      </c>
      <c r="E38" s="114">
        <v>1645</v>
      </c>
      <c r="F38" s="114">
        <v>1706</v>
      </c>
      <c r="G38" s="114">
        <v>1746</v>
      </c>
      <c r="H38" s="140">
        <v>1725</v>
      </c>
      <c r="I38" s="115">
        <v>-70</v>
      </c>
      <c r="J38" s="116">
        <v>-4.0579710144927539</v>
      </c>
    </row>
    <row r="39" spans="1:10" s="110" customFormat="1" ht="13.5" customHeight="1" x14ac:dyDescent="0.2">
      <c r="A39" s="120"/>
      <c r="B39" s="119" t="s">
        <v>107</v>
      </c>
      <c r="C39" s="113">
        <v>56.343972566605117</v>
      </c>
      <c r="D39" s="115">
        <v>2136</v>
      </c>
      <c r="E39" s="114">
        <v>2216</v>
      </c>
      <c r="F39" s="114">
        <v>2271</v>
      </c>
      <c r="G39" s="114">
        <v>2348</v>
      </c>
      <c r="H39" s="140">
        <v>2399</v>
      </c>
      <c r="I39" s="115">
        <v>-263</v>
      </c>
      <c r="J39" s="116">
        <v>-10.962901208837016</v>
      </c>
    </row>
    <row r="40" spans="1:10" s="110" customFormat="1" ht="13.5" customHeight="1" x14ac:dyDescent="0.2">
      <c r="A40" s="118" t="s">
        <v>105</v>
      </c>
      <c r="B40" s="121" t="s">
        <v>108</v>
      </c>
      <c r="C40" s="113">
        <v>9.6544447375362701</v>
      </c>
      <c r="D40" s="115">
        <v>366</v>
      </c>
      <c r="E40" s="114">
        <v>349</v>
      </c>
      <c r="F40" s="114">
        <v>377</v>
      </c>
      <c r="G40" s="114">
        <v>412</v>
      </c>
      <c r="H40" s="140">
        <v>346</v>
      </c>
      <c r="I40" s="115">
        <v>20</v>
      </c>
      <c r="J40" s="116">
        <v>5.7803468208092488</v>
      </c>
    </row>
    <row r="41" spans="1:10" s="110" customFormat="1" ht="13.5" customHeight="1" x14ac:dyDescent="0.2">
      <c r="A41" s="118"/>
      <c r="B41" s="121" t="s">
        <v>109</v>
      </c>
      <c r="C41" s="113">
        <v>23.661303086256925</v>
      </c>
      <c r="D41" s="115">
        <v>897</v>
      </c>
      <c r="E41" s="114">
        <v>919</v>
      </c>
      <c r="F41" s="114">
        <v>943</v>
      </c>
      <c r="G41" s="114">
        <v>976</v>
      </c>
      <c r="H41" s="140">
        <v>1055</v>
      </c>
      <c r="I41" s="115">
        <v>-158</v>
      </c>
      <c r="J41" s="116">
        <v>-14.976303317535544</v>
      </c>
    </row>
    <row r="42" spans="1:10" s="110" customFormat="1" ht="13.5" customHeight="1" x14ac:dyDescent="0.2">
      <c r="A42" s="118"/>
      <c r="B42" s="121" t="s">
        <v>110</v>
      </c>
      <c r="C42" s="113">
        <v>28.119229754682141</v>
      </c>
      <c r="D42" s="115">
        <v>1066</v>
      </c>
      <c r="E42" s="114">
        <v>1089</v>
      </c>
      <c r="F42" s="114">
        <v>1106</v>
      </c>
      <c r="G42" s="114">
        <v>1166</v>
      </c>
      <c r="H42" s="140">
        <v>1235</v>
      </c>
      <c r="I42" s="115">
        <v>-169</v>
      </c>
      <c r="J42" s="116">
        <v>-13.684210526315789</v>
      </c>
    </row>
    <row r="43" spans="1:10" s="110" customFormat="1" ht="13.5" customHeight="1" x14ac:dyDescent="0.2">
      <c r="A43" s="120"/>
      <c r="B43" s="121" t="s">
        <v>111</v>
      </c>
      <c r="C43" s="113">
        <v>38.565022421524667</v>
      </c>
      <c r="D43" s="115">
        <v>1462</v>
      </c>
      <c r="E43" s="114">
        <v>1504</v>
      </c>
      <c r="F43" s="114">
        <v>1551</v>
      </c>
      <c r="G43" s="114">
        <v>1540</v>
      </c>
      <c r="H43" s="140">
        <v>1488</v>
      </c>
      <c r="I43" s="115">
        <v>-26</v>
      </c>
      <c r="J43" s="116">
        <v>-1.7473118279569892</v>
      </c>
    </row>
    <row r="44" spans="1:10" s="110" customFormat="1" ht="13.5" customHeight="1" x14ac:dyDescent="0.2">
      <c r="A44" s="120"/>
      <c r="B44" s="121" t="s">
        <v>112</v>
      </c>
      <c r="C44" s="113">
        <v>4.378791875494592</v>
      </c>
      <c r="D44" s="115">
        <v>166</v>
      </c>
      <c r="E44" s="114">
        <v>178</v>
      </c>
      <c r="F44" s="114">
        <v>188</v>
      </c>
      <c r="G44" s="114">
        <v>168</v>
      </c>
      <c r="H44" s="140" t="s">
        <v>513</v>
      </c>
      <c r="I44" s="115" t="s">
        <v>513</v>
      </c>
      <c r="J44" s="116" t="s">
        <v>513</v>
      </c>
    </row>
    <row r="45" spans="1:10" s="110" customFormat="1" ht="13.5" customHeight="1" x14ac:dyDescent="0.2">
      <c r="A45" s="118" t="s">
        <v>113</v>
      </c>
      <c r="B45" s="122" t="s">
        <v>116</v>
      </c>
      <c r="C45" s="113">
        <v>96.781851754154573</v>
      </c>
      <c r="D45" s="115">
        <v>3669</v>
      </c>
      <c r="E45" s="114">
        <v>3739</v>
      </c>
      <c r="F45" s="114">
        <v>3874</v>
      </c>
      <c r="G45" s="114">
        <v>3965</v>
      </c>
      <c r="H45" s="140">
        <v>3993</v>
      </c>
      <c r="I45" s="115">
        <v>-324</v>
      </c>
      <c r="J45" s="116">
        <v>-8.1141998497370391</v>
      </c>
    </row>
    <row r="46" spans="1:10" s="110" customFormat="1" ht="13.5" customHeight="1" x14ac:dyDescent="0.2">
      <c r="A46" s="118"/>
      <c r="B46" s="119" t="s">
        <v>117</v>
      </c>
      <c r="C46" s="113">
        <v>3.1126351886045898</v>
      </c>
      <c r="D46" s="115">
        <v>118</v>
      </c>
      <c r="E46" s="114">
        <v>117</v>
      </c>
      <c r="F46" s="114">
        <v>100</v>
      </c>
      <c r="G46" s="114">
        <v>127</v>
      </c>
      <c r="H46" s="140">
        <v>127</v>
      </c>
      <c r="I46" s="115">
        <v>-9</v>
      </c>
      <c r="J46" s="116">
        <v>-7.0866141732283463</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1907</v>
      </c>
      <c r="E48" s="114">
        <v>1977</v>
      </c>
      <c r="F48" s="114">
        <v>2026</v>
      </c>
      <c r="G48" s="114">
        <v>1960</v>
      </c>
      <c r="H48" s="140">
        <v>1914</v>
      </c>
      <c r="I48" s="115">
        <v>-7</v>
      </c>
      <c r="J48" s="116">
        <v>-0.36572622779519331</v>
      </c>
    </row>
    <row r="49" spans="1:12" s="110" customFormat="1" ht="13.5" customHeight="1" x14ac:dyDescent="0.2">
      <c r="A49" s="118" t="s">
        <v>105</v>
      </c>
      <c r="B49" s="119" t="s">
        <v>106</v>
      </c>
      <c r="C49" s="113">
        <v>38.280020975353956</v>
      </c>
      <c r="D49" s="115">
        <v>730</v>
      </c>
      <c r="E49" s="114">
        <v>753</v>
      </c>
      <c r="F49" s="114">
        <v>783</v>
      </c>
      <c r="G49" s="114">
        <v>738</v>
      </c>
      <c r="H49" s="140">
        <v>727</v>
      </c>
      <c r="I49" s="115">
        <v>3</v>
      </c>
      <c r="J49" s="116">
        <v>0.4126547455295736</v>
      </c>
    </row>
    <row r="50" spans="1:12" s="110" customFormat="1" ht="13.5" customHeight="1" x14ac:dyDescent="0.2">
      <c r="A50" s="120"/>
      <c r="B50" s="119" t="s">
        <v>107</v>
      </c>
      <c r="C50" s="113">
        <v>61.719979024646044</v>
      </c>
      <c r="D50" s="115">
        <v>1177</v>
      </c>
      <c r="E50" s="114">
        <v>1224</v>
      </c>
      <c r="F50" s="114">
        <v>1243</v>
      </c>
      <c r="G50" s="114">
        <v>1222</v>
      </c>
      <c r="H50" s="140">
        <v>1187</v>
      </c>
      <c r="I50" s="115">
        <v>-10</v>
      </c>
      <c r="J50" s="116">
        <v>-0.84245998315080028</v>
      </c>
    </row>
    <row r="51" spans="1:12" s="110" customFormat="1" ht="13.5" customHeight="1" x14ac:dyDescent="0.2">
      <c r="A51" s="118" t="s">
        <v>105</v>
      </c>
      <c r="B51" s="121" t="s">
        <v>108</v>
      </c>
      <c r="C51" s="113">
        <v>7.2364971158888309</v>
      </c>
      <c r="D51" s="115">
        <v>138</v>
      </c>
      <c r="E51" s="114">
        <v>157</v>
      </c>
      <c r="F51" s="114">
        <v>164</v>
      </c>
      <c r="G51" s="114">
        <v>142</v>
      </c>
      <c r="H51" s="140">
        <v>131</v>
      </c>
      <c r="I51" s="115">
        <v>7</v>
      </c>
      <c r="J51" s="116">
        <v>5.343511450381679</v>
      </c>
    </row>
    <row r="52" spans="1:12" s="110" customFormat="1" ht="13.5" customHeight="1" x14ac:dyDescent="0.2">
      <c r="A52" s="118"/>
      <c r="B52" s="121" t="s">
        <v>109</v>
      </c>
      <c r="C52" s="113">
        <v>69.585736759307807</v>
      </c>
      <c r="D52" s="115">
        <v>1327</v>
      </c>
      <c r="E52" s="114">
        <v>1370</v>
      </c>
      <c r="F52" s="114">
        <v>1404</v>
      </c>
      <c r="G52" s="114">
        <v>1380</v>
      </c>
      <c r="H52" s="140">
        <v>1365</v>
      </c>
      <c r="I52" s="115">
        <v>-38</v>
      </c>
      <c r="J52" s="116">
        <v>-2.7838827838827838</v>
      </c>
    </row>
    <row r="53" spans="1:12" s="110" customFormat="1" ht="13.5" customHeight="1" x14ac:dyDescent="0.2">
      <c r="A53" s="118"/>
      <c r="B53" s="121" t="s">
        <v>110</v>
      </c>
      <c r="C53" s="113">
        <v>21.709491347666493</v>
      </c>
      <c r="D53" s="115">
        <v>414</v>
      </c>
      <c r="E53" s="114">
        <v>422</v>
      </c>
      <c r="F53" s="114">
        <v>424</v>
      </c>
      <c r="G53" s="114">
        <v>410</v>
      </c>
      <c r="H53" s="140">
        <v>395</v>
      </c>
      <c r="I53" s="115">
        <v>19</v>
      </c>
      <c r="J53" s="116">
        <v>4.8101265822784809</v>
      </c>
    </row>
    <row r="54" spans="1:12" s="110" customFormat="1" ht="13.5" customHeight="1" x14ac:dyDescent="0.2">
      <c r="A54" s="120"/>
      <c r="B54" s="121" t="s">
        <v>111</v>
      </c>
      <c r="C54" s="113">
        <v>1.4682747771368643</v>
      </c>
      <c r="D54" s="115">
        <v>28</v>
      </c>
      <c r="E54" s="114">
        <v>28</v>
      </c>
      <c r="F54" s="114">
        <v>34</v>
      </c>
      <c r="G54" s="114">
        <v>28</v>
      </c>
      <c r="H54" s="140">
        <v>23</v>
      </c>
      <c r="I54" s="115">
        <v>5</v>
      </c>
      <c r="J54" s="116">
        <v>21.739130434782609</v>
      </c>
    </row>
    <row r="55" spans="1:12" s="110" customFormat="1" ht="13.5" customHeight="1" x14ac:dyDescent="0.2">
      <c r="A55" s="120"/>
      <c r="B55" s="121" t="s">
        <v>112</v>
      </c>
      <c r="C55" s="113">
        <v>0.26219192448872575</v>
      </c>
      <c r="D55" s="115">
        <v>5</v>
      </c>
      <c r="E55" s="114">
        <v>7</v>
      </c>
      <c r="F55" s="114">
        <v>9</v>
      </c>
      <c r="G55" s="114">
        <v>5</v>
      </c>
      <c r="H55" s="140" t="s">
        <v>513</v>
      </c>
      <c r="I55" s="115" t="s">
        <v>513</v>
      </c>
      <c r="J55" s="116" t="s">
        <v>513</v>
      </c>
    </row>
    <row r="56" spans="1:12" s="110" customFormat="1" ht="13.5" customHeight="1" x14ac:dyDescent="0.2">
      <c r="A56" s="118" t="s">
        <v>113</v>
      </c>
      <c r="B56" s="122" t="s">
        <v>116</v>
      </c>
      <c r="C56" s="113">
        <v>94.703723125327741</v>
      </c>
      <c r="D56" s="115">
        <v>1806</v>
      </c>
      <c r="E56" s="114">
        <v>1888</v>
      </c>
      <c r="F56" s="114">
        <v>1945</v>
      </c>
      <c r="G56" s="114">
        <v>1892</v>
      </c>
      <c r="H56" s="140">
        <v>1835</v>
      </c>
      <c r="I56" s="115">
        <v>-29</v>
      </c>
      <c r="J56" s="116">
        <v>-1.5803814713896458</v>
      </c>
    </row>
    <row r="57" spans="1:12" s="110" customFormat="1" ht="13.5" customHeight="1" x14ac:dyDescent="0.2">
      <c r="A57" s="142"/>
      <c r="B57" s="124" t="s">
        <v>117</v>
      </c>
      <c r="C57" s="125">
        <v>5.2962768746722597</v>
      </c>
      <c r="D57" s="143">
        <v>101</v>
      </c>
      <c r="E57" s="144">
        <v>89</v>
      </c>
      <c r="F57" s="144">
        <v>81</v>
      </c>
      <c r="G57" s="144">
        <v>68</v>
      </c>
      <c r="H57" s="145">
        <v>79</v>
      </c>
      <c r="I57" s="143">
        <v>22</v>
      </c>
      <c r="J57" s="146">
        <v>27.848101265822784</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3" t="s">
        <v>514</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9" t="s">
        <v>57</v>
      </c>
      <c r="B6" s="599"/>
      <c r="C6" s="167"/>
      <c r="D6" s="600" t="s">
        <v>127</v>
      </c>
      <c r="E6" s="600"/>
      <c r="F6" s="600"/>
      <c r="G6" s="600"/>
      <c r="H6" s="600"/>
      <c r="I6" s="600"/>
      <c r="J6" s="160"/>
      <c r="K6" s="161"/>
    </row>
    <row r="7" spans="1:11" s="94" customFormat="1" ht="24.95" customHeight="1" x14ac:dyDescent="0.2">
      <c r="A7" s="168"/>
      <c r="B7" s="169"/>
      <c r="C7" s="170"/>
      <c r="D7" s="601" t="s">
        <v>66</v>
      </c>
      <c r="E7" s="601"/>
      <c r="F7" s="601"/>
      <c r="G7" s="601" t="s">
        <v>128</v>
      </c>
      <c r="H7" s="601"/>
      <c r="I7" s="601"/>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5" t="s">
        <v>13</v>
      </c>
      <c r="B15" s="572"/>
      <c r="C15" s="572"/>
      <c r="D15" s="572"/>
      <c r="E15" s="572"/>
      <c r="F15" s="572"/>
      <c r="G15" s="572"/>
      <c r="H15" s="572"/>
      <c r="I15" s="596"/>
      <c r="J15" s="188"/>
      <c r="K15" s="161"/>
    </row>
    <row r="16" spans="1:11" s="192" customFormat="1" ht="24.95" customHeight="1" x14ac:dyDescent="0.2">
      <c r="A16" s="597" t="s">
        <v>104</v>
      </c>
      <c r="B16" s="598"/>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3" t="s">
        <v>139</v>
      </c>
      <c r="C20" s="593"/>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3" t="s">
        <v>143</v>
      </c>
      <c r="C22" s="593"/>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3" t="s">
        <v>155</v>
      </c>
      <c r="C28" s="593"/>
      <c r="D28" s="196"/>
      <c r="E28" s="196"/>
      <c r="F28" s="196"/>
      <c r="G28" s="196"/>
      <c r="H28" s="196"/>
      <c r="I28" s="197"/>
    </row>
    <row r="29" spans="1:9" s="198" customFormat="1" ht="24.95" customHeight="1" x14ac:dyDescent="0.2">
      <c r="A29" s="193" t="s">
        <v>156</v>
      </c>
      <c r="B29" s="593" t="s">
        <v>157</v>
      </c>
      <c r="C29" s="593"/>
      <c r="D29" s="196"/>
      <c r="E29" s="196"/>
      <c r="F29" s="196"/>
      <c r="G29" s="196"/>
      <c r="H29" s="196"/>
      <c r="I29" s="197"/>
    </row>
    <row r="30" spans="1:9" s="198" customFormat="1" ht="24.95" customHeight="1" x14ac:dyDescent="0.2">
      <c r="A30" s="201" t="s">
        <v>158</v>
      </c>
      <c r="B30" s="592" t="s">
        <v>159</v>
      </c>
      <c r="C30" s="592"/>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3" t="s">
        <v>162</v>
      </c>
      <c r="C32" s="593"/>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3" t="s">
        <v>168</v>
      </c>
      <c r="C36" s="593"/>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4" t="s">
        <v>175</v>
      </c>
      <c r="B44" s="594"/>
      <c r="C44" s="594"/>
      <c r="D44" s="594"/>
      <c r="E44" s="594"/>
      <c r="F44" s="594"/>
      <c r="G44" s="594"/>
      <c r="H44" s="594"/>
      <c r="I44" s="594"/>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D7:F7"/>
    <mergeCell ref="G7:I7"/>
    <mergeCell ref="A3:I3"/>
    <mergeCell ref="A4:I4"/>
    <mergeCell ref="A5:D5"/>
    <mergeCell ref="A6:B6"/>
    <mergeCell ref="D6:I6"/>
    <mergeCell ref="B30:C30"/>
    <mergeCell ref="B32:C32"/>
    <mergeCell ref="B36:C36"/>
    <mergeCell ref="A44:I44"/>
    <mergeCell ref="A15:I15"/>
    <mergeCell ref="A16:B16"/>
    <mergeCell ref="B20:C20"/>
    <mergeCell ref="B22:C22"/>
    <mergeCell ref="B28:C28"/>
    <mergeCell ref="B29:C29"/>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41214</v>
      </c>
      <c r="E12" s="236">
        <v>41623</v>
      </c>
      <c r="F12" s="114">
        <v>41742</v>
      </c>
      <c r="G12" s="114">
        <v>41218</v>
      </c>
      <c r="H12" s="140">
        <v>41138</v>
      </c>
      <c r="I12" s="115">
        <v>76</v>
      </c>
      <c r="J12" s="116">
        <v>0.18474403228158881</v>
      </c>
    </row>
    <row r="13" spans="1:15" s="110" customFormat="1" ht="12" customHeight="1" x14ac:dyDescent="0.2">
      <c r="A13" s="118" t="s">
        <v>105</v>
      </c>
      <c r="B13" s="119" t="s">
        <v>106</v>
      </c>
      <c r="C13" s="113">
        <v>56.051341777066042</v>
      </c>
      <c r="D13" s="115">
        <v>23101</v>
      </c>
      <c r="E13" s="114">
        <v>23392</v>
      </c>
      <c r="F13" s="114">
        <v>23418</v>
      </c>
      <c r="G13" s="114">
        <v>23100</v>
      </c>
      <c r="H13" s="140">
        <v>22931</v>
      </c>
      <c r="I13" s="115">
        <v>170</v>
      </c>
      <c r="J13" s="116">
        <v>0.74135449827744104</v>
      </c>
    </row>
    <row r="14" spans="1:15" s="110" customFormat="1" ht="12" customHeight="1" x14ac:dyDescent="0.2">
      <c r="A14" s="118"/>
      <c r="B14" s="119" t="s">
        <v>107</v>
      </c>
      <c r="C14" s="113">
        <v>43.948658222933958</v>
      </c>
      <c r="D14" s="115">
        <v>18113</v>
      </c>
      <c r="E14" s="114">
        <v>18231</v>
      </c>
      <c r="F14" s="114">
        <v>18324</v>
      </c>
      <c r="G14" s="114">
        <v>18118</v>
      </c>
      <c r="H14" s="140">
        <v>18207</v>
      </c>
      <c r="I14" s="115">
        <v>-94</v>
      </c>
      <c r="J14" s="116">
        <v>-0.51628494535068925</v>
      </c>
    </row>
    <row r="15" spans="1:15" s="110" customFormat="1" ht="12" customHeight="1" x14ac:dyDescent="0.2">
      <c r="A15" s="118" t="s">
        <v>105</v>
      </c>
      <c r="B15" s="121" t="s">
        <v>108</v>
      </c>
      <c r="C15" s="113">
        <v>7.8735381181152038</v>
      </c>
      <c r="D15" s="115">
        <v>3245</v>
      </c>
      <c r="E15" s="114">
        <v>3328</v>
      </c>
      <c r="F15" s="114">
        <v>3395</v>
      </c>
      <c r="G15" s="114">
        <v>3103</v>
      </c>
      <c r="H15" s="140">
        <v>3178</v>
      </c>
      <c r="I15" s="115">
        <v>67</v>
      </c>
      <c r="J15" s="116">
        <v>2.1082441787287602</v>
      </c>
    </row>
    <row r="16" spans="1:15" s="110" customFormat="1" ht="12" customHeight="1" x14ac:dyDescent="0.2">
      <c r="A16" s="118"/>
      <c r="B16" s="121" t="s">
        <v>109</v>
      </c>
      <c r="C16" s="113">
        <v>66.710341146212457</v>
      </c>
      <c r="D16" s="115">
        <v>27494</v>
      </c>
      <c r="E16" s="114">
        <v>27763</v>
      </c>
      <c r="F16" s="114">
        <v>27877</v>
      </c>
      <c r="G16" s="114">
        <v>27784</v>
      </c>
      <c r="H16" s="140">
        <v>27807</v>
      </c>
      <c r="I16" s="115">
        <v>-313</v>
      </c>
      <c r="J16" s="116">
        <v>-1.125615852123566</v>
      </c>
    </row>
    <row r="17" spans="1:10" s="110" customFormat="1" ht="12" customHeight="1" x14ac:dyDescent="0.2">
      <c r="A17" s="118"/>
      <c r="B17" s="121" t="s">
        <v>110</v>
      </c>
      <c r="C17" s="113">
        <v>24.639685543747269</v>
      </c>
      <c r="D17" s="115">
        <v>10155</v>
      </c>
      <c r="E17" s="114">
        <v>10191</v>
      </c>
      <c r="F17" s="114">
        <v>10127</v>
      </c>
      <c r="G17" s="114">
        <v>9999</v>
      </c>
      <c r="H17" s="140">
        <v>9841</v>
      </c>
      <c r="I17" s="115">
        <v>314</v>
      </c>
      <c r="J17" s="116">
        <v>3.1907326491210242</v>
      </c>
    </row>
    <row r="18" spans="1:10" s="110" customFormat="1" ht="12" customHeight="1" x14ac:dyDescent="0.2">
      <c r="A18" s="120"/>
      <c r="B18" s="121" t="s">
        <v>111</v>
      </c>
      <c r="C18" s="113">
        <v>0.77643519192507404</v>
      </c>
      <c r="D18" s="115">
        <v>320</v>
      </c>
      <c r="E18" s="114">
        <v>341</v>
      </c>
      <c r="F18" s="114">
        <v>343</v>
      </c>
      <c r="G18" s="114">
        <v>332</v>
      </c>
      <c r="H18" s="140">
        <v>312</v>
      </c>
      <c r="I18" s="115">
        <v>8</v>
      </c>
      <c r="J18" s="116">
        <v>2.5641025641025643</v>
      </c>
    </row>
    <row r="19" spans="1:10" s="110" customFormat="1" ht="12" customHeight="1" x14ac:dyDescent="0.2">
      <c r="A19" s="120"/>
      <c r="B19" s="121" t="s">
        <v>112</v>
      </c>
      <c r="C19" s="113">
        <v>0.16741883825884407</v>
      </c>
      <c r="D19" s="115">
        <v>69</v>
      </c>
      <c r="E19" s="114">
        <v>92</v>
      </c>
      <c r="F19" s="114">
        <v>101</v>
      </c>
      <c r="G19" s="114">
        <v>88</v>
      </c>
      <c r="H19" s="140">
        <v>78</v>
      </c>
      <c r="I19" s="115">
        <v>-9</v>
      </c>
      <c r="J19" s="116">
        <v>-11.538461538461538</v>
      </c>
    </row>
    <row r="20" spans="1:10" s="110" customFormat="1" ht="12" customHeight="1" x14ac:dyDescent="0.2">
      <c r="A20" s="118" t="s">
        <v>113</v>
      </c>
      <c r="B20" s="119" t="s">
        <v>181</v>
      </c>
      <c r="C20" s="113">
        <v>75.821322851458248</v>
      </c>
      <c r="D20" s="115">
        <v>31249</v>
      </c>
      <c r="E20" s="114">
        <v>31664</v>
      </c>
      <c r="F20" s="114">
        <v>31771</v>
      </c>
      <c r="G20" s="114">
        <v>31350</v>
      </c>
      <c r="H20" s="140">
        <v>31296</v>
      </c>
      <c r="I20" s="115">
        <v>-47</v>
      </c>
      <c r="J20" s="116">
        <v>-0.15017893660531698</v>
      </c>
    </row>
    <row r="21" spans="1:10" s="110" customFormat="1" ht="12" customHeight="1" x14ac:dyDescent="0.2">
      <c r="A21" s="118"/>
      <c r="B21" s="119" t="s">
        <v>182</v>
      </c>
      <c r="C21" s="113">
        <v>24.178677148541759</v>
      </c>
      <c r="D21" s="115">
        <v>9965</v>
      </c>
      <c r="E21" s="114">
        <v>9959</v>
      </c>
      <c r="F21" s="114">
        <v>9971</v>
      </c>
      <c r="G21" s="114">
        <v>9868</v>
      </c>
      <c r="H21" s="140">
        <v>9842</v>
      </c>
      <c r="I21" s="115">
        <v>123</v>
      </c>
      <c r="J21" s="116">
        <v>1.2497459865880918</v>
      </c>
    </row>
    <row r="22" spans="1:10" s="110" customFormat="1" ht="12" customHeight="1" x14ac:dyDescent="0.2">
      <c r="A22" s="118" t="s">
        <v>113</v>
      </c>
      <c r="B22" s="119" t="s">
        <v>116</v>
      </c>
      <c r="C22" s="113">
        <v>94.637744455767461</v>
      </c>
      <c r="D22" s="115">
        <v>39004</v>
      </c>
      <c r="E22" s="114">
        <v>39520</v>
      </c>
      <c r="F22" s="114">
        <v>39591</v>
      </c>
      <c r="G22" s="114">
        <v>39080</v>
      </c>
      <c r="H22" s="140">
        <v>39059</v>
      </c>
      <c r="I22" s="115">
        <v>-55</v>
      </c>
      <c r="J22" s="116">
        <v>-0.14081261681046622</v>
      </c>
    </row>
    <row r="23" spans="1:10" s="110" customFormat="1" ht="12" customHeight="1" x14ac:dyDescent="0.2">
      <c r="A23" s="118"/>
      <c r="B23" s="119" t="s">
        <v>117</v>
      </c>
      <c r="C23" s="113">
        <v>5.3574028242830103</v>
      </c>
      <c r="D23" s="115">
        <v>2208</v>
      </c>
      <c r="E23" s="114">
        <v>2100</v>
      </c>
      <c r="F23" s="114">
        <v>2149</v>
      </c>
      <c r="G23" s="114">
        <v>2137</v>
      </c>
      <c r="H23" s="140">
        <v>2079</v>
      </c>
      <c r="I23" s="115">
        <v>129</v>
      </c>
      <c r="J23" s="116">
        <v>6.2049062049062051</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799606</v>
      </c>
      <c r="E25" s="236">
        <v>804186</v>
      </c>
      <c r="F25" s="236">
        <v>813199</v>
      </c>
      <c r="G25" s="236">
        <v>804770</v>
      </c>
      <c r="H25" s="241">
        <v>803424</v>
      </c>
      <c r="I25" s="235">
        <v>-3818</v>
      </c>
      <c r="J25" s="116">
        <v>-0.4752160751981519</v>
      </c>
    </row>
    <row r="26" spans="1:10" s="110" customFormat="1" ht="12" customHeight="1" x14ac:dyDescent="0.2">
      <c r="A26" s="118" t="s">
        <v>105</v>
      </c>
      <c r="B26" s="119" t="s">
        <v>106</v>
      </c>
      <c r="C26" s="113">
        <v>51.70709074219053</v>
      </c>
      <c r="D26" s="115">
        <v>413453</v>
      </c>
      <c r="E26" s="114">
        <v>415120</v>
      </c>
      <c r="F26" s="114">
        <v>421909</v>
      </c>
      <c r="G26" s="114">
        <v>416836</v>
      </c>
      <c r="H26" s="140">
        <v>414841</v>
      </c>
      <c r="I26" s="115">
        <v>-1388</v>
      </c>
      <c r="J26" s="116">
        <v>-0.33458602211449689</v>
      </c>
    </row>
    <row r="27" spans="1:10" s="110" customFormat="1" ht="12" customHeight="1" x14ac:dyDescent="0.2">
      <c r="A27" s="118"/>
      <c r="B27" s="119" t="s">
        <v>107</v>
      </c>
      <c r="C27" s="113">
        <v>48.29290925780947</v>
      </c>
      <c r="D27" s="115">
        <v>386153</v>
      </c>
      <c r="E27" s="114">
        <v>389066</v>
      </c>
      <c r="F27" s="114">
        <v>391290</v>
      </c>
      <c r="G27" s="114">
        <v>387934</v>
      </c>
      <c r="H27" s="140">
        <v>388583</v>
      </c>
      <c r="I27" s="115">
        <v>-2430</v>
      </c>
      <c r="J27" s="116">
        <v>-0.62534902453272534</v>
      </c>
    </row>
    <row r="28" spans="1:10" s="110" customFormat="1" ht="12" customHeight="1" x14ac:dyDescent="0.2">
      <c r="A28" s="118" t="s">
        <v>105</v>
      </c>
      <c r="B28" s="121" t="s">
        <v>108</v>
      </c>
      <c r="C28" s="113">
        <v>8.3681212997401229</v>
      </c>
      <c r="D28" s="115">
        <v>66912</v>
      </c>
      <c r="E28" s="114">
        <v>68470</v>
      </c>
      <c r="F28" s="114">
        <v>70212</v>
      </c>
      <c r="G28" s="114">
        <v>62374</v>
      </c>
      <c r="H28" s="140">
        <v>63598</v>
      </c>
      <c r="I28" s="115">
        <v>3314</v>
      </c>
      <c r="J28" s="116">
        <v>5.2108556872857639</v>
      </c>
    </row>
    <row r="29" spans="1:10" s="110" customFormat="1" ht="12" customHeight="1" x14ac:dyDescent="0.2">
      <c r="A29" s="118"/>
      <c r="B29" s="121" t="s">
        <v>109</v>
      </c>
      <c r="C29" s="113">
        <v>66.830914225255938</v>
      </c>
      <c r="D29" s="115">
        <v>534384</v>
      </c>
      <c r="E29" s="114">
        <v>536850</v>
      </c>
      <c r="F29" s="114">
        <v>543971</v>
      </c>
      <c r="G29" s="114">
        <v>545125</v>
      </c>
      <c r="H29" s="140">
        <v>545530</v>
      </c>
      <c r="I29" s="115">
        <v>-11146</v>
      </c>
      <c r="J29" s="116">
        <v>-2.0431506974868476</v>
      </c>
    </row>
    <row r="30" spans="1:10" s="110" customFormat="1" ht="12" customHeight="1" x14ac:dyDescent="0.2">
      <c r="A30" s="118"/>
      <c r="B30" s="121" t="s">
        <v>110</v>
      </c>
      <c r="C30" s="113">
        <v>23.861501789631394</v>
      </c>
      <c r="D30" s="115">
        <v>190798</v>
      </c>
      <c r="E30" s="114">
        <v>191182</v>
      </c>
      <c r="F30" s="114">
        <v>191625</v>
      </c>
      <c r="G30" s="114">
        <v>190070</v>
      </c>
      <c r="H30" s="140">
        <v>187471</v>
      </c>
      <c r="I30" s="115">
        <v>3327</v>
      </c>
      <c r="J30" s="116">
        <v>1.7746744829867021</v>
      </c>
    </row>
    <row r="31" spans="1:10" s="110" customFormat="1" ht="12" customHeight="1" x14ac:dyDescent="0.2">
      <c r="A31" s="120"/>
      <c r="B31" s="121" t="s">
        <v>111</v>
      </c>
      <c r="C31" s="113">
        <v>0.93946268537254596</v>
      </c>
      <c r="D31" s="115">
        <v>7512</v>
      </c>
      <c r="E31" s="114">
        <v>7684</v>
      </c>
      <c r="F31" s="114">
        <v>7391</v>
      </c>
      <c r="G31" s="114">
        <v>7201</v>
      </c>
      <c r="H31" s="140">
        <v>6825</v>
      </c>
      <c r="I31" s="115">
        <v>687</v>
      </c>
      <c r="J31" s="116">
        <v>10.065934065934066</v>
      </c>
    </row>
    <row r="32" spans="1:10" s="110" customFormat="1" ht="12" customHeight="1" x14ac:dyDescent="0.2">
      <c r="A32" s="120"/>
      <c r="B32" s="121" t="s">
        <v>112</v>
      </c>
      <c r="C32" s="113">
        <v>0.28163870706322863</v>
      </c>
      <c r="D32" s="115">
        <v>2252</v>
      </c>
      <c r="E32" s="114">
        <v>2283</v>
      </c>
      <c r="F32" s="114">
        <v>2241</v>
      </c>
      <c r="G32" s="114">
        <v>2035</v>
      </c>
      <c r="H32" s="140">
        <v>1876</v>
      </c>
      <c r="I32" s="115">
        <v>376</v>
      </c>
      <c r="J32" s="116">
        <v>20.042643923240938</v>
      </c>
    </row>
    <row r="33" spans="1:10" s="110" customFormat="1" ht="12" customHeight="1" x14ac:dyDescent="0.2">
      <c r="A33" s="118" t="s">
        <v>113</v>
      </c>
      <c r="B33" s="119" t="s">
        <v>181</v>
      </c>
      <c r="C33" s="113">
        <v>71.693434016253008</v>
      </c>
      <c r="D33" s="115">
        <v>573265</v>
      </c>
      <c r="E33" s="114">
        <v>577321</v>
      </c>
      <c r="F33" s="114">
        <v>586617</v>
      </c>
      <c r="G33" s="114">
        <v>581137</v>
      </c>
      <c r="H33" s="140">
        <v>582266</v>
      </c>
      <c r="I33" s="115">
        <v>-9001</v>
      </c>
      <c r="J33" s="116">
        <v>-1.5458570481532496</v>
      </c>
    </row>
    <row r="34" spans="1:10" s="110" customFormat="1" ht="12" customHeight="1" x14ac:dyDescent="0.2">
      <c r="A34" s="118"/>
      <c r="B34" s="119" t="s">
        <v>182</v>
      </c>
      <c r="C34" s="113">
        <v>28.306565983746996</v>
      </c>
      <c r="D34" s="115">
        <v>226341</v>
      </c>
      <c r="E34" s="114">
        <v>226865</v>
      </c>
      <c r="F34" s="114">
        <v>226582</v>
      </c>
      <c r="G34" s="114">
        <v>223633</v>
      </c>
      <c r="H34" s="140">
        <v>221158</v>
      </c>
      <c r="I34" s="115">
        <v>5183</v>
      </c>
      <c r="J34" s="116">
        <v>2.3435733728827355</v>
      </c>
    </row>
    <row r="35" spans="1:10" s="110" customFormat="1" ht="12" customHeight="1" x14ac:dyDescent="0.2">
      <c r="A35" s="118" t="s">
        <v>113</v>
      </c>
      <c r="B35" s="119" t="s">
        <v>116</v>
      </c>
      <c r="C35" s="113">
        <v>94.184010625232929</v>
      </c>
      <c r="D35" s="115">
        <v>753101</v>
      </c>
      <c r="E35" s="114">
        <v>758513</v>
      </c>
      <c r="F35" s="114">
        <v>766260</v>
      </c>
      <c r="G35" s="114">
        <v>760324</v>
      </c>
      <c r="H35" s="140">
        <v>760644</v>
      </c>
      <c r="I35" s="115">
        <v>-7543</v>
      </c>
      <c r="J35" s="116">
        <v>-0.99165969888673278</v>
      </c>
    </row>
    <row r="36" spans="1:10" s="110" customFormat="1" ht="12" customHeight="1" x14ac:dyDescent="0.2">
      <c r="A36" s="118"/>
      <c r="B36" s="119" t="s">
        <v>117</v>
      </c>
      <c r="C36" s="113">
        <v>5.8013571684054392</v>
      </c>
      <c r="D36" s="115">
        <v>46388</v>
      </c>
      <c r="E36" s="114">
        <v>45539</v>
      </c>
      <c r="F36" s="114">
        <v>46807</v>
      </c>
      <c r="G36" s="114">
        <v>44313</v>
      </c>
      <c r="H36" s="140">
        <v>42653</v>
      </c>
      <c r="I36" s="115">
        <v>3735</v>
      </c>
      <c r="J36" s="116">
        <v>8.75671113403512</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6205288</v>
      </c>
      <c r="E38" s="236">
        <v>6228885</v>
      </c>
      <c r="F38" s="236">
        <v>6266099</v>
      </c>
      <c r="G38" s="236">
        <v>6182255</v>
      </c>
      <c r="H38" s="241">
        <v>6146594</v>
      </c>
      <c r="I38" s="235">
        <v>58694</v>
      </c>
      <c r="J38" s="116">
        <v>0.95490282911153723</v>
      </c>
    </row>
    <row r="39" spans="1:10" s="110" customFormat="1" ht="12" customHeight="1" x14ac:dyDescent="0.2">
      <c r="A39" s="118" t="s">
        <v>105</v>
      </c>
      <c r="B39" s="119" t="s">
        <v>106</v>
      </c>
      <c r="C39" s="113">
        <v>51.086750526325289</v>
      </c>
      <c r="D39" s="115">
        <v>3170080</v>
      </c>
      <c r="E39" s="114">
        <v>3179150</v>
      </c>
      <c r="F39" s="114">
        <v>3209502</v>
      </c>
      <c r="G39" s="114">
        <v>3160989</v>
      </c>
      <c r="H39" s="140">
        <v>3133242</v>
      </c>
      <c r="I39" s="115">
        <v>36838</v>
      </c>
      <c r="J39" s="116">
        <v>1.1757151219088726</v>
      </c>
    </row>
    <row r="40" spans="1:10" s="110" customFormat="1" ht="12" customHeight="1" x14ac:dyDescent="0.2">
      <c r="A40" s="118"/>
      <c r="B40" s="119" t="s">
        <v>107</v>
      </c>
      <c r="C40" s="113">
        <v>48.913249473674711</v>
      </c>
      <c r="D40" s="115">
        <v>3035208</v>
      </c>
      <c r="E40" s="114">
        <v>3049735</v>
      </c>
      <c r="F40" s="114">
        <v>3056597</v>
      </c>
      <c r="G40" s="114">
        <v>3021266</v>
      </c>
      <c r="H40" s="140">
        <v>3013352</v>
      </c>
      <c r="I40" s="115">
        <v>21856</v>
      </c>
      <c r="J40" s="116">
        <v>0.72530524147195552</v>
      </c>
    </row>
    <row r="41" spans="1:10" s="110" customFormat="1" ht="12" customHeight="1" x14ac:dyDescent="0.2">
      <c r="A41" s="118" t="s">
        <v>105</v>
      </c>
      <c r="B41" s="121" t="s">
        <v>108</v>
      </c>
      <c r="C41" s="113">
        <v>8.1121134103687051</v>
      </c>
      <c r="D41" s="115">
        <v>503380</v>
      </c>
      <c r="E41" s="114">
        <v>517562</v>
      </c>
      <c r="F41" s="114">
        <v>523920</v>
      </c>
      <c r="G41" s="114">
        <v>471499</v>
      </c>
      <c r="H41" s="140">
        <v>478492</v>
      </c>
      <c r="I41" s="115">
        <v>24888</v>
      </c>
      <c r="J41" s="116">
        <v>5.2013408792623492</v>
      </c>
    </row>
    <row r="42" spans="1:10" s="110" customFormat="1" ht="12" customHeight="1" x14ac:dyDescent="0.2">
      <c r="A42" s="118"/>
      <c r="B42" s="121" t="s">
        <v>109</v>
      </c>
      <c r="C42" s="113">
        <v>68.592078240365311</v>
      </c>
      <c r="D42" s="115">
        <v>4256336</v>
      </c>
      <c r="E42" s="114">
        <v>4269069</v>
      </c>
      <c r="F42" s="114">
        <v>4304095</v>
      </c>
      <c r="G42" s="114">
        <v>4293945</v>
      </c>
      <c r="H42" s="140">
        <v>4278085</v>
      </c>
      <c r="I42" s="115">
        <v>-21749</v>
      </c>
      <c r="J42" s="116">
        <v>-0.50838167077091734</v>
      </c>
    </row>
    <row r="43" spans="1:10" s="110" customFormat="1" ht="12" customHeight="1" x14ac:dyDescent="0.2">
      <c r="A43" s="118"/>
      <c r="B43" s="121" t="s">
        <v>110</v>
      </c>
      <c r="C43" s="113">
        <v>22.258273910896641</v>
      </c>
      <c r="D43" s="115">
        <v>1381190</v>
      </c>
      <c r="E43" s="114">
        <v>1376950</v>
      </c>
      <c r="F43" s="114">
        <v>1374667</v>
      </c>
      <c r="G43" s="114">
        <v>1356158</v>
      </c>
      <c r="H43" s="140">
        <v>1332189</v>
      </c>
      <c r="I43" s="115">
        <v>49001</v>
      </c>
      <c r="J43" s="116">
        <v>3.6782318424788074</v>
      </c>
    </row>
    <row r="44" spans="1:10" s="110" customFormat="1" ht="12" customHeight="1" x14ac:dyDescent="0.2">
      <c r="A44" s="120"/>
      <c r="B44" s="121" t="s">
        <v>111</v>
      </c>
      <c r="C44" s="113">
        <v>1.0375344383693392</v>
      </c>
      <c r="D44" s="115">
        <v>64382</v>
      </c>
      <c r="E44" s="114">
        <v>65303</v>
      </c>
      <c r="F44" s="114">
        <v>63416</v>
      </c>
      <c r="G44" s="114">
        <v>60650</v>
      </c>
      <c r="H44" s="140">
        <v>57826</v>
      </c>
      <c r="I44" s="115">
        <v>6556</v>
      </c>
      <c r="J44" s="116">
        <v>11.337460657835576</v>
      </c>
    </row>
    <row r="45" spans="1:10" s="110" customFormat="1" ht="12" customHeight="1" x14ac:dyDescent="0.2">
      <c r="A45" s="120"/>
      <c r="B45" s="121" t="s">
        <v>112</v>
      </c>
      <c r="C45" s="113">
        <v>0.31611747915648719</v>
      </c>
      <c r="D45" s="115">
        <v>19616</v>
      </c>
      <c r="E45" s="114">
        <v>19529</v>
      </c>
      <c r="F45" s="114">
        <v>19574</v>
      </c>
      <c r="G45" s="114">
        <v>17018</v>
      </c>
      <c r="H45" s="140">
        <v>16038</v>
      </c>
      <c r="I45" s="115">
        <v>3578</v>
      </c>
      <c r="J45" s="116">
        <v>22.309514902107495</v>
      </c>
    </row>
    <row r="46" spans="1:10" s="110" customFormat="1" ht="12" customHeight="1" x14ac:dyDescent="0.2">
      <c r="A46" s="118" t="s">
        <v>113</v>
      </c>
      <c r="B46" s="119" t="s">
        <v>181</v>
      </c>
      <c r="C46" s="113">
        <v>68.504749497525339</v>
      </c>
      <c r="D46" s="115">
        <v>4250917</v>
      </c>
      <c r="E46" s="114">
        <v>4270897</v>
      </c>
      <c r="F46" s="114">
        <v>4313879</v>
      </c>
      <c r="G46" s="114">
        <v>4260713</v>
      </c>
      <c r="H46" s="140">
        <v>4251738</v>
      </c>
      <c r="I46" s="115">
        <v>-821</v>
      </c>
      <c r="J46" s="116">
        <v>-1.930975050673395E-2</v>
      </c>
    </row>
    <row r="47" spans="1:10" s="110" customFormat="1" ht="12" customHeight="1" x14ac:dyDescent="0.2">
      <c r="A47" s="118"/>
      <c r="B47" s="119" t="s">
        <v>182</v>
      </c>
      <c r="C47" s="113">
        <v>31.495250502474665</v>
      </c>
      <c r="D47" s="115">
        <v>1954371</v>
      </c>
      <c r="E47" s="114">
        <v>1957988</v>
      </c>
      <c r="F47" s="114">
        <v>1952220</v>
      </c>
      <c r="G47" s="114">
        <v>1921542</v>
      </c>
      <c r="H47" s="140">
        <v>1894856</v>
      </c>
      <c r="I47" s="115">
        <v>59515</v>
      </c>
      <c r="J47" s="116">
        <v>3.1408719184993479</v>
      </c>
    </row>
    <row r="48" spans="1:10" s="110" customFormat="1" ht="12" customHeight="1" x14ac:dyDescent="0.2">
      <c r="A48" s="118" t="s">
        <v>113</v>
      </c>
      <c r="B48" s="119" t="s">
        <v>116</v>
      </c>
      <c r="C48" s="113">
        <v>91.824489048695241</v>
      </c>
      <c r="D48" s="115">
        <v>5697974</v>
      </c>
      <c r="E48" s="114">
        <v>5728083</v>
      </c>
      <c r="F48" s="114">
        <v>5767106</v>
      </c>
      <c r="G48" s="114">
        <v>5694299</v>
      </c>
      <c r="H48" s="140">
        <v>5677585</v>
      </c>
      <c r="I48" s="115">
        <v>20389</v>
      </c>
      <c r="J48" s="116">
        <v>0.3591139542604822</v>
      </c>
    </row>
    <row r="49" spans="1:10" s="110" customFormat="1" ht="12" customHeight="1" x14ac:dyDescent="0.2">
      <c r="A49" s="118"/>
      <c r="B49" s="119" t="s">
        <v>117</v>
      </c>
      <c r="C49" s="113">
        <v>8.1035239621432567</v>
      </c>
      <c r="D49" s="115">
        <v>502847</v>
      </c>
      <c r="E49" s="114">
        <v>496442</v>
      </c>
      <c r="F49" s="114">
        <v>494714</v>
      </c>
      <c r="G49" s="114">
        <v>483539</v>
      </c>
      <c r="H49" s="140">
        <v>464720</v>
      </c>
      <c r="I49" s="115">
        <v>38127</v>
      </c>
      <c r="J49" s="116">
        <v>8.204295059390601</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49731</v>
      </c>
      <c r="E64" s="236">
        <v>51332</v>
      </c>
      <c r="F64" s="236">
        <v>51961</v>
      </c>
      <c r="G64" s="236">
        <v>48738</v>
      </c>
      <c r="H64" s="140">
        <v>48659</v>
      </c>
      <c r="I64" s="115">
        <v>1072</v>
      </c>
      <c r="J64" s="116">
        <v>2.203086787644629</v>
      </c>
    </row>
    <row r="65" spans="1:12" s="110" customFormat="1" ht="12" customHeight="1" x14ac:dyDescent="0.2">
      <c r="A65" s="118" t="s">
        <v>105</v>
      </c>
      <c r="B65" s="119" t="s">
        <v>106</v>
      </c>
      <c r="C65" s="113">
        <v>53.445536989000821</v>
      </c>
      <c r="D65" s="235">
        <v>26579</v>
      </c>
      <c r="E65" s="236">
        <v>27453</v>
      </c>
      <c r="F65" s="236">
        <v>27859</v>
      </c>
      <c r="G65" s="236">
        <v>26088</v>
      </c>
      <c r="H65" s="140">
        <v>25962</v>
      </c>
      <c r="I65" s="115">
        <v>617</v>
      </c>
      <c r="J65" s="116">
        <v>2.3765503428087205</v>
      </c>
    </row>
    <row r="66" spans="1:12" s="110" customFormat="1" ht="12" customHeight="1" x14ac:dyDescent="0.2">
      <c r="A66" s="118"/>
      <c r="B66" s="119" t="s">
        <v>107</v>
      </c>
      <c r="C66" s="113">
        <v>46.554463010999179</v>
      </c>
      <c r="D66" s="235">
        <v>23152</v>
      </c>
      <c r="E66" s="236">
        <v>23879</v>
      </c>
      <c r="F66" s="236">
        <v>24102</v>
      </c>
      <c r="G66" s="236">
        <v>22650</v>
      </c>
      <c r="H66" s="140">
        <v>22697</v>
      </c>
      <c r="I66" s="115">
        <v>455</v>
      </c>
      <c r="J66" s="116">
        <v>2.0046702207340177</v>
      </c>
    </row>
    <row r="67" spans="1:12" s="110" customFormat="1" ht="12" customHeight="1" x14ac:dyDescent="0.2">
      <c r="A67" s="118" t="s">
        <v>105</v>
      </c>
      <c r="B67" s="121" t="s">
        <v>108</v>
      </c>
      <c r="C67" s="113">
        <v>8.0271862620900443</v>
      </c>
      <c r="D67" s="235">
        <v>3992</v>
      </c>
      <c r="E67" s="236">
        <v>4190</v>
      </c>
      <c r="F67" s="236">
        <v>4279</v>
      </c>
      <c r="G67" s="236">
        <v>3618</v>
      </c>
      <c r="H67" s="140">
        <v>3701</v>
      </c>
      <c r="I67" s="115">
        <v>291</v>
      </c>
      <c r="J67" s="116">
        <v>7.8627398000540394</v>
      </c>
    </row>
    <row r="68" spans="1:12" s="110" customFormat="1" ht="12" customHeight="1" x14ac:dyDescent="0.2">
      <c r="A68" s="118"/>
      <c r="B68" s="121" t="s">
        <v>109</v>
      </c>
      <c r="C68" s="113">
        <v>65.890490840723089</v>
      </c>
      <c r="D68" s="235">
        <v>32768</v>
      </c>
      <c r="E68" s="236">
        <v>33831</v>
      </c>
      <c r="F68" s="236">
        <v>34265</v>
      </c>
      <c r="G68" s="236">
        <v>32538</v>
      </c>
      <c r="H68" s="140">
        <v>32613</v>
      </c>
      <c r="I68" s="115">
        <v>155</v>
      </c>
      <c r="J68" s="116">
        <v>0.47527059761444823</v>
      </c>
    </row>
    <row r="69" spans="1:12" s="110" customFormat="1" ht="12" customHeight="1" x14ac:dyDescent="0.2">
      <c r="A69" s="118"/>
      <c r="B69" s="121" t="s">
        <v>110</v>
      </c>
      <c r="C69" s="113">
        <v>25.332287707868332</v>
      </c>
      <c r="D69" s="235">
        <v>12598</v>
      </c>
      <c r="E69" s="236">
        <v>12910</v>
      </c>
      <c r="F69" s="236">
        <v>13009</v>
      </c>
      <c r="G69" s="236">
        <v>12212</v>
      </c>
      <c r="H69" s="140">
        <v>11999</v>
      </c>
      <c r="I69" s="115">
        <v>599</v>
      </c>
      <c r="J69" s="116">
        <v>4.9920826735561299</v>
      </c>
    </row>
    <row r="70" spans="1:12" s="110" customFormat="1" ht="12" customHeight="1" x14ac:dyDescent="0.2">
      <c r="A70" s="120"/>
      <c r="B70" s="121" t="s">
        <v>111</v>
      </c>
      <c r="C70" s="113">
        <v>0.75003518931853375</v>
      </c>
      <c r="D70" s="235">
        <v>373</v>
      </c>
      <c r="E70" s="236">
        <v>401</v>
      </c>
      <c r="F70" s="236">
        <v>408</v>
      </c>
      <c r="G70" s="236">
        <v>370</v>
      </c>
      <c r="H70" s="140">
        <v>346</v>
      </c>
      <c r="I70" s="115">
        <v>27</v>
      </c>
      <c r="J70" s="116">
        <v>7.803468208092486</v>
      </c>
    </row>
    <row r="71" spans="1:12" s="110" customFormat="1" ht="12" customHeight="1" x14ac:dyDescent="0.2">
      <c r="A71" s="120"/>
      <c r="B71" s="121" t="s">
        <v>112</v>
      </c>
      <c r="C71" s="113">
        <v>0.17091954716374091</v>
      </c>
      <c r="D71" s="235">
        <v>85</v>
      </c>
      <c r="E71" s="236">
        <v>109</v>
      </c>
      <c r="F71" s="236">
        <v>124</v>
      </c>
      <c r="G71" s="236">
        <v>95</v>
      </c>
      <c r="H71" s="140">
        <v>73</v>
      </c>
      <c r="I71" s="115">
        <v>12</v>
      </c>
      <c r="J71" s="116">
        <v>16.438356164383563</v>
      </c>
    </row>
    <row r="72" spans="1:12" s="110" customFormat="1" ht="12" customHeight="1" x14ac:dyDescent="0.2">
      <c r="A72" s="118" t="s">
        <v>113</v>
      </c>
      <c r="B72" s="119" t="s">
        <v>181</v>
      </c>
      <c r="C72" s="113">
        <v>73.644205827351144</v>
      </c>
      <c r="D72" s="235">
        <v>36624</v>
      </c>
      <c r="E72" s="236">
        <v>37909</v>
      </c>
      <c r="F72" s="236">
        <v>38476</v>
      </c>
      <c r="G72" s="236">
        <v>36103</v>
      </c>
      <c r="H72" s="140">
        <v>36161</v>
      </c>
      <c r="I72" s="115">
        <v>463</v>
      </c>
      <c r="J72" s="116">
        <v>1.2803849451066065</v>
      </c>
    </row>
    <row r="73" spans="1:12" s="110" customFormat="1" ht="12" customHeight="1" x14ac:dyDescent="0.2">
      <c r="A73" s="118"/>
      <c r="B73" s="119" t="s">
        <v>182</v>
      </c>
      <c r="C73" s="113">
        <v>26.355794172648849</v>
      </c>
      <c r="D73" s="115">
        <v>13107</v>
      </c>
      <c r="E73" s="114">
        <v>13423</v>
      </c>
      <c r="F73" s="114">
        <v>13485</v>
      </c>
      <c r="G73" s="114">
        <v>12635</v>
      </c>
      <c r="H73" s="140">
        <v>12498</v>
      </c>
      <c r="I73" s="115">
        <v>609</v>
      </c>
      <c r="J73" s="116">
        <v>4.8727796447431588</v>
      </c>
    </row>
    <row r="74" spans="1:12" s="110" customFormat="1" ht="12" customHeight="1" x14ac:dyDescent="0.2">
      <c r="A74" s="118" t="s">
        <v>113</v>
      </c>
      <c r="B74" s="119" t="s">
        <v>116</v>
      </c>
      <c r="C74" s="113">
        <v>96.8349721501679</v>
      </c>
      <c r="D74" s="115">
        <v>48157</v>
      </c>
      <c r="E74" s="114">
        <v>49776</v>
      </c>
      <c r="F74" s="114">
        <v>50399</v>
      </c>
      <c r="G74" s="114">
        <v>47191</v>
      </c>
      <c r="H74" s="140">
        <v>47152</v>
      </c>
      <c r="I74" s="115">
        <v>1005</v>
      </c>
      <c r="J74" s="116">
        <v>2.1314048184594503</v>
      </c>
    </row>
    <row r="75" spans="1:12" s="110" customFormat="1" ht="12" customHeight="1" x14ac:dyDescent="0.2">
      <c r="A75" s="142"/>
      <c r="B75" s="124" t="s">
        <v>117</v>
      </c>
      <c r="C75" s="125">
        <v>3.1650278498320965</v>
      </c>
      <c r="D75" s="143">
        <v>1574</v>
      </c>
      <c r="E75" s="144">
        <v>1555</v>
      </c>
      <c r="F75" s="144">
        <v>1562</v>
      </c>
      <c r="G75" s="144">
        <v>1546</v>
      </c>
      <c r="H75" s="145">
        <v>1506</v>
      </c>
      <c r="I75" s="143">
        <v>68</v>
      </c>
      <c r="J75" s="146">
        <v>4.5152722443559101</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3" t="s">
        <v>514</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2"/>
      <c r="B80" s="603"/>
      <c r="C80" s="603"/>
      <c r="D80" s="603"/>
      <c r="E80" s="603"/>
      <c r="F80" s="603"/>
      <c r="G80" s="603"/>
      <c r="H80" s="603"/>
      <c r="I80" s="603"/>
      <c r="J80" s="603"/>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3:J3"/>
    <mergeCell ref="A4:J4"/>
    <mergeCell ref="A5:D5"/>
    <mergeCell ref="A7:B10"/>
    <mergeCell ref="C7:C10"/>
    <mergeCell ref="D7:H7"/>
    <mergeCell ref="I7:J8"/>
    <mergeCell ref="D8:D9"/>
    <mergeCell ref="E8:E9"/>
    <mergeCell ref="F8:F9"/>
    <mergeCell ref="G8:G9"/>
    <mergeCell ref="H8:H9"/>
    <mergeCell ref="A78:J78"/>
    <mergeCell ref="A79:J79"/>
    <mergeCell ref="A80:J80"/>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41214</v>
      </c>
      <c r="G11" s="114">
        <v>41623</v>
      </c>
      <c r="H11" s="114">
        <v>41742</v>
      </c>
      <c r="I11" s="114">
        <v>41218</v>
      </c>
      <c r="J11" s="140">
        <v>41138</v>
      </c>
      <c r="K11" s="114">
        <v>76</v>
      </c>
      <c r="L11" s="116">
        <v>0.18474403228158881</v>
      </c>
    </row>
    <row r="12" spans="1:17" s="110" customFormat="1" ht="24.95" customHeight="1" x14ac:dyDescent="0.2">
      <c r="A12" s="604" t="s">
        <v>185</v>
      </c>
      <c r="B12" s="605"/>
      <c r="C12" s="605"/>
      <c r="D12" s="606"/>
      <c r="E12" s="113">
        <v>56.051341777066042</v>
      </c>
      <c r="F12" s="115">
        <v>23101</v>
      </c>
      <c r="G12" s="114">
        <v>23392</v>
      </c>
      <c r="H12" s="114">
        <v>23418</v>
      </c>
      <c r="I12" s="114">
        <v>23100</v>
      </c>
      <c r="J12" s="140">
        <v>22931</v>
      </c>
      <c r="K12" s="114">
        <v>170</v>
      </c>
      <c r="L12" s="116">
        <v>0.74135449827744104</v>
      </c>
    </row>
    <row r="13" spans="1:17" s="110" customFormat="1" ht="15" customHeight="1" x14ac:dyDescent="0.2">
      <c r="A13" s="120"/>
      <c r="B13" s="612" t="s">
        <v>107</v>
      </c>
      <c r="C13" s="612"/>
      <c r="E13" s="113">
        <v>43.948658222933958</v>
      </c>
      <c r="F13" s="115">
        <v>18113</v>
      </c>
      <c r="G13" s="114">
        <v>18231</v>
      </c>
      <c r="H13" s="114">
        <v>18324</v>
      </c>
      <c r="I13" s="114">
        <v>18118</v>
      </c>
      <c r="J13" s="140">
        <v>18207</v>
      </c>
      <c r="K13" s="114">
        <v>-94</v>
      </c>
      <c r="L13" s="116">
        <v>-0.51628494535068925</v>
      </c>
    </row>
    <row r="14" spans="1:17" s="110" customFormat="1" ht="24.95" customHeight="1" x14ac:dyDescent="0.2">
      <c r="A14" s="604" t="s">
        <v>186</v>
      </c>
      <c r="B14" s="605"/>
      <c r="C14" s="605"/>
      <c r="D14" s="606"/>
      <c r="E14" s="113">
        <v>7.8735381181152038</v>
      </c>
      <c r="F14" s="115">
        <v>3245</v>
      </c>
      <c r="G14" s="114">
        <v>3328</v>
      </c>
      <c r="H14" s="114">
        <v>3395</v>
      </c>
      <c r="I14" s="114">
        <v>3103</v>
      </c>
      <c r="J14" s="140">
        <v>3178</v>
      </c>
      <c r="K14" s="114">
        <v>67</v>
      </c>
      <c r="L14" s="116">
        <v>2.1082441787287602</v>
      </c>
    </row>
    <row r="15" spans="1:17" s="110" customFormat="1" ht="15" customHeight="1" x14ac:dyDescent="0.2">
      <c r="A15" s="120"/>
      <c r="B15" s="119"/>
      <c r="C15" s="258" t="s">
        <v>106</v>
      </c>
      <c r="E15" s="113">
        <v>65.546995377503848</v>
      </c>
      <c r="F15" s="115">
        <v>2127</v>
      </c>
      <c r="G15" s="114">
        <v>2193</v>
      </c>
      <c r="H15" s="114">
        <v>2235</v>
      </c>
      <c r="I15" s="114">
        <v>2068</v>
      </c>
      <c r="J15" s="140">
        <v>2098</v>
      </c>
      <c r="K15" s="114">
        <v>29</v>
      </c>
      <c r="L15" s="116">
        <v>1.3822688274547188</v>
      </c>
    </row>
    <row r="16" spans="1:17" s="110" customFormat="1" ht="15" customHeight="1" x14ac:dyDescent="0.2">
      <c r="A16" s="120"/>
      <c r="B16" s="119"/>
      <c r="C16" s="258" t="s">
        <v>107</v>
      </c>
      <c r="E16" s="113">
        <v>34.453004622496145</v>
      </c>
      <c r="F16" s="115">
        <v>1118</v>
      </c>
      <c r="G16" s="114">
        <v>1135</v>
      </c>
      <c r="H16" s="114">
        <v>1160</v>
      </c>
      <c r="I16" s="114">
        <v>1035</v>
      </c>
      <c r="J16" s="140">
        <v>1080</v>
      </c>
      <c r="K16" s="114">
        <v>38</v>
      </c>
      <c r="L16" s="116">
        <v>3.5185185185185186</v>
      </c>
    </row>
    <row r="17" spans="1:12" s="110" customFormat="1" ht="15" customHeight="1" x14ac:dyDescent="0.2">
      <c r="A17" s="120"/>
      <c r="B17" s="121" t="s">
        <v>109</v>
      </c>
      <c r="C17" s="258"/>
      <c r="E17" s="113">
        <v>66.710341146212457</v>
      </c>
      <c r="F17" s="115">
        <v>27494</v>
      </c>
      <c r="G17" s="114">
        <v>27763</v>
      </c>
      <c r="H17" s="114">
        <v>27877</v>
      </c>
      <c r="I17" s="114">
        <v>27784</v>
      </c>
      <c r="J17" s="140">
        <v>27807</v>
      </c>
      <c r="K17" s="114">
        <v>-313</v>
      </c>
      <c r="L17" s="116">
        <v>-1.125615852123566</v>
      </c>
    </row>
    <row r="18" spans="1:12" s="110" customFormat="1" ht="15" customHeight="1" x14ac:dyDescent="0.2">
      <c r="A18" s="120"/>
      <c r="B18" s="119"/>
      <c r="C18" s="258" t="s">
        <v>106</v>
      </c>
      <c r="E18" s="113">
        <v>56.626900414635919</v>
      </c>
      <c r="F18" s="115">
        <v>15569</v>
      </c>
      <c r="G18" s="114">
        <v>15757</v>
      </c>
      <c r="H18" s="114">
        <v>15785</v>
      </c>
      <c r="I18" s="114">
        <v>15754</v>
      </c>
      <c r="J18" s="140">
        <v>15651</v>
      </c>
      <c r="K18" s="114">
        <v>-82</v>
      </c>
      <c r="L18" s="116">
        <v>-0.52392818350265158</v>
      </c>
    </row>
    <row r="19" spans="1:12" s="110" customFormat="1" ht="15" customHeight="1" x14ac:dyDescent="0.2">
      <c r="A19" s="120"/>
      <c r="B19" s="119"/>
      <c r="C19" s="258" t="s">
        <v>107</v>
      </c>
      <c r="E19" s="113">
        <v>43.373099585364081</v>
      </c>
      <c r="F19" s="115">
        <v>11925</v>
      </c>
      <c r="G19" s="114">
        <v>12006</v>
      </c>
      <c r="H19" s="114">
        <v>12092</v>
      </c>
      <c r="I19" s="114">
        <v>12030</v>
      </c>
      <c r="J19" s="140">
        <v>12156</v>
      </c>
      <c r="K19" s="114">
        <v>-231</v>
      </c>
      <c r="L19" s="116">
        <v>-1.9002961500493583</v>
      </c>
    </row>
    <row r="20" spans="1:12" s="110" customFormat="1" ht="15" customHeight="1" x14ac:dyDescent="0.2">
      <c r="A20" s="120"/>
      <c r="B20" s="121" t="s">
        <v>110</v>
      </c>
      <c r="C20" s="258"/>
      <c r="E20" s="113">
        <v>24.639685543747269</v>
      </c>
      <c r="F20" s="115">
        <v>10155</v>
      </c>
      <c r="G20" s="114">
        <v>10191</v>
      </c>
      <c r="H20" s="114">
        <v>10127</v>
      </c>
      <c r="I20" s="114">
        <v>9999</v>
      </c>
      <c r="J20" s="140">
        <v>9841</v>
      </c>
      <c r="K20" s="114">
        <v>314</v>
      </c>
      <c r="L20" s="116">
        <v>3.1907326491210242</v>
      </c>
    </row>
    <row r="21" spans="1:12" s="110" customFormat="1" ht="15" customHeight="1" x14ac:dyDescent="0.2">
      <c r="A21" s="120"/>
      <c r="B21" s="119"/>
      <c r="C21" s="258" t="s">
        <v>106</v>
      </c>
      <c r="E21" s="113">
        <v>51.186607582471687</v>
      </c>
      <c r="F21" s="115">
        <v>5198</v>
      </c>
      <c r="G21" s="114">
        <v>5223</v>
      </c>
      <c r="H21" s="114">
        <v>5171</v>
      </c>
      <c r="I21" s="114">
        <v>5061</v>
      </c>
      <c r="J21" s="140">
        <v>4982</v>
      </c>
      <c r="K21" s="114">
        <v>216</v>
      </c>
      <c r="L21" s="116">
        <v>4.3356081894821354</v>
      </c>
    </row>
    <row r="22" spans="1:12" s="110" customFormat="1" ht="15" customHeight="1" x14ac:dyDescent="0.2">
      <c r="A22" s="120"/>
      <c r="B22" s="119"/>
      <c r="C22" s="258" t="s">
        <v>107</v>
      </c>
      <c r="E22" s="113">
        <v>48.813392417528313</v>
      </c>
      <c r="F22" s="115">
        <v>4957</v>
      </c>
      <c r="G22" s="114">
        <v>4968</v>
      </c>
      <c r="H22" s="114">
        <v>4956</v>
      </c>
      <c r="I22" s="114">
        <v>4938</v>
      </c>
      <c r="J22" s="140">
        <v>4859</v>
      </c>
      <c r="K22" s="114">
        <v>98</v>
      </c>
      <c r="L22" s="116">
        <v>2.0168759003910268</v>
      </c>
    </row>
    <row r="23" spans="1:12" s="110" customFormat="1" ht="15" customHeight="1" x14ac:dyDescent="0.2">
      <c r="A23" s="120"/>
      <c r="B23" s="121" t="s">
        <v>111</v>
      </c>
      <c r="C23" s="258"/>
      <c r="E23" s="113">
        <v>0.77643519192507404</v>
      </c>
      <c r="F23" s="115">
        <v>320</v>
      </c>
      <c r="G23" s="114">
        <v>341</v>
      </c>
      <c r="H23" s="114">
        <v>343</v>
      </c>
      <c r="I23" s="114">
        <v>332</v>
      </c>
      <c r="J23" s="140">
        <v>312</v>
      </c>
      <c r="K23" s="114">
        <v>8</v>
      </c>
      <c r="L23" s="116">
        <v>2.5641025641025643</v>
      </c>
    </row>
    <row r="24" spans="1:12" s="110" customFormat="1" ht="15" customHeight="1" x14ac:dyDescent="0.2">
      <c r="A24" s="120"/>
      <c r="B24" s="119"/>
      <c r="C24" s="258" t="s">
        <v>106</v>
      </c>
      <c r="E24" s="113">
        <v>64.6875</v>
      </c>
      <c r="F24" s="115">
        <v>207</v>
      </c>
      <c r="G24" s="114">
        <v>219</v>
      </c>
      <c r="H24" s="114">
        <v>227</v>
      </c>
      <c r="I24" s="114">
        <v>217</v>
      </c>
      <c r="J24" s="140">
        <v>200</v>
      </c>
      <c r="K24" s="114">
        <v>7</v>
      </c>
      <c r="L24" s="116">
        <v>3.5</v>
      </c>
    </row>
    <row r="25" spans="1:12" s="110" customFormat="1" ht="15" customHeight="1" x14ac:dyDescent="0.2">
      <c r="A25" s="120"/>
      <c r="B25" s="119"/>
      <c r="C25" s="258" t="s">
        <v>107</v>
      </c>
      <c r="E25" s="113">
        <v>35.3125</v>
      </c>
      <c r="F25" s="115">
        <v>113</v>
      </c>
      <c r="G25" s="114">
        <v>122</v>
      </c>
      <c r="H25" s="114">
        <v>116</v>
      </c>
      <c r="I25" s="114">
        <v>115</v>
      </c>
      <c r="J25" s="140">
        <v>112</v>
      </c>
      <c r="K25" s="114">
        <v>1</v>
      </c>
      <c r="L25" s="116">
        <v>0.8928571428571429</v>
      </c>
    </row>
    <row r="26" spans="1:12" s="110" customFormat="1" ht="15" customHeight="1" x14ac:dyDescent="0.2">
      <c r="A26" s="120"/>
      <c r="C26" s="121" t="s">
        <v>187</v>
      </c>
      <c r="D26" s="110" t="s">
        <v>188</v>
      </c>
      <c r="E26" s="113">
        <v>0.16741883825884407</v>
      </c>
      <c r="F26" s="115">
        <v>69</v>
      </c>
      <c r="G26" s="114">
        <v>92</v>
      </c>
      <c r="H26" s="114">
        <v>101</v>
      </c>
      <c r="I26" s="114">
        <v>88</v>
      </c>
      <c r="J26" s="140">
        <v>78</v>
      </c>
      <c r="K26" s="114">
        <v>-9</v>
      </c>
      <c r="L26" s="116">
        <v>-11.538461538461538</v>
      </c>
    </row>
    <row r="27" spans="1:12" s="110" customFormat="1" ht="15" customHeight="1" x14ac:dyDescent="0.2">
      <c r="A27" s="120"/>
      <c r="B27" s="119"/>
      <c r="D27" s="259" t="s">
        <v>106</v>
      </c>
      <c r="E27" s="113">
        <v>63.768115942028984</v>
      </c>
      <c r="F27" s="115">
        <v>44</v>
      </c>
      <c r="G27" s="114">
        <v>55</v>
      </c>
      <c r="H27" s="114">
        <v>59</v>
      </c>
      <c r="I27" s="114">
        <v>50</v>
      </c>
      <c r="J27" s="140">
        <v>42</v>
      </c>
      <c r="K27" s="114">
        <v>2</v>
      </c>
      <c r="L27" s="116">
        <v>4.7619047619047619</v>
      </c>
    </row>
    <row r="28" spans="1:12" s="110" customFormat="1" ht="15" customHeight="1" x14ac:dyDescent="0.2">
      <c r="A28" s="120"/>
      <c r="B28" s="119"/>
      <c r="D28" s="259" t="s">
        <v>107</v>
      </c>
      <c r="E28" s="113">
        <v>36.231884057971016</v>
      </c>
      <c r="F28" s="115">
        <v>25</v>
      </c>
      <c r="G28" s="114">
        <v>37</v>
      </c>
      <c r="H28" s="114">
        <v>42</v>
      </c>
      <c r="I28" s="114">
        <v>38</v>
      </c>
      <c r="J28" s="140">
        <v>36</v>
      </c>
      <c r="K28" s="114">
        <v>-11</v>
      </c>
      <c r="L28" s="116">
        <v>-30.555555555555557</v>
      </c>
    </row>
    <row r="29" spans="1:12" s="110" customFormat="1" ht="24.95" customHeight="1" x14ac:dyDescent="0.2">
      <c r="A29" s="604" t="s">
        <v>189</v>
      </c>
      <c r="B29" s="605"/>
      <c r="C29" s="605"/>
      <c r="D29" s="606"/>
      <c r="E29" s="113">
        <v>94.637744455767461</v>
      </c>
      <c r="F29" s="115">
        <v>39004</v>
      </c>
      <c r="G29" s="114">
        <v>39520</v>
      </c>
      <c r="H29" s="114">
        <v>39591</v>
      </c>
      <c r="I29" s="114">
        <v>39080</v>
      </c>
      <c r="J29" s="140">
        <v>39059</v>
      </c>
      <c r="K29" s="114">
        <v>-55</v>
      </c>
      <c r="L29" s="116">
        <v>-0.14081261681046622</v>
      </c>
    </row>
    <row r="30" spans="1:12" s="110" customFormat="1" ht="15" customHeight="1" x14ac:dyDescent="0.2">
      <c r="A30" s="120"/>
      <c r="B30" s="119"/>
      <c r="C30" s="258" t="s">
        <v>106</v>
      </c>
      <c r="E30" s="113">
        <v>55.430212285919396</v>
      </c>
      <c r="F30" s="115">
        <v>21620</v>
      </c>
      <c r="G30" s="114">
        <v>21975</v>
      </c>
      <c r="H30" s="114">
        <v>21960</v>
      </c>
      <c r="I30" s="114">
        <v>21644</v>
      </c>
      <c r="J30" s="140">
        <v>21530</v>
      </c>
      <c r="K30" s="114">
        <v>90</v>
      </c>
      <c r="L30" s="116">
        <v>0.41802136553646074</v>
      </c>
    </row>
    <row r="31" spans="1:12" s="110" customFormat="1" ht="15" customHeight="1" x14ac:dyDescent="0.2">
      <c r="A31" s="120"/>
      <c r="B31" s="119"/>
      <c r="C31" s="258" t="s">
        <v>107</v>
      </c>
      <c r="E31" s="113">
        <v>44.569787714080604</v>
      </c>
      <c r="F31" s="115">
        <v>17384</v>
      </c>
      <c r="G31" s="114">
        <v>17545</v>
      </c>
      <c r="H31" s="114">
        <v>17631</v>
      </c>
      <c r="I31" s="114">
        <v>17436</v>
      </c>
      <c r="J31" s="140">
        <v>17529</v>
      </c>
      <c r="K31" s="114">
        <v>-145</v>
      </c>
      <c r="L31" s="116">
        <v>-0.82720063894118323</v>
      </c>
    </row>
    <row r="32" spans="1:12" s="110" customFormat="1" ht="15" customHeight="1" x14ac:dyDescent="0.2">
      <c r="A32" s="120"/>
      <c r="B32" s="119" t="s">
        <v>117</v>
      </c>
      <c r="C32" s="258"/>
      <c r="E32" s="113">
        <v>5.3574028242830103</v>
      </c>
      <c r="F32" s="115">
        <v>2208</v>
      </c>
      <c r="G32" s="114">
        <v>2100</v>
      </c>
      <c r="H32" s="114">
        <v>2149</v>
      </c>
      <c r="I32" s="114">
        <v>2137</v>
      </c>
      <c r="J32" s="140">
        <v>2079</v>
      </c>
      <c r="K32" s="114">
        <v>129</v>
      </c>
      <c r="L32" s="116">
        <v>6.2049062049062051</v>
      </c>
    </row>
    <row r="33" spans="1:12" s="110" customFormat="1" ht="15" customHeight="1" x14ac:dyDescent="0.2">
      <c r="A33" s="120"/>
      <c r="B33" s="119"/>
      <c r="C33" s="258" t="s">
        <v>106</v>
      </c>
      <c r="E33" s="113">
        <v>66.983695652173907</v>
      </c>
      <c r="F33" s="115">
        <v>1479</v>
      </c>
      <c r="G33" s="114">
        <v>1414</v>
      </c>
      <c r="H33" s="114">
        <v>1456</v>
      </c>
      <c r="I33" s="114">
        <v>1455</v>
      </c>
      <c r="J33" s="140">
        <v>1401</v>
      </c>
      <c r="K33" s="114">
        <v>78</v>
      </c>
      <c r="L33" s="116">
        <v>5.5674518201284799</v>
      </c>
    </row>
    <row r="34" spans="1:12" s="110" customFormat="1" ht="15" customHeight="1" x14ac:dyDescent="0.2">
      <c r="A34" s="120"/>
      <c r="B34" s="119"/>
      <c r="C34" s="258" t="s">
        <v>107</v>
      </c>
      <c r="E34" s="113">
        <v>33.016304347826086</v>
      </c>
      <c r="F34" s="115">
        <v>729</v>
      </c>
      <c r="G34" s="114">
        <v>686</v>
      </c>
      <c r="H34" s="114">
        <v>693</v>
      </c>
      <c r="I34" s="114">
        <v>682</v>
      </c>
      <c r="J34" s="140">
        <v>678</v>
      </c>
      <c r="K34" s="114">
        <v>51</v>
      </c>
      <c r="L34" s="116">
        <v>7.5221238938053094</v>
      </c>
    </row>
    <row r="35" spans="1:12" s="110" customFormat="1" ht="24.95" customHeight="1" x14ac:dyDescent="0.2">
      <c r="A35" s="604" t="s">
        <v>190</v>
      </c>
      <c r="B35" s="605"/>
      <c r="C35" s="605"/>
      <c r="D35" s="606"/>
      <c r="E35" s="113">
        <v>75.821322851458248</v>
      </c>
      <c r="F35" s="115">
        <v>31249</v>
      </c>
      <c r="G35" s="114">
        <v>31664</v>
      </c>
      <c r="H35" s="114">
        <v>31771</v>
      </c>
      <c r="I35" s="114">
        <v>31350</v>
      </c>
      <c r="J35" s="140">
        <v>31296</v>
      </c>
      <c r="K35" s="114">
        <v>-47</v>
      </c>
      <c r="L35" s="116">
        <v>-0.15017893660531698</v>
      </c>
    </row>
    <row r="36" spans="1:12" s="110" customFormat="1" ht="15" customHeight="1" x14ac:dyDescent="0.2">
      <c r="A36" s="120"/>
      <c r="B36" s="119"/>
      <c r="C36" s="258" t="s">
        <v>106</v>
      </c>
      <c r="E36" s="113">
        <v>69.874235975551215</v>
      </c>
      <c r="F36" s="115">
        <v>21835</v>
      </c>
      <c r="G36" s="114">
        <v>22131</v>
      </c>
      <c r="H36" s="114">
        <v>22146</v>
      </c>
      <c r="I36" s="114">
        <v>21878</v>
      </c>
      <c r="J36" s="140">
        <v>21755</v>
      </c>
      <c r="K36" s="114">
        <v>80</v>
      </c>
      <c r="L36" s="116">
        <v>0.3677315559641462</v>
      </c>
    </row>
    <row r="37" spans="1:12" s="110" customFormat="1" ht="15" customHeight="1" x14ac:dyDescent="0.2">
      <c r="A37" s="120"/>
      <c r="B37" s="119"/>
      <c r="C37" s="258" t="s">
        <v>107</v>
      </c>
      <c r="E37" s="113">
        <v>30.125764024448781</v>
      </c>
      <c r="F37" s="115">
        <v>9414</v>
      </c>
      <c r="G37" s="114">
        <v>9533</v>
      </c>
      <c r="H37" s="114">
        <v>9625</v>
      </c>
      <c r="I37" s="114">
        <v>9472</v>
      </c>
      <c r="J37" s="140">
        <v>9541</v>
      </c>
      <c r="K37" s="114">
        <v>-127</v>
      </c>
      <c r="L37" s="116">
        <v>-1.3310973692485064</v>
      </c>
    </row>
    <row r="38" spans="1:12" s="110" customFormat="1" ht="15" customHeight="1" x14ac:dyDescent="0.2">
      <c r="A38" s="120"/>
      <c r="B38" s="119" t="s">
        <v>182</v>
      </c>
      <c r="C38" s="258"/>
      <c r="E38" s="113">
        <v>24.178677148541759</v>
      </c>
      <c r="F38" s="115">
        <v>9965</v>
      </c>
      <c r="G38" s="114">
        <v>9959</v>
      </c>
      <c r="H38" s="114">
        <v>9971</v>
      </c>
      <c r="I38" s="114">
        <v>9868</v>
      </c>
      <c r="J38" s="140">
        <v>9842</v>
      </c>
      <c r="K38" s="114">
        <v>123</v>
      </c>
      <c r="L38" s="116">
        <v>1.2497459865880918</v>
      </c>
    </row>
    <row r="39" spans="1:12" s="110" customFormat="1" ht="15" customHeight="1" x14ac:dyDescent="0.2">
      <c r="A39" s="120"/>
      <c r="B39" s="119"/>
      <c r="C39" s="258" t="s">
        <v>106</v>
      </c>
      <c r="E39" s="113">
        <v>12.704465629703964</v>
      </c>
      <c r="F39" s="115">
        <v>1266</v>
      </c>
      <c r="G39" s="114">
        <v>1261</v>
      </c>
      <c r="H39" s="114">
        <v>1272</v>
      </c>
      <c r="I39" s="114">
        <v>1222</v>
      </c>
      <c r="J39" s="140">
        <v>1176</v>
      </c>
      <c r="K39" s="114">
        <v>90</v>
      </c>
      <c r="L39" s="116">
        <v>7.6530612244897958</v>
      </c>
    </row>
    <row r="40" spans="1:12" s="110" customFormat="1" ht="15" customHeight="1" x14ac:dyDescent="0.2">
      <c r="A40" s="120"/>
      <c r="B40" s="119"/>
      <c r="C40" s="258" t="s">
        <v>107</v>
      </c>
      <c r="E40" s="113">
        <v>87.295534370296039</v>
      </c>
      <c r="F40" s="115">
        <v>8699</v>
      </c>
      <c r="G40" s="114">
        <v>8698</v>
      </c>
      <c r="H40" s="114">
        <v>8699</v>
      </c>
      <c r="I40" s="114">
        <v>8646</v>
      </c>
      <c r="J40" s="140">
        <v>8666</v>
      </c>
      <c r="K40" s="114">
        <v>33</v>
      </c>
      <c r="L40" s="116">
        <v>0.38079852296330485</v>
      </c>
    </row>
    <row r="41" spans="1:12" s="110" customFormat="1" ht="24.75" customHeight="1" x14ac:dyDescent="0.2">
      <c r="A41" s="604" t="s">
        <v>517</v>
      </c>
      <c r="B41" s="605"/>
      <c r="C41" s="605"/>
      <c r="D41" s="606"/>
      <c r="E41" s="113">
        <v>3.2076478866404621</v>
      </c>
      <c r="F41" s="115">
        <v>1322</v>
      </c>
      <c r="G41" s="114">
        <v>1479</v>
      </c>
      <c r="H41" s="114">
        <v>1509</v>
      </c>
      <c r="I41" s="114">
        <v>1206</v>
      </c>
      <c r="J41" s="140">
        <v>1319</v>
      </c>
      <c r="K41" s="114">
        <v>3</v>
      </c>
      <c r="L41" s="116">
        <v>0.22744503411675512</v>
      </c>
    </row>
    <row r="42" spans="1:12" s="110" customFormat="1" ht="15" customHeight="1" x14ac:dyDescent="0.2">
      <c r="A42" s="120"/>
      <c r="B42" s="119"/>
      <c r="C42" s="258" t="s">
        <v>106</v>
      </c>
      <c r="E42" s="113">
        <v>68.154311649016648</v>
      </c>
      <c r="F42" s="115">
        <v>901</v>
      </c>
      <c r="G42" s="114">
        <v>1029</v>
      </c>
      <c r="H42" s="114">
        <v>1034</v>
      </c>
      <c r="I42" s="114">
        <v>820</v>
      </c>
      <c r="J42" s="140">
        <v>876</v>
      </c>
      <c r="K42" s="114">
        <v>25</v>
      </c>
      <c r="L42" s="116">
        <v>2.8538812785388128</v>
      </c>
    </row>
    <row r="43" spans="1:12" s="110" customFormat="1" ht="15" customHeight="1" x14ac:dyDescent="0.2">
      <c r="A43" s="123"/>
      <c r="B43" s="124"/>
      <c r="C43" s="260" t="s">
        <v>107</v>
      </c>
      <c r="D43" s="261"/>
      <c r="E43" s="125">
        <v>31.845688350983359</v>
      </c>
      <c r="F43" s="143">
        <v>421</v>
      </c>
      <c r="G43" s="144">
        <v>450</v>
      </c>
      <c r="H43" s="144">
        <v>475</v>
      </c>
      <c r="I43" s="144">
        <v>386</v>
      </c>
      <c r="J43" s="145">
        <v>443</v>
      </c>
      <c r="K43" s="144">
        <v>-22</v>
      </c>
      <c r="L43" s="146">
        <v>-4.966139954853273</v>
      </c>
    </row>
    <row r="44" spans="1:12" s="110" customFormat="1" ht="45.75" customHeight="1" x14ac:dyDescent="0.2">
      <c r="A44" s="604" t="s">
        <v>191</v>
      </c>
      <c r="B44" s="605"/>
      <c r="C44" s="605"/>
      <c r="D44" s="606"/>
      <c r="E44" s="113">
        <v>0.65511719318678119</v>
      </c>
      <c r="F44" s="115">
        <v>270</v>
      </c>
      <c r="G44" s="114">
        <v>275</v>
      </c>
      <c r="H44" s="114">
        <v>279</v>
      </c>
      <c r="I44" s="114">
        <v>279</v>
      </c>
      <c r="J44" s="140">
        <v>281</v>
      </c>
      <c r="K44" s="114">
        <v>-11</v>
      </c>
      <c r="L44" s="116">
        <v>-3.9145907473309607</v>
      </c>
    </row>
    <row r="45" spans="1:12" s="110" customFormat="1" ht="15" customHeight="1" x14ac:dyDescent="0.2">
      <c r="A45" s="120"/>
      <c r="B45" s="119"/>
      <c r="C45" s="258" t="s">
        <v>106</v>
      </c>
      <c r="E45" s="113">
        <v>62.222222222222221</v>
      </c>
      <c r="F45" s="115">
        <v>168</v>
      </c>
      <c r="G45" s="114">
        <v>172</v>
      </c>
      <c r="H45" s="114">
        <v>172</v>
      </c>
      <c r="I45" s="114">
        <v>171</v>
      </c>
      <c r="J45" s="140">
        <v>173</v>
      </c>
      <c r="K45" s="114">
        <v>-5</v>
      </c>
      <c r="L45" s="116">
        <v>-2.8901734104046244</v>
      </c>
    </row>
    <row r="46" spans="1:12" s="110" customFormat="1" ht="15" customHeight="1" x14ac:dyDescent="0.2">
      <c r="A46" s="123"/>
      <c r="B46" s="124"/>
      <c r="C46" s="260" t="s">
        <v>107</v>
      </c>
      <c r="D46" s="261"/>
      <c r="E46" s="125">
        <v>37.777777777777779</v>
      </c>
      <c r="F46" s="143">
        <v>102</v>
      </c>
      <c r="G46" s="144">
        <v>103</v>
      </c>
      <c r="H46" s="144">
        <v>107</v>
      </c>
      <c r="I46" s="144">
        <v>108</v>
      </c>
      <c r="J46" s="145">
        <v>108</v>
      </c>
      <c r="K46" s="144">
        <v>-6</v>
      </c>
      <c r="L46" s="146">
        <v>-5.5555555555555554</v>
      </c>
    </row>
    <row r="47" spans="1:12" s="110" customFormat="1" ht="39" customHeight="1" x14ac:dyDescent="0.2">
      <c r="A47" s="604" t="s">
        <v>518</v>
      </c>
      <c r="B47" s="607"/>
      <c r="C47" s="607"/>
      <c r="D47" s="608"/>
      <c r="E47" s="113">
        <v>5.8232639394380552E-2</v>
      </c>
      <c r="F47" s="115">
        <v>24</v>
      </c>
      <c r="G47" s="114">
        <v>22</v>
      </c>
      <c r="H47" s="114">
        <v>20</v>
      </c>
      <c r="I47" s="114">
        <v>18</v>
      </c>
      <c r="J47" s="140">
        <v>20</v>
      </c>
      <c r="K47" s="114">
        <v>4</v>
      </c>
      <c r="L47" s="116">
        <v>20</v>
      </c>
    </row>
    <row r="48" spans="1:12" s="110" customFormat="1" ht="15" customHeight="1" x14ac:dyDescent="0.2">
      <c r="A48" s="120"/>
      <c r="B48" s="119"/>
      <c r="C48" s="258" t="s">
        <v>106</v>
      </c>
      <c r="E48" s="113">
        <v>33.333333333333336</v>
      </c>
      <c r="F48" s="115">
        <v>8</v>
      </c>
      <c r="G48" s="114">
        <v>8</v>
      </c>
      <c r="H48" s="114">
        <v>7</v>
      </c>
      <c r="I48" s="114">
        <v>4</v>
      </c>
      <c r="J48" s="140">
        <v>4</v>
      </c>
      <c r="K48" s="114">
        <v>4</v>
      </c>
      <c r="L48" s="116">
        <v>100</v>
      </c>
    </row>
    <row r="49" spans="1:12" s="110" customFormat="1" ht="15" customHeight="1" x14ac:dyDescent="0.2">
      <c r="A49" s="123"/>
      <c r="B49" s="124"/>
      <c r="C49" s="260" t="s">
        <v>107</v>
      </c>
      <c r="D49" s="261"/>
      <c r="E49" s="125">
        <v>66.666666666666671</v>
      </c>
      <c r="F49" s="143">
        <v>16</v>
      </c>
      <c r="G49" s="144">
        <v>14</v>
      </c>
      <c r="H49" s="144">
        <v>13</v>
      </c>
      <c r="I49" s="144">
        <v>14</v>
      </c>
      <c r="J49" s="145">
        <v>16</v>
      </c>
      <c r="K49" s="144">
        <v>0</v>
      </c>
      <c r="L49" s="146">
        <v>0</v>
      </c>
    </row>
    <row r="50" spans="1:12" s="110" customFormat="1" ht="24.95" customHeight="1" x14ac:dyDescent="0.2">
      <c r="A50" s="609" t="s">
        <v>192</v>
      </c>
      <c r="B50" s="610"/>
      <c r="C50" s="610"/>
      <c r="D50" s="611"/>
      <c r="E50" s="262">
        <v>5.8281166593875868</v>
      </c>
      <c r="F50" s="263">
        <v>2402</v>
      </c>
      <c r="G50" s="264">
        <v>2477</v>
      </c>
      <c r="H50" s="264">
        <v>2529</v>
      </c>
      <c r="I50" s="264">
        <v>2252</v>
      </c>
      <c r="J50" s="265">
        <v>2311</v>
      </c>
      <c r="K50" s="263">
        <v>91</v>
      </c>
      <c r="L50" s="266">
        <v>3.9376893119861531</v>
      </c>
    </row>
    <row r="51" spans="1:12" s="110" customFormat="1" ht="15" customHeight="1" x14ac:dyDescent="0.2">
      <c r="A51" s="120"/>
      <c r="B51" s="119"/>
      <c r="C51" s="258" t="s">
        <v>106</v>
      </c>
      <c r="E51" s="113">
        <v>63.23896752706078</v>
      </c>
      <c r="F51" s="115">
        <v>1519</v>
      </c>
      <c r="G51" s="114">
        <v>1575</v>
      </c>
      <c r="H51" s="114">
        <v>1620</v>
      </c>
      <c r="I51" s="114">
        <v>1449</v>
      </c>
      <c r="J51" s="140">
        <v>1456</v>
      </c>
      <c r="K51" s="114">
        <v>63</v>
      </c>
      <c r="L51" s="116">
        <v>4.3269230769230766</v>
      </c>
    </row>
    <row r="52" spans="1:12" s="110" customFormat="1" ht="15" customHeight="1" x14ac:dyDescent="0.2">
      <c r="A52" s="120"/>
      <c r="B52" s="119"/>
      <c r="C52" s="258" t="s">
        <v>107</v>
      </c>
      <c r="E52" s="113">
        <v>36.76103247293922</v>
      </c>
      <c r="F52" s="115">
        <v>883</v>
      </c>
      <c r="G52" s="114">
        <v>902</v>
      </c>
      <c r="H52" s="114">
        <v>909</v>
      </c>
      <c r="I52" s="114">
        <v>803</v>
      </c>
      <c r="J52" s="140">
        <v>855</v>
      </c>
      <c r="K52" s="114">
        <v>28</v>
      </c>
      <c r="L52" s="116">
        <v>3.2748538011695905</v>
      </c>
    </row>
    <row r="53" spans="1:12" s="110" customFormat="1" ht="15" customHeight="1" x14ac:dyDescent="0.2">
      <c r="A53" s="120"/>
      <c r="B53" s="119"/>
      <c r="C53" s="258" t="s">
        <v>187</v>
      </c>
      <c r="D53" s="110" t="s">
        <v>193</v>
      </c>
      <c r="E53" s="113">
        <v>41.881765195670276</v>
      </c>
      <c r="F53" s="115">
        <v>1006</v>
      </c>
      <c r="G53" s="114">
        <v>1136</v>
      </c>
      <c r="H53" s="114">
        <v>1177</v>
      </c>
      <c r="I53" s="114">
        <v>910</v>
      </c>
      <c r="J53" s="140">
        <v>997</v>
      </c>
      <c r="K53" s="114">
        <v>9</v>
      </c>
      <c r="L53" s="116">
        <v>0.90270812437311931</v>
      </c>
    </row>
    <row r="54" spans="1:12" s="110" customFormat="1" ht="15" customHeight="1" x14ac:dyDescent="0.2">
      <c r="A54" s="120"/>
      <c r="B54" s="119"/>
      <c r="D54" s="267" t="s">
        <v>194</v>
      </c>
      <c r="E54" s="113">
        <v>70.974155069582508</v>
      </c>
      <c r="F54" s="115">
        <v>714</v>
      </c>
      <c r="G54" s="114">
        <v>800</v>
      </c>
      <c r="H54" s="114">
        <v>823</v>
      </c>
      <c r="I54" s="114">
        <v>643</v>
      </c>
      <c r="J54" s="140">
        <v>691</v>
      </c>
      <c r="K54" s="114">
        <v>23</v>
      </c>
      <c r="L54" s="116">
        <v>3.3285094066570187</v>
      </c>
    </row>
    <row r="55" spans="1:12" s="110" customFormat="1" ht="15" customHeight="1" x14ac:dyDescent="0.2">
      <c r="A55" s="120"/>
      <c r="B55" s="119"/>
      <c r="D55" s="267" t="s">
        <v>195</v>
      </c>
      <c r="E55" s="113">
        <v>29.025844930417495</v>
      </c>
      <c r="F55" s="115">
        <v>292</v>
      </c>
      <c r="G55" s="114">
        <v>336</v>
      </c>
      <c r="H55" s="114">
        <v>354</v>
      </c>
      <c r="I55" s="114">
        <v>267</v>
      </c>
      <c r="J55" s="140">
        <v>306</v>
      </c>
      <c r="K55" s="114">
        <v>-14</v>
      </c>
      <c r="L55" s="116">
        <v>-4.5751633986928102</v>
      </c>
    </row>
    <row r="56" spans="1:12" s="110" customFormat="1" ht="15" customHeight="1" x14ac:dyDescent="0.2">
      <c r="A56" s="120"/>
      <c r="B56" s="119" t="s">
        <v>196</v>
      </c>
      <c r="C56" s="258"/>
      <c r="E56" s="113">
        <v>79.30557577522201</v>
      </c>
      <c r="F56" s="115">
        <v>32685</v>
      </c>
      <c r="G56" s="114">
        <v>32985</v>
      </c>
      <c r="H56" s="114">
        <v>32971</v>
      </c>
      <c r="I56" s="114">
        <v>32668</v>
      </c>
      <c r="J56" s="140">
        <v>32551</v>
      </c>
      <c r="K56" s="114">
        <v>134</v>
      </c>
      <c r="L56" s="116">
        <v>0.41166170010137937</v>
      </c>
    </row>
    <row r="57" spans="1:12" s="110" customFormat="1" ht="15" customHeight="1" x14ac:dyDescent="0.2">
      <c r="A57" s="120"/>
      <c r="B57" s="119"/>
      <c r="C57" s="258" t="s">
        <v>106</v>
      </c>
      <c r="E57" s="113">
        <v>56.034878384580082</v>
      </c>
      <c r="F57" s="115">
        <v>18315</v>
      </c>
      <c r="G57" s="114">
        <v>18533</v>
      </c>
      <c r="H57" s="114">
        <v>18464</v>
      </c>
      <c r="I57" s="114">
        <v>18262</v>
      </c>
      <c r="J57" s="140">
        <v>18126</v>
      </c>
      <c r="K57" s="114">
        <v>189</v>
      </c>
      <c r="L57" s="116">
        <v>1.0427010923535254</v>
      </c>
    </row>
    <row r="58" spans="1:12" s="110" customFormat="1" ht="15" customHeight="1" x14ac:dyDescent="0.2">
      <c r="A58" s="120"/>
      <c r="B58" s="119"/>
      <c r="C58" s="258" t="s">
        <v>107</v>
      </c>
      <c r="E58" s="113">
        <v>43.965121615419918</v>
      </c>
      <c r="F58" s="115">
        <v>14370</v>
      </c>
      <c r="G58" s="114">
        <v>14452</v>
      </c>
      <c r="H58" s="114">
        <v>14507</v>
      </c>
      <c r="I58" s="114">
        <v>14406</v>
      </c>
      <c r="J58" s="140">
        <v>14425</v>
      </c>
      <c r="K58" s="114">
        <v>-55</v>
      </c>
      <c r="L58" s="116">
        <v>-0.38128249566724437</v>
      </c>
    </row>
    <row r="59" spans="1:12" s="110" customFormat="1" ht="15" customHeight="1" x14ac:dyDescent="0.2">
      <c r="A59" s="120"/>
      <c r="B59" s="119"/>
      <c r="C59" s="258" t="s">
        <v>105</v>
      </c>
      <c r="D59" s="110" t="s">
        <v>197</v>
      </c>
      <c r="E59" s="113">
        <v>90.472693896282692</v>
      </c>
      <c r="F59" s="115">
        <v>29571</v>
      </c>
      <c r="G59" s="114">
        <v>29849</v>
      </c>
      <c r="H59" s="114">
        <v>29846</v>
      </c>
      <c r="I59" s="114">
        <v>29630</v>
      </c>
      <c r="J59" s="140">
        <v>29510</v>
      </c>
      <c r="K59" s="114">
        <v>61</v>
      </c>
      <c r="L59" s="116">
        <v>0.20670958996950187</v>
      </c>
    </row>
    <row r="60" spans="1:12" s="110" customFormat="1" ht="15" customHeight="1" x14ac:dyDescent="0.2">
      <c r="A60" s="120"/>
      <c r="B60" s="119"/>
      <c r="C60" s="258"/>
      <c r="D60" s="267" t="s">
        <v>198</v>
      </c>
      <c r="E60" s="113">
        <v>55.781001657028845</v>
      </c>
      <c r="F60" s="115">
        <v>16495</v>
      </c>
      <c r="G60" s="114">
        <v>16705</v>
      </c>
      <c r="H60" s="114">
        <v>16634</v>
      </c>
      <c r="I60" s="114">
        <v>16513</v>
      </c>
      <c r="J60" s="140">
        <v>16394</v>
      </c>
      <c r="K60" s="114">
        <v>101</v>
      </c>
      <c r="L60" s="116">
        <v>0.61607905331218737</v>
      </c>
    </row>
    <row r="61" spans="1:12" s="110" customFormat="1" ht="15" customHeight="1" x14ac:dyDescent="0.2">
      <c r="A61" s="120"/>
      <c r="B61" s="119"/>
      <c r="C61" s="258"/>
      <c r="D61" s="267" t="s">
        <v>199</v>
      </c>
      <c r="E61" s="113">
        <v>44.218998342971155</v>
      </c>
      <c r="F61" s="115">
        <v>13076</v>
      </c>
      <c r="G61" s="114">
        <v>13144</v>
      </c>
      <c r="H61" s="114">
        <v>13212</v>
      </c>
      <c r="I61" s="114">
        <v>13117</v>
      </c>
      <c r="J61" s="140">
        <v>13116</v>
      </c>
      <c r="K61" s="114">
        <v>-40</v>
      </c>
      <c r="L61" s="116">
        <v>-0.30497102775236351</v>
      </c>
    </row>
    <row r="62" spans="1:12" s="110" customFormat="1" ht="15" customHeight="1" x14ac:dyDescent="0.2">
      <c r="A62" s="120"/>
      <c r="B62" s="119"/>
      <c r="C62" s="258"/>
      <c r="D62" s="258" t="s">
        <v>200</v>
      </c>
      <c r="E62" s="113">
        <v>9.5273061037173008</v>
      </c>
      <c r="F62" s="115">
        <v>3114</v>
      </c>
      <c r="G62" s="114">
        <v>3136</v>
      </c>
      <c r="H62" s="114">
        <v>3125</v>
      </c>
      <c r="I62" s="114">
        <v>3038</v>
      </c>
      <c r="J62" s="140">
        <v>3041</v>
      </c>
      <c r="K62" s="114">
        <v>73</v>
      </c>
      <c r="L62" s="116">
        <v>2.4005261427162119</v>
      </c>
    </row>
    <row r="63" spans="1:12" s="110" customFormat="1" ht="15" customHeight="1" x14ac:dyDescent="0.2">
      <c r="A63" s="120"/>
      <c r="B63" s="119"/>
      <c r="C63" s="258"/>
      <c r="D63" s="267" t="s">
        <v>198</v>
      </c>
      <c r="E63" s="113">
        <v>58.445728965960178</v>
      </c>
      <c r="F63" s="115">
        <v>1820</v>
      </c>
      <c r="G63" s="114">
        <v>1828</v>
      </c>
      <c r="H63" s="114">
        <v>1830</v>
      </c>
      <c r="I63" s="114">
        <v>1749</v>
      </c>
      <c r="J63" s="140">
        <v>1732</v>
      </c>
      <c r="K63" s="114">
        <v>88</v>
      </c>
      <c r="L63" s="116">
        <v>5.0808314087759818</v>
      </c>
    </row>
    <row r="64" spans="1:12" s="110" customFormat="1" ht="15" customHeight="1" x14ac:dyDescent="0.2">
      <c r="A64" s="120"/>
      <c r="B64" s="119"/>
      <c r="C64" s="258"/>
      <c r="D64" s="267" t="s">
        <v>199</v>
      </c>
      <c r="E64" s="113">
        <v>41.554271034039822</v>
      </c>
      <c r="F64" s="115">
        <v>1294</v>
      </c>
      <c r="G64" s="114">
        <v>1308</v>
      </c>
      <c r="H64" s="114">
        <v>1295</v>
      </c>
      <c r="I64" s="114">
        <v>1289</v>
      </c>
      <c r="J64" s="140">
        <v>1309</v>
      </c>
      <c r="K64" s="114">
        <v>-15</v>
      </c>
      <c r="L64" s="116">
        <v>-1.1459129106187931</v>
      </c>
    </row>
    <row r="65" spans="1:12" s="110" customFormat="1" ht="15" customHeight="1" x14ac:dyDescent="0.2">
      <c r="A65" s="120"/>
      <c r="B65" s="119" t="s">
        <v>201</v>
      </c>
      <c r="C65" s="258"/>
      <c r="E65" s="113">
        <v>9.4021449022176924</v>
      </c>
      <c r="F65" s="115">
        <v>3875</v>
      </c>
      <c r="G65" s="114">
        <v>3892</v>
      </c>
      <c r="H65" s="114">
        <v>3896</v>
      </c>
      <c r="I65" s="114">
        <v>3905</v>
      </c>
      <c r="J65" s="140">
        <v>3843</v>
      </c>
      <c r="K65" s="114">
        <v>32</v>
      </c>
      <c r="L65" s="116">
        <v>0.83268279989591465</v>
      </c>
    </row>
    <row r="66" spans="1:12" s="110" customFormat="1" ht="15" customHeight="1" x14ac:dyDescent="0.2">
      <c r="A66" s="120"/>
      <c r="B66" s="119"/>
      <c r="C66" s="258" t="s">
        <v>106</v>
      </c>
      <c r="E66" s="113">
        <v>52.748387096774195</v>
      </c>
      <c r="F66" s="115">
        <v>2044</v>
      </c>
      <c r="G66" s="114">
        <v>2058</v>
      </c>
      <c r="H66" s="114">
        <v>2065</v>
      </c>
      <c r="I66" s="114">
        <v>2076</v>
      </c>
      <c r="J66" s="140">
        <v>2019</v>
      </c>
      <c r="K66" s="114">
        <v>25</v>
      </c>
      <c r="L66" s="116">
        <v>1.2382367508667658</v>
      </c>
    </row>
    <row r="67" spans="1:12" s="110" customFormat="1" ht="15" customHeight="1" x14ac:dyDescent="0.2">
      <c r="A67" s="120"/>
      <c r="B67" s="119"/>
      <c r="C67" s="258" t="s">
        <v>107</v>
      </c>
      <c r="E67" s="113">
        <v>47.251612903225805</v>
      </c>
      <c r="F67" s="115">
        <v>1831</v>
      </c>
      <c r="G67" s="114">
        <v>1834</v>
      </c>
      <c r="H67" s="114">
        <v>1831</v>
      </c>
      <c r="I67" s="114">
        <v>1829</v>
      </c>
      <c r="J67" s="140">
        <v>1824</v>
      </c>
      <c r="K67" s="114">
        <v>7</v>
      </c>
      <c r="L67" s="116">
        <v>0.38377192982456143</v>
      </c>
    </row>
    <row r="68" spans="1:12" s="110" customFormat="1" ht="15" customHeight="1" x14ac:dyDescent="0.2">
      <c r="A68" s="120"/>
      <c r="B68" s="119"/>
      <c r="C68" s="258" t="s">
        <v>105</v>
      </c>
      <c r="D68" s="110" t="s">
        <v>202</v>
      </c>
      <c r="E68" s="113">
        <v>17.470967741935485</v>
      </c>
      <c r="F68" s="115">
        <v>677</v>
      </c>
      <c r="G68" s="114">
        <v>676</v>
      </c>
      <c r="H68" s="114">
        <v>678</v>
      </c>
      <c r="I68" s="114">
        <v>667</v>
      </c>
      <c r="J68" s="140">
        <v>625</v>
      </c>
      <c r="K68" s="114">
        <v>52</v>
      </c>
      <c r="L68" s="116">
        <v>8.32</v>
      </c>
    </row>
    <row r="69" spans="1:12" s="110" customFormat="1" ht="15" customHeight="1" x14ac:dyDescent="0.2">
      <c r="A69" s="120"/>
      <c r="B69" s="119"/>
      <c r="C69" s="258"/>
      <c r="D69" s="267" t="s">
        <v>198</v>
      </c>
      <c r="E69" s="113">
        <v>50.812407680945348</v>
      </c>
      <c r="F69" s="115">
        <v>344</v>
      </c>
      <c r="G69" s="114">
        <v>350</v>
      </c>
      <c r="H69" s="114">
        <v>363</v>
      </c>
      <c r="I69" s="114">
        <v>356</v>
      </c>
      <c r="J69" s="140">
        <v>327</v>
      </c>
      <c r="K69" s="114">
        <v>17</v>
      </c>
      <c r="L69" s="116">
        <v>5.1987767584097861</v>
      </c>
    </row>
    <row r="70" spans="1:12" s="110" customFormat="1" ht="15" customHeight="1" x14ac:dyDescent="0.2">
      <c r="A70" s="120"/>
      <c r="B70" s="119"/>
      <c r="C70" s="258"/>
      <c r="D70" s="267" t="s">
        <v>199</v>
      </c>
      <c r="E70" s="113">
        <v>49.187592319054652</v>
      </c>
      <c r="F70" s="115">
        <v>333</v>
      </c>
      <c r="G70" s="114">
        <v>326</v>
      </c>
      <c r="H70" s="114">
        <v>315</v>
      </c>
      <c r="I70" s="114">
        <v>311</v>
      </c>
      <c r="J70" s="140">
        <v>298</v>
      </c>
      <c r="K70" s="114">
        <v>35</v>
      </c>
      <c r="L70" s="116">
        <v>11.74496644295302</v>
      </c>
    </row>
    <row r="71" spans="1:12" s="110" customFormat="1" ht="15" customHeight="1" x14ac:dyDescent="0.2">
      <c r="A71" s="120"/>
      <c r="B71" s="119"/>
      <c r="C71" s="258"/>
      <c r="D71" s="110" t="s">
        <v>203</v>
      </c>
      <c r="E71" s="113">
        <v>76.980645161290326</v>
      </c>
      <c r="F71" s="115">
        <v>2983</v>
      </c>
      <c r="G71" s="114">
        <v>3000</v>
      </c>
      <c r="H71" s="114">
        <v>2997</v>
      </c>
      <c r="I71" s="114">
        <v>3015</v>
      </c>
      <c r="J71" s="140">
        <v>3002</v>
      </c>
      <c r="K71" s="114">
        <v>-19</v>
      </c>
      <c r="L71" s="116">
        <v>-0.63291139240506333</v>
      </c>
    </row>
    <row r="72" spans="1:12" s="110" customFormat="1" ht="15" customHeight="1" x14ac:dyDescent="0.2">
      <c r="A72" s="120"/>
      <c r="B72" s="119"/>
      <c r="C72" s="258"/>
      <c r="D72" s="267" t="s">
        <v>198</v>
      </c>
      <c r="E72" s="113">
        <v>52.598055648675832</v>
      </c>
      <c r="F72" s="115">
        <v>1569</v>
      </c>
      <c r="G72" s="114">
        <v>1578</v>
      </c>
      <c r="H72" s="114">
        <v>1569</v>
      </c>
      <c r="I72" s="114">
        <v>1584</v>
      </c>
      <c r="J72" s="140">
        <v>1563</v>
      </c>
      <c r="K72" s="114">
        <v>6</v>
      </c>
      <c r="L72" s="116">
        <v>0.38387715930902111</v>
      </c>
    </row>
    <row r="73" spans="1:12" s="110" customFormat="1" ht="15" customHeight="1" x14ac:dyDescent="0.2">
      <c r="A73" s="120"/>
      <c r="B73" s="119"/>
      <c r="C73" s="258"/>
      <c r="D73" s="267" t="s">
        <v>199</v>
      </c>
      <c r="E73" s="113">
        <v>47.401944351324168</v>
      </c>
      <c r="F73" s="115">
        <v>1414</v>
      </c>
      <c r="G73" s="114">
        <v>1422</v>
      </c>
      <c r="H73" s="114">
        <v>1428</v>
      </c>
      <c r="I73" s="114">
        <v>1431</v>
      </c>
      <c r="J73" s="140">
        <v>1439</v>
      </c>
      <c r="K73" s="114">
        <v>-25</v>
      </c>
      <c r="L73" s="116">
        <v>-1.7373175816539264</v>
      </c>
    </row>
    <row r="74" spans="1:12" s="110" customFormat="1" ht="15" customHeight="1" x14ac:dyDescent="0.2">
      <c r="A74" s="120"/>
      <c r="B74" s="119"/>
      <c r="C74" s="258"/>
      <c r="D74" s="110" t="s">
        <v>204</v>
      </c>
      <c r="E74" s="113">
        <v>5.5483870967741939</v>
      </c>
      <c r="F74" s="115">
        <v>215</v>
      </c>
      <c r="G74" s="114">
        <v>216</v>
      </c>
      <c r="H74" s="114">
        <v>221</v>
      </c>
      <c r="I74" s="114">
        <v>223</v>
      </c>
      <c r="J74" s="140">
        <v>216</v>
      </c>
      <c r="K74" s="114">
        <v>-1</v>
      </c>
      <c r="L74" s="116">
        <v>-0.46296296296296297</v>
      </c>
    </row>
    <row r="75" spans="1:12" s="110" customFormat="1" ht="15" customHeight="1" x14ac:dyDescent="0.2">
      <c r="A75" s="120"/>
      <c r="B75" s="119"/>
      <c r="C75" s="258"/>
      <c r="D75" s="267" t="s">
        <v>198</v>
      </c>
      <c r="E75" s="113">
        <v>60.930232558139537</v>
      </c>
      <c r="F75" s="115">
        <v>131</v>
      </c>
      <c r="G75" s="114">
        <v>130</v>
      </c>
      <c r="H75" s="114">
        <v>133</v>
      </c>
      <c r="I75" s="114">
        <v>136</v>
      </c>
      <c r="J75" s="140">
        <v>129</v>
      </c>
      <c r="K75" s="114">
        <v>2</v>
      </c>
      <c r="L75" s="116">
        <v>1.5503875968992249</v>
      </c>
    </row>
    <row r="76" spans="1:12" s="110" customFormat="1" ht="15" customHeight="1" x14ac:dyDescent="0.2">
      <c r="A76" s="120"/>
      <c r="B76" s="119"/>
      <c r="C76" s="258"/>
      <c r="D76" s="267" t="s">
        <v>199</v>
      </c>
      <c r="E76" s="113">
        <v>39.069767441860463</v>
      </c>
      <c r="F76" s="115">
        <v>84</v>
      </c>
      <c r="G76" s="114">
        <v>86</v>
      </c>
      <c r="H76" s="114">
        <v>88</v>
      </c>
      <c r="I76" s="114">
        <v>87</v>
      </c>
      <c r="J76" s="140">
        <v>87</v>
      </c>
      <c r="K76" s="114">
        <v>-3</v>
      </c>
      <c r="L76" s="116">
        <v>-3.4482758620689653</v>
      </c>
    </row>
    <row r="77" spans="1:12" s="110" customFormat="1" ht="15" customHeight="1" x14ac:dyDescent="0.2">
      <c r="A77" s="534"/>
      <c r="B77" s="119" t="s">
        <v>205</v>
      </c>
      <c r="C77" s="268"/>
      <c r="D77" s="182"/>
      <c r="E77" s="113">
        <v>5.4641626631727087</v>
      </c>
      <c r="F77" s="115">
        <v>2252</v>
      </c>
      <c r="G77" s="114">
        <v>2269</v>
      </c>
      <c r="H77" s="114">
        <v>2346</v>
      </c>
      <c r="I77" s="114">
        <v>2393</v>
      </c>
      <c r="J77" s="140">
        <v>2433</v>
      </c>
      <c r="K77" s="114">
        <v>-181</v>
      </c>
      <c r="L77" s="116">
        <v>-7.4393752568845049</v>
      </c>
    </row>
    <row r="78" spans="1:12" s="110" customFormat="1" ht="15" customHeight="1" x14ac:dyDescent="0.2">
      <c r="A78" s="120"/>
      <c r="B78" s="119"/>
      <c r="C78" s="268" t="s">
        <v>106</v>
      </c>
      <c r="D78" s="182"/>
      <c r="E78" s="113">
        <v>54.307282415630553</v>
      </c>
      <c r="F78" s="115">
        <v>1223</v>
      </c>
      <c r="G78" s="114">
        <v>1226</v>
      </c>
      <c r="H78" s="114">
        <v>1269</v>
      </c>
      <c r="I78" s="114">
        <v>1313</v>
      </c>
      <c r="J78" s="140">
        <v>1330</v>
      </c>
      <c r="K78" s="114">
        <v>-107</v>
      </c>
      <c r="L78" s="116">
        <v>-8.045112781954888</v>
      </c>
    </row>
    <row r="79" spans="1:12" s="110" customFormat="1" ht="15" customHeight="1" x14ac:dyDescent="0.2">
      <c r="A79" s="123"/>
      <c r="B79" s="124"/>
      <c r="C79" s="260" t="s">
        <v>107</v>
      </c>
      <c r="D79" s="261"/>
      <c r="E79" s="125">
        <v>45.692717584369447</v>
      </c>
      <c r="F79" s="143">
        <v>1029</v>
      </c>
      <c r="G79" s="144">
        <v>1043</v>
      </c>
      <c r="H79" s="144">
        <v>1077</v>
      </c>
      <c r="I79" s="144">
        <v>1080</v>
      </c>
      <c r="J79" s="145">
        <v>1103</v>
      </c>
      <c r="K79" s="144">
        <v>-74</v>
      </c>
      <c r="L79" s="146">
        <v>-6.70897552130553</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86:L86"/>
    <mergeCell ref="A35:D35"/>
    <mergeCell ref="A41:D41"/>
    <mergeCell ref="A44:D44"/>
    <mergeCell ref="A47:D47"/>
    <mergeCell ref="A50:D50"/>
    <mergeCell ref="A85:L85"/>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3" t="s">
        <v>104</v>
      </c>
      <c r="B11" s="614"/>
      <c r="C11" s="285">
        <v>100</v>
      </c>
      <c r="D11" s="115">
        <v>41214</v>
      </c>
      <c r="E11" s="114">
        <v>41623</v>
      </c>
      <c r="F11" s="114">
        <v>41742</v>
      </c>
      <c r="G11" s="114">
        <v>41218</v>
      </c>
      <c r="H11" s="140">
        <v>41138</v>
      </c>
      <c r="I11" s="115">
        <v>76</v>
      </c>
      <c r="J11" s="116">
        <v>0.18474403228158881</v>
      </c>
    </row>
    <row r="12" spans="1:15" s="110" customFormat="1" ht="24.95" customHeight="1" x14ac:dyDescent="0.2">
      <c r="A12" s="193" t="s">
        <v>132</v>
      </c>
      <c r="B12" s="194" t="s">
        <v>133</v>
      </c>
      <c r="C12" s="113">
        <v>2.2734992963556073</v>
      </c>
      <c r="D12" s="115">
        <v>937</v>
      </c>
      <c r="E12" s="114">
        <v>933</v>
      </c>
      <c r="F12" s="114">
        <v>955</v>
      </c>
      <c r="G12" s="114">
        <v>962</v>
      </c>
      <c r="H12" s="140">
        <v>961</v>
      </c>
      <c r="I12" s="115">
        <v>-24</v>
      </c>
      <c r="J12" s="116">
        <v>-2.497398543184183</v>
      </c>
    </row>
    <row r="13" spans="1:15" s="110" customFormat="1" ht="24.95" customHeight="1" x14ac:dyDescent="0.2">
      <c r="A13" s="193" t="s">
        <v>134</v>
      </c>
      <c r="B13" s="199" t="s">
        <v>214</v>
      </c>
      <c r="C13" s="113">
        <v>4.1539282767991459</v>
      </c>
      <c r="D13" s="115">
        <v>1712</v>
      </c>
      <c r="E13" s="114">
        <v>1728</v>
      </c>
      <c r="F13" s="114">
        <v>1742</v>
      </c>
      <c r="G13" s="114">
        <v>1738</v>
      </c>
      <c r="H13" s="140">
        <v>1703</v>
      </c>
      <c r="I13" s="115">
        <v>9</v>
      </c>
      <c r="J13" s="116">
        <v>0.52847915443335292</v>
      </c>
    </row>
    <row r="14" spans="1:15" s="287" customFormat="1" ht="24" customHeight="1" x14ac:dyDescent="0.2">
      <c r="A14" s="193" t="s">
        <v>215</v>
      </c>
      <c r="B14" s="199" t="s">
        <v>137</v>
      </c>
      <c r="C14" s="113">
        <v>37.725044887659536</v>
      </c>
      <c r="D14" s="115">
        <v>15548</v>
      </c>
      <c r="E14" s="114">
        <v>15826</v>
      </c>
      <c r="F14" s="114">
        <v>15606</v>
      </c>
      <c r="G14" s="114">
        <v>15462</v>
      </c>
      <c r="H14" s="140">
        <v>15596</v>
      </c>
      <c r="I14" s="115">
        <v>-48</v>
      </c>
      <c r="J14" s="116">
        <v>-0.30777122339061297</v>
      </c>
      <c r="K14" s="110"/>
      <c r="L14" s="110"/>
      <c r="M14" s="110"/>
      <c r="N14" s="110"/>
      <c r="O14" s="110"/>
    </row>
    <row r="15" spans="1:15" s="110" customFormat="1" ht="24.75" customHeight="1" x14ac:dyDescent="0.2">
      <c r="A15" s="193" t="s">
        <v>216</v>
      </c>
      <c r="B15" s="199" t="s">
        <v>217</v>
      </c>
      <c r="C15" s="113">
        <v>2.5719415732518076</v>
      </c>
      <c r="D15" s="115">
        <v>1060</v>
      </c>
      <c r="E15" s="114">
        <v>1034</v>
      </c>
      <c r="F15" s="114">
        <v>1032</v>
      </c>
      <c r="G15" s="114">
        <v>1022</v>
      </c>
      <c r="H15" s="140">
        <v>1053</v>
      </c>
      <c r="I15" s="115">
        <v>7</v>
      </c>
      <c r="J15" s="116">
        <v>0.66476733143399813</v>
      </c>
    </row>
    <row r="16" spans="1:15" s="287" customFormat="1" ht="24.95" customHeight="1" x14ac:dyDescent="0.2">
      <c r="A16" s="193" t="s">
        <v>218</v>
      </c>
      <c r="B16" s="199" t="s">
        <v>141</v>
      </c>
      <c r="C16" s="113">
        <v>27.840054350463436</v>
      </c>
      <c r="D16" s="115">
        <v>11474</v>
      </c>
      <c r="E16" s="114">
        <v>11818</v>
      </c>
      <c r="F16" s="114">
        <v>11586</v>
      </c>
      <c r="G16" s="114">
        <v>11465</v>
      </c>
      <c r="H16" s="140">
        <v>11518</v>
      </c>
      <c r="I16" s="115">
        <v>-44</v>
      </c>
      <c r="J16" s="116">
        <v>-0.38201076575794407</v>
      </c>
      <c r="K16" s="110"/>
      <c r="L16" s="110"/>
      <c r="M16" s="110"/>
      <c r="N16" s="110"/>
      <c r="O16" s="110"/>
    </row>
    <row r="17" spans="1:15" s="110" customFormat="1" ht="24.95" customHeight="1" x14ac:dyDescent="0.2">
      <c r="A17" s="193" t="s">
        <v>219</v>
      </c>
      <c r="B17" s="199" t="s">
        <v>220</v>
      </c>
      <c r="C17" s="113">
        <v>7.3130489639442908</v>
      </c>
      <c r="D17" s="115">
        <v>3014</v>
      </c>
      <c r="E17" s="114">
        <v>2974</v>
      </c>
      <c r="F17" s="114">
        <v>2988</v>
      </c>
      <c r="G17" s="114">
        <v>2975</v>
      </c>
      <c r="H17" s="140">
        <v>3025</v>
      </c>
      <c r="I17" s="115">
        <v>-11</v>
      </c>
      <c r="J17" s="116">
        <v>-0.36363636363636365</v>
      </c>
    </row>
    <row r="18" spans="1:15" s="287" customFormat="1" ht="24.95" customHeight="1" x14ac:dyDescent="0.2">
      <c r="A18" s="201" t="s">
        <v>144</v>
      </c>
      <c r="B18" s="202" t="s">
        <v>145</v>
      </c>
      <c r="C18" s="113">
        <v>6.5244819721453871</v>
      </c>
      <c r="D18" s="115">
        <v>2689</v>
      </c>
      <c r="E18" s="114">
        <v>2746</v>
      </c>
      <c r="F18" s="114">
        <v>2836</v>
      </c>
      <c r="G18" s="114">
        <v>2768</v>
      </c>
      <c r="H18" s="140">
        <v>2754</v>
      </c>
      <c r="I18" s="115">
        <v>-65</v>
      </c>
      <c r="J18" s="116">
        <v>-2.3602033405954974</v>
      </c>
      <c r="K18" s="110"/>
      <c r="L18" s="110"/>
      <c r="M18" s="110"/>
      <c r="N18" s="110"/>
      <c r="O18" s="110"/>
    </row>
    <row r="19" spans="1:15" s="110" customFormat="1" ht="24.95" customHeight="1" x14ac:dyDescent="0.2">
      <c r="A19" s="193" t="s">
        <v>146</v>
      </c>
      <c r="B19" s="199" t="s">
        <v>147</v>
      </c>
      <c r="C19" s="113">
        <v>9.7175716989372543</v>
      </c>
      <c r="D19" s="115">
        <v>4005</v>
      </c>
      <c r="E19" s="114">
        <v>4032</v>
      </c>
      <c r="F19" s="114">
        <v>4030</v>
      </c>
      <c r="G19" s="114">
        <v>3937</v>
      </c>
      <c r="H19" s="140">
        <v>3981</v>
      </c>
      <c r="I19" s="115">
        <v>24</v>
      </c>
      <c r="J19" s="116">
        <v>0.60286360211002266</v>
      </c>
    </row>
    <row r="20" spans="1:15" s="287" customFormat="1" ht="24.95" customHeight="1" x14ac:dyDescent="0.2">
      <c r="A20" s="193" t="s">
        <v>148</v>
      </c>
      <c r="B20" s="199" t="s">
        <v>149</v>
      </c>
      <c r="C20" s="113">
        <v>4.7241228708691221</v>
      </c>
      <c r="D20" s="115">
        <v>1947</v>
      </c>
      <c r="E20" s="114">
        <v>1942</v>
      </c>
      <c r="F20" s="114">
        <v>1987</v>
      </c>
      <c r="G20" s="114">
        <v>1994</v>
      </c>
      <c r="H20" s="140">
        <v>1868</v>
      </c>
      <c r="I20" s="115">
        <v>79</v>
      </c>
      <c r="J20" s="116">
        <v>4.2291220556745186</v>
      </c>
      <c r="K20" s="110"/>
      <c r="L20" s="110"/>
      <c r="M20" s="110"/>
      <c r="N20" s="110"/>
      <c r="O20" s="110"/>
    </row>
    <row r="21" spans="1:15" s="110" customFormat="1" ht="24.95" customHeight="1" x14ac:dyDescent="0.2">
      <c r="A21" s="201" t="s">
        <v>150</v>
      </c>
      <c r="B21" s="202" t="s">
        <v>151</v>
      </c>
      <c r="C21" s="113">
        <v>2.397243655068666</v>
      </c>
      <c r="D21" s="115">
        <v>988</v>
      </c>
      <c r="E21" s="114">
        <v>987</v>
      </c>
      <c r="F21" s="114">
        <v>1000</v>
      </c>
      <c r="G21" s="114">
        <v>939</v>
      </c>
      <c r="H21" s="140">
        <v>904</v>
      </c>
      <c r="I21" s="115">
        <v>84</v>
      </c>
      <c r="J21" s="116">
        <v>9.2920353982300892</v>
      </c>
    </row>
    <row r="22" spans="1:15" s="110" customFormat="1" ht="24.95" customHeight="1" x14ac:dyDescent="0.2">
      <c r="A22" s="201" t="s">
        <v>152</v>
      </c>
      <c r="B22" s="199" t="s">
        <v>153</v>
      </c>
      <c r="C22" s="113">
        <v>0.49740379482700053</v>
      </c>
      <c r="D22" s="115">
        <v>205</v>
      </c>
      <c r="E22" s="114">
        <v>214</v>
      </c>
      <c r="F22" s="114">
        <v>212</v>
      </c>
      <c r="G22" s="114">
        <v>212</v>
      </c>
      <c r="H22" s="140">
        <v>213</v>
      </c>
      <c r="I22" s="115">
        <v>-8</v>
      </c>
      <c r="J22" s="116">
        <v>-3.755868544600939</v>
      </c>
    </row>
    <row r="23" spans="1:15" s="110" customFormat="1" ht="24.95" customHeight="1" x14ac:dyDescent="0.2">
      <c r="A23" s="193" t="s">
        <v>154</v>
      </c>
      <c r="B23" s="199" t="s">
        <v>155</v>
      </c>
      <c r="C23" s="113">
        <v>1.1306837482408889</v>
      </c>
      <c r="D23" s="115">
        <v>466</v>
      </c>
      <c r="E23" s="114">
        <v>465</v>
      </c>
      <c r="F23" s="114">
        <v>460</v>
      </c>
      <c r="G23" s="114">
        <v>450</v>
      </c>
      <c r="H23" s="140">
        <v>456</v>
      </c>
      <c r="I23" s="115">
        <v>10</v>
      </c>
      <c r="J23" s="116">
        <v>2.192982456140351</v>
      </c>
    </row>
    <row r="24" spans="1:15" s="110" customFormat="1" ht="24.95" customHeight="1" x14ac:dyDescent="0.2">
      <c r="A24" s="193" t="s">
        <v>156</v>
      </c>
      <c r="B24" s="199" t="s">
        <v>221</v>
      </c>
      <c r="C24" s="113">
        <v>2.9237637695928567</v>
      </c>
      <c r="D24" s="115">
        <v>1205</v>
      </c>
      <c r="E24" s="114">
        <v>1208</v>
      </c>
      <c r="F24" s="114">
        <v>1211</v>
      </c>
      <c r="G24" s="114">
        <v>1147</v>
      </c>
      <c r="H24" s="140">
        <v>1150</v>
      </c>
      <c r="I24" s="115">
        <v>55</v>
      </c>
      <c r="J24" s="116">
        <v>4.7826086956521738</v>
      </c>
    </row>
    <row r="25" spans="1:15" s="110" customFormat="1" ht="24.95" customHeight="1" x14ac:dyDescent="0.2">
      <c r="A25" s="193" t="s">
        <v>222</v>
      </c>
      <c r="B25" s="204" t="s">
        <v>159</v>
      </c>
      <c r="C25" s="113">
        <v>4.7119910709952926</v>
      </c>
      <c r="D25" s="115">
        <v>1942</v>
      </c>
      <c r="E25" s="114">
        <v>1933</v>
      </c>
      <c r="F25" s="114">
        <v>2033</v>
      </c>
      <c r="G25" s="114">
        <v>2056</v>
      </c>
      <c r="H25" s="140">
        <v>2013</v>
      </c>
      <c r="I25" s="115">
        <v>-71</v>
      </c>
      <c r="J25" s="116">
        <v>-3.5270740188772978</v>
      </c>
    </row>
    <row r="26" spans="1:15" s="110" customFormat="1" ht="24.95" customHeight="1" x14ac:dyDescent="0.2">
      <c r="A26" s="201">
        <v>782.78300000000002</v>
      </c>
      <c r="B26" s="203" t="s">
        <v>160</v>
      </c>
      <c r="C26" s="113">
        <v>1.569854903673509</v>
      </c>
      <c r="D26" s="115">
        <v>647</v>
      </c>
      <c r="E26" s="114">
        <v>653</v>
      </c>
      <c r="F26" s="114">
        <v>685</v>
      </c>
      <c r="G26" s="114">
        <v>576</v>
      </c>
      <c r="H26" s="140">
        <v>558</v>
      </c>
      <c r="I26" s="115">
        <v>89</v>
      </c>
      <c r="J26" s="116">
        <v>15.949820788530467</v>
      </c>
    </row>
    <row r="27" spans="1:15" s="110" customFormat="1" ht="24.95" customHeight="1" x14ac:dyDescent="0.2">
      <c r="A27" s="193" t="s">
        <v>161</v>
      </c>
      <c r="B27" s="199" t="s">
        <v>223</v>
      </c>
      <c r="C27" s="113">
        <v>5.3331392245353522</v>
      </c>
      <c r="D27" s="115">
        <v>2198</v>
      </c>
      <c r="E27" s="114">
        <v>2180</v>
      </c>
      <c r="F27" s="114">
        <v>2196</v>
      </c>
      <c r="G27" s="114">
        <v>2194</v>
      </c>
      <c r="H27" s="140">
        <v>2168</v>
      </c>
      <c r="I27" s="115">
        <v>30</v>
      </c>
      <c r="J27" s="116">
        <v>1.3837638376383763</v>
      </c>
    </row>
    <row r="28" spans="1:15" s="110" customFormat="1" ht="24.95" customHeight="1" x14ac:dyDescent="0.2">
      <c r="A28" s="193" t="s">
        <v>163</v>
      </c>
      <c r="B28" s="199" t="s">
        <v>164</v>
      </c>
      <c r="C28" s="113">
        <v>1.654777502790314</v>
      </c>
      <c r="D28" s="115">
        <v>682</v>
      </c>
      <c r="E28" s="114">
        <v>687</v>
      </c>
      <c r="F28" s="114">
        <v>685</v>
      </c>
      <c r="G28" s="114">
        <v>711</v>
      </c>
      <c r="H28" s="140">
        <v>723</v>
      </c>
      <c r="I28" s="115">
        <v>-41</v>
      </c>
      <c r="J28" s="116">
        <v>-5.6708160442600279</v>
      </c>
    </row>
    <row r="29" spans="1:15" s="110" customFormat="1" ht="24.95" customHeight="1" x14ac:dyDescent="0.2">
      <c r="A29" s="193">
        <v>86</v>
      </c>
      <c r="B29" s="199" t="s">
        <v>165</v>
      </c>
      <c r="C29" s="113">
        <v>7.9269180375600525</v>
      </c>
      <c r="D29" s="115">
        <v>3267</v>
      </c>
      <c r="E29" s="114">
        <v>3278</v>
      </c>
      <c r="F29" s="114">
        <v>3278</v>
      </c>
      <c r="G29" s="114">
        <v>3285</v>
      </c>
      <c r="H29" s="140">
        <v>3307</v>
      </c>
      <c r="I29" s="115">
        <v>-40</v>
      </c>
      <c r="J29" s="116">
        <v>-1.2095554883580284</v>
      </c>
    </row>
    <row r="30" spans="1:15" s="110" customFormat="1" ht="24.95" customHeight="1" x14ac:dyDescent="0.2">
      <c r="A30" s="193">
        <v>87.88</v>
      </c>
      <c r="B30" s="204" t="s">
        <v>166</v>
      </c>
      <c r="C30" s="113">
        <v>5.284612025040035</v>
      </c>
      <c r="D30" s="115">
        <v>2178</v>
      </c>
      <c r="E30" s="114">
        <v>2197</v>
      </c>
      <c r="F30" s="114">
        <v>2198</v>
      </c>
      <c r="G30" s="114">
        <v>2154</v>
      </c>
      <c r="H30" s="140">
        <v>2141</v>
      </c>
      <c r="I30" s="115">
        <v>37</v>
      </c>
      <c r="J30" s="116">
        <v>1.7281644091546007</v>
      </c>
    </row>
    <row r="31" spans="1:15" s="110" customFormat="1" ht="24.95" customHeight="1" x14ac:dyDescent="0.2">
      <c r="A31" s="193" t="s">
        <v>167</v>
      </c>
      <c r="B31" s="199" t="s">
        <v>168</v>
      </c>
      <c r="C31" s="113">
        <v>1.450963264909982</v>
      </c>
      <c r="D31" s="115">
        <v>598</v>
      </c>
      <c r="E31" s="114">
        <v>614</v>
      </c>
      <c r="F31" s="114">
        <v>628</v>
      </c>
      <c r="G31" s="114">
        <v>633</v>
      </c>
      <c r="H31" s="140">
        <v>642</v>
      </c>
      <c r="I31" s="115">
        <v>-44</v>
      </c>
      <c r="J31" s="116">
        <v>-6.8535825545171338</v>
      </c>
    </row>
    <row r="32" spans="1:15" s="110" customFormat="1" ht="24.95" customHeight="1" x14ac:dyDescent="0.2">
      <c r="A32" s="193"/>
      <c r="B32" s="288" t="s">
        <v>224</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2.2734992963556073</v>
      </c>
      <c r="D34" s="115">
        <v>937</v>
      </c>
      <c r="E34" s="114">
        <v>933</v>
      </c>
      <c r="F34" s="114">
        <v>955</v>
      </c>
      <c r="G34" s="114">
        <v>962</v>
      </c>
      <c r="H34" s="140">
        <v>961</v>
      </c>
      <c r="I34" s="115">
        <v>-24</v>
      </c>
      <c r="J34" s="116">
        <v>-2.497398543184183</v>
      </c>
    </row>
    <row r="35" spans="1:10" s="110" customFormat="1" ht="24.95" customHeight="1" x14ac:dyDescent="0.2">
      <c r="A35" s="292" t="s">
        <v>171</v>
      </c>
      <c r="B35" s="293" t="s">
        <v>172</v>
      </c>
      <c r="C35" s="113">
        <v>48.403455136604066</v>
      </c>
      <c r="D35" s="115">
        <v>19949</v>
      </c>
      <c r="E35" s="114">
        <v>20300</v>
      </c>
      <c r="F35" s="114">
        <v>20184</v>
      </c>
      <c r="G35" s="114">
        <v>19968</v>
      </c>
      <c r="H35" s="140">
        <v>20053</v>
      </c>
      <c r="I35" s="115">
        <v>-104</v>
      </c>
      <c r="J35" s="116">
        <v>-0.51862564204857131</v>
      </c>
    </row>
    <row r="36" spans="1:10" s="110" customFormat="1" ht="24.95" customHeight="1" x14ac:dyDescent="0.2">
      <c r="A36" s="294" t="s">
        <v>173</v>
      </c>
      <c r="B36" s="295" t="s">
        <v>174</v>
      </c>
      <c r="C36" s="125">
        <v>49.323045567040324</v>
      </c>
      <c r="D36" s="143">
        <v>20328</v>
      </c>
      <c r="E36" s="144">
        <v>20390</v>
      </c>
      <c r="F36" s="144">
        <v>20603</v>
      </c>
      <c r="G36" s="144">
        <v>20288</v>
      </c>
      <c r="H36" s="145">
        <v>20124</v>
      </c>
      <c r="I36" s="143">
        <v>204</v>
      </c>
      <c r="J36" s="146">
        <v>1.0137149672033392</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2020-09-25T13:37:49Z</dcterms:created>
  <dcterms:modified xsi:type="dcterms:W3CDTF">2020-09-28T08:13:57Z</dcterms:modified>
</cp:coreProperties>
</file>