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J75" i="24"/>
  <c r="G75" i="24"/>
  <c r="F75" i="24"/>
  <c r="E75" i="24"/>
  <c r="L74" i="24"/>
  <c r="H74" i="24" s="1"/>
  <c r="G74" i="24"/>
  <c r="F74" i="24"/>
  <c r="E74" i="24"/>
  <c r="L73" i="24"/>
  <c r="H73" i="24" s="1"/>
  <c r="J73" i="24" s="1"/>
  <c r="G73" i="24"/>
  <c r="F73" i="24"/>
  <c r="E73" i="24"/>
  <c r="L72" i="24"/>
  <c r="H72" i="24" s="1"/>
  <c r="J72" i="24" s="1"/>
  <c r="G72" i="24"/>
  <c r="F72" i="24"/>
  <c r="E72" i="24"/>
  <c r="L71" i="24"/>
  <c r="H71" i="24" s="1"/>
  <c r="J71" i="24" s="1"/>
  <c r="G71" i="24"/>
  <c r="F71" i="24"/>
  <c r="E71" i="24"/>
  <c r="L70" i="24"/>
  <c r="H70" i="24" s="1"/>
  <c r="J70" i="24" s="1"/>
  <c r="G70" i="24"/>
  <c r="F70" i="24"/>
  <c r="E70" i="24"/>
  <c r="L69" i="24"/>
  <c r="H69" i="24" s="1"/>
  <c r="J69" i="24"/>
  <c r="G69" i="24"/>
  <c r="F69" i="24"/>
  <c r="E69" i="24"/>
  <c r="L68" i="24"/>
  <c r="H68" i="24" s="1"/>
  <c r="J68" i="24"/>
  <c r="G68" i="24"/>
  <c r="F68" i="24"/>
  <c r="E68" i="24"/>
  <c r="L67" i="24"/>
  <c r="H67" i="24" s="1"/>
  <c r="J67" i="24"/>
  <c r="G67" i="24"/>
  <c r="F67" i="24"/>
  <c r="E67" i="24"/>
  <c r="L66" i="24"/>
  <c r="H66" i="24" s="1"/>
  <c r="G66" i="24"/>
  <c r="F66" i="24"/>
  <c r="E66" i="24"/>
  <c r="L65" i="24"/>
  <c r="H65" i="24" s="1"/>
  <c r="J65" i="24"/>
  <c r="G65" i="24"/>
  <c r="F65" i="24"/>
  <c r="E65" i="24"/>
  <c r="L64" i="24"/>
  <c r="H64" i="24" s="1"/>
  <c r="J64" i="24" s="1"/>
  <c r="G64" i="24"/>
  <c r="F64" i="24"/>
  <c r="E64" i="24"/>
  <c r="L63" i="24"/>
  <c r="H63" i="24" s="1"/>
  <c r="J63" i="24" s="1"/>
  <c r="G63" i="24"/>
  <c r="F63" i="24"/>
  <c r="E63" i="24"/>
  <c r="L62" i="24"/>
  <c r="H62" i="24" s="1"/>
  <c r="J62" i="24" s="1"/>
  <c r="G62" i="24"/>
  <c r="F62" i="24"/>
  <c r="E62" i="24"/>
  <c r="L61" i="24"/>
  <c r="H61" i="24" s="1"/>
  <c r="J61" i="24"/>
  <c r="G61" i="24"/>
  <c r="F61" i="24"/>
  <c r="E61" i="24"/>
  <c r="L60" i="24"/>
  <c r="H60" i="24" s="1"/>
  <c r="J60" i="24"/>
  <c r="G60" i="24"/>
  <c r="F60" i="24"/>
  <c r="E60" i="24"/>
  <c r="L59" i="24"/>
  <c r="H59" i="24" s="1"/>
  <c r="J59" i="24"/>
  <c r="G59" i="24"/>
  <c r="F59" i="24"/>
  <c r="E59" i="24"/>
  <c r="L58" i="24"/>
  <c r="H58" i="24" s="1"/>
  <c r="G58" i="24"/>
  <c r="F58" i="24"/>
  <c r="E58" i="24"/>
  <c r="L57" i="24"/>
  <c r="H57" i="24" s="1"/>
  <c r="J57" i="24"/>
  <c r="G57" i="24"/>
  <c r="F57" i="24"/>
  <c r="E57" i="24"/>
  <c r="L56" i="24"/>
  <c r="H56" i="24" s="1"/>
  <c r="J56" i="24" s="1"/>
  <c r="G56" i="24"/>
  <c r="F56" i="24"/>
  <c r="E56" i="24"/>
  <c r="L55" i="24"/>
  <c r="H55" i="24" s="1"/>
  <c r="J55" i="24" s="1"/>
  <c r="G55" i="24"/>
  <c r="F55" i="24"/>
  <c r="E55" i="24"/>
  <c r="L54" i="24"/>
  <c r="H54" i="24" s="1"/>
  <c r="J54" i="24" s="1"/>
  <c r="G54" i="24"/>
  <c r="F54" i="24"/>
  <c r="E54" i="24"/>
  <c r="L53" i="24"/>
  <c r="H53" i="24" s="1"/>
  <c r="J53" i="24"/>
  <c r="G53" i="24"/>
  <c r="F53" i="24"/>
  <c r="E53" i="24"/>
  <c r="L52" i="24"/>
  <c r="H52" i="24" s="1"/>
  <c r="J52" i="24"/>
  <c r="G52" i="24"/>
  <c r="F52" i="24"/>
  <c r="E52" i="24"/>
  <c r="L51" i="24"/>
  <c r="H51" i="24" s="1"/>
  <c r="J51" i="24"/>
  <c r="G51" i="24"/>
  <c r="F51" i="24"/>
  <c r="E51" i="24"/>
  <c r="I44" i="24"/>
  <c r="G44" i="24"/>
  <c r="C44" i="24"/>
  <c r="M44" i="24" s="1"/>
  <c r="B44" i="24"/>
  <c r="D44" i="24" s="1"/>
  <c r="M43" i="24"/>
  <c r="K43" i="24"/>
  <c r="H43" i="24"/>
  <c r="F43" i="24"/>
  <c r="E43" i="24"/>
  <c r="C43" i="24"/>
  <c r="B43" i="24"/>
  <c r="D43" i="24" s="1"/>
  <c r="I42" i="24"/>
  <c r="G42" i="24"/>
  <c r="C42" i="24"/>
  <c r="M42" i="24" s="1"/>
  <c r="B42" i="24"/>
  <c r="D42" i="24" s="1"/>
  <c r="K41" i="24"/>
  <c r="H41" i="24"/>
  <c r="F41" i="24"/>
  <c r="E41" i="24"/>
  <c r="C41" i="24"/>
  <c r="B41" i="24"/>
  <c r="D41" i="24" s="1"/>
  <c r="L40" i="24"/>
  <c r="I40" i="24"/>
  <c r="G40" i="24"/>
  <c r="C40" i="24"/>
  <c r="M40" i="24" s="1"/>
  <c r="B40" i="24"/>
  <c r="D40" i="24" s="1"/>
  <c r="M36" i="24"/>
  <c r="L36" i="24"/>
  <c r="K36" i="24"/>
  <c r="J36" i="24"/>
  <c r="I36" i="24"/>
  <c r="H36" i="24"/>
  <c r="G36" i="24"/>
  <c r="F36" i="24"/>
  <c r="E36" i="24"/>
  <c r="D36" i="24"/>
  <c r="C29" i="24"/>
  <c r="C21" i="24"/>
  <c r="K57" i="15"/>
  <c r="L57" i="15" s="1"/>
  <c r="C38" i="24"/>
  <c r="C37" i="24"/>
  <c r="C35" i="24"/>
  <c r="C34" i="24"/>
  <c r="G34" i="24" s="1"/>
  <c r="C33" i="24"/>
  <c r="C32" i="24"/>
  <c r="C31" i="24"/>
  <c r="I31" i="24" s="1"/>
  <c r="C30" i="24"/>
  <c r="C28" i="24"/>
  <c r="C27" i="24"/>
  <c r="C26" i="24"/>
  <c r="C25" i="24"/>
  <c r="C24" i="24"/>
  <c r="C23" i="24"/>
  <c r="C22" i="24"/>
  <c r="C20" i="24"/>
  <c r="C19" i="24"/>
  <c r="C18" i="24"/>
  <c r="C17" i="24"/>
  <c r="C16" i="24"/>
  <c r="C15" i="24"/>
  <c r="I15" i="24" s="1"/>
  <c r="C9" i="24"/>
  <c r="C8" i="24"/>
  <c r="M8" i="24" s="1"/>
  <c r="C7" i="24"/>
  <c r="B38" i="24"/>
  <c r="B37" i="24"/>
  <c r="B35" i="24"/>
  <c r="B34" i="24"/>
  <c r="B33" i="24"/>
  <c r="B32" i="24"/>
  <c r="B31" i="24"/>
  <c r="K31" i="24" s="1"/>
  <c r="B30" i="24"/>
  <c r="B29" i="24"/>
  <c r="B28" i="24"/>
  <c r="B27" i="24"/>
  <c r="B26" i="24"/>
  <c r="B25" i="24"/>
  <c r="B24" i="24"/>
  <c r="B23" i="24"/>
  <c r="B22" i="24"/>
  <c r="B21" i="24"/>
  <c r="B20" i="24"/>
  <c r="B19" i="24"/>
  <c r="B18" i="24"/>
  <c r="B17" i="24"/>
  <c r="B16" i="24"/>
  <c r="B15" i="24"/>
  <c r="K15" i="24" s="1"/>
  <c r="B9" i="24"/>
  <c r="B8" i="24"/>
  <c r="B7" i="24"/>
  <c r="F7" i="24" l="1"/>
  <c r="D7" i="24"/>
  <c r="J7" i="24"/>
  <c r="H7" i="24"/>
  <c r="K7" i="24"/>
  <c r="G9" i="24"/>
  <c r="M9" i="24"/>
  <c r="E9" i="24"/>
  <c r="L9" i="24"/>
  <c r="I9" i="24"/>
  <c r="I37" i="24"/>
  <c r="G37" i="24"/>
  <c r="L37" i="24"/>
  <c r="M37" i="24"/>
  <c r="E37" i="24"/>
  <c r="K24" i="24"/>
  <c r="J24" i="24"/>
  <c r="H24" i="24"/>
  <c r="F24" i="24"/>
  <c r="D24" i="24"/>
  <c r="I20" i="24"/>
  <c r="L20" i="24"/>
  <c r="E20" i="24"/>
  <c r="G20" i="24"/>
  <c r="M20" i="24"/>
  <c r="K28" i="24"/>
  <c r="J28" i="24"/>
  <c r="H28" i="24"/>
  <c r="F28" i="24"/>
  <c r="D28" i="24"/>
  <c r="F9" i="24"/>
  <c r="D9" i="24"/>
  <c r="J9" i="24"/>
  <c r="H9" i="24"/>
  <c r="K9" i="24"/>
  <c r="F19" i="24"/>
  <c r="D19" i="24"/>
  <c r="J19" i="24"/>
  <c r="H19" i="24"/>
  <c r="K19" i="24"/>
  <c r="K22" i="24"/>
  <c r="J22" i="24"/>
  <c r="H22" i="24"/>
  <c r="F22" i="24"/>
  <c r="D22" i="24"/>
  <c r="F25" i="24"/>
  <c r="D25" i="24"/>
  <c r="J25" i="24"/>
  <c r="H25" i="24"/>
  <c r="K25" i="24"/>
  <c r="F35" i="24"/>
  <c r="D35" i="24"/>
  <c r="J35" i="24"/>
  <c r="H35" i="24"/>
  <c r="K35" i="24"/>
  <c r="B45" i="24"/>
  <c r="B39" i="24"/>
  <c r="I16" i="24"/>
  <c r="L16" i="24"/>
  <c r="M16" i="24"/>
  <c r="G16" i="24"/>
  <c r="E16" i="24"/>
  <c r="I32" i="24"/>
  <c r="L32" i="24"/>
  <c r="M32" i="24"/>
  <c r="G32" i="24"/>
  <c r="E32" i="24"/>
  <c r="I41" i="24"/>
  <c r="G41" i="24"/>
  <c r="L41" i="24"/>
  <c r="M41" i="24"/>
  <c r="G23" i="24"/>
  <c r="M23" i="24"/>
  <c r="E23" i="24"/>
  <c r="L23" i="24"/>
  <c r="G21" i="24"/>
  <c r="M21" i="24"/>
  <c r="E21" i="24"/>
  <c r="L21" i="24"/>
  <c r="I21" i="24"/>
  <c r="K58" i="24"/>
  <c r="I58" i="24"/>
  <c r="J58" i="24"/>
  <c r="K63" i="24"/>
  <c r="I63" i="24"/>
  <c r="F23" i="24"/>
  <c r="D23" i="24"/>
  <c r="J23" i="24"/>
  <c r="H23" i="24"/>
  <c r="K26" i="24"/>
  <c r="J26" i="24"/>
  <c r="H26" i="24"/>
  <c r="F26" i="24"/>
  <c r="D26" i="24"/>
  <c r="F29" i="24"/>
  <c r="D29" i="24"/>
  <c r="J29" i="24"/>
  <c r="H29" i="24"/>
  <c r="K29" i="24"/>
  <c r="I23" i="24"/>
  <c r="E34" i="24"/>
  <c r="K74" i="24"/>
  <c r="I74" i="24"/>
  <c r="J74" i="24"/>
  <c r="I26" i="24"/>
  <c r="L26" i="24"/>
  <c r="M26" i="24"/>
  <c r="K8" i="24"/>
  <c r="J8" i="24"/>
  <c r="H8" i="24"/>
  <c r="F8" i="24"/>
  <c r="D8" i="24"/>
  <c r="K20" i="24"/>
  <c r="J20" i="24"/>
  <c r="H20" i="24"/>
  <c r="F20" i="24"/>
  <c r="D20" i="24"/>
  <c r="H37" i="24"/>
  <c r="F37" i="24"/>
  <c r="D37" i="24"/>
  <c r="J37" i="24"/>
  <c r="K37" i="24"/>
  <c r="G7" i="24"/>
  <c r="M7" i="24"/>
  <c r="E7" i="24"/>
  <c r="L7" i="24"/>
  <c r="I7" i="24"/>
  <c r="I8" i="24"/>
  <c r="L8" i="24"/>
  <c r="E8" i="24"/>
  <c r="G8" i="24"/>
  <c r="C14" i="24"/>
  <c r="C6" i="24"/>
  <c r="G17" i="24"/>
  <c r="M17" i="24"/>
  <c r="E17" i="24"/>
  <c r="L17" i="24"/>
  <c r="I17" i="24"/>
  <c r="G27" i="24"/>
  <c r="M27" i="24"/>
  <c r="E27" i="24"/>
  <c r="L27" i="24"/>
  <c r="I27" i="24"/>
  <c r="I30" i="24"/>
  <c r="L30" i="24"/>
  <c r="M30" i="24"/>
  <c r="G30" i="24"/>
  <c r="E30" i="24"/>
  <c r="G33" i="24"/>
  <c r="M33" i="24"/>
  <c r="E33" i="24"/>
  <c r="L33" i="24"/>
  <c r="I33" i="24"/>
  <c r="K23" i="24"/>
  <c r="K32" i="24"/>
  <c r="J32" i="24"/>
  <c r="H32" i="24"/>
  <c r="F32" i="24"/>
  <c r="D32" i="24"/>
  <c r="B14" i="24"/>
  <c r="B6" i="24"/>
  <c r="F17" i="24"/>
  <c r="D17" i="24"/>
  <c r="J17" i="24"/>
  <c r="H17" i="24"/>
  <c r="K17" i="24"/>
  <c r="F27" i="24"/>
  <c r="D27" i="24"/>
  <c r="J27" i="24"/>
  <c r="H27" i="24"/>
  <c r="K27" i="24"/>
  <c r="K30" i="24"/>
  <c r="J30" i="24"/>
  <c r="H30" i="24"/>
  <c r="F30" i="24"/>
  <c r="D30" i="24"/>
  <c r="F33" i="24"/>
  <c r="D33" i="24"/>
  <c r="J33" i="24"/>
  <c r="H33" i="24"/>
  <c r="K33" i="24"/>
  <c r="I24" i="24"/>
  <c r="L24" i="24"/>
  <c r="M24" i="24"/>
  <c r="G24" i="24"/>
  <c r="E24" i="24"/>
  <c r="E26" i="24"/>
  <c r="K55" i="24"/>
  <c r="I55" i="24"/>
  <c r="K16" i="24"/>
  <c r="J16" i="24"/>
  <c r="H16" i="24"/>
  <c r="F16" i="24"/>
  <c r="D16" i="24"/>
  <c r="G15" i="24"/>
  <c r="M15" i="24"/>
  <c r="E15" i="24"/>
  <c r="L15" i="24"/>
  <c r="I18" i="24"/>
  <c r="L18" i="24"/>
  <c r="M18" i="24"/>
  <c r="G31" i="24"/>
  <c r="M31" i="24"/>
  <c r="E31" i="24"/>
  <c r="L31" i="24"/>
  <c r="I34" i="24"/>
  <c r="L34" i="24"/>
  <c r="M34" i="24"/>
  <c r="G26" i="24"/>
  <c r="K18" i="24"/>
  <c r="J18" i="24"/>
  <c r="H18" i="24"/>
  <c r="F18" i="24"/>
  <c r="D18" i="24"/>
  <c r="F21" i="24"/>
  <c r="D21" i="24"/>
  <c r="J21" i="24"/>
  <c r="H21" i="24"/>
  <c r="K21" i="24"/>
  <c r="F31" i="24"/>
  <c r="D31" i="24"/>
  <c r="J31" i="24"/>
  <c r="H31" i="24"/>
  <c r="K34" i="24"/>
  <c r="J34" i="24"/>
  <c r="H34" i="24"/>
  <c r="F34" i="24"/>
  <c r="D34" i="24"/>
  <c r="D38" i="24"/>
  <c r="K38" i="24"/>
  <c r="J38" i="24"/>
  <c r="H38" i="24"/>
  <c r="F38" i="24"/>
  <c r="I28" i="24"/>
  <c r="L28" i="24"/>
  <c r="E28" i="24"/>
  <c r="G28" i="24"/>
  <c r="E18" i="24"/>
  <c r="M28" i="24"/>
  <c r="K66" i="24"/>
  <c r="I66" i="24"/>
  <c r="J66" i="24"/>
  <c r="K71" i="24"/>
  <c r="I71" i="24"/>
  <c r="F15" i="24"/>
  <c r="D15" i="24"/>
  <c r="J15" i="24"/>
  <c r="H15" i="24"/>
  <c r="G19" i="24"/>
  <c r="M19" i="24"/>
  <c r="E19" i="24"/>
  <c r="L19" i="24"/>
  <c r="I19" i="24"/>
  <c r="I22" i="24"/>
  <c r="L22" i="24"/>
  <c r="M22" i="24"/>
  <c r="G22" i="24"/>
  <c r="E22" i="24"/>
  <c r="G25" i="24"/>
  <c r="M25" i="24"/>
  <c r="E25" i="24"/>
  <c r="L25" i="24"/>
  <c r="I25" i="24"/>
  <c r="G35" i="24"/>
  <c r="M35" i="24"/>
  <c r="E35" i="24"/>
  <c r="L35" i="24"/>
  <c r="I35" i="24"/>
  <c r="C39" i="24"/>
  <c r="C45" i="24"/>
  <c r="G18" i="24"/>
  <c r="G29" i="24"/>
  <c r="M29" i="24"/>
  <c r="E29" i="24"/>
  <c r="L29" i="24"/>
  <c r="I29" i="24"/>
  <c r="K53" i="24"/>
  <c r="I53" i="24"/>
  <c r="K61" i="24"/>
  <c r="I61" i="24"/>
  <c r="K69" i="24"/>
  <c r="I69" i="24"/>
  <c r="K52" i="24"/>
  <c r="I52" i="24"/>
  <c r="K60" i="24"/>
  <c r="I60" i="24"/>
  <c r="K68" i="24"/>
  <c r="I68" i="24"/>
  <c r="I43" i="24"/>
  <c r="G43" i="24"/>
  <c r="L43" i="24"/>
  <c r="K57" i="24"/>
  <c r="I57" i="24"/>
  <c r="K65" i="24"/>
  <c r="I65" i="24"/>
  <c r="K73" i="24"/>
  <c r="I73" i="24"/>
  <c r="M38" i="24"/>
  <c r="E38" i="24"/>
  <c r="L38" i="24"/>
  <c r="G38" i="24"/>
  <c r="K54" i="24"/>
  <c r="I54" i="24"/>
  <c r="K62" i="24"/>
  <c r="I62" i="24"/>
  <c r="K70" i="24"/>
  <c r="I70" i="24"/>
  <c r="J77" i="24"/>
  <c r="I38" i="24"/>
  <c r="K51" i="24"/>
  <c r="I51" i="24"/>
  <c r="K59" i="24"/>
  <c r="I59" i="24"/>
  <c r="K67" i="24"/>
  <c r="I67" i="24"/>
  <c r="K75" i="24"/>
  <c r="K77" i="24" s="1"/>
  <c r="I75" i="24"/>
  <c r="K56" i="24"/>
  <c r="I56" i="24"/>
  <c r="K64" i="24"/>
  <c r="I64" i="24"/>
  <c r="K72" i="24"/>
  <c r="I72" i="24"/>
  <c r="F40" i="24"/>
  <c r="J41" i="24"/>
  <c r="F42" i="24"/>
  <c r="J43" i="24"/>
  <c r="F44" i="24"/>
  <c r="H40" i="24"/>
  <c r="H42" i="24"/>
  <c r="H44" i="24"/>
  <c r="J40" i="24"/>
  <c r="J42" i="24"/>
  <c r="J44" i="24"/>
  <c r="K40" i="24"/>
  <c r="K42" i="24"/>
  <c r="K44" i="24"/>
  <c r="L42" i="24"/>
  <c r="L44" i="24"/>
  <c r="E40" i="24"/>
  <c r="E42" i="24"/>
  <c r="E44" i="24"/>
  <c r="K14" i="24" l="1"/>
  <c r="J14" i="24"/>
  <c r="H14" i="24"/>
  <c r="F14" i="24"/>
  <c r="D14" i="24"/>
  <c r="H45" i="24"/>
  <c r="F45" i="24"/>
  <c r="D45" i="24"/>
  <c r="J45" i="24"/>
  <c r="K45" i="24"/>
  <c r="I45" i="24"/>
  <c r="G45" i="24"/>
  <c r="L45" i="24"/>
  <c r="E45" i="24"/>
  <c r="M45" i="24"/>
  <c r="I77" i="24"/>
  <c r="I39" i="24"/>
  <c r="G39" i="24"/>
  <c r="L39" i="24"/>
  <c r="E39" i="24"/>
  <c r="M39" i="24"/>
  <c r="I6" i="24"/>
  <c r="L6" i="24"/>
  <c r="M6" i="24"/>
  <c r="G6" i="24"/>
  <c r="E6" i="24"/>
  <c r="K79" i="24"/>
  <c r="I14" i="24"/>
  <c r="L14" i="24"/>
  <c r="M14" i="24"/>
  <c r="G14" i="24"/>
  <c r="E14" i="24"/>
  <c r="J79" i="24"/>
  <c r="J78" i="24"/>
  <c r="K6" i="24"/>
  <c r="J6" i="24"/>
  <c r="H6" i="24"/>
  <c r="F6" i="24"/>
  <c r="D6" i="24"/>
  <c r="H39" i="24"/>
  <c r="F39" i="24"/>
  <c r="D39" i="24"/>
  <c r="J39" i="24"/>
  <c r="K39" i="24"/>
  <c r="I78" i="24" l="1"/>
  <c r="I79" i="24"/>
  <c r="K78" i="24"/>
  <c r="I83" i="24" l="1"/>
  <c r="I82" i="24"/>
  <c r="I81" i="24"/>
</calcChain>
</file>

<file path=xl/sharedStrings.xml><?xml version="1.0" encoding="utf-8"?>
<sst xmlns="http://schemas.openxmlformats.org/spreadsheetml/2006/main" count="1709" uniqueCount="521">
  <si>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</si>
  <si>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</si>
  <si>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</si>
  <si>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</si>
  <si>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</si>
  <si>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</si>
  <si>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</si>
  <si>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</si>
  <si>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</si>
  <si>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</si>
  <si>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</si>
  <si>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</si>
  <si>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</si>
  <si>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Gotha (16067)</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</si>
  <si>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</si>
  <si>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</si>
  <si>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</si>
  <si>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</si>
  <si>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</si>
  <si>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</si>
  <si>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</si>
  <si>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</si>
  <si>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</si>
  <si>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</si>
  <si>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</si>
  <si>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</si>
  <si>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</si>
  <si>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</si>
  <si>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Ost</t>
  </si>
  <si>
    <t>Storkower Straße 120</t>
  </si>
  <si>
    <t>10407 Berlin</t>
  </si>
  <si>
    <t>E-Mail:</t>
  </si>
  <si>
    <t>Statistik-Service-Ost@arbeitsagentur.de</t>
  </si>
  <si>
    <t>Hotline:</t>
  </si>
  <si>
    <t>030/555599-7373</t>
  </si>
  <si>
    <t>Fax:</t>
  </si>
  <si>
    <t>030/555599-7375</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</si>
  <si>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</si>
  <si>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</si>
  <si>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</si>
  <si>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</si>
  <si>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</si>
  <si>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</si>
  <si>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</si>
  <si>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</si>
  <si>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</si>
  <si>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</si>
  <si>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</si>
  <si>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</si>
  <si>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</si>
  <si>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</si>
  <si>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</si>
  <si>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</si>
  <si>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</si>
  <si>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</si>
  <si>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</si>
  <si>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</si>
  <si>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</si>
  <si>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</si>
  <si>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</si>
  <si>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</si>
  <si>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</si>
  <si>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</si>
  <si>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</si>
  <si>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</si>
  <si>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</si>
  <si>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</si>
  <si>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</si>
  <si>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</si>
  <si>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</si>
  <si>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</si>
  <si>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</si>
  <si>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</si>
  <si>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</si>
  <si>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</si>
  <si>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</si>
  <si>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</si>
  <si>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</si>
  <si>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</si>
  <si>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</si>
  <si>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</si>
  <si>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</si>
  <si>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</si>
  <si>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</si>
  <si>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</si>
  <si>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</si>
  <si>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</si>
  <si>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</si>
  <si>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</si>
  <si>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</si>
  <si>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</si>
  <si>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</si>
  <si>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Gotha (16067);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</si>
  <si>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</si>
  <si>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</si>
  <si>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</si>
  <si>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</si>
  <si>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</si>
  <si>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</si>
  <si>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</si>
  <si>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</si>
  <si>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</si>
  <si>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</si>
  <si>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</si>
  <si>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</si>
  <si>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</si>
  <si>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</si>
  <si>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</si>
  <si>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</si>
  <si>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</si>
  <si>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</si>
  <si>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</si>
  <si>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</si>
  <si>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</si>
  <si>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</si>
  <si>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</si>
  <si>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</si>
  <si>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</si>
  <si>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</si>
  <si>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</si>
  <si>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</si>
  <si>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</si>
  <si>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</si>
  <si>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</si>
  <si>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</si>
  <si>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</si>
  <si>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</si>
  <si>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</si>
  <si>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</si>
  <si>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Bundesland Thüringen</t>
  </si>
  <si>
    <t>Ostdeutschland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</si>
  <si>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</si>
  <si>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</si>
  <si>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</si>
  <si>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</si>
  <si>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</si>
  <si>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</si>
  <si>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</si>
  <si>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</si>
  <si>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</si>
  <si>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</si>
  <si>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</si>
  <si>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</si>
  <si>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</si>
  <si>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</si>
  <si>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</si>
  <si>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</si>
  <si>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</si>
  <si>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</si>
  <si>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</si>
  <si>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</si>
  <si>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</si>
  <si>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</si>
  <si>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</si>
  <si>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</si>
  <si>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</si>
  <si>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</si>
  <si>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</si>
  <si>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</si>
  <si>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</si>
  <si>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</si>
  <si>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</si>
  <si>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</si>
  <si>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</si>
  <si>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</si>
  <si>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</si>
  <si>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</si>
  <si>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</si>
  <si>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</si>
  <si>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</si>
  <si>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</si>
  <si>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</si>
  <si>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</si>
  <si>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</si>
  <si>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</si>
  <si>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</si>
  <si>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</si>
  <si>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</si>
  <si>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</si>
  <si>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</si>
  <si>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</si>
  <si>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</si>
  <si>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</si>
  <si>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Gotha (16067)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</si>
  <si>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</si>
  <si>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</si>
  <si>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</si>
  <si>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</si>
  <si>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</si>
  <si>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</si>
  <si>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</si>
  <si>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</si>
  <si>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</si>
  <si>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</si>
  <si>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</si>
  <si>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</si>
  <si>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</si>
  <si>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</si>
  <si>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</si>
  <si>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</si>
  <si>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</si>
  <si>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</si>
  <si>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</si>
  <si>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</si>
  <si>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</si>
  <si>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</si>
  <si>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</si>
  <si>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</si>
  <si>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</si>
  <si>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</si>
  <si>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</si>
  <si>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</si>
  <si>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</si>
  <si>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</si>
  <si>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</si>
  <si>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</si>
  <si>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</si>
  <si>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</si>
  <si>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</si>
  <si>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</si>
  <si>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</si>
  <si>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</si>
  <si>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</si>
  <si>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</si>
  <si>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</si>
  <si>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</si>
  <si>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</si>
  <si>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</si>
  <si>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</si>
  <si>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</si>
  <si>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</si>
  <si>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</si>
  <si>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</si>
  <si>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</si>
  <si>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</si>
  <si>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</si>
  <si>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</si>
  <si>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</si>
  <si>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</si>
  <si>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</si>
  <si>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</si>
  <si>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</si>
  <si>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</si>
  <si>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</si>
  <si>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</si>
  <si>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</si>
  <si>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</si>
  <si>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</si>
  <si>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</si>
  <si>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</si>
  <si>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</si>
  <si>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</si>
  <si>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</si>
  <si>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</si>
  <si>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</si>
  <si>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</si>
  <si>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</si>
  <si>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</si>
  <si>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</si>
  <si>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</si>
  <si>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</si>
  <si>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</si>
  <si>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</si>
  <si>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</si>
  <si>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</si>
  <si>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</si>
  <si>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</si>
  <si>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</si>
  <si>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</si>
  <si>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</si>
  <si>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</si>
  <si>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</si>
  <si>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</si>
  <si>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</si>
  <si>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</si>
  <si>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</si>
  <si>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</si>
  <si>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</si>
  <si>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</si>
  <si>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</si>
  <si>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</si>
  <si>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</si>
  <si>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</si>
  <si>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</si>
  <si>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</si>
  <si>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</si>
  <si>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</si>
  <si>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</si>
  <si>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</si>
  <si>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</si>
  <si>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</si>
  <si>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</si>
  <si>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</si>
  <si>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</si>
  <si>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</si>
  <si>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</si>
  <si>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</si>
  <si>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</si>
  <si>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</si>
  <si>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</si>
  <si>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</si>
  <si>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</si>
  <si>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</si>
  <si>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</si>
  <si>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</si>
  <si>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</si>
  <si>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</si>
  <si>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</si>
  <si>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</si>
  <si>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</si>
  <si>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</si>
  <si>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</si>
  <si>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</si>
  <si>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</si>
  <si>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</si>
  <si>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</si>
  <si>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</si>
  <si>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</si>
  <si>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</si>
  <si>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</si>
  <si>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</si>
  <si>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</si>
  <si>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</si>
  <si>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</si>
  <si>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</si>
  <si>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</si>
  <si>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</si>
  <si>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</si>
  <si>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</si>
  <si>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</si>
  <si>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</si>
  <si>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</si>
  <si>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</si>
  <si>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</si>
  <si>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</si>
  <si>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</si>
  <si>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</si>
  <si>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</si>
  <si>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</si>
  <si>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</si>
  <si>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</si>
  <si>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</si>
  <si>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</si>
  <si>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</si>
  <si>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</si>
  <si>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</si>
  <si>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</si>
  <si>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</si>
  <si>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</si>
  <si>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</si>
  <si>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</si>
  <si>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</si>
  <si>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</si>
  <si>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</si>
  <si>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</si>
  <si>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</si>
  <si>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</si>
  <si>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</si>
  <si>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</si>
  <si>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</si>
  <si>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</si>
  <si>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</si>
  <si>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</si>
  <si>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</si>
  <si>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</si>
  <si>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</si>
  <si>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</si>
  <si>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</si>
  <si>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</si>
  <si>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</si>
  <si>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</si>
  <si>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</si>
  <si>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</si>
  <si>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Gotha (16067);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</si>
  <si>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</si>
  <si>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</si>
  <si>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</si>
  <si>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</si>
  <si>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</si>
  <si>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</si>
  <si>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</si>
  <si>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</si>
  <si>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</si>
  <si>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</si>
  <si>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</si>
  <si>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</si>
  <si>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</si>
  <si>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</si>
  <si>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</si>
  <si>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</si>
  <si>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</si>
  <si>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</si>
  <si>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</si>
  <si>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</si>
  <si>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</si>
  <si>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</si>
  <si>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</si>
  <si>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</si>
  <si>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</si>
  <si>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</si>
  <si>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</si>
  <si>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</si>
  <si>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</si>
  <si>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</si>
  <si>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</si>
  <si>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</si>
  <si>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</si>
  <si>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</si>
  <si>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</si>
  <si>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</si>
  <si>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</si>
  <si>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</si>
  <si>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</si>
  <si>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</si>
  <si>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</si>
  <si>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</si>
  <si>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</si>
  <si>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</si>
  <si>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</si>
  <si>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</si>
  <si>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</si>
  <si>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</si>
  <si>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</si>
  <si>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</si>
  <si>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</si>
  <si>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</si>
  <si>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</si>
  <si>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</si>
  <si>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</si>
  <si>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</si>
  <si>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</si>
  <si>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</si>
  <si>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</si>
  <si>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</si>
  <si>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</si>
  <si>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</si>
  <si>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</si>
  <si>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</si>
  <si>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</si>
  <si>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</si>
  <si>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</si>
  <si>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</si>
  <si>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</si>
  <si>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</si>
  <si>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</si>
  <si>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</si>
  <si>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</si>
  <si>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</si>
  <si>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</si>
  <si>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</si>
  <si>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</si>
  <si>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</si>
  <si>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</si>
  <si>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</si>
  <si>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</si>
  <si>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</si>
  <si>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</si>
  <si>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</si>
  <si>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</si>
  <si>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</si>
  <si>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</si>
  <si>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</si>
  <si>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</si>
  <si>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</si>
  <si>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</si>
  <si>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</si>
  <si>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</si>
  <si>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</si>
  <si>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</si>
  <si>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</si>
  <si>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</si>
  <si>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</si>
  <si>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</si>
  <si>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</si>
  <si>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</si>
  <si>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</si>
  <si>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</si>
  <si>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</si>
  <si>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</si>
  <si>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</si>
  <si>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</si>
  <si>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</si>
  <si>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</si>
  <si>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</si>
  <si>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</si>
  <si>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</si>
  <si>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</si>
  <si>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</si>
  <si>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</si>
  <si>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</si>
  <si>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</si>
  <si>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</si>
  <si>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</si>
  <si>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</si>
  <si>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</si>
  <si>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</si>
  <si>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</si>
  <si>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</si>
  <si>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</si>
  <si>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</si>
  <si>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</si>
  <si>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</si>
  <si>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</si>
  <si>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</si>
  <si>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</si>
  <si>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</si>
  <si>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</si>
  <si>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</si>
  <si>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</si>
  <si>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</si>
  <si>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</si>
  <si>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</si>
  <si>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</si>
  <si>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</si>
  <si>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t>0,0</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</si>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</sst>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1">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164" fontId="16" fillId="0" borderId="0" xfId="12" applyNumberFormat="1" applyFont="1" applyFill="1" applyBorder="1" applyAlignment="1">
      <alignment horizontal="left"/>
    </xf>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9" fillId="0" borderId="0" xfId="4" applyFont="1" applyFill="1" applyBorder="1" applyAlignment="1">
      <alignment horizontal="left" wrapText="1"/>
    </xf>
    <xf numFmtId="0" fontId="3" fillId="0" borderId="0" xfId="3"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3" applyFont="1" applyFill="1" applyBorder="1" applyAlignment="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5" fillId="0" borderId="0" xfId="5" applyFont="1" applyFill="1" applyBorder="1" applyAlignment="1">
      <alignment horizontal="left"/>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3" fillId="0" borderId="0" xfId="4" applyFont="1" applyBorder="1" applyAlignment="1">
      <alignment horizontal="left"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64" fontId="16" fillId="0" borderId="6" xfId="4" applyNumberFormat="1" applyFont="1" applyBorder="1" applyAlignment="1">
      <alignment horizontal="center" vertical="top"/>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49" fontId="16" fillId="0" borderId="0" xfId="9" applyNumberFormat="1" applyFont="1" applyFill="1" applyBorder="1" applyAlignment="1"/>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7" fillId="0" borderId="0" xfId="4" applyFont="1" applyAlignment="1">
      <alignment wrapText="1"/>
    </xf>
    <xf numFmtId="0" fontId="34" fillId="0" borderId="0" xfId="6" applyFont="1" applyAlignment="1" applyProtection="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9" xfId="4" applyFont="1" applyBorder="1" applyAlignment="1">
      <alignment horizontal="center" vertical="center"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0" fontId="3" fillId="0" borderId="0" xfId="4" applyNumberFormat="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15" fillId="0" borderId="0" xfId="21" applyFill="1" applyAlignment="1" applyProtection="1"/>
    <xf numFmtId="0" fontId="15" fillId="0" borderId="0" xfId="21" applyFill="1" applyAlignment="1" applyProtection="1">
      <alignment horizontal="left"/>
    </xf>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xf numFmtId="0" fontId="15" fillId="0" borderId="0" xfId="21" applyAlignment="1" applyProtection="1">
      <alignment horizontal="left" wrapText="1" indent="2"/>
    </xf>
    <xf numFmtId="0" fontId="3" fillId="0" borderId="0" xfId="4" applyFont="1" applyAlignment="1">
      <alignment horizontal="left" wrapText="1"/>
    </xf>
    <xf numFmtId="0" fontId="3" fillId="0" borderId="0" xfId="4"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{B6E9A5C6-41A9-44F9-BD69-42AC07DF88E6}</c15:txfldGUID>
                      <c15:f>Daten_Diagramme!$D$6</c15:f>
                      <c15:dlblFieldTableCache>
                        <c:ptCount val="1"/>
                        <c:pt idx="0">
                          <c:v>-0.8</c:v>
                        </c:pt>
                      </c15:dlblFieldTableCache>
                    </c15:dlblFTEntry>
                  </c15:dlblFieldTable>
                  <c15:showDataLabelsRange val="0"/>
                </c:ext>
                <c:ext xmlns:c16="http://schemas.microsoft.com/office/drawing/2014/chart" uri="{C3380CC4-5D6E-409C-BE32-E72D297353CC}">
                  <c16:uniqueId val="{00000000-AE53-4100-B812-607CE586804D}"/>
                </c:ext>
              </c:extLst>
            </c:dLbl>
            <c:dLbl>
              <c:idx val="1"/>
              <c:tx>
                <c:strRef>
                  <c:f>Daten_Diagramme!$D$7</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{AB80475D-3899-421F-B495-07D2CC347FD7}</c15:txfldGUID>
                      <c15:f>Daten_Diagramme!$D$7</c15:f>
                      <c15:dlblFieldTableCache>
                        <c:ptCount val="1"/>
                        <c:pt idx="0">
                          <c:v>-0.5</c:v>
                        </c:pt>
                      </c15:dlblFieldTableCache>
                    </c15:dlblFTEntry>
                  </c15:dlblFieldTable>
                  <c15:showDataLabelsRange val="0"/>
                </c:ext>
                <c:ext xmlns:c16="http://schemas.microsoft.com/office/drawing/2014/chart" uri="{C3380CC4-5D6E-409C-BE32-E72D297353CC}">
                  <c16:uniqueId val="{00000001-AE53-4100-B812-607CE586804D}"/>
                </c:ext>
              </c:extLst>
            </c:dLbl>
            <c:dLbl>
              <c:idx val="2"/>
              <c:tx>
                <c:strRef>
                  <c:f>Daten_Diagramme!$D$8</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{0E1E22C9-506C-4A3C-B356-D57381F948CA}</c15:txfldGUID>
                      <c15:f>Daten_Diagramme!$D$8</c15:f>
                      <c15:dlblFieldTableCache>
                        <c:ptCount val="1"/>
                        <c:pt idx="0">
                          <c:v>1.0</c:v>
                        </c:pt>
                      </c15:dlblFieldTableCache>
                    </c15:dlblFTEntry>
                  </c15:dlblFieldTable>
                  <c15:showDataLabelsRange val="0"/>
                </c:ext>
                <c:ext xmlns:c16="http://schemas.microsoft.com/office/drawing/2014/chart" uri="{C3380CC4-5D6E-409C-BE32-E72D297353CC}">
                  <c16:uniqueId val="{00000002-AE53-4100-B812-607CE586804D}"/>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{46F6AFC0-66B8-4BE4-B9A9-7A9C7E67F102}</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AE53-4100-B812-607CE586804D}"/>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-0.7551496461471553</c:v>
                </c:pt>
                <c:pt idx="1">
                  <c:v>-0.4752160751981519</c:v>
                </c:pt>
                <c:pt idx="2">
                  <c:v>0.95490282911153723</c:v>
                </c:pt>
                <c:pt idx="3">
                  <c:v>1.0875687030768</c:v>
                </c:pt>
              </c:numCache>
            </c:numRef>
          </c:val>
          <c:extLst>
            <c:ext xmlns:c16="http://schemas.microsoft.com/office/drawing/2014/chart" uri="{C3380CC4-5D6E-409C-BE32-E72D297353CC}">
              <c16:uniqueId val="{00000004-AE53-4100-B812-607CE586804D}"/>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{45413BDE-13B6-4E2E-AA9E-0EB50B7C16D8}</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AE53-4100-B812-607CE586804D}"/>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{BC73F22B-A47A-4392-8287-88CCE16917EB}</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AE53-4100-B812-607CE586804D}"/>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{E40E57DF-BE08-4D4C-976F-EDD918C6767E}</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AE53-4100-B812-607CE586804D}"/>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{E3B20398-6D35-44EE-8DF5-F3AF768923C7}</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AE53-4100-B812-607CE586804D}"/>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AE53-4100-B812-607CE586804D}"/>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AE53-4100-B812-607CE586804D}"/>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-6.3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{36FD2F36-482C-44F2-80AC-18C64F4624C1}</c15:txfldGUID>
                      <c15:f>Daten_Diagramme!$E$6</c15:f>
                      <c15:dlblFieldTableCache>
                        <c:ptCount val="1"/>
                        <c:pt idx="0">
                          <c:v>-6.3</c:v>
                        </c:pt>
                      </c15:dlblFieldTableCache>
                    </c15:dlblFTEntry>
                  </c15:dlblFieldTable>
                  <c15:showDataLabelsRange val="0"/>
                </c:ext>
                <c:ext xmlns:c16="http://schemas.microsoft.com/office/drawing/2014/chart" uri="{C3380CC4-5D6E-409C-BE32-E72D297353CC}">
                  <c16:uniqueId val="{00000000-9288-4003-A60C-929857357146}"/>
                </c:ext>
              </c:extLst>
            </c:dLbl>
            <c:dLbl>
              <c:idx val="1"/>
              <c:tx>
                <c:strRef>
                  <c:f>Daten_Diagramme!$E$7</c:f>
                  <c:strCache>
                    <c:ptCount val="1"/>
                    <c:pt idx="0">
                      <c:v>-3.4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{69DE9E16-9871-45BE-BB94-3108272A423F}</c15:txfldGUID>
                      <c15:f>Daten_Diagramme!$E$7</c15:f>
                      <c15:dlblFieldTableCache>
                        <c:ptCount val="1"/>
                        <c:pt idx="0">
                          <c:v>-3.4</c:v>
                        </c:pt>
                      </c15:dlblFieldTableCache>
                    </c15:dlblFTEntry>
                  </c15:dlblFieldTable>
                  <c15:showDataLabelsRange val="0"/>
                </c:ext>
                <c:ext xmlns:c16="http://schemas.microsoft.com/office/drawing/2014/chart" uri="{C3380CC4-5D6E-409C-BE32-E72D297353CC}">
                  <c16:uniqueId val="{00000001-9288-4003-A60C-929857357146}"/>
                </c:ext>
              </c:extLst>
            </c:dLbl>
            <c:dLbl>
              <c:idx val="2"/>
              <c:tx>
                <c:strRef>
                  <c:f>Daten_Diagramme!$E$8</c:f>
                  <c:strCache>
                    <c:ptCount val="1"/>
                    <c:pt idx="0">
                      <c:v>-3.6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{C461A9A2-39F7-4F0E-8A9D-E84F7DEB9D5F}</c15:txfldGUID>
                      <c15:f>Daten_Diagramme!$E$8</c15:f>
                      <c15:dlblFieldTableCache>
                        <c:ptCount val="1"/>
                        <c:pt idx="0">
                          <c:v>-3.6</c:v>
                        </c:pt>
                      </c15:dlblFieldTableCache>
                    </c15:dlblFTEntry>
                  </c15:dlblFieldTable>
                  <c15:showDataLabelsRange val="0"/>
                </c:ext>
                <c:ext xmlns:c16="http://schemas.microsoft.com/office/drawing/2014/chart" uri="{C3380CC4-5D6E-409C-BE32-E72D297353CC}">
                  <c16:uniqueId val="{00000002-9288-4003-A60C-929857357146}"/>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{10C9B4FA-38CE-4D43-9480-0E4A6DC4F3F7}</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9288-4003-A60C-929857357146}"/>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-6.2678921199337054</c:v>
                </c:pt>
                <c:pt idx="1">
                  <c:v>-3.3695878434637803</c:v>
                </c:pt>
                <c:pt idx="2">
                  <c:v>-3.6279896103654186</c:v>
                </c:pt>
                <c:pt idx="3">
                  <c:v>-2.8655893304673015</c:v>
                </c:pt>
              </c:numCache>
            </c:numRef>
          </c:val>
          <c:extLst>
            <c:ext xmlns:c16="http://schemas.microsoft.com/office/drawing/2014/chart" uri="{C3380CC4-5D6E-409C-BE32-E72D297353CC}">
              <c16:uniqueId val="{00000004-9288-4003-A60C-929857357146}"/>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{2D976DF3-DEDF-44FF-9120-36ED6B1629F8}</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9288-4003-A60C-929857357146}"/>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{478D101B-250B-4417-97B9-0DDB468BFD1D}</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9288-4003-A60C-929857357146}"/>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{72B5E7E8-0F8F-4EFA-ACBE-36E80B213976}</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9288-4003-A60C-929857357146}"/>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{2058C994-E062-4CA4-869F-AF57335E54FA}</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9288-4003-A60C-929857357146}"/>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9288-4003-A60C-929857357146}"/>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9288-4003-A60C-929857357146}"/>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{597A447E-80E7-4D02-80F1-FB72BF0DBAC9}</c15:txfldGUID>
                      <c15:f>Daten_Diagramme!$D$14</c15:f>
                      <c15:dlblFieldTableCache>
                        <c:ptCount val="1"/>
                        <c:pt idx="0">
                          <c:v>-0.8</c:v>
                        </c:pt>
                      </c15:dlblFieldTableCache>
                    </c15:dlblFTEntry>
                  </c15:dlblFieldTable>
                  <c15:showDataLabelsRange val="0"/>
                </c:ext>
                <c:ext xmlns:c16="http://schemas.microsoft.com/office/drawing/2014/chart" uri="{C3380CC4-5D6E-409C-BE32-E72D297353CC}">
                  <c16:uniqueId val="{00000000-E1B7-4BC5-974D-9F98AECE0DA6}"/>
                </c:ext>
              </c:extLst>
            </c:dLbl>
            <c:dLbl>
              <c:idx val="1"/>
              <c:tx>
                <c:strRef>
                  <c:f>Daten_Diagramme!$D$15</c:f>
                  <c:strCache>
                    <c:ptCount val="1"/>
                    <c:pt idx="0">
                      <c:v>-3.8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{066B733C-18C3-4DFE-B4F2-950C334FFC07}</c15:txfldGUID>
                      <c15:f>Daten_Diagramme!$D$15</c15:f>
                      <c15:dlblFieldTableCache>
                        <c:ptCount val="1"/>
                        <c:pt idx="0">
                          <c:v>-3.8</c:v>
                        </c:pt>
                      </c15:dlblFieldTableCache>
                    </c15:dlblFTEntry>
                  </c15:dlblFieldTable>
                  <c15:showDataLabelsRange val="0"/>
                </c:ext>
                <c:ext xmlns:c16="http://schemas.microsoft.com/office/drawing/2014/chart" uri="{C3380CC4-5D6E-409C-BE32-E72D297353CC}">
                  <c16:uniqueId val="{00000001-E1B7-4BC5-974D-9F98AECE0DA6}"/>
                </c:ext>
              </c:extLst>
            </c:dLbl>
            <c:dLbl>
              <c:idx val="2"/>
              <c:tx>
                <c:strRef>
                  <c:f>Daten_Diagramme!$D$16</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{5CD4CF77-82E2-41BB-ABF1-CC41D5497049}</c15:txfldGUID>
                      <c15:f>Daten_Diagramme!$D$16</c15:f>
                      <c15:dlblFieldTableCache>
                        <c:ptCount val="1"/>
                        <c:pt idx="0">
                          <c:v>2.6</c:v>
                        </c:pt>
                      </c15:dlblFieldTableCache>
                    </c15:dlblFTEntry>
                  </c15:dlblFieldTable>
                  <c15:showDataLabelsRange val="0"/>
                </c:ext>
                <c:ext xmlns:c16="http://schemas.microsoft.com/office/drawing/2014/chart" uri="{C3380CC4-5D6E-409C-BE32-E72D297353CC}">
                  <c16:uniqueId val="{00000002-E1B7-4BC5-974D-9F98AECE0DA6}"/>
                </c:ext>
              </c:extLst>
            </c:dLbl>
            <c:dLbl>
              <c:idx val="3"/>
              <c:tx>
                <c:strRef>
                  <c:f>Daten_Diagramme!$D$17</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{E7D980C4-8372-4841-8F7C-D533EA59EC4C}</c15:txfldGUID>
                      <c15:f>Daten_Diagramme!$D$17</c15:f>
                      <c15:dlblFieldTableCache>
                        <c:ptCount val="1"/>
                        <c:pt idx="0">
                          <c:v>-1.0</c:v>
                        </c:pt>
                      </c15:dlblFieldTableCache>
                    </c15:dlblFTEntry>
                  </c15:dlblFieldTable>
                  <c15:showDataLabelsRange val="0"/>
                </c:ext>
                <c:ext xmlns:c16="http://schemas.microsoft.com/office/drawing/2014/chart" uri="{C3380CC4-5D6E-409C-BE32-E72D297353CC}">
                  <c16:uniqueId val="{00000003-E1B7-4BC5-974D-9F98AECE0DA6}"/>
                </c:ext>
              </c:extLst>
            </c:dLbl>
            <c:dLbl>
              <c:idx val="4"/>
              <c:tx>
                <c:strRef>
                  <c:f>Daten_Diagramme!$D$18</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{81D56F02-63C6-4118-AD80-13D2B01990A4}</c15:txfldGUID>
                      <c15:f>Daten_Diagramme!$D$18</c15:f>
                      <c15:dlblFieldTableCache>
                        <c:ptCount val="1"/>
                        <c:pt idx="0">
                          <c:v>2.9</c:v>
                        </c:pt>
                      </c15:dlblFieldTableCache>
                    </c15:dlblFTEntry>
                  </c15:dlblFieldTable>
                  <c15:showDataLabelsRange val="0"/>
                </c:ext>
                <c:ext xmlns:c16="http://schemas.microsoft.com/office/drawing/2014/chart" uri="{C3380CC4-5D6E-409C-BE32-E72D297353CC}">
                  <c16:uniqueId val="{00000004-E1B7-4BC5-974D-9F98AECE0DA6}"/>
                </c:ext>
              </c:extLst>
            </c:dLbl>
            <c:dLbl>
              <c:idx val="5"/>
              <c:tx>
                <c:strRef>
                  <c:f>Daten_Diagramme!$D$19</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{84261969-147D-4157-84FA-A431719C4E04}</c15:txfldGUID>
                      <c15:f>Daten_Diagramme!$D$19</c15:f>
                      <c15:dlblFieldTableCache>
                        <c:ptCount val="1"/>
                        <c:pt idx="0">
                          <c:v>-1.0</c:v>
                        </c:pt>
                      </c15:dlblFieldTableCache>
                    </c15:dlblFTEntry>
                  </c15:dlblFieldTable>
                  <c15:showDataLabelsRange val="0"/>
                </c:ext>
                <c:ext xmlns:c16="http://schemas.microsoft.com/office/drawing/2014/chart" uri="{C3380CC4-5D6E-409C-BE32-E72D297353CC}">
                  <c16:uniqueId val="{00000005-E1B7-4BC5-974D-9F98AECE0DA6}"/>
                </c:ext>
              </c:extLst>
            </c:dLbl>
            <c:dLbl>
              <c:idx val="6"/>
              <c:tx>
                <c:strRef>
                  <c:f>Daten_Diagramme!$D$20</c:f>
                  <c:strCache>
                    <c:ptCount val="1"/>
                    <c:pt idx="0">
                      <c:v>-4.0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{8263091A-D61D-4975-B145-22AE36062B54}</c15:txfldGUID>
                      <c15:f>Daten_Diagramme!$D$20</c15:f>
                      <c15:dlblFieldTableCache>
                        <c:ptCount val="1"/>
                        <c:pt idx="0">
                          <c:v>-4.0</c:v>
                        </c:pt>
                      </c15:dlblFieldTableCache>
                    </c15:dlblFTEntry>
                  </c15:dlblFieldTable>
                  <c15:showDataLabelsRange val="0"/>
                </c:ext>
                <c:ext xmlns:c16="http://schemas.microsoft.com/office/drawing/2014/chart" uri="{C3380CC4-5D6E-409C-BE32-E72D297353CC}">
                  <c16:uniqueId val="{00000006-E1B7-4BC5-974D-9F98AECE0DA6}"/>
                </c:ext>
              </c:extLst>
            </c:dLbl>
            <c:dLbl>
              <c:idx val="7"/>
              <c:tx>
                <c:strRef>
                  <c:f>Daten_Diagramme!$D$21</c:f>
                  <c:strCache>
                    <c:ptCount val="1"/>
                    <c:pt idx="0">
                      <c:v>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{16F1CD06-E916-47B4-A530-36D577D0D492}</c15:txfldGUID>
                      <c15:f>Daten_Diagramme!$D$21</c15:f>
                      <c15:dlblFieldTableCache>
                        <c:ptCount val="1"/>
                        <c:pt idx="0">
                          <c:v>0.6</c:v>
                        </c:pt>
                      </c15:dlblFieldTableCache>
                    </c15:dlblFTEntry>
                  </c15:dlblFieldTable>
                  <c15:showDataLabelsRange val="0"/>
                </c:ext>
                <c:ext xmlns:c16="http://schemas.microsoft.com/office/drawing/2014/chart" uri="{C3380CC4-5D6E-409C-BE32-E72D297353CC}">
                  <c16:uniqueId val="{00000007-E1B7-4BC5-974D-9F98AECE0DA6}"/>
                </c:ext>
              </c:extLst>
            </c:dLbl>
            <c:dLbl>
              <c:idx val="8"/>
              <c:tx>
                <c:strRef>
                  <c:f>Daten_Diagramme!$D$22</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{9441179B-E757-4D50-A474-017DFB7138FD}</c15:txfldGUID>
                      <c15:f>Daten_Diagramme!$D$22</c15:f>
                      <c15:dlblFieldTableCache>
                        <c:ptCount val="1"/>
                        <c:pt idx="0">
                          <c:v>1.3</c:v>
                        </c:pt>
                      </c15:dlblFieldTableCache>
                    </c15:dlblFTEntry>
                  </c15:dlblFieldTable>
                  <c15:showDataLabelsRange val="0"/>
                </c:ext>
                <c:ext xmlns:c16="http://schemas.microsoft.com/office/drawing/2014/chart" uri="{C3380CC4-5D6E-409C-BE32-E72D297353CC}">
                  <c16:uniqueId val="{00000008-E1B7-4BC5-974D-9F98AECE0DA6}"/>
                </c:ext>
              </c:extLst>
            </c:dLbl>
            <c:dLbl>
              <c:idx val="9"/>
              <c:tx>
                <c:strRef>
                  <c:f>Daten_Diagramme!$D$23</c:f>
                  <c:strCache>
                    <c:ptCount val="1"/>
                    <c:pt idx="0">
                      <c:v>-2.5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{9F2A7CF9-8081-4825-B344-DA4A36C4BD1E}</c15:txfldGUID>
                      <c15:f>Daten_Diagramme!$D$23</c15:f>
                      <c15:dlblFieldTableCache>
                        <c:ptCount val="1"/>
                        <c:pt idx="0">
                          <c:v>-2.5</c:v>
                        </c:pt>
                      </c15:dlblFieldTableCache>
                    </c15:dlblFTEntry>
                  </c15:dlblFieldTable>
                  <c15:showDataLabelsRange val="0"/>
                </c:ext>
                <c:ext xmlns:c16="http://schemas.microsoft.com/office/drawing/2014/chart" uri="{C3380CC4-5D6E-409C-BE32-E72D297353CC}">
                  <c16:uniqueId val="{00000009-E1B7-4BC5-974D-9F98AECE0DA6}"/>
                </c:ext>
              </c:extLst>
            </c:dLbl>
            <c:dLbl>
              <c:idx val="10"/>
              <c:tx>
                <c:strRef>
                  <c:f>Daten_Diagramme!$D$24</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{D4C930B5-067C-4242-A6D8-345250200F26}</c15:txfldGUID>
                      <c15:f>Daten_Diagramme!$D$24</c15:f>
                      <c15:dlblFieldTableCache>
                        <c:ptCount val="1"/>
                        <c:pt idx="0">
                          <c:v>-0.5</c:v>
                        </c:pt>
                      </c15:dlblFieldTableCache>
                    </c15:dlblFTEntry>
                  </c15:dlblFieldTable>
                  <c15:showDataLabelsRange val="0"/>
                </c:ext>
                <c:ext xmlns:c16="http://schemas.microsoft.com/office/drawing/2014/chart" uri="{C3380CC4-5D6E-409C-BE32-E72D297353CC}">
                  <c16:uniqueId val="{0000000A-E1B7-4BC5-974D-9F98AECE0DA6}"/>
                </c:ext>
              </c:extLst>
            </c:dLbl>
            <c:dLbl>
              <c:idx val="11"/>
              <c:tx>
                <c:strRef>
                  <c:f>Daten_Diagramme!$D$25</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{54AD2326-FD0F-4604-BFFB-26174C1203DF}</c15:txfldGUID>
                      <c15:f>Daten_Diagramme!$D$25</c15:f>
                      <c15:dlblFieldTableCache>
                        <c:ptCount val="1"/>
                        <c:pt idx="0">
                          <c:v>-1.4</c:v>
                        </c:pt>
                      </c15:dlblFieldTableCache>
                    </c15:dlblFTEntry>
                  </c15:dlblFieldTable>
                  <c15:showDataLabelsRange val="0"/>
                </c:ext>
                <c:ext xmlns:c16="http://schemas.microsoft.com/office/drawing/2014/chart" uri="{C3380CC4-5D6E-409C-BE32-E72D297353CC}">
                  <c16:uniqueId val="{0000000B-E1B7-4BC5-974D-9F98AECE0DA6}"/>
                </c:ext>
              </c:extLst>
            </c:dLbl>
            <c:dLbl>
              <c:idx val="12"/>
              <c:tx>
                <c:strRef>
                  <c:f>Daten_Diagramme!$D$26</c:f>
                  <c:strCache>
                    <c:ptCount val="1"/>
                    <c:pt idx="0">
                      <c:v>-5.1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{EB5BE613-E388-4985-B13C-320AF42AEA14}</c15:txfldGUID>
                      <c15:f>Daten_Diagramme!$D$26</c15:f>
                      <c15:dlblFieldTableCache>
                        <c:ptCount val="1"/>
                        <c:pt idx="0">
                          <c:v>-5.1</c:v>
                        </c:pt>
                      </c15:dlblFieldTableCache>
                    </c15:dlblFTEntry>
                  </c15:dlblFieldTable>
                  <c15:showDataLabelsRange val="0"/>
                </c:ext>
                <c:ext xmlns:c16="http://schemas.microsoft.com/office/drawing/2014/chart" uri="{C3380CC4-5D6E-409C-BE32-E72D297353CC}">
                  <c16:uniqueId val="{0000000C-E1B7-4BC5-974D-9F98AECE0DA6}"/>
                </c:ext>
              </c:extLst>
            </c:dLbl>
            <c:dLbl>
              <c:idx val="13"/>
              <c:tx>
                <c:strRef>
                  <c:f>Daten_Diagramme!$D$27</c:f>
                  <c:strCache>
                    <c:ptCount val="1"/>
                    <c:pt idx="0">
                      <c:v>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{16E112AC-A5FF-45C8-8092-D00932552545}</c15:txfldGUID>
                      <c15:f>Daten_Diagramme!$D$27</c15:f>
                      <c15:dlblFieldTableCache>
                        <c:ptCount val="1"/>
                        <c:pt idx="0">
                          <c:v>0.9</c:v>
                        </c:pt>
                      </c15:dlblFieldTableCache>
                    </c15:dlblFTEntry>
                  </c15:dlblFieldTable>
                  <c15:showDataLabelsRange val="0"/>
                </c:ext>
                <c:ext xmlns:c16="http://schemas.microsoft.com/office/drawing/2014/chart" uri="{C3380CC4-5D6E-409C-BE32-E72D297353CC}">
                  <c16:uniqueId val="{0000000D-E1B7-4BC5-974D-9F98AECE0DA6}"/>
                </c:ext>
              </c:extLst>
            </c:dLbl>
            <c:dLbl>
              <c:idx val="14"/>
              <c:tx>
                <c:strRef>
                  <c:f>Daten_Diagramme!$D$28</c:f>
                  <c:strCache>
                    <c:ptCount val="1"/>
                    <c:pt idx="0">
                      <c:v>-4.5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{DEEF7DE4-34AF-4AD8-9AC0-5CA9CEEB39A8}</c15:txfldGUID>
                      <c15:f>Daten_Diagramme!$D$28</c15:f>
                      <c15:dlblFieldTableCache>
                        <c:ptCount val="1"/>
                        <c:pt idx="0">
                          <c:v>-4.5</c:v>
                        </c:pt>
                      </c15:dlblFieldTableCache>
                    </c15:dlblFTEntry>
                  </c15:dlblFieldTable>
                  <c15:showDataLabelsRange val="0"/>
                </c:ext>
                <c:ext xmlns:c16="http://schemas.microsoft.com/office/drawing/2014/chart" uri="{C3380CC4-5D6E-409C-BE32-E72D297353CC}">
                  <c16:uniqueId val="{0000000E-E1B7-4BC5-974D-9F98AECE0DA6}"/>
                </c:ext>
              </c:extLst>
            </c:dLbl>
            <c:dLbl>
              <c:idx val="15"/>
              <c:tx>
                <c:strRef>
                  <c:f>Daten_Diagramme!$D$29</c:f>
                  <c:strCache>
                    <c:ptCount val="1"/>
                    <c:pt idx="0">
                      <c:v>-11.3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{C1C0355F-5BB1-46B7-B463-9ED3315B8D9C}</c15:txfldGUID>
                      <c15:f>Daten_Diagramme!$D$29</c15:f>
                      <c15:dlblFieldTableCache>
                        <c:ptCount val="1"/>
                        <c:pt idx="0">
                          <c:v>-11.3</c:v>
                        </c:pt>
                      </c15:dlblFieldTableCache>
                    </c15:dlblFTEntry>
                  </c15:dlblFieldTable>
                  <c15:showDataLabelsRange val="0"/>
                </c:ext>
                <c:ext xmlns:c16="http://schemas.microsoft.com/office/drawing/2014/chart" uri="{C3380CC4-5D6E-409C-BE32-E72D297353CC}">
                  <c16:uniqueId val="{0000000F-E1B7-4BC5-974D-9F98AECE0DA6}"/>
                </c:ext>
              </c:extLst>
            </c:dLbl>
            <c:dLbl>
              <c:idx val="16"/>
              <c:tx>
                <c:strRef>
                  <c:f>Daten_Diagramme!$D$30</c:f>
                  <c:strCache>
                    <c:ptCount val="1"/>
                    <c:pt idx="0">
                      <c:v>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{F3F0D8E6-CCF7-42B1-8F58-4B00A382B989}</c15:txfldGUID>
                      <c15:f>Daten_Diagramme!$D$30</c15:f>
                      <c15:dlblFieldTableCache>
                        <c:ptCount val="1"/>
                        <c:pt idx="0">
                          <c:v>1.7</c:v>
                        </c:pt>
                      </c15:dlblFieldTableCache>
                    </c15:dlblFTEntry>
                  </c15:dlblFieldTable>
                  <c15:showDataLabelsRange val="0"/>
                </c:ext>
                <c:ext xmlns:c16="http://schemas.microsoft.com/office/drawing/2014/chart" uri="{C3380CC4-5D6E-409C-BE32-E72D297353CC}">
                  <c16:uniqueId val="{00000010-E1B7-4BC5-974D-9F98AECE0DA6}"/>
                </c:ext>
              </c:extLst>
            </c:dLbl>
            <c:dLbl>
              <c:idx val="17"/>
              <c:tx>
                <c:strRef>
                  <c:f>Daten_Diagramme!$D$31</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{8CE09C85-0DE1-4338-8E55-92C09C608734}</c15:txfldGUID>
                      <c15:f>Daten_Diagramme!$D$31</c15:f>
                      <c15:dlblFieldTableCache>
                        <c:ptCount val="1"/>
                        <c:pt idx="0">
                          <c:v>-2.6</c:v>
                        </c:pt>
                      </c15:dlblFieldTableCache>
                    </c15:dlblFTEntry>
                  </c15:dlblFieldTable>
                  <c15:showDataLabelsRange val="0"/>
                </c:ext>
                <c:ext xmlns:c16="http://schemas.microsoft.com/office/drawing/2014/chart" uri="{C3380CC4-5D6E-409C-BE32-E72D297353CC}">
                  <c16:uniqueId val="{00000011-E1B7-4BC5-974D-9F98AECE0DA6}"/>
                </c:ext>
              </c:extLst>
            </c:dLbl>
            <c:dLbl>
              <c:idx val="18"/>
              <c:tx>
                <c:strRef>
                  <c:f>Daten_Diagramme!$D$32</c:f>
                  <c:strCache>
                    <c:ptCount val="1"/>
                    <c:pt idx="0">
                      <c:v>2.3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{C1862B06-A37D-4055-A1A0-8CF36C1ED6FB}</c15:txfldGUID>
                      <c15:f>Daten_Diagramme!$D$32</c15:f>
                      <c15:dlblFieldTableCache>
                        <c:ptCount val="1"/>
                        <c:pt idx="0">
                          <c:v>2.3</c:v>
                        </c:pt>
                      </c15:dlblFieldTableCache>
                    </c15:dlblFTEntry>
                  </c15:dlblFieldTable>
                  <c15:showDataLabelsRange val="0"/>
                </c:ext>
                <c:ext xmlns:c16="http://schemas.microsoft.com/office/drawing/2014/chart" uri="{C3380CC4-5D6E-409C-BE32-E72D297353CC}">
                  <c16:uniqueId val="{00000012-E1B7-4BC5-974D-9F98AECE0DA6}"/>
                </c:ext>
              </c:extLst>
            </c:dLbl>
            <c:dLbl>
              <c:idx val="19"/>
              <c:tx>
                <c:strRef>
                  <c:f>Daten_Diagramme!$D$33</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{C45CDE93-EB5A-4048-B3C4-81895DD927D5}</c15:txfldGUID>
                      <c15:f>Daten_Diagramme!$D$33</c15:f>
                      <c15:dlblFieldTableCache>
                        <c:ptCount val="1"/>
                        <c:pt idx="0">
                          <c:v>1.5</c:v>
                        </c:pt>
                      </c15:dlblFieldTableCache>
                    </c15:dlblFTEntry>
                  </c15:dlblFieldTable>
                  <c15:showDataLabelsRange val="0"/>
                </c:ext>
                <c:ext xmlns:c16="http://schemas.microsoft.com/office/drawing/2014/chart" uri="{C3380CC4-5D6E-409C-BE32-E72D297353CC}">
                  <c16:uniqueId val="{00000013-E1B7-4BC5-974D-9F98AECE0DA6}"/>
                </c:ext>
              </c:extLst>
            </c:dLbl>
            <c:dLbl>
              <c:idx val="20"/>
              <c:tx>
                <c:strRef>
                  <c:f>Daten_Diagramme!$D$34</c:f>
                  <c:strCache>
                    <c:ptCount val="1"/>
                    <c:pt idx="0">
                      <c:v>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{F39AE22E-0CC7-4FEC-B8BB-495F8C21D7A5}</c15:txfldGUID>
                      <c15:f>Daten_Diagramme!$D$34</c15:f>
                      <c15:dlblFieldTableCache>
                        <c:ptCount val="1"/>
                        <c:pt idx="0">
                          <c:v>1.7</c:v>
                        </c:pt>
                      </c15:dlblFieldTableCache>
                    </c15:dlblFTEntry>
                  </c15:dlblFieldTable>
                  <c15:showDataLabelsRange val="0"/>
                </c:ext>
                <c:ext xmlns:c16="http://schemas.microsoft.com/office/drawing/2014/chart" uri="{C3380CC4-5D6E-409C-BE32-E72D297353CC}">
                  <c16:uniqueId val="{00000014-E1B7-4BC5-974D-9F98AECE0DA6}"/>
                </c:ext>
              </c:extLst>
            </c:dLbl>
            <c:dLbl>
              <c:idx val="21"/>
              <c:tx>
                <c:strRef>
                  <c:f>Daten_Diagramme!$D$35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{53CEC248-9253-4178-ADAD-FA7FA8A64B15}</c15:txfldGUID>
                      <c15:f>Daten_Diagramme!$D$35</c15:f>
                      <c15:dlblFieldTableCache>
                        <c:ptCount val="1"/>
                        <c:pt idx="0">
                          <c:v>0.0</c:v>
                        </c:pt>
                      </c15:dlblFieldTableCache>
                    </c15:dlblFTEntry>
                  </c15:dlblFieldTable>
                  <c15:showDataLabelsRange val="0"/>
                </c:ext>
                <c:ext xmlns:c16="http://schemas.microsoft.com/office/drawing/2014/chart" uri="{C3380CC4-5D6E-409C-BE32-E72D297353CC}">
                  <c16:uniqueId val="{00000015-E1B7-4BC5-974D-9F98AECE0DA6}"/>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{845DE78C-F63B-4DD4-AFD4-7827860B9DD1}</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E1B7-4BC5-974D-9F98AECE0DA6}"/>
                </c:ext>
              </c:extLst>
            </c:dLbl>
            <c:dLbl>
              <c:idx val="23"/>
              <c:tx>
                <c:strRef>
                  <c:f>Daten_Diagramme!$D$37</c:f>
                  <c:strCache>
                    <c:ptCount val="1"/>
                    <c:pt idx="0">
                      <c:v>-3.8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{8757285E-1829-498E-952A-E79402FCDA5A}</c15:txfldGUID>
                      <c15:f>Daten_Diagramme!$D$37</c15:f>
                      <c15:dlblFieldTableCache>
                        <c:ptCount val="1"/>
                        <c:pt idx="0">
                          <c:v>-3.8</c:v>
                        </c:pt>
                      </c15:dlblFieldTableCache>
                    </c15:dlblFTEntry>
                  </c15:dlblFieldTable>
                  <c15:showDataLabelsRange val="0"/>
                </c:ext>
                <c:ext xmlns:c16="http://schemas.microsoft.com/office/drawing/2014/chart" uri="{C3380CC4-5D6E-409C-BE32-E72D297353CC}">
                  <c16:uniqueId val="{00000017-E1B7-4BC5-974D-9F98AECE0DA6}"/>
                </c:ext>
              </c:extLst>
            </c:dLbl>
            <c:dLbl>
              <c:idx val="24"/>
              <c:layout>
                <c:manualLayout>
                  <c:x val="4.7769028871392123E-3"/>
                  <c:y val="-4.6876052205785108E-5"/>
                </c:manualLayout>
              </c:layout>
              <c:tx>
                <c:strRef>
                  <c:f>Daten_Diagramme!$D$38</c:f>
                  <c:strCache>
                    <c:ptCount val="1"/>
                    <c:pt idx="0">
                      <c:v>-0.5</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{A39E29FE-2D8B-4F3F-9AE6-72C1621BAA8C}</c15:txfldGUID>
                      <c15:f>Daten_Diagramme!$D$38</c15:f>
                      <c15:dlblFieldTableCache>
                        <c:ptCount val="1"/>
                        <c:pt idx="0">
                          <c:v>-0.5</c:v>
                        </c:pt>
                      </c15:dlblFieldTableCache>
                    </c15:dlblFTEntry>
                  </c15:dlblFieldTable>
                  <c15:showDataLabelsRange val="0"/>
                </c:ext>
                <c:ext xmlns:c16="http://schemas.microsoft.com/office/drawing/2014/chart" uri="{C3380CC4-5D6E-409C-BE32-E72D297353CC}">
                  <c16:uniqueId val="{00000018-E1B7-4BC5-974D-9F98AECE0DA6}"/>
                </c:ext>
              </c:extLst>
            </c:dLbl>
            <c:dLbl>
              <c:idx val="25"/>
              <c:tx>
                <c:strRef>
                  <c:f>Daten_Diagramme!$D$39</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{8720D804-224E-4512-9C3C-119B6AFCC1CA}</c15:txfldGUID>
                      <c15:f>Daten_Diagramme!$D$39</c15:f>
                      <c15:dlblFieldTableCache>
                        <c:ptCount val="1"/>
                        <c:pt idx="0">
                          <c:v>-0.8</c:v>
                        </c:pt>
                      </c15:dlblFieldTableCache>
                    </c15:dlblFTEntry>
                  </c15:dlblFieldTable>
                  <c15:showDataLabelsRange val="0"/>
                </c:ext>
                <c:ext xmlns:c16="http://schemas.microsoft.com/office/drawing/2014/chart" uri="{C3380CC4-5D6E-409C-BE32-E72D297353CC}">
                  <c16:uniqueId val="{00000019-E1B7-4BC5-974D-9F98AECE0DA6}"/>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{1081BA69-42F8-494B-AB8D-414C0E64487C}</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E1B7-4BC5-974D-9F98AECE0DA6}"/>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{074950D3-4194-45E6-AB9E-987DF30F31C8}</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E1B7-4BC5-974D-9F98AECE0DA6}"/>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{4E99057C-2BBF-4E3F-9024-EA587FD74E50}</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E1B7-4BC5-974D-9F98AECE0DA6}"/>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{1D2BA68E-16B0-40B0-A9E7-C4ED2B3180B6}</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E1B7-4BC5-974D-9F98AECE0DA6}"/>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{016053F9-1518-4902-9F7F-1AF7E3F36310}</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E1B7-4BC5-974D-9F98AECE0DA6}"/>
                </c:ext>
              </c:extLst>
            </c:dLbl>
            <c:dLbl>
              <c:idx val="31"/>
              <c:tx>
                <c:strRef>
                  <c:f>Daten_Diagramme!$D$45</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{78CB0E06-873C-4575-85D4-FA056253ADBC}</c15:txfldGUID>
                      <c15:f>Daten_Diagramme!$D$45</c15:f>
                      <c15:dlblFieldTableCache>
                        <c:ptCount val="1"/>
                        <c:pt idx="0">
                          <c:v>-0.8</c:v>
                        </c:pt>
                      </c15:dlblFieldTableCache>
                    </c15:dlblFTEntry>
                  </c15:dlblFieldTable>
                  <c15:showDataLabelsRange val="0"/>
                </c:ext>
                <c:ext xmlns:c16="http://schemas.microsoft.com/office/drawing/2014/chart" uri="{C3380CC4-5D6E-409C-BE32-E72D297353CC}">
                  <c16:uniqueId val="{0000001F-E1B7-4BC5-974D-9F98AECE0DA6}"/>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-0.7551496461471553</c:v>
                </c:pt>
                <c:pt idx="1">
                  <c:v>-3.7530266343825667</c:v>
                </c:pt>
                <c:pt idx="2">
                  <c:v>2.6497695852534564</c:v>
                </c:pt>
                <c:pt idx="3">
                  <c:v>-0.95219588029537505</c:v>
                </c:pt>
                <c:pt idx="4">
                  <c:v>2.9128881560868369</c:v>
                </c:pt>
                <c:pt idx="5">
                  <c:v>-0.99023518085545315</c:v>
                </c:pt>
                <c:pt idx="6">
                  <c:v>-3.9973498233215548</c:v>
                </c:pt>
                <c:pt idx="7">
                  <c:v>0.6097560975609756</c:v>
                </c:pt>
                <c:pt idx="8">
                  <c:v>1.2545110843787592</c:v>
                </c:pt>
                <c:pt idx="9">
                  <c:v>-2.4515028778512042</c:v>
                </c:pt>
                <c:pt idx="10">
                  <c:v>-0.52938062466913716</c:v>
                </c:pt>
                <c:pt idx="11">
                  <c:v>-1.4492753623188406</c:v>
                </c:pt>
                <c:pt idx="12">
                  <c:v>-5.1020408163265305</c:v>
                </c:pt>
                <c:pt idx="13">
                  <c:v>0.86682427107959026</c:v>
                </c:pt>
                <c:pt idx="14">
                  <c:v>-4.5340050377833752</c:v>
                </c:pt>
                <c:pt idx="15">
                  <c:v>-11.30346232179226</c:v>
                </c:pt>
                <c:pt idx="16">
                  <c:v>1.6525890561880279</c:v>
                </c:pt>
                <c:pt idx="17">
                  <c:v>-2.5625</c:v>
                </c:pt>
                <c:pt idx="18">
                  <c:v>2.2845691382765532</c:v>
                </c:pt>
                <c:pt idx="19">
                  <c:v>1.4932928372563907</c:v>
                </c:pt>
                <c:pt idx="20">
                  <c:v>1.717557251908397</c:v>
                </c:pt>
                <c:pt idx="21">
                  <c:v>0</c:v>
                </c:pt>
                <c:pt idx="23">
                  <c:v>-3.7530266343825667</c:v>
                </c:pt>
                <c:pt idx="24">
                  <c:v>-0.54062403459993824</c:v>
                </c:pt>
                <c:pt idx="25">
                  <c:v>-0.81086426264091238</c:v>
                </c:pt>
              </c:numCache>
            </c:numRef>
          </c:val>
          <c:extLst>
            <c:ext xmlns:c16="http://schemas.microsoft.com/office/drawing/2014/chart" uri="{C3380CC4-5D6E-409C-BE32-E72D297353CC}">
              <c16:uniqueId val="{00000020-E1B7-4BC5-974D-9F98AECE0DA6}"/>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{CF87546E-D9C1-4CE3-924B-B6DE7BA497B1}</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E1B7-4BC5-974D-9F98AECE0DA6}"/>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{8EC2C4EF-AFCD-49D9-8B8B-AD34E830E873}</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E1B7-4BC5-974D-9F98AECE0DA6}"/>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{E8EBFF32-79A0-45A2-85C4-4AF4B4030313}</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E1B7-4BC5-974D-9F98AECE0DA6}"/>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{6D57B99B-1187-42A0-A004-9DB702704AAD}</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E1B7-4BC5-974D-9F98AECE0DA6}"/>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{9E3E79E3-0B17-4515-A594-A2B5052C5BF6}</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E1B7-4BC5-974D-9F98AECE0DA6}"/>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{148A0DF0-5FDB-4513-A405-BD26F514E921}</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E1B7-4BC5-974D-9F98AECE0DA6}"/>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{D1408565-698F-4FB7-80F4-9E357CDB84C9}</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E1B7-4BC5-974D-9F98AECE0DA6}"/>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{DD623150-93B9-4F55-AF74-645C607F8E58}</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E1B7-4BC5-974D-9F98AECE0DA6}"/>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{85C8F66C-598F-483E-9D36-51C02DBF3403}</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E1B7-4BC5-974D-9F98AECE0DA6}"/>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{C3ABDA9A-69AA-4675-AFF7-FFCE94926930}</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E1B7-4BC5-974D-9F98AECE0DA6}"/>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{51FB0C3A-D47F-4AA9-BEAB-814BA907A231}</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E1B7-4BC5-974D-9F98AECE0DA6}"/>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{158F8C47-55DA-45CB-9EEE-7CC344CC3457}</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E1B7-4BC5-974D-9F98AECE0DA6}"/>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{CFFDF66F-A706-4C89-A3F3-14B5FF8CB7C2}</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E1B7-4BC5-974D-9F98AECE0DA6}"/>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{F7F36883-52F7-4E83-A798-C5E90E50A859}</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E1B7-4BC5-974D-9F98AECE0DA6}"/>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{CD67F12D-EC36-45D8-9EB7-15ECC7791D6C}</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E1B7-4BC5-974D-9F98AECE0DA6}"/>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{65579C28-4153-4A49-8AFE-F1015ADCEF46}</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E1B7-4BC5-974D-9F98AECE0DA6}"/>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{B348168F-A047-49EB-8A96-5E88F74FFABD}</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E1B7-4BC5-974D-9F98AECE0DA6}"/>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{745B61CD-EFDB-41EB-BB81-10177CA7722F}</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E1B7-4BC5-974D-9F98AECE0DA6}"/>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{0C023316-16F6-4C81-BD05-DB42C3A46D86}</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E1B7-4BC5-974D-9F98AECE0DA6}"/>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{6CF3B5E2-6018-4B88-A9E8-D1CA03F489BD}</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E1B7-4BC5-974D-9F98AECE0DA6}"/>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{4508106A-0991-4896-A8FE-8F4637C17715}</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E1B7-4BC5-974D-9F98AECE0DA6}"/>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{4A6B4E08-E52A-4130-AB93-E669619C2559}</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E1B7-4BC5-974D-9F98AECE0DA6}"/>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{86BA9148-849A-4981-841A-36F01E6B8FF2}</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E1B7-4BC5-974D-9F98AECE0DA6}"/>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{3118B540-2076-45E3-9E70-2001DBBC49AA}</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E1B7-4BC5-974D-9F98AECE0DA6}"/>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{570C2349-C3C4-48F3-A6A6-3F2A7549A6E6}</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E1B7-4BC5-974D-9F98AECE0DA6}"/>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{4A26A68C-6272-4DB6-9B8D-DB92862CF323}</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E1B7-4BC5-974D-9F98AECE0DA6}"/>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{01748038-5D94-4C5A-8B55-DB1A9C6973AD}</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E1B7-4BC5-974D-9F98AECE0DA6}"/>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{A549FCA2-ACEF-470C-815A-93B2E3527EA8}</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E1B7-4BC5-974D-9F98AECE0DA6}"/>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{B0E1F7A0-C880-465B-A8F9-28EAA7DF28D1}</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E1B7-4BC5-974D-9F98AECE0DA6}"/>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{E38400CF-67E5-4FA5-A9F8-D964EE7D316F}</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E1B7-4BC5-974D-9F98AECE0DA6}"/>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{209FC87D-3C87-4C98-A34C-93086D18FBC8}</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E1B7-4BC5-974D-9F98AECE0DA6}"/>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{4D7AC2E5-E990-4204-AB63-5C937588E6CB}</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E1B7-4BC5-974D-9F98AECE0DA6}"/>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E1B7-4BC5-974D-9F98AECE0DA6}"/>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E1B7-4BC5-974D-9F98AECE0DA6}"/>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-6.3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{DE33F87A-D918-4E3D-90C6-B60F84EC2D25}</c15:txfldGUID>
                      <c15:f>Daten_Diagramme!$E$14</c15:f>
                      <c15:dlblFieldTableCache>
                        <c:ptCount val="1"/>
                        <c:pt idx="0">
                          <c:v>-6.3</c:v>
                        </c:pt>
                      </c15:dlblFieldTableCache>
                    </c15:dlblFTEntry>
                  </c15:dlblFieldTable>
                  <c15:showDataLabelsRange val="0"/>
                </c:ext>
                <c:ext xmlns:c16="http://schemas.microsoft.com/office/drawing/2014/chart" uri="{C3380CC4-5D6E-409C-BE32-E72D297353CC}">
                  <c16:uniqueId val="{00000000-3B76-4FEB-86F0-08B6CB2C3155}"/>
                </c:ext>
              </c:extLst>
            </c:dLbl>
            <c:dLbl>
              <c:idx val="1"/>
              <c:tx>
                <c:strRef>
                  <c:f>Daten_Diagramme!$E$15</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{0DE80285-4DEC-4574-B488-D656A4B64B72}</c15:txfldGUID>
                      <c15:f>Daten_Diagramme!$E$15</c15:f>
                      <c15:dlblFieldTableCache>
                        <c:ptCount val="1"/>
                        <c:pt idx="0">
                          <c:v>1.5</c:v>
                        </c:pt>
                      </c15:dlblFieldTableCache>
                    </c15:dlblFTEntry>
                  </c15:dlblFieldTable>
                  <c15:showDataLabelsRange val="0"/>
                </c:ext>
                <c:ext xmlns:c16="http://schemas.microsoft.com/office/drawing/2014/chart" uri="{C3380CC4-5D6E-409C-BE32-E72D297353CC}">
                  <c16:uniqueId val="{00000001-3B76-4FEB-86F0-08B6CB2C3155}"/>
                </c:ext>
              </c:extLst>
            </c:dLbl>
            <c:dLbl>
              <c:idx val="2"/>
              <c:tx>
                <c:strRef>
                  <c:f>Daten_Diagramme!$E$16</c:f>
                  <c:strCache>
                    <c:ptCount val="1"/>
                    <c:pt idx="0">
                      <c:v>-8.7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{027FB814-EF61-4142-A710-065DA403025B}</c15:txfldGUID>
                      <c15:f>Daten_Diagramme!$E$16</c15:f>
                      <c15:dlblFieldTableCache>
                        <c:ptCount val="1"/>
                        <c:pt idx="0">
                          <c:v>-8.7</c:v>
                        </c:pt>
                      </c15:dlblFieldTableCache>
                    </c15:dlblFTEntry>
                  </c15:dlblFieldTable>
                  <c15:showDataLabelsRange val="0"/>
                </c:ext>
                <c:ext xmlns:c16="http://schemas.microsoft.com/office/drawing/2014/chart" uri="{C3380CC4-5D6E-409C-BE32-E72D297353CC}">
                  <c16:uniqueId val="{00000002-3B76-4FEB-86F0-08B6CB2C3155}"/>
                </c:ext>
              </c:extLst>
            </c:dLbl>
            <c:dLbl>
              <c:idx val="3"/>
              <c:tx>
                <c:strRef>
                  <c:f>Daten_Diagramme!$E$17</c:f>
                  <c:strCache>
                    <c:ptCount val="1"/>
                    <c:pt idx="0">
                      <c:v>-3.2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{3E289371-4C92-4976-9C6A-2F313ED0F051}</c15:txfldGUID>
                      <c15:f>Daten_Diagramme!$E$17</c15:f>
                      <c15:dlblFieldTableCache>
                        <c:ptCount val="1"/>
                        <c:pt idx="0">
                          <c:v>-3.2</c:v>
                        </c:pt>
                      </c15:dlblFieldTableCache>
                    </c15:dlblFTEntry>
                  </c15:dlblFieldTable>
                  <c15:showDataLabelsRange val="0"/>
                </c:ext>
                <c:ext xmlns:c16="http://schemas.microsoft.com/office/drawing/2014/chart" uri="{C3380CC4-5D6E-409C-BE32-E72D297353CC}">
                  <c16:uniqueId val="{00000003-3B76-4FEB-86F0-08B6CB2C3155}"/>
                </c:ext>
              </c:extLst>
            </c:dLbl>
            <c:dLbl>
              <c:idx val="4"/>
              <c:tx>
                <c:strRef>
                  <c:f>Daten_Diagramme!$E$18</c:f>
                  <c:strCache>
                    <c:ptCount val="1"/>
                    <c:pt idx="0">
                      <c:v>5.1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{3067D839-4758-4FC9-BBD4-65A096289BE7}</c15:txfldGUID>
                      <c15:f>Daten_Diagramme!$E$18</c15:f>
                      <c15:dlblFieldTableCache>
                        <c:ptCount val="1"/>
                        <c:pt idx="0">
                          <c:v>5.1</c:v>
                        </c:pt>
                      </c15:dlblFieldTableCache>
                    </c15:dlblFTEntry>
                  </c15:dlblFieldTable>
                  <c15:showDataLabelsRange val="0"/>
                </c:ext>
                <c:ext xmlns:c16="http://schemas.microsoft.com/office/drawing/2014/chart" uri="{C3380CC4-5D6E-409C-BE32-E72D297353CC}">
                  <c16:uniqueId val="{00000004-3B76-4FEB-86F0-08B6CB2C3155}"/>
                </c:ext>
              </c:extLst>
            </c:dLbl>
            <c:dLbl>
              <c:idx val="5"/>
              <c:tx>
                <c:strRef>
                  <c:f>Daten_Diagramme!$E$19</c:f>
                  <c:strCache>
                    <c:ptCount val="1"/>
                    <c:pt idx="0">
                      <c:v>4.0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{9F74E1FF-E17E-40E6-B64A-C36A17AF6823}</c15:txfldGUID>
                      <c15:f>Daten_Diagramme!$E$19</c15:f>
                      <c15:dlblFieldTableCache>
                        <c:ptCount val="1"/>
                        <c:pt idx="0">
                          <c:v>4.0</c:v>
                        </c:pt>
                      </c15:dlblFieldTableCache>
                    </c15:dlblFTEntry>
                  </c15:dlblFieldTable>
                  <c15:showDataLabelsRange val="0"/>
                </c:ext>
                <c:ext xmlns:c16="http://schemas.microsoft.com/office/drawing/2014/chart" uri="{C3380CC4-5D6E-409C-BE32-E72D297353CC}">
                  <c16:uniqueId val="{00000005-3B76-4FEB-86F0-08B6CB2C3155}"/>
                </c:ext>
              </c:extLst>
            </c:dLbl>
            <c:dLbl>
              <c:idx val="6"/>
              <c:tx>
                <c:strRef>
                  <c:f>Daten_Diagramme!$E$20</c:f>
                  <c:strCache>
                    <c:ptCount val="1"/>
                    <c:pt idx="0">
                      <c:v>-28.0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{B6634341-D436-43DD-A183-CDE180FB5204}</c15:txfldGUID>
                      <c15:f>Daten_Diagramme!$E$20</c15:f>
                      <c15:dlblFieldTableCache>
                        <c:ptCount val="1"/>
                        <c:pt idx="0">
                          <c:v>-28.0</c:v>
                        </c:pt>
                      </c15:dlblFieldTableCache>
                    </c15:dlblFTEntry>
                  </c15:dlblFieldTable>
                  <c15:showDataLabelsRange val="0"/>
                </c:ext>
                <c:ext xmlns:c16="http://schemas.microsoft.com/office/drawing/2014/chart" uri="{C3380CC4-5D6E-409C-BE32-E72D297353CC}">
                  <c16:uniqueId val="{00000006-3B76-4FEB-86F0-08B6CB2C3155}"/>
                </c:ext>
              </c:extLst>
            </c:dLbl>
            <c:dLbl>
              <c:idx val="7"/>
              <c:tx>
                <c:strRef>
                  <c:f>Daten_Diagramme!$E$21</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{2E1A2E67-BEE5-4693-AE5E-DA91EEEB25F9}</c15:txfldGUID>
                      <c15:f>Daten_Diagramme!$E$21</c15:f>
                      <c15:dlblFieldTableCache>
                        <c:ptCount val="1"/>
                        <c:pt idx="0">
                          <c:v>0.4</c:v>
                        </c:pt>
                      </c15:dlblFieldTableCache>
                    </c15:dlblFTEntry>
                  </c15:dlblFieldTable>
                  <c15:showDataLabelsRange val="0"/>
                </c:ext>
                <c:ext xmlns:c16="http://schemas.microsoft.com/office/drawing/2014/chart" uri="{C3380CC4-5D6E-409C-BE32-E72D297353CC}">
                  <c16:uniqueId val="{00000007-3B76-4FEB-86F0-08B6CB2C3155}"/>
                </c:ext>
              </c:extLst>
            </c:dLbl>
            <c:dLbl>
              <c:idx val="8"/>
              <c:tx>
                <c:strRef>
                  <c:f>Daten_Diagramme!$E$22</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{475FC3C9-BB11-4001-9105-7CEE0831B9FD}</c15:txfldGUID>
                      <c15:f>Daten_Diagramme!$E$22</c15:f>
                      <c15:dlblFieldTableCache>
                        <c:ptCount val="1"/>
                        <c:pt idx="0">
                          <c:v>-0.4</c:v>
                        </c:pt>
                      </c15:dlblFieldTableCache>
                    </c15:dlblFTEntry>
                  </c15:dlblFieldTable>
                  <c15:showDataLabelsRange val="0"/>
                </c:ext>
                <c:ext xmlns:c16="http://schemas.microsoft.com/office/drawing/2014/chart" uri="{C3380CC4-5D6E-409C-BE32-E72D297353CC}">
                  <c16:uniqueId val="{00000008-3B76-4FEB-86F0-08B6CB2C3155}"/>
                </c:ext>
              </c:extLst>
            </c:dLbl>
            <c:dLbl>
              <c:idx val="9"/>
              <c:tx>
                <c:strRef>
                  <c:f>Daten_Diagramme!$E$23</c:f>
                  <c:strCache>
                    <c:ptCount val="1"/>
                    <c:pt idx="0">
                      <c:v>-14.8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{7761BEB2-8019-4FE0-AB08-FE43B03A888C}</c15:txfldGUID>
                      <c15:f>Daten_Diagramme!$E$23</c15:f>
                      <c15:dlblFieldTableCache>
                        <c:ptCount val="1"/>
                        <c:pt idx="0">
                          <c:v>-14.8</c:v>
                        </c:pt>
                      </c15:dlblFieldTableCache>
                    </c15:dlblFTEntry>
                  </c15:dlblFieldTable>
                  <c15:showDataLabelsRange val="0"/>
                </c:ext>
                <c:ext xmlns:c16="http://schemas.microsoft.com/office/drawing/2014/chart" uri="{C3380CC4-5D6E-409C-BE32-E72D297353CC}">
                  <c16:uniqueId val="{00000009-3B76-4FEB-86F0-08B6CB2C3155}"/>
                </c:ext>
              </c:extLst>
            </c:dLbl>
            <c:dLbl>
              <c:idx val="10"/>
              <c:tx>
                <c:strRef>
                  <c:f>Daten_Diagramme!$E$24</c:f>
                  <c:strCache>
                    <c:ptCount val="1"/>
                    <c:pt idx="0">
                      <c:v>-18.6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{061116F9-0911-4234-BADF-7F0F887E1957}</c15:txfldGUID>
                      <c15:f>Daten_Diagramme!$E$24</c15:f>
                      <c15:dlblFieldTableCache>
                        <c:ptCount val="1"/>
                        <c:pt idx="0">
                          <c:v>-18.6</c:v>
                        </c:pt>
                      </c15:dlblFieldTableCache>
                    </c15:dlblFTEntry>
                  </c15:dlblFieldTable>
                  <c15:showDataLabelsRange val="0"/>
                </c:ext>
                <c:ext xmlns:c16="http://schemas.microsoft.com/office/drawing/2014/chart" uri="{C3380CC4-5D6E-409C-BE32-E72D297353CC}">
                  <c16:uniqueId val="{0000000A-3B76-4FEB-86F0-08B6CB2C3155}"/>
                </c:ext>
              </c:extLst>
            </c:dLbl>
            <c:dLbl>
              <c:idx val="11"/>
              <c:tx>
                <c:strRef>
                  <c:f>Daten_Diagramme!$E$25</c:f>
                  <c:strCache>
                    <c:ptCount val="1"/>
                    <c:pt idx="0">
                      <c:v>12.9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{E6AAC639-25D5-4C08-913F-7D12188BE00C}</c15:txfldGUID>
                      <c15:f>Daten_Diagramme!$E$25</c15:f>
                      <c15:dlblFieldTableCache>
                        <c:ptCount val="1"/>
                        <c:pt idx="0">
                          <c:v>12.9</c:v>
                        </c:pt>
                      </c15:dlblFieldTableCache>
                    </c15:dlblFTEntry>
                  </c15:dlblFieldTable>
                  <c15:showDataLabelsRange val="0"/>
                </c:ext>
                <c:ext xmlns:c16="http://schemas.microsoft.com/office/drawing/2014/chart" uri="{C3380CC4-5D6E-409C-BE32-E72D297353CC}">
                  <c16:uniqueId val="{0000000B-3B76-4FEB-86F0-08B6CB2C3155}"/>
                </c:ext>
              </c:extLst>
            </c:dLbl>
            <c:dLbl>
              <c:idx val="12"/>
              <c:tx>
                <c:strRef>
                  <c:f>Daten_Diagramme!$E$26</c:f>
                  <c:strCache>
                    <c:ptCount val="1"/>
                    <c:pt idx="0">
                      <c:v>-15.0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{EB4B4954-8CD8-4BFF-B439-63D1EA584E1C}</c15:txfldGUID>
                      <c15:f>Daten_Diagramme!$E$26</c15:f>
                      <c15:dlblFieldTableCache>
                        <c:ptCount val="1"/>
                        <c:pt idx="0">
                          <c:v>-15.0</c:v>
                        </c:pt>
                      </c15:dlblFieldTableCache>
                    </c15:dlblFTEntry>
                  </c15:dlblFieldTable>
                  <c15:showDataLabelsRange val="0"/>
                </c:ext>
                <c:ext xmlns:c16="http://schemas.microsoft.com/office/drawing/2014/chart" uri="{C3380CC4-5D6E-409C-BE32-E72D297353CC}">
                  <c16:uniqueId val="{0000000C-3B76-4FEB-86F0-08B6CB2C3155}"/>
                </c:ext>
              </c:extLst>
            </c:dLbl>
            <c:dLbl>
              <c:idx val="13"/>
              <c:tx>
                <c:strRef>
                  <c:f>Daten_Diagramme!$E$27</c:f>
                  <c:strCache>
                    <c:ptCount val="1"/>
                    <c:pt idx="0">
                      <c:v>-4.5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{C55220B4-4011-4906-B15A-426E3563AC66}</c15:txfldGUID>
                      <c15:f>Daten_Diagramme!$E$27</c15:f>
                      <c15:dlblFieldTableCache>
                        <c:ptCount val="1"/>
                        <c:pt idx="0">
                          <c:v>-4.5</c:v>
                        </c:pt>
                      </c15:dlblFieldTableCache>
                    </c15:dlblFTEntry>
                  </c15:dlblFieldTable>
                  <c15:showDataLabelsRange val="0"/>
                </c:ext>
                <c:ext xmlns:c16="http://schemas.microsoft.com/office/drawing/2014/chart" uri="{C3380CC4-5D6E-409C-BE32-E72D297353CC}">
                  <c16:uniqueId val="{0000000D-3B76-4FEB-86F0-08B6CB2C3155}"/>
                </c:ext>
              </c:extLst>
            </c:dLbl>
            <c:dLbl>
              <c:idx val="14"/>
              <c:tx>
                <c:strRef>
                  <c:f>Daten_Diagramme!$E$28</c:f>
                  <c:strCache>
                    <c:ptCount val="1"/>
                    <c:pt idx="0">
                      <c:v>-6.3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{33795845-8F7B-4D70-A946-DF72AEB93AC3}</c15:txfldGUID>
                      <c15:f>Daten_Diagramme!$E$28</c15:f>
                      <c15:dlblFieldTableCache>
                        <c:ptCount val="1"/>
                        <c:pt idx="0">
                          <c:v>-6.3</c:v>
                        </c:pt>
                      </c15:dlblFieldTableCache>
                    </c15:dlblFTEntry>
                  </c15:dlblFieldTable>
                  <c15:showDataLabelsRange val="0"/>
                </c:ext>
                <c:ext xmlns:c16="http://schemas.microsoft.com/office/drawing/2014/chart" uri="{C3380CC4-5D6E-409C-BE32-E72D297353CC}">
                  <c16:uniqueId val="{0000000E-3B76-4FEB-86F0-08B6CB2C3155}"/>
                </c:ext>
              </c:extLst>
            </c:dLbl>
            <c:dLbl>
              <c:idx val="15"/>
              <c:tx>
                <c:strRef>
                  <c:f>Daten_Diagramme!$E$29</c:f>
                  <c:strCache>
                    <c:ptCount val="1"/>
                    <c:pt idx="0">
                      <c:v>15.6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{5B5F68BE-F52A-457D-BCB1-8D0DEEF1600C}</c15:txfldGUID>
                      <c15:f>Daten_Diagramme!$E$29</c15:f>
                      <c15:dlblFieldTableCache>
                        <c:ptCount val="1"/>
                        <c:pt idx="0">
                          <c:v>15.6</c:v>
                        </c:pt>
                      </c15:dlblFieldTableCache>
                    </c15:dlblFTEntry>
                  </c15:dlblFieldTable>
                  <c15:showDataLabelsRange val="0"/>
                </c:ext>
                <c:ext xmlns:c16="http://schemas.microsoft.com/office/drawing/2014/chart" uri="{C3380CC4-5D6E-409C-BE32-E72D297353CC}">
                  <c16:uniqueId val="{0000000F-3B76-4FEB-86F0-08B6CB2C3155}"/>
                </c:ext>
              </c:extLst>
            </c:dLbl>
            <c:dLbl>
              <c:idx val="16"/>
              <c:tx>
                <c:strRef>
                  <c:f>Daten_Diagramme!$E$30</c:f>
                  <c:strCache>
                    <c:ptCount val="1"/>
                    <c:pt idx="0">
                      <c:v>-8.3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{0343A7AD-7B81-457D-919E-869EE8FC54E0}</c15:txfldGUID>
                      <c15:f>Daten_Diagramme!$E$30</c15:f>
                      <c15:dlblFieldTableCache>
                        <c:ptCount val="1"/>
                        <c:pt idx="0">
                          <c:v>-8.3</c:v>
                        </c:pt>
                      </c15:dlblFieldTableCache>
                    </c15:dlblFTEntry>
                  </c15:dlblFieldTable>
                  <c15:showDataLabelsRange val="0"/>
                </c:ext>
                <c:ext xmlns:c16="http://schemas.microsoft.com/office/drawing/2014/chart" uri="{C3380CC4-5D6E-409C-BE32-E72D297353CC}">
                  <c16:uniqueId val="{00000010-3B76-4FEB-86F0-08B6CB2C3155}"/>
                </c:ext>
              </c:extLst>
            </c:dLbl>
            <c:dLbl>
              <c:idx val="17"/>
              <c:tx>
                <c:strRef>
                  <c:f>Daten_Diagramme!$E$31</c:f>
                  <c:strCache>
                    <c:ptCount val="1"/>
                    <c:pt idx="0">
                      <c:v>7.0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{D522568E-65A4-4E37-BFD9-0EACF32998CD}</c15:txfldGUID>
                      <c15:f>Daten_Diagramme!$E$31</c15:f>
                      <c15:dlblFieldTableCache>
                        <c:ptCount val="1"/>
                        <c:pt idx="0">
                          <c:v>7.0</c:v>
                        </c:pt>
                      </c15:dlblFieldTableCache>
                    </c15:dlblFTEntry>
                  </c15:dlblFieldTable>
                  <c15:showDataLabelsRange val="0"/>
                </c:ext>
                <c:ext xmlns:c16="http://schemas.microsoft.com/office/drawing/2014/chart" uri="{C3380CC4-5D6E-409C-BE32-E72D297353CC}">
                  <c16:uniqueId val="{00000011-3B76-4FEB-86F0-08B6CB2C3155}"/>
                </c:ext>
              </c:extLst>
            </c:dLbl>
            <c:dLbl>
              <c:idx val="18"/>
              <c:tx>
                <c:strRef>
                  <c:f>Daten_Diagramme!$E$32</c:f>
                  <c:strCache>
                    <c:ptCount val="1"/>
                    <c:pt idx="0">
                      <c:v>-3.9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{DD075D0C-F33F-4C39-BD66-686112881F47}</c15:txfldGUID>
                      <c15:f>Daten_Diagramme!$E$32</c15:f>
                      <c15:dlblFieldTableCache>
                        <c:ptCount val="1"/>
                        <c:pt idx="0">
                          <c:v>-3.9</c:v>
                        </c:pt>
                      </c15:dlblFieldTableCache>
                    </c15:dlblFTEntry>
                  </c15:dlblFieldTable>
                  <c15:showDataLabelsRange val="0"/>
                </c:ext>
                <c:ext xmlns:c16="http://schemas.microsoft.com/office/drawing/2014/chart" uri="{C3380CC4-5D6E-409C-BE32-E72D297353CC}">
                  <c16:uniqueId val="{00000012-3B76-4FEB-86F0-08B6CB2C3155}"/>
                </c:ext>
              </c:extLst>
            </c:dLbl>
            <c:dLbl>
              <c:idx val="19"/>
              <c:tx>
                <c:strRef>
                  <c:f>Daten_Diagramme!$E$33</c:f>
                  <c:strCache>
                    <c:ptCount val="1"/>
                    <c:pt idx="0">
                      <c:v>-10.7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{1BFCC1B5-1141-48CB-AD42-C7C44DCBD92B}</c15:txfldGUID>
                      <c15:f>Daten_Diagramme!$E$33</c15:f>
                      <c15:dlblFieldTableCache>
                        <c:ptCount val="1"/>
                        <c:pt idx="0">
                          <c:v>-10.7</c:v>
                        </c:pt>
                      </c15:dlblFieldTableCache>
                    </c15:dlblFTEntry>
                  </c15:dlblFieldTable>
                  <c15:showDataLabelsRange val="0"/>
                </c:ext>
                <c:ext xmlns:c16="http://schemas.microsoft.com/office/drawing/2014/chart" uri="{C3380CC4-5D6E-409C-BE32-E72D297353CC}">
                  <c16:uniqueId val="{00000013-3B76-4FEB-86F0-08B6CB2C3155}"/>
                </c:ext>
              </c:extLst>
            </c:dLbl>
            <c:dLbl>
              <c:idx val="20"/>
              <c:tx>
                <c:strRef>
                  <c:f>Daten_Diagramme!$E$34</c:f>
                  <c:strCache>
                    <c:ptCount val="1"/>
                    <c:pt idx="0">
                      <c:v>-3.3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{5581200D-1CCD-44C5-827B-2F1C0AF9C485}</c15:txfldGUID>
                      <c15:f>Daten_Diagramme!$E$34</c15:f>
                      <c15:dlblFieldTableCache>
                        <c:ptCount val="1"/>
                        <c:pt idx="0">
                          <c:v>-3.3</c:v>
                        </c:pt>
                      </c15:dlblFieldTableCache>
                    </c15:dlblFTEntry>
                  </c15:dlblFieldTable>
                  <c15:showDataLabelsRange val="0"/>
                </c:ext>
                <c:ext xmlns:c16="http://schemas.microsoft.com/office/drawing/2014/chart" uri="{C3380CC4-5D6E-409C-BE32-E72D297353CC}">
                  <c16:uniqueId val="{00000014-3B76-4FEB-86F0-08B6CB2C3155}"/>
                </c:ext>
              </c:extLst>
            </c:dLbl>
            <c:dLbl>
              <c:idx val="21"/>
              <c:tx>
                <c:strRef>
                  <c:f>Daten_Diagramme!$E$35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{38E870CB-6556-4B0A-968D-0B1C859744B5}</c15:txfldGUID>
                      <c15:f>Daten_Diagramme!$E$35</c15:f>
                      <c15:dlblFieldTableCache>
                        <c:ptCount val="1"/>
                        <c:pt idx="0">
                          <c:v>0.0</c:v>
                        </c:pt>
                      </c15:dlblFieldTableCache>
                    </c15:dlblFTEntry>
                  </c15:dlblFieldTable>
                  <c15:showDataLabelsRange val="0"/>
                </c:ext>
                <c:ext xmlns:c16="http://schemas.microsoft.com/office/drawing/2014/chart" uri="{C3380CC4-5D6E-409C-BE32-E72D297353CC}">
                  <c16:uniqueId val="{00000015-3B76-4FEB-86F0-08B6CB2C3155}"/>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{C208CB6D-9423-4812-A2C8-2C57187C9041}</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3B76-4FEB-86F0-08B6CB2C3155}"/>
                </c:ext>
              </c:extLst>
            </c:dLbl>
            <c:dLbl>
              <c:idx val="23"/>
              <c:tx>
                <c:strRef>
                  <c:f>Daten_Diagramme!$E$37</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{A4D178F4-9CA2-402D-B962-1BD670982D1E}</c15:txfldGUID>
                      <c15:f>Daten_Diagramme!$E$37</c15:f>
                      <c15:dlblFieldTableCache>
                        <c:ptCount val="1"/>
                        <c:pt idx="0">
                          <c:v>1.5</c:v>
                        </c:pt>
                      </c15:dlblFieldTableCache>
                    </c15:dlblFTEntry>
                  </c15:dlblFieldTable>
                  <c15:showDataLabelsRange val="0"/>
                </c:ext>
                <c:ext xmlns:c16="http://schemas.microsoft.com/office/drawing/2014/chart" uri="{C3380CC4-5D6E-409C-BE32-E72D297353CC}">
                  <c16:uniqueId val="{00000017-3B76-4FEB-86F0-08B6CB2C3155}"/>
                </c:ext>
              </c:extLst>
            </c:dLbl>
            <c:dLbl>
              <c:idx val="24"/>
              <c:tx>
                <c:strRef>
                  <c:f>Daten_Diagramme!$E$38</c:f>
                  <c:strCache>
                    <c:ptCount val="1"/>
                    <c:pt idx="0">
                      <c:v>-1.8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{CE141B93-F0E8-4882-8FCA-66EAB1082E74}</c15:txfldGUID>
                      <c15:f>Daten_Diagramme!$E$38</c15:f>
                      <c15:dlblFieldTableCache>
                        <c:ptCount val="1"/>
                        <c:pt idx="0">
                          <c:v>-1.8</c:v>
                        </c:pt>
                      </c15:dlblFieldTableCache>
                    </c15:dlblFTEntry>
                  </c15:dlblFieldTable>
                  <c15:showDataLabelsRange val="0"/>
                </c:ext>
                <c:ext xmlns:c16="http://schemas.microsoft.com/office/drawing/2014/chart" uri="{C3380CC4-5D6E-409C-BE32-E72D297353CC}">
                  <c16:uniqueId val="{00000018-3B76-4FEB-86F0-08B6CB2C3155}"/>
                </c:ext>
              </c:extLst>
            </c:dLbl>
            <c:dLbl>
              <c:idx val="25"/>
              <c:tx>
                <c:strRef>
                  <c:f>Daten_Diagramme!$E$39</c:f>
                  <c:strCache>
                    <c:ptCount val="1"/>
                    <c:pt idx="0">
                      <c:v>-7.3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{BB50EBD2-B4B7-4F04-87AA-61EC24C56131}</c15:txfldGUID>
                      <c15:f>Daten_Diagramme!$E$39</c15:f>
                      <c15:dlblFieldTableCache>
                        <c:ptCount val="1"/>
                        <c:pt idx="0">
                          <c:v>-7.3</c:v>
                        </c:pt>
                      </c15:dlblFieldTableCache>
                    </c15:dlblFTEntry>
                  </c15:dlblFieldTable>
                  <c15:showDataLabelsRange val="0"/>
                </c:ext>
                <c:ext xmlns:c16="http://schemas.microsoft.com/office/drawing/2014/chart" uri="{C3380CC4-5D6E-409C-BE32-E72D297353CC}">
                  <c16:uniqueId val="{00000019-3B76-4FEB-86F0-08B6CB2C3155}"/>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{3E156546-1F21-40DE-9F84-AC8472A5AD50}</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3B76-4FEB-86F0-08B6CB2C3155}"/>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{ACE89E29-FB62-4C7D-A5B9-764E27FA3094}</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3B76-4FEB-86F0-08B6CB2C3155}"/>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{78AB9436-270C-41A4-81EF-9CFE3D272DFF}</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3B76-4FEB-86F0-08B6CB2C3155}"/>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{14A73782-3CE1-4AC9-90D4-460F9C3780B0}</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3B76-4FEB-86F0-08B6CB2C3155}"/>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{14965216-94F1-448B-9606-2CE746F4746B}</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3B76-4FEB-86F0-08B6CB2C3155}"/>
                </c:ext>
              </c:extLst>
            </c:dLbl>
            <c:dLbl>
              <c:idx val="31"/>
              <c:tx>
                <c:strRef>
                  <c:f>Daten_Diagramme!$E$45</c:f>
                  <c:strCache>
                    <c:ptCount val="1"/>
                    <c:pt idx="0">
                      <c:v>-7.3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{7B2855A2-625E-4459-9E93-D511206D4AC3}</c15:txfldGUID>
                      <c15:f>Daten_Diagramme!$E$45</c15:f>
                      <c15:dlblFieldTableCache>
                        <c:ptCount val="1"/>
                        <c:pt idx="0">
                          <c:v>-7.3</c:v>
                        </c:pt>
                      </c15:dlblFieldTableCache>
                    </c15:dlblFTEntry>
                  </c15:dlblFieldTable>
                  <c15:showDataLabelsRange val="0"/>
                </c:ext>
                <c:ext xmlns:c16="http://schemas.microsoft.com/office/drawing/2014/chart" uri="{C3380CC4-5D6E-409C-BE32-E72D297353CC}">
                  <c16:uniqueId val="{0000001F-3B76-4FEB-86F0-08B6CB2C3155}"/>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-6.2678921199337054</c:v>
                </c:pt>
                <c:pt idx="1">
                  <c:v>1.5384615384615385</c:v>
                </c:pt>
                <c:pt idx="2">
                  <c:v>-8.695652173913043</c:v>
                </c:pt>
                <c:pt idx="3">
                  <c:v>-3.1558185404339252</c:v>
                </c:pt>
                <c:pt idx="4">
                  <c:v>5.1470588235294121</c:v>
                </c:pt>
                <c:pt idx="5">
                  <c:v>3.9525691699604741</c:v>
                </c:pt>
                <c:pt idx="6">
                  <c:v>-27.966101694915253</c:v>
                </c:pt>
                <c:pt idx="7">
                  <c:v>0.44345898004434592</c:v>
                </c:pt>
                <c:pt idx="8">
                  <c:v>-0.37002775208140609</c:v>
                </c:pt>
                <c:pt idx="9">
                  <c:v>-14.848883048620236</c:v>
                </c:pt>
                <c:pt idx="10">
                  <c:v>-18.592436974789916</c:v>
                </c:pt>
                <c:pt idx="11">
                  <c:v>12.941176470588236</c:v>
                </c:pt>
                <c:pt idx="12">
                  <c:v>-15</c:v>
                </c:pt>
                <c:pt idx="13">
                  <c:v>-4.4642857142857144</c:v>
                </c:pt>
                <c:pt idx="14">
                  <c:v>-6.3131313131313131</c:v>
                </c:pt>
                <c:pt idx="15">
                  <c:v>15.555555555555555</c:v>
                </c:pt>
                <c:pt idx="16">
                  <c:v>-8.2802547770700645</c:v>
                </c:pt>
                <c:pt idx="17">
                  <c:v>7.0175438596491224</c:v>
                </c:pt>
                <c:pt idx="18">
                  <c:v>-3.943661971830986</c:v>
                </c:pt>
                <c:pt idx="19">
                  <c:v>-10.714285714285714</c:v>
                </c:pt>
                <c:pt idx="20">
                  <c:v>-3.2822757111597376</c:v>
                </c:pt>
                <c:pt idx="21">
                  <c:v>0</c:v>
                </c:pt>
                <c:pt idx="23">
                  <c:v>1.5384615384615385</c:v>
                </c:pt>
                <c:pt idx="24">
                  <c:v>-1.7928286852589641</c:v>
                </c:pt>
                <c:pt idx="25">
                  <c:v>-7.2687624931855348</c:v>
                </c:pt>
              </c:numCache>
            </c:numRef>
          </c:val>
          <c:extLst>
            <c:ext xmlns:c16="http://schemas.microsoft.com/office/drawing/2014/chart" uri="{C3380CC4-5D6E-409C-BE32-E72D297353CC}">
              <c16:uniqueId val="{00000020-3B76-4FEB-86F0-08B6CB2C3155}"/>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{95ECF001-79A8-4E7C-80A5-CF9A3BF1F403}</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3B76-4FEB-86F0-08B6CB2C3155}"/>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{86B973E9-933E-4157-8830-794311249799}</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3B76-4FEB-86F0-08B6CB2C3155}"/>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{84DF7BE8-1DDC-4932-AB00-61264A84F918}</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3B76-4FEB-86F0-08B6CB2C3155}"/>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{D917FFF8-BA3F-4065-B949-29E624EEBAF8}</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3B76-4FEB-86F0-08B6CB2C3155}"/>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{2211A120-8DF8-4137-8A26-86997EE11F72}</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3B76-4FEB-86F0-08B6CB2C3155}"/>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{CCE8A24B-42D8-44D8-9030-2C0122A72168}</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3B76-4FEB-86F0-08B6CB2C3155}"/>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{CDC1A2FA-CD60-43BC-8129-021F772A58AA}</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3B76-4FEB-86F0-08B6CB2C3155}"/>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{DD6ED84D-31BD-48A8-BCFA-E782D1802307}</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3B76-4FEB-86F0-08B6CB2C3155}"/>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{371567BE-AEA8-4650-B690-7D08A019933B}</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3B76-4FEB-86F0-08B6CB2C3155}"/>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{5FD5E95C-74CD-4B57-9B3C-CFC4BBF2FF07}</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3B76-4FEB-86F0-08B6CB2C3155}"/>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{B3E793F3-DD5C-4F52-9824-00CCE476300E}</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3B76-4FEB-86F0-08B6CB2C3155}"/>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{7AC2D41C-EAB1-4EA2-80FA-465FEE708F53}</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3B76-4FEB-86F0-08B6CB2C3155}"/>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{AC97040D-650C-4768-831D-FCDDAAEE4EB3}</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3B76-4FEB-86F0-08B6CB2C3155}"/>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{E1C6397D-559B-4DB2-86B7-195AC2C7CFBA}</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3B76-4FEB-86F0-08B6CB2C3155}"/>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{45A2FB3D-7721-4B3E-B823-5DA0FF7FAE08}</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3B76-4FEB-86F0-08B6CB2C3155}"/>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{EDEC304B-6ED9-4C24-8675-BBA4675F8B1D}</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3B76-4FEB-86F0-08B6CB2C3155}"/>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{7500AB55-BE4A-49B9-9943-7F7030998138}</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3B76-4FEB-86F0-08B6CB2C3155}"/>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{8F24E1E3-81BA-4E0E-9C7E-60A110818912}</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3B76-4FEB-86F0-08B6CB2C3155}"/>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{6729AA3A-F3EB-4D70-8AD6-D5E542FFF679}</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3B76-4FEB-86F0-08B6CB2C3155}"/>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{071E5B76-FBBA-4CAC-86E9-652779EBADE4}</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3B76-4FEB-86F0-08B6CB2C3155}"/>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{FF8EC558-EDE5-4B98-AC77-933906ECB757}</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3B76-4FEB-86F0-08B6CB2C3155}"/>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{A22FE1B2-BF12-4AAD-87F6-4891BE7CAE42}</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3B76-4FEB-86F0-08B6CB2C3155}"/>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{B330EE5E-95AA-4A8B-9940-A250123B2340}</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3B76-4FEB-86F0-08B6CB2C3155}"/>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{F1EA68CC-D071-45BC-B550-76ECAE1BA2FD}</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3B76-4FEB-86F0-08B6CB2C3155}"/>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{A2E3EF7C-EF8F-48B8-9489-16672E3076AE}</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3B76-4FEB-86F0-08B6CB2C3155}"/>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{15925399-7106-4DCA-97F8-1F910F7C799D}</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3B76-4FEB-86F0-08B6CB2C3155}"/>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{8B77907A-EFF7-441E-B8E1-292421CDBA31}</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3B76-4FEB-86F0-08B6CB2C3155}"/>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{6EBC8ECC-1C94-43F6-BEF6-FB9CDE2F5C37}</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3B76-4FEB-86F0-08B6CB2C3155}"/>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{3602359C-AA51-4458-BE99-185873070A8E}</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3B76-4FEB-86F0-08B6CB2C3155}"/>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{36AD2E36-0A15-463B-A317-F0400DA1B6B0}</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3B76-4FEB-86F0-08B6CB2C3155}"/>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{BD70D9AC-5079-4ED4-A94C-41ABA03FDB8D}</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3B76-4FEB-86F0-08B6CB2C3155}"/>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{9AB528D5-A7E0-414D-83C5-0EEF336DCCE1}</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3B76-4FEB-86F0-08B6CB2C3155}"/>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3B76-4FEB-86F0-08B6CB2C3155}"/>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3B76-4FEB-86F0-08B6CB2C3155}"/>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{32003C7B-F78C-4062-BC2E-61C542D6421F}</c15:txfldGUID>
                      <c15:f>Diagramm!$I$46</c15:f>
                      <c15:dlblFieldTableCache>
                        <c:ptCount val="1"/>
                      </c15:dlblFieldTableCache>
                    </c15:dlblFTEntry>
                  </c15:dlblFieldTable>
                  <c15:showDataLabelsRange val="0"/>
                </c:ext>
                <c:ext xmlns:c16="http://schemas.microsoft.com/office/drawing/2014/chart" uri="{C3380CC4-5D6E-409C-BE32-E72D297353CC}">
                  <c16:uniqueId val="{00000000-597B-4285-BFD3-2A4104860D4D}"/>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{57E7D743-4BD0-40C1-92AA-C463865932EA}</c15:txfldGUID>
                      <c15:f>Diagramm!$I$47</c15:f>
                      <c15:dlblFieldTableCache>
                        <c:ptCount val="1"/>
                      </c15:dlblFieldTableCache>
                    </c15:dlblFTEntry>
                  </c15:dlblFieldTable>
                  <c15:showDataLabelsRange val="0"/>
                </c:ext>
                <c:ext xmlns:c16="http://schemas.microsoft.com/office/drawing/2014/chart" uri="{C3380CC4-5D6E-409C-BE32-E72D297353CC}">
                  <c16:uniqueId val="{00000001-597B-4285-BFD3-2A4104860D4D}"/>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{F26D11AC-F039-4325-B513-F811E3F10A74}</c15:txfldGUID>
                      <c15:f>Diagramm!$I$48</c15:f>
                      <c15:dlblFieldTableCache>
                        <c:ptCount val="1"/>
                      </c15:dlblFieldTableCache>
                    </c15:dlblFTEntry>
                  </c15:dlblFieldTable>
                  <c15:showDataLabelsRange val="0"/>
                </c:ext>
                <c:ext xmlns:c16="http://schemas.microsoft.com/office/drawing/2014/chart" uri="{C3380CC4-5D6E-409C-BE32-E72D297353CC}">
                  <c16:uniqueId val="{00000002-597B-4285-BFD3-2A4104860D4D}"/>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{1909AC69-65C1-487C-8674-CA727218C7EC}</c15:txfldGUID>
                      <c15:f>Diagramm!$I$49</c15:f>
                      <c15:dlblFieldTableCache>
                        <c:ptCount val="1"/>
                      </c15:dlblFieldTableCache>
                    </c15:dlblFTEntry>
                  </c15:dlblFieldTable>
                  <c15:showDataLabelsRange val="0"/>
                </c:ext>
                <c:ext xmlns:c16="http://schemas.microsoft.com/office/drawing/2014/chart" uri="{C3380CC4-5D6E-409C-BE32-E72D297353CC}">
                  <c16:uniqueId val="{00000003-597B-4285-BFD3-2A4104860D4D}"/>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{76590393-6A07-41F4-8E5B-7DB78CE04474}</c15:txfldGUID>
                      <c15:f>Diagramm!$I$50</c15:f>
                      <c15:dlblFieldTableCache>
                        <c:ptCount val="1"/>
                      </c15:dlblFieldTableCache>
                    </c15:dlblFTEntry>
                  </c15:dlblFieldTable>
                  <c15:showDataLabelsRange val="0"/>
                </c:ext>
                <c:ext xmlns:c16="http://schemas.microsoft.com/office/drawing/2014/chart" uri="{C3380CC4-5D6E-409C-BE32-E72D297353CC}">
                  <c16:uniqueId val="{00000004-597B-4285-BFD3-2A4104860D4D}"/>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{451D5ED0-7E84-4067-95ED-EB9C71182976}</c15:txfldGUID>
                      <c15:f>Diagramm!$I$51</c15:f>
                      <c15:dlblFieldTableCache>
                        <c:ptCount val="1"/>
                      </c15:dlblFieldTableCache>
                    </c15:dlblFTEntry>
                  </c15:dlblFieldTable>
                  <c15:showDataLabelsRange val="0"/>
                </c:ext>
                <c:ext xmlns:c16="http://schemas.microsoft.com/office/drawing/2014/chart" uri="{C3380CC4-5D6E-409C-BE32-E72D297353CC}">
                  <c16:uniqueId val="{00000005-597B-4285-BFD3-2A4104860D4D}"/>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{70DDF71E-D9B5-463F-A195-9B19EED0C09E}</c15:txfldGUID>
                      <c15:f>Diagramm!$I$52</c15:f>
                      <c15:dlblFieldTableCache>
                        <c:ptCount val="1"/>
                      </c15:dlblFieldTableCache>
                    </c15:dlblFTEntry>
                  </c15:dlblFieldTable>
                  <c15:showDataLabelsRange val="0"/>
                </c:ext>
                <c:ext xmlns:c16="http://schemas.microsoft.com/office/drawing/2014/chart" uri="{C3380CC4-5D6E-409C-BE32-E72D297353CC}">
                  <c16:uniqueId val="{00000006-597B-4285-BFD3-2A4104860D4D}"/>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{3113ED27-F5B2-4901-B9C7-D3E9ED6990B8}</c15:txfldGUID>
                      <c15:f>Diagramm!$I$53</c15:f>
                      <c15:dlblFieldTableCache>
                        <c:ptCount val="1"/>
                      </c15:dlblFieldTableCache>
                    </c15:dlblFTEntry>
                  </c15:dlblFieldTable>
                  <c15:showDataLabelsRange val="0"/>
                </c:ext>
                <c:ext xmlns:c16="http://schemas.microsoft.com/office/drawing/2014/chart" uri="{C3380CC4-5D6E-409C-BE32-E72D297353CC}">
                  <c16:uniqueId val="{00000007-597B-4285-BFD3-2A4104860D4D}"/>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{FAF30687-B8C9-440F-8C7A-D32646AE5B04}</c15:txfldGUID>
                      <c15:f>Diagramm!$I$54</c15:f>
                      <c15:dlblFieldTableCache>
                        <c:ptCount val="1"/>
                      </c15:dlblFieldTableCache>
                    </c15:dlblFTEntry>
                  </c15:dlblFieldTable>
                  <c15:showDataLabelsRange val="0"/>
                </c:ext>
                <c:ext xmlns:c16="http://schemas.microsoft.com/office/drawing/2014/chart" uri="{C3380CC4-5D6E-409C-BE32-E72D297353CC}">
                  <c16:uniqueId val="{00000008-597B-4285-BFD3-2A4104860D4D}"/>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{10887A53-8E35-4BB2-879A-2CAA185BA4CA}</c15:txfldGUID>
                      <c15:f>Diagramm!$I$55</c15:f>
                      <c15:dlblFieldTableCache>
                        <c:ptCount val="1"/>
                      </c15:dlblFieldTableCache>
                    </c15:dlblFTEntry>
                  </c15:dlblFieldTable>
                  <c15:showDataLabelsRange val="0"/>
                </c:ext>
                <c:ext xmlns:c16="http://schemas.microsoft.com/office/drawing/2014/chart" uri="{C3380CC4-5D6E-409C-BE32-E72D297353CC}">
                  <c16:uniqueId val="{00000009-597B-4285-BFD3-2A4104860D4D}"/>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{6210699E-334A-4F8C-8329-159999ED882D}</c15:txfldGUID>
                      <c15:f>Diagramm!$I$56</c15:f>
                      <c15:dlblFieldTableCache>
                        <c:ptCount val="1"/>
                      </c15:dlblFieldTableCache>
                    </c15:dlblFTEntry>
                  </c15:dlblFieldTable>
                  <c15:showDataLabelsRange val="0"/>
                </c:ext>
                <c:ext xmlns:c16="http://schemas.microsoft.com/office/drawing/2014/chart" uri="{C3380CC4-5D6E-409C-BE32-E72D297353CC}">
                  <c16:uniqueId val="{0000000A-597B-4285-BFD3-2A4104860D4D}"/>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{7EE023DD-CC30-4AEB-801E-51241B6A103C}</c15:txfldGUID>
                      <c15:f>Diagramm!$I$57</c15:f>
                      <c15:dlblFieldTableCache>
                        <c:ptCount val="1"/>
                      </c15:dlblFieldTableCache>
                    </c15:dlblFTEntry>
                  </c15:dlblFieldTable>
                  <c15:showDataLabelsRange val="0"/>
                </c:ext>
                <c:ext xmlns:c16="http://schemas.microsoft.com/office/drawing/2014/chart" uri="{C3380CC4-5D6E-409C-BE32-E72D297353CC}">
                  <c16:uniqueId val="{0000000B-597B-4285-BFD3-2A4104860D4D}"/>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{F4169640-1486-4453-B43D-B465F9713B52}</c15:txfldGUID>
                      <c15:f>Diagramm!$I$58</c15:f>
                      <c15:dlblFieldTableCache>
                        <c:ptCount val="1"/>
                      </c15:dlblFieldTableCache>
                    </c15:dlblFTEntry>
                  </c15:dlblFieldTable>
                  <c15:showDataLabelsRange val="0"/>
                </c:ext>
                <c:ext xmlns:c16="http://schemas.microsoft.com/office/drawing/2014/chart" uri="{C3380CC4-5D6E-409C-BE32-E72D297353CC}">
                  <c16:uniqueId val="{0000000C-597B-4285-BFD3-2A4104860D4D}"/>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{4D110E2A-1FDB-48C1-957A-B4C65D043FEA}</c15:txfldGUID>
                      <c15:f>Diagramm!$I$59</c15:f>
                      <c15:dlblFieldTableCache>
                        <c:ptCount val="1"/>
                      </c15:dlblFieldTableCache>
                    </c15:dlblFTEntry>
                  </c15:dlblFieldTable>
                  <c15:showDataLabelsRange val="0"/>
                </c:ext>
                <c:ext xmlns:c16="http://schemas.microsoft.com/office/drawing/2014/chart" uri="{C3380CC4-5D6E-409C-BE32-E72D297353CC}">
                  <c16:uniqueId val="{0000000D-597B-4285-BFD3-2A4104860D4D}"/>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{B269C32E-4A7C-45D8-A2E2-842C24FAB558}</c15:txfldGUID>
                      <c15:f>Diagramm!$I$60</c15:f>
                      <c15:dlblFieldTableCache>
                        <c:ptCount val="1"/>
                      </c15:dlblFieldTableCache>
                    </c15:dlblFTEntry>
                  </c15:dlblFieldTable>
                  <c15:showDataLabelsRange val="0"/>
                </c:ext>
                <c:ext xmlns:c16="http://schemas.microsoft.com/office/drawing/2014/chart" uri="{C3380CC4-5D6E-409C-BE32-E72D297353CC}">
                  <c16:uniqueId val="{0000000E-597B-4285-BFD3-2A4104860D4D}"/>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{013C32CC-5D9F-4F5C-8D35-C660A7D67E00}</c15:txfldGUID>
                      <c15:f>Diagramm!$I$61</c15:f>
                      <c15:dlblFieldTableCache>
                        <c:ptCount val="1"/>
                      </c15:dlblFieldTableCache>
                    </c15:dlblFTEntry>
                  </c15:dlblFieldTable>
                  <c15:showDataLabelsRange val="0"/>
                </c:ext>
                <c:ext xmlns:c16="http://schemas.microsoft.com/office/drawing/2014/chart" uri="{C3380CC4-5D6E-409C-BE32-E72D297353CC}">
                  <c16:uniqueId val="{0000000F-597B-4285-BFD3-2A4104860D4D}"/>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{75533717-7DD4-4FC3-B809-7F8AD750FFF7}</c15:txfldGUID>
                      <c15:f>Diagramm!$I$62</c15:f>
                      <c15:dlblFieldTableCache>
                        <c:ptCount val="1"/>
                      </c15:dlblFieldTableCache>
                    </c15:dlblFTEntry>
                  </c15:dlblFieldTable>
                  <c15:showDataLabelsRange val="0"/>
                </c:ext>
                <c:ext xmlns:c16="http://schemas.microsoft.com/office/drawing/2014/chart" uri="{C3380CC4-5D6E-409C-BE32-E72D297353CC}">
                  <c16:uniqueId val="{00000010-597B-4285-BFD3-2A4104860D4D}"/>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{9E9FA86E-8CF2-4BBB-B769-8674BE74562C}</c15:txfldGUID>
                      <c15:f>Diagramm!$I$63</c15:f>
                      <c15:dlblFieldTableCache>
                        <c:ptCount val="1"/>
                      </c15:dlblFieldTableCache>
                    </c15:dlblFTEntry>
                  </c15:dlblFieldTable>
                  <c15:showDataLabelsRange val="0"/>
                </c:ext>
                <c:ext xmlns:c16="http://schemas.microsoft.com/office/drawing/2014/chart" uri="{C3380CC4-5D6E-409C-BE32-E72D297353CC}">
                  <c16:uniqueId val="{00000011-597B-4285-BFD3-2A4104860D4D}"/>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{08FE46AE-6EC7-46AA-A4C5-85ACFCF15431}</c15:txfldGUID>
                      <c15:f>Diagramm!$I$64</c15:f>
                      <c15:dlblFieldTableCache>
                        <c:ptCount val="1"/>
                      </c15:dlblFieldTableCache>
                    </c15:dlblFTEntry>
                  </c15:dlblFieldTable>
                  <c15:showDataLabelsRange val="0"/>
                </c:ext>
                <c:ext xmlns:c16="http://schemas.microsoft.com/office/drawing/2014/chart" uri="{C3380CC4-5D6E-409C-BE32-E72D297353CC}">
                  <c16:uniqueId val="{00000012-597B-4285-BFD3-2A4104860D4D}"/>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{2EC6262C-9F79-4D00-9228-730DDC49C83D}</c15:txfldGUID>
                      <c15:f>Diagramm!$I$65</c15:f>
                      <c15:dlblFieldTableCache>
                        <c:ptCount val="1"/>
                      </c15:dlblFieldTableCache>
                    </c15:dlblFTEntry>
                  </c15:dlblFieldTable>
                  <c15:showDataLabelsRange val="0"/>
                </c:ext>
                <c:ext xmlns:c16="http://schemas.microsoft.com/office/drawing/2014/chart" uri="{C3380CC4-5D6E-409C-BE32-E72D297353CC}">
                  <c16:uniqueId val="{00000013-597B-4285-BFD3-2A4104860D4D}"/>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{6B4E0ECE-C510-4408-852F-909E577C893B}</c15:txfldGUID>
                      <c15:f>Diagramm!$I$66</c15:f>
                      <c15:dlblFieldTableCache>
                        <c:ptCount val="1"/>
                      </c15:dlblFieldTableCache>
                    </c15:dlblFTEntry>
                  </c15:dlblFieldTable>
                  <c15:showDataLabelsRange val="0"/>
                </c:ext>
                <c:ext xmlns:c16="http://schemas.microsoft.com/office/drawing/2014/chart" uri="{C3380CC4-5D6E-409C-BE32-E72D297353CC}">
                  <c16:uniqueId val="{00000014-597B-4285-BFD3-2A4104860D4D}"/>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{8ADFA9A7-E4EB-4D8D-ABB6-4A6A4413F812}</c15:txfldGUID>
                      <c15:f>Diagramm!$I$67</c15:f>
                      <c15:dlblFieldTableCache>
                        <c:ptCount val="1"/>
                      </c15:dlblFieldTableCache>
                    </c15:dlblFTEntry>
                  </c15:dlblFieldTable>
                  <c15:showDataLabelsRange val="0"/>
                </c:ext>
                <c:ext xmlns:c16="http://schemas.microsoft.com/office/drawing/2014/chart" uri="{C3380CC4-5D6E-409C-BE32-E72D297353CC}">
                  <c16:uniqueId val="{00000015-597B-4285-BFD3-2A4104860D4D}"/>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597B-4285-BFD3-2A4104860D4D}"/>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{85E20F17-279D-4017-8AD9-139BFCDBBC48}</c15:txfldGUID>
                      <c15:f>Diagramm!$K$46</c15:f>
                      <c15:dlblFieldTableCache>
                        <c:ptCount val="1"/>
                      </c15:dlblFieldTableCache>
                    </c15:dlblFTEntry>
                  </c15:dlblFieldTable>
                  <c15:showDataLabelsRange val="0"/>
                </c:ext>
                <c:ext xmlns:c16="http://schemas.microsoft.com/office/drawing/2014/chart" uri="{C3380CC4-5D6E-409C-BE32-E72D297353CC}">
                  <c16:uniqueId val="{00000017-597B-4285-BFD3-2A4104860D4D}"/>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{B06AD2A1-0CB5-4F68-BB1C-808502E41481}</c15:txfldGUID>
                      <c15:f>Diagramm!$K$47</c15:f>
                      <c15:dlblFieldTableCache>
                        <c:ptCount val="1"/>
                      </c15:dlblFieldTableCache>
                    </c15:dlblFTEntry>
                  </c15:dlblFieldTable>
                  <c15:showDataLabelsRange val="0"/>
                </c:ext>
                <c:ext xmlns:c16="http://schemas.microsoft.com/office/drawing/2014/chart" uri="{C3380CC4-5D6E-409C-BE32-E72D297353CC}">
                  <c16:uniqueId val="{00000018-597B-4285-BFD3-2A4104860D4D}"/>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{0B9CC761-EBA1-4CE2-8352-9BF9A63F3D08}</c15:txfldGUID>
                      <c15:f>Diagramm!$K$48</c15:f>
                      <c15:dlblFieldTableCache>
                        <c:ptCount val="1"/>
                      </c15:dlblFieldTableCache>
                    </c15:dlblFTEntry>
                  </c15:dlblFieldTable>
                  <c15:showDataLabelsRange val="0"/>
                </c:ext>
                <c:ext xmlns:c16="http://schemas.microsoft.com/office/drawing/2014/chart" uri="{C3380CC4-5D6E-409C-BE32-E72D297353CC}">
                  <c16:uniqueId val="{00000019-597B-4285-BFD3-2A4104860D4D}"/>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{35762808-24B8-4830-8277-F81E8FC904BC}</c15:txfldGUID>
                      <c15:f>Diagramm!$K$49</c15:f>
                      <c15:dlblFieldTableCache>
                        <c:ptCount val="1"/>
                      </c15:dlblFieldTableCache>
                    </c15:dlblFTEntry>
                  </c15:dlblFieldTable>
                  <c15:showDataLabelsRange val="0"/>
                </c:ext>
                <c:ext xmlns:c16="http://schemas.microsoft.com/office/drawing/2014/chart" uri="{C3380CC4-5D6E-409C-BE32-E72D297353CC}">
                  <c16:uniqueId val="{0000001A-597B-4285-BFD3-2A4104860D4D}"/>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{C96573AD-80B7-4788-B0AE-B0583A120B3C}</c15:txfldGUID>
                      <c15:f>Diagramm!$K$50</c15:f>
                      <c15:dlblFieldTableCache>
                        <c:ptCount val="1"/>
                      </c15:dlblFieldTableCache>
                    </c15:dlblFTEntry>
                  </c15:dlblFieldTable>
                  <c15:showDataLabelsRange val="0"/>
                </c:ext>
                <c:ext xmlns:c16="http://schemas.microsoft.com/office/drawing/2014/chart" uri="{C3380CC4-5D6E-409C-BE32-E72D297353CC}">
                  <c16:uniqueId val="{0000001B-597B-4285-BFD3-2A4104860D4D}"/>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{63E98148-7A45-4AE7-8EBF-F0A29E4FA07F}</c15:txfldGUID>
                      <c15:f>Diagramm!$K$51</c15:f>
                      <c15:dlblFieldTableCache>
                        <c:ptCount val="1"/>
                      </c15:dlblFieldTableCache>
                    </c15:dlblFTEntry>
                  </c15:dlblFieldTable>
                  <c15:showDataLabelsRange val="0"/>
                </c:ext>
                <c:ext xmlns:c16="http://schemas.microsoft.com/office/drawing/2014/chart" uri="{C3380CC4-5D6E-409C-BE32-E72D297353CC}">
                  <c16:uniqueId val="{0000001C-597B-4285-BFD3-2A4104860D4D}"/>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{AC97987F-CD96-4924-8E5E-EA0ABC3BCBA0}</c15:txfldGUID>
                      <c15:f>Diagramm!$K$52</c15:f>
                      <c15:dlblFieldTableCache>
                        <c:ptCount val="1"/>
                      </c15:dlblFieldTableCache>
                    </c15:dlblFTEntry>
                  </c15:dlblFieldTable>
                  <c15:showDataLabelsRange val="0"/>
                </c:ext>
                <c:ext xmlns:c16="http://schemas.microsoft.com/office/drawing/2014/chart" uri="{C3380CC4-5D6E-409C-BE32-E72D297353CC}">
                  <c16:uniqueId val="{0000001D-597B-4285-BFD3-2A4104860D4D}"/>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{95E0FA30-4C15-4277-8C51-086A15D2BC98}</c15:txfldGUID>
                      <c15:f>Diagramm!$K$53</c15:f>
                      <c15:dlblFieldTableCache>
                        <c:ptCount val="1"/>
                      </c15:dlblFieldTableCache>
                    </c15:dlblFTEntry>
                  </c15:dlblFieldTable>
                  <c15:showDataLabelsRange val="0"/>
                </c:ext>
                <c:ext xmlns:c16="http://schemas.microsoft.com/office/drawing/2014/chart" uri="{C3380CC4-5D6E-409C-BE32-E72D297353CC}">
                  <c16:uniqueId val="{0000001E-597B-4285-BFD3-2A4104860D4D}"/>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{0326D2C9-FA8C-43A0-8942-F9D6FD2C5EFB}</c15:txfldGUID>
                      <c15:f>Diagramm!$K$54</c15:f>
                      <c15:dlblFieldTableCache>
                        <c:ptCount val="1"/>
                      </c15:dlblFieldTableCache>
                    </c15:dlblFTEntry>
                  </c15:dlblFieldTable>
                  <c15:showDataLabelsRange val="0"/>
                </c:ext>
                <c:ext xmlns:c16="http://schemas.microsoft.com/office/drawing/2014/chart" uri="{C3380CC4-5D6E-409C-BE32-E72D297353CC}">
                  <c16:uniqueId val="{0000001F-597B-4285-BFD3-2A4104860D4D}"/>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{41935663-805D-4D2B-B5FE-0F14656D661B}</c15:txfldGUID>
                      <c15:f>Diagramm!$K$55</c15:f>
                      <c15:dlblFieldTableCache>
                        <c:ptCount val="1"/>
                      </c15:dlblFieldTableCache>
                    </c15:dlblFTEntry>
                  </c15:dlblFieldTable>
                  <c15:showDataLabelsRange val="0"/>
                </c:ext>
                <c:ext xmlns:c16="http://schemas.microsoft.com/office/drawing/2014/chart" uri="{C3380CC4-5D6E-409C-BE32-E72D297353CC}">
                  <c16:uniqueId val="{00000020-597B-4285-BFD3-2A4104860D4D}"/>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{13D3BFD3-AA0D-4593-A7D0-CDEB67688A23}</c15:txfldGUID>
                      <c15:f>Diagramm!$K$56</c15:f>
                      <c15:dlblFieldTableCache>
                        <c:ptCount val="1"/>
                      </c15:dlblFieldTableCache>
                    </c15:dlblFTEntry>
                  </c15:dlblFieldTable>
                  <c15:showDataLabelsRange val="0"/>
                </c:ext>
                <c:ext xmlns:c16="http://schemas.microsoft.com/office/drawing/2014/chart" uri="{C3380CC4-5D6E-409C-BE32-E72D297353CC}">
                  <c16:uniqueId val="{00000021-597B-4285-BFD3-2A4104860D4D}"/>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{1E6FCA64-9F9F-4DB9-BB12-987DD784966C}</c15:txfldGUID>
                      <c15:f>Diagramm!$K$57</c15:f>
                      <c15:dlblFieldTableCache>
                        <c:ptCount val="1"/>
                      </c15:dlblFieldTableCache>
                    </c15:dlblFTEntry>
                  </c15:dlblFieldTable>
                  <c15:showDataLabelsRange val="0"/>
                </c:ext>
                <c:ext xmlns:c16="http://schemas.microsoft.com/office/drawing/2014/chart" uri="{C3380CC4-5D6E-409C-BE32-E72D297353CC}">
                  <c16:uniqueId val="{00000022-597B-4285-BFD3-2A4104860D4D}"/>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{9E0259C7-C43C-482C-BFD5-3234978A40C8}</c15:txfldGUID>
                      <c15:f>Diagramm!$K$58</c15:f>
                      <c15:dlblFieldTableCache>
                        <c:ptCount val="1"/>
                      </c15:dlblFieldTableCache>
                    </c15:dlblFTEntry>
                  </c15:dlblFieldTable>
                  <c15:showDataLabelsRange val="0"/>
                </c:ext>
                <c:ext xmlns:c16="http://schemas.microsoft.com/office/drawing/2014/chart" uri="{C3380CC4-5D6E-409C-BE32-E72D297353CC}">
                  <c16:uniqueId val="{00000023-597B-4285-BFD3-2A4104860D4D}"/>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{A4FAF602-4F3A-49B7-9637-90B06310DAB4}</c15:txfldGUID>
                      <c15:f>Diagramm!$K$59</c15:f>
                      <c15:dlblFieldTableCache>
                        <c:ptCount val="1"/>
                      </c15:dlblFieldTableCache>
                    </c15:dlblFTEntry>
                  </c15:dlblFieldTable>
                  <c15:showDataLabelsRange val="0"/>
                </c:ext>
                <c:ext xmlns:c16="http://schemas.microsoft.com/office/drawing/2014/chart" uri="{C3380CC4-5D6E-409C-BE32-E72D297353CC}">
                  <c16:uniqueId val="{00000024-597B-4285-BFD3-2A4104860D4D}"/>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{F436EB8E-7E19-4669-8483-53218CFA218A}</c15:txfldGUID>
                      <c15:f>Diagramm!$K$60</c15:f>
                      <c15:dlblFieldTableCache>
                        <c:ptCount val="1"/>
                      </c15:dlblFieldTableCache>
                    </c15:dlblFTEntry>
                  </c15:dlblFieldTable>
                  <c15:showDataLabelsRange val="0"/>
                </c:ext>
                <c:ext xmlns:c16="http://schemas.microsoft.com/office/drawing/2014/chart" uri="{C3380CC4-5D6E-409C-BE32-E72D297353CC}">
                  <c16:uniqueId val="{00000025-597B-4285-BFD3-2A4104860D4D}"/>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{C5B62F61-9513-4F4B-B98F-14F45568E222}</c15:txfldGUID>
                      <c15:f>Diagramm!$K$61</c15:f>
                      <c15:dlblFieldTableCache>
                        <c:ptCount val="1"/>
                      </c15:dlblFieldTableCache>
                    </c15:dlblFTEntry>
                  </c15:dlblFieldTable>
                  <c15:showDataLabelsRange val="0"/>
                </c:ext>
                <c:ext xmlns:c16="http://schemas.microsoft.com/office/drawing/2014/chart" uri="{C3380CC4-5D6E-409C-BE32-E72D297353CC}">
                  <c16:uniqueId val="{00000026-597B-4285-BFD3-2A4104860D4D}"/>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{0BAAFE4B-BFDF-4E2B-B8B1-E2B5A173EBF7}</c15:txfldGUID>
                      <c15:f>Diagramm!$K$62</c15:f>
                      <c15:dlblFieldTableCache>
                        <c:ptCount val="1"/>
                      </c15:dlblFieldTableCache>
                    </c15:dlblFTEntry>
                  </c15:dlblFieldTable>
                  <c15:showDataLabelsRange val="0"/>
                </c:ext>
                <c:ext xmlns:c16="http://schemas.microsoft.com/office/drawing/2014/chart" uri="{C3380CC4-5D6E-409C-BE32-E72D297353CC}">
                  <c16:uniqueId val="{00000027-597B-4285-BFD3-2A4104860D4D}"/>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{E55170C0-37C0-4DCA-9CBC-98E7486CFE65}</c15:txfldGUID>
                      <c15:f>Diagramm!$K$63</c15:f>
                      <c15:dlblFieldTableCache>
                        <c:ptCount val="1"/>
                      </c15:dlblFieldTableCache>
                    </c15:dlblFTEntry>
                  </c15:dlblFieldTable>
                  <c15:showDataLabelsRange val="0"/>
                </c:ext>
                <c:ext xmlns:c16="http://schemas.microsoft.com/office/drawing/2014/chart" uri="{C3380CC4-5D6E-409C-BE32-E72D297353CC}">
                  <c16:uniqueId val="{00000028-597B-4285-BFD3-2A4104860D4D}"/>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{92059C05-809E-4F48-A1EA-B35D5E8725E3}</c15:txfldGUID>
                      <c15:f>Diagramm!$K$64</c15:f>
                      <c15:dlblFieldTableCache>
                        <c:ptCount val="1"/>
                      </c15:dlblFieldTableCache>
                    </c15:dlblFTEntry>
                  </c15:dlblFieldTable>
                  <c15:showDataLabelsRange val="0"/>
                </c:ext>
                <c:ext xmlns:c16="http://schemas.microsoft.com/office/drawing/2014/chart" uri="{C3380CC4-5D6E-409C-BE32-E72D297353CC}">
                  <c16:uniqueId val="{00000029-597B-4285-BFD3-2A4104860D4D}"/>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{63599B39-677F-4704-913F-2DFB9FAEBF98}</c15:txfldGUID>
                      <c15:f>Diagramm!$K$65</c15:f>
                      <c15:dlblFieldTableCache>
                        <c:ptCount val="1"/>
                      </c15:dlblFieldTableCache>
                    </c15:dlblFTEntry>
                  </c15:dlblFieldTable>
                  <c15:showDataLabelsRange val="0"/>
                </c:ext>
                <c:ext xmlns:c16="http://schemas.microsoft.com/office/drawing/2014/chart" uri="{C3380CC4-5D6E-409C-BE32-E72D297353CC}">
                  <c16:uniqueId val="{0000002A-597B-4285-BFD3-2A4104860D4D}"/>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{4801A5D5-8FAA-4F69-837D-DB425B9119E5}</c15:txfldGUID>
                      <c15:f>Diagramm!$K$66</c15:f>
                      <c15:dlblFieldTableCache>
                        <c:ptCount val="1"/>
                      </c15:dlblFieldTableCache>
                    </c15:dlblFTEntry>
                  </c15:dlblFieldTable>
                  <c15:showDataLabelsRange val="0"/>
                </c:ext>
                <c:ext xmlns:c16="http://schemas.microsoft.com/office/drawing/2014/chart" uri="{C3380CC4-5D6E-409C-BE32-E72D297353CC}">
                  <c16:uniqueId val="{0000002B-597B-4285-BFD3-2A4104860D4D}"/>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{F0EFEEC3-4967-4826-A83C-D2AD6C795DBA}</c15:txfldGUID>
                      <c15:f>Diagramm!$K$67</c15:f>
                      <c15:dlblFieldTableCache>
                        <c:ptCount val="1"/>
                      </c15:dlblFieldTableCache>
                    </c15:dlblFTEntry>
                  </c15:dlblFieldTable>
                  <c15:showDataLabelsRange val="0"/>
                </c:ext>
                <c:ext xmlns:c16="http://schemas.microsoft.com/office/drawing/2014/chart" uri="{C3380CC4-5D6E-409C-BE32-E72D297353CC}">
                  <c16:uniqueId val="{0000002C-597B-4285-BFD3-2A4104860D4D}"/>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597B-4285-BFD3-2A4104860D4D}"/>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{58FF6569-7EF1-4B41-973B-7651212ECEFE}</c15:txfldGUID>
                      <c15:f>Diagramm!$J$46</c15:f>
                      <c15:dlblFieldTableCache>
                        <c:ptCount val="1"/>
                      </c15:dlblFieldTableCache>
                    </c15:dlblFTEntry>
                  </c15:dlblFieldTable>
                  <c15:showDataLabelsRange val="0"/>
                </c:ext>
                <c:ext xmlns:c16="http://schemas.microsoft.com/office/drawing/2014/chart" uri="{C3380CC4-5D6E-409C-BE32-E72D297353CC}">
                  <c16:uniqueId val="{0000002E-597B-4285-BFD3-2A4104860D4D}"/>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{70A5137A-F1EF-4D44-90F5-F313475520AF}</c15:txfldGUID>
                      <c15:f>Diagramm!$J$47</c15:f>
                      <c15:dlblFieldTableCache>
                        <c:ptCount val="1"/>
                      </c15:dlblFieldTableCache>
                    </c15:dlblFTEntry>
                  </c15:dlblFieldTable>
                  <c15:showDataLabelsRange val="0"/>
                </c:ext>
                <c:ext xmlns:c16="http://schemas.microsoft.com/office/drawing/2014/chart" uri="{C3380CC4-5D6E-409C-BE32-E72D297353CC}">
                  <c16:uniqueId val="{0000002F-597B-4285-BFD3-2A4104860D4D}"/>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{7FAA49DB-A94B-4496-9DD0-D0F57633BFD6}</c15:txfldGUID>
                      <c15:f>Diagramm!$J$48</c15:f>
                      <c15:dlblFieldTableCache>
                        <c:ptCount val="1"/>
                      </c15:dlblFieldTableCache>
                    </c15:dlblFTEntry>
                  </c15:dlblFieldTable>
                  <c15:showDataLabelsRange val="0"/>
                </c:ext>
                <c:ext xmlns:c16="http://schemas.microsoft.com/office/drawing/2014/chart" uri="{C3380CC4-5D6E-409C-BE32-E72D297353CC}">
                  <c16:uniqueId val="{00000030-597B-4285-BFD3-2A4104860D4D}"/>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{DAECE6C2-F181-4655-B074-705B05F50D2F}</c15:txfldGUID>
                      <c15:f>Diagramm!$J$49</c15:f>
                      <c15:dlblFieldTableCache>
                        <c:ptCount val="1"/>
                      </c15:dlblFieldTableCache>
                    </c15:dlblFTEntry>
                  </c15:dlblFieldTable>
                  <c15:showDataLabelsRange val="0"/>
                </c:ext>
                <c:ext xmlns:c16="http://schemas.microsoft.com/office/drawing/2014/chart" uri="{C3380CC4-5D6E-409C-BE32-E72D297353CC}">
                  <c16:uniqueId val="{00000031-597B-4285-BFD3-2A4104860D4D}"/>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{71CE4C3D-B1B7-4133-9334-A57B4FC02694}</c15:txfldGUID>
                      <c15:f>Diagramm!$J$50</c15:f>
                      <c15:dlblFieldTableCache>
                        <c:ptCount val="1"/>
                      </c15:dlblFieldTableCache>
                    </c15:dlblFTEntry>
                  </c15:dlblFieldTable>
                  <c15:showDataLabelsRange val="0"/>
                </c:ext>
                <c:ext xmlns:c16="http://schemas.microsoft.com/office/drawing/2014/chart" uri="{C3380CC4-5D6E-409C-BE32-E72D297353CC}">
                  <c16:uniqueId val="{00000032-597B-4285-BFD3-2A4104860D4D}"/>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{E86C274C-F257-435A-A296-FA2FD6D265E0}</c15:txfldGUID>
                      <c15:f>Diagramm!$J$51</c15:f>
                      <c15:dlblFieldTableCache>
                        <c:ptCount val="1"/>
                      </c15:dlblFieldTableCache>
                    </c15:dlblFTEntry>
                  </c15:dlblFieldTable>
                  <c15:showDataLabelsRange val="0"/>
                </c:ext>
                <c:ext xmlns:c16="http://schemas.microsoft.com/office/drawing/2014/chart" uri="{C3380CC4-5D6E-409C-BE32-E72D297353CC}">
                  <c16:uniqueId val="{00000033-597B-4285-BFD3-2A4104860D4D}"/>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{09C33CA6-E7A1-4458-95B6-A35420FAC8A4}</c15:txfldGUID>
                      <c15:f>Diagramm!$J$52</c15:f>
                      <c15:dlblFieldTableCache>
                        <c:ptCount val="1"/>
                      </c15:dlblFieldTableCache>
                    </c15:dlblFTEntry>
                  </c15:dlblFieldTable>
                  <c15:showDataLabelsRange val="0"/>
                </c:ext>
                <c:ext xmlns:c16="http://schemas.microsoft.com/office/drawing/2014/chart" uri="{C3380CC4-5D6E-409C-BE32-E72D297353CC}">
                  <c16:uniqueId val="{00000034-597B-4285-BFD3-2A4104860D4D}"/>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{73C335D9-0F73-4CB8-B30C-A81BEA9F574E}</c15:txfldGUID>
                      <c15:f>Diagramm!$J$53</c15:f>
                      <c15:dlblFieldTableCache>
                        <c:ptCount val="1"/>
                      </c15:dlblFieldTableCache>
                    </c15:dlblFTEntry>
                  </c15:dlblFieldTable>
                  <c15:showDataLabelsRange val="0"/>
                </c:ext>
                <c:ext xmlns:c16="http://schemas.microsoft.com/office/drawing/2014/chart" uri="{C3380CC4-5D6E-409C-BE32-E72D297353CC}">
                  <c16:uniqueId val="{00000035-597B-4285-BFD3-2A4104860D4D}"/>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{65F87733-29A5-4029-A8B4-20B2FFEB57B6}</c15:txfldGUID>
                      <c15:f>Diagramm!$J$54</c15:f>
                      <c15:dlblFieldTableCache>
                        <c:ptCount val="1"/>
                      </c15:dlblFieldTableCache>
                    </c15:dlblFTEntry>
                  </c15:dlblFieldTable>
                  <c15:showDataLabelsRange val="0"/>
                </c:ext>
                <c:ext xmlns:c16="http://schemas.microsoft.com/office/drawing/2014/chart" uri="{C3380CC4-5D6E-409C-BE32-E72D297353CC}">
                  <c16:uniqueId val="{00000036-597B-4285-BFD3-2A4104860D4D}"/>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{5857C879-D576-4408-BCF1-834F25014D93}</c15:txfldGUID>
                      <c15:f>Diagramm!$J$55</c15:f>
                      <c15:dlblFieldTableCache>
                        <c:ptCount val="1"/>
                      </c15:dlblFieldTableCache>
                    </c15:dlblFTEntry>
                  </c15:dlblFieldTable>
                  <c15:showDataLabelsRange val="0"/>
                </c:ext>
                <c:ext xmlns:c16="http://schemas.microsoft.com/office/drawing/2014/chart" uri="{C3380CC4-5D6E-409C-BE32-E72D297353CC}">
                  <c16:uniqueId val="{00000037-597B-4285-BFD3-2A4104860D4D}"/>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{F79997DC-53CB-446B-B291-BCFCD48E7E56}</c15:txfldGUID>
                      <c15:f>Diagramm!$J$56</c15:f>
                      <c15:dlblFieldTableCache>
                        <c:ptCount val="1"/>
                      </c15:dlblFieldTableCache>
                    </c15:dlblFTEntry>
                  </c15:dlblFieldTable>
                  <c15:showDataLabelsRange val="0"/>
                </c:ext>
                <c:ext xmlns:c16="http://schemas.microsoft.com/office/drawing/2014/chart" uri="{C3380CC4-5D6E-409C-BE32-E72D297353CC}">
                  <c16:uniqueId val="{00000038-597B-4285-BFD3-2A4104860D4D}"/>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{4A25E67F-96E6-41B5-BE30-F2A85C6B391B}</c15:txfldGUID>
                      <c15:f>Diagramm!$J$57</c15:f>
                      <c15:dlblFieldTableCache>
                        <c:ptCount val="1"/>
                      </c15:dlblFieldTableCache>
                    </c15:dlblFTEntry>
                  </c15:dlblFieldTable>
                  <c15:showDataLabelsRange val="0"/>
                </c:ext>
                <c:ext xmlns:c16="http://schemas.microsoft.com/office/drawing/2014/chart" uri="{C3380CC4-5D6E-409C-BE32-E72D297353CC}">
                  <c16:uniqueId val="{00000039-597B-4285-BFD3-2A4104860D4D}"/>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{82397F35-6671-40C8-8E28-D17ED60949B9}</c15:txfldGUID>
                      <c15:f>Diagramm!$J$58</c15:f>
                      <c15:dlblFieldTableCache>
                        <c:ptCount val="1"/>
                      </c15:dlblFieldTableCache>
                    </c15:dlblFTEntry>
                  </c15:dlblFieldTable>
                  <c15:showDataLabelsRange val="0"/>
                </c:ext>
                <c:ext xmlns:c16="http://schemas.microsoft.com/office/drawing/2014/chart" uri="{C3380CC4-5D6E-409C-BE32-E72D297353CC}">
                  <c16:uniqueId val="{0000003A-597B-4285-BFD3-2A4104860D4D}"/>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{399B1D9C-DF8D-454E-B943-091792B91832}</c15:txfldGUID>
                      <c15:f>Diagramm!$J$59</c15:f>
                      <c15:dlblFieldTableCache>
                        <c:ptCount val="1"/>
                      </c15:dlblFieldTableCache>
                    </c15:dlblFTEntry>
                  </c15:dlblFieldTable>
                  <c15:showDataLabelsRange val="0"/>
                </c:ext>
                <c:ext xmlns:c16="http://schemas.microsoft.com/office/drawing/2014/chart" uri="{C3380CC4-5D6E-409C-BE32-E72D297353CC}">
                  <c16:uniqueId val="{0000003B-597B-4285-BFD3-2A4104860D4D}"/>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{41FB2ADB-862A-4F66-96C8-D94C4D5BAB6A}</c15:txfldGUID>
                      <c15:f>Diagramm!$J$60</c15:f>
                      <c15:dlblFieldTableCache>
                        <c:ptCount val="1"/>
                      </c15:dlblFieldTableCache>
                    </c15:dlblFTEntry>
                  </c15:dlblFieldTable>
                  <c15:showDataLabelsRange val="0"/>
                </c:ext>
                <c:ext xmlns:c16="http://schemas.microsoft.com/office/drawing/2014/chart" uri="{C3380CC4-5D6E-409C-BE32-E72D297353CC}">
                  <c16:uniqueId val="{0000003C-597B-4285-BFD3-2A4104860D4D}"/>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{3A29A1C1-1E9C-4830-A4C3-CAB29D4B4B4A}</c15:txfldGUID>
                      <c15:f>Diagramm!$J$61</c15:f>
                      <c15:dlblFieldTableCache>
                        <c:ptCount val="1"/>
                      </c15:dlblFieldTableCache>
                    </c15:dlblFTEntry>
                  </c15:dlblFieldTable>
                  <c15:showDataLabelsRange val="0"/>
                </c:ext>
                <c:ext xmlns:c16="http://schemas.microsoft.com/office/drawing/2014/chart" uri="{C3380CC4-5D6E-409C-BE32-E72D297353CC}">
                  <c16:uniqueId val="{0000003D-597B-4285-BFD3-2A4104860D4D}"/>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{5DBF55E1-9A4F-48DA-A545-E62C0069CE9D}</c15:txfldGUID>
                      <c15:f>Diagramm!$J$62</c15:f>
                      <c15:dlblFieldTableCache>
                        <c:ptCount val="1"/>
                      </c15:dlblFieldTableCache>
                    </c15:dlblFTEntry>
                  </c15:dlblFieldTable>
                  <c15:showDataLabelsRange val="0"/>
                </c:ext>
                <c:ext xmlns:c16="http://schemas.microsoft.com/office/drawing/2014/chart" uri="{C3380CC4-5D6E-409C-BE32-E72D297353CC}">
                  <c16:uniqueId val="{0000003E-597B-4285-BFD3-2A4104860D4D}"/>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{DD7ED6F4-E39D-4205-A67B-A5503C0D2F0F}</c15:txfldGUID>
                      <c15:f>Diagramm!$J$63</c15:f>
                      <c15:dlblFieldTableCache>
                        <c:ptCount val="1"/>
                      </c15:dlblFieldTableCache>
                    </c15:dlblFTEntry>
                  </c15:dlblFieldTable>
                  <c15:showDataLabelsRange val="0"/>
                </c:ext>
                <c:ext xmlns:c16="http://schemas.microsoft.com/office/drawing/2014/chart" uri="{C3380CC4-5D6E-409C-BE32-E72D297353CC}">
                  <c16:uniqueId val="{0000003F-597B-4285-BFD3-2A4104860D4D}"/>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{ED2F67AE-0762-455E-87DB-067E66E73496}</c15:txfldGUID>
                      <c15:f>Diagramm!$J$64</c15:f>
                      <c15:dlblFieldTableCache>
                        <c:ptCount val="1"/>
                      </c15:dlblFieldTableCache>
                    </c15:dlblFTEntry>
                  </c15:dlblFieldTable>
                  <c15:showDataLabelsRange val="0"/>
                </c:ext>
                <c:ext xmlns:c16="http://schemas.microsoft.com/office/drawing/2014/chart" uri="{C3380CC4-5D6E-409C-BE32-E72D297353CC}">
                  <c16:uniqueId val="{00000040-597B-4285-BFD3-2A4104860D4D}"/>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{C4D3A549-C8A8-44F3-BDFE-206885706578}</c15:txfldGUID>
                      <c15:f>Diagramm!$J$65</c15:f>
                      <c15:dlblFieldTableCache>
                        <c:ptCount val="1"/>
                      </c15:dlblFieldTableCache>
                    </c15:dlblFTEntry>
                  </c15:dlblFieldTable>
                  <c15:showDataLabelsRange val="0"/>
                </c:ext>
                <c:ext xmlns:c16="http://schemas.microsoft.com/office/drawing/2014/chart" uri="{C3380CC4-5D6E-409C-BE32-E72D297353CC}">
                  <c16:uniqueId val="{00000041-597B-4285-BFD3-2A4104860D4D}"/>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{6F4A2E4A-1EC7-4B1E-AB2A-7BF11A3A036A}</c15:txfldGUID>
                      <c15:f>Diagramm!$J$66</c15:f>
                      <c15:dlblFieldTableCache>
                        <c:ptCount val="1"/>
                      </c15:dlblFieldTableCache>
                    </c15:dlblFTEntry>
                  </c15:dlblFieldTable>
                  <c15:showDataLabelsRange val="0"/>
                </c:ext>
                <c:ext xmlns:c16="http://schemas.microsoft.com/office/drawing/2014/chart" uri="{C3380CC4-5D6E-409C-BE32-E72D297353CC}">
                  <c16:uniqueId val="{00000042-597B-4285-BFD3-2A4104860D4D}"/>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{B5FF4039-0CF0-402B-ACED-28D89071D83D}</c15:txfldGUID>
                      <c15:f>Diagramm!$J$67</c15:f>
                      <c15:dlblFieldTableCache>
                        <c:ptCount val="1"/>
                      </c15:dlblFieldTableCache>
                    </c15:dlblFTEntry>
                  </c15:dlblFieldTable>
                  <c15:showDataLabelsRange val="0"/>
                </c:ext>
                <c:ext xmlns:c16="http://schemas.microsoft.com/office/drawing/2014/chart" uri="{C3380CC4-5D6E-409C-BE32-E72D297353CC}">
                  <c16:uniqueId val="{00000043-597B-4285-BFD3-2A4104860D4D}"/>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597B-4285-BFD3-2A4104860D4D}"/>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E74E-40DD-B774-0972B7DFDD0C}"/>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E74E-40DD-B774-0972B7DFDD0C}"/>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E74E-40DD-B774-0972B7DFDD0C}"/>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E74E-40DD-B774-0972B7DFDD0C}"/>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E74E-40DD-B774-0972B7DFDD0C}"/>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E74E-40DD-B774-0972B7DFDD0C}"/>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E74E-40DD-B774-0972B7DFDD0C}"/>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E74E-40DD-B774-0972B7DFDD0C}"/>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E74E-40DD-B774-0972B7DFDD0C}"/>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E74E-40DD-B774-0972B7DFDD0C}"/>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E74E-40DD-B774-0972B7DFDD0C}"/>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E74E-40DD-B774-0972B7DFDD0C}"/>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E74E-40DD-B774-0972B7DFDD0C}"/>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E74E-40DD-B774-0972B7DFDD0C}"/>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E74E-40DD-B774-0972B7DFDD0C}"/>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E74E-40DD-B774-0972B7DFDD0C}"/>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E74E-40DD-B774-0972B7DFDD0C}"/>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E74E-40DD-B774-0972B7DFDD0C}"/>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E74E-40DD-B774-0972B7DFDD0C}"/>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E74E-40DD-B774-0972B7DFDD0C}"/>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E74E-40DD-B774-0972B7DFDD0C}"/>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E74E-40DD-B774-0972B7DFDD0C}"/>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E74E-40DD-B774-0972B7DFDD0C}"/>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E74E-40DD-B774-0972B7DFDD0C}"/>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E74E-40DD-B774-0972B7DFDD0C}"/>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E74E-40DD-B774-0972B7DFDD0C}"/>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E74E-40DD-B774-0972B7DFDD0C}"/>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E74E-40DD-B774-0972B7DFDD0C}"/>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E74E-40DD-B774-0972B7DFDD0C}"/>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E74E-40DD-B774-0972B7DFDD0C}"/>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E74E-40DD-B774-0972B7DFDD0C}"/>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E74E-40DD-B774-0972B7DFDD0C}"/>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E74E-40DD-B774-0972B7DFDD0C}"/>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E74E-40DD-B774-0972B7DFDD0C}"/>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E74E-40DD-B774-0972B7DFDD0C}"/>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E74E-40DD-B774-0972B7DFDD0C}"/>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E74E-40DD-B774-0972B7DFDD0C}"/>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E74E-40DD-B774-0972B7DFDD0C}"/>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E74E-40DD-B774-0972B7DFDD0C}"/>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E74E-40DD-B774-0972B7DFDD0C}"/>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E74E-40DD-B774-0972B7DFDD0C}"/>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E74E-40DD-B774-0972B7DFDD0C}"/>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E74E-40DD-B774-0972B7DFDD0C}"/>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E74E-40DD-B774-0972B7DFDD0C}"/>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E74E-40DD-B774-0972B7DFDD0C}"/>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E74E-40DD-B774-0972B7DFDD0C}"/>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E74E-40DD-B774-0972B7DFDD0C}"/>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E74E-40DD-B774-0972B7DFDD0C}"/>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E74E-40DD-B774-0972B7DFDD0C}"/>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E74E-40DD-B774-0972B7DFDD0C}"/>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E74E-40DD-B774-0972B7DFDD0C}"/>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E74E-40DD-B774-0972B7DFDD0C}"/>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E74E-40DD-B774-0972B7DFDD0C}"/>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E74E-40DD-B774-0972B7DFDD0C}"/>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E74E-40DD-B774-0972B7DFDD0C}"/>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E74E-40DD-B774-0972B7DFDD0C}"/>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E74E-40DD-B774-0972B7DFDD0C}"/>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E74E-40DD-B774-0972B7DFDD0C}"/>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E74E-40DD-B774-0972B7DFDD0C}"/>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E74E-40DD-B774-0972B7DFDD0C}"/>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E74E-40DD-B774-0972B7DFDD0C}"/>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E74E-40DD-B774-0972B7DFDD0C}"/>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E74E-40DD-B774-0972B7DFDD0C}"/>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E74E-40DD-B774-0972B7DFDD0C}"/>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E74E-40DD-B774-0972B7DFDD0C}"/>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E74E-40DD-B774-0972B7DFDD0C}"/>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E74E-40DD-B774-0972B7DFDD0C}"/>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E74E-40DD-B774-0972B7DFDD0C}"/>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E74E-40DD-B774-0972B7DFDD0C}"/>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101.05338861155766</c:v>
                </c:pt>
                <c:pt idx="2">
                  <c:v>102.35426008968609</c:v>
                </c:pt>
                <c:pt idx="3">
                  <c:v>100.69168288349269</c:v>
                </c:pt>
                <c:pt idx="4">
                  <c:v>100.85455622303073</c:v>
                </c:pt>
                <c:pt idx="5">
                  <c:v>101.75776292410525</c:v>
                </c:pt>
                <c:pt idx="6">
                  <c:v>103.02267535324478</c:v>
                </c:pt>
                <c:pt idx="7">
                  <c:v>101.36855909975463</c:v>
                </c:pt>
                <c:pt idx="8">
                  <c:v>101.45739910313902</c:v>
                </c:pt>
                <c:pt idx="9">
                  <c:v>102.12158389034605</c:v>
                </c:pt>
                <c:pt idx="10">
                  <c:v>103.86665538539638</c:v>
                </c:pt>
                <c:pt idx="11">
                  <c:v>102.4811743802352</c:v>
                </c:pt>
                <c:pt idx="12">
                  <c:v>102.54463152550977</c:v>
                </c:pt>
                <c:pt idx="13">
                  <c:v>103.57475251713343</c:v>
                </c:pt>
                <c:pt idx="14">
                  <c:v>105.81902022167695</c:v>
                </c:pt>
                <c:pt idx="15">
                  <c:v>104.71698113207549</c:v>
                </c:pt>
                <c:pt idx="16">
                  <c:v>104.89889161519588</c:v>
                </c:pt>
                <c:pt idx="17">
                  <c:v>107.66562314916659</c:v>
                </c:pt>
                <c:pt idx="18">
                  <c:v>109.11879177595398</c:v>
                </c:pt>
                <c:pt idx="19">
                  <c:v>107.93637363567137</c:v>
                </c:pt>
                <c:pt idx="20">
                  <c:v>107.00143836195957</c:v>
                </c:pt>
                <c:pt idx="21">
                  <c:v>106.86394788053136</c:v>
                </c:pt>
                <c:pt idx="22">
                  <c:v>108.46095270327439</c:v>
                </c:pt>
                <c:pt idx="23">
                  <c:v>107.16431170149758</c:v>
                </c:pt>
                <c:pt idx="24">
                  <c:v>106.19341737879687</c:v>
                </c:pt>
              </c:numCache>
            </c:numRef>
          </c:val>
          <c:smooth val="0"/>
          <c:extLst>
            <c:ext xmlns:c16="http://schemas.microsoft.com/office/drawing/2014/chart" uri="{C3380CC4-5D6E-409C-BE32-E72D297353CC}">
              <c16:uniqueId val="{00000000-DBED-4415-83D0-F14EB965D443}"/>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104.54302512025654</c:v>
                </c:pt>
                <c:pt idx="2">
                  <c:v>109.3532870122929</c:v>
                </c:pt>
                <c:pt idx="3">
                  <c:v>107.7498663816141</c:v>
                </c:pt>
                <c:pt idx="4">
                  <c:v>106.62747194013897</c:v>
                </c:pt>
                <c:pt idx="5">
                  <c:v>110.15499732763227</c:v>
                </c:pt>
                <c:pt idx="6">
                  <c:v>112.34633885622662</c:v>
                </c:pt>
                <c:pt idx="7">
                  <c:v>114.16354890432923</c:v>
                </c:pt>
                <c:pt idx="8">
                  <c:v>110.58257616247995</c:v>
                </c:pt>
                <c:pt idx="9">
                  <c:v>112.7739176910743</c:v>
                </c:pt>
                <c:pt idx="10">
                  <c:v>116.40833778727952</c:v>
                </c:pt>
                <c:pt idx="11">
                  <c:v>118.43933725280597</c:v>
                </c:pt>
                <c:pt idx="12">
                  <c:v>114.27044361304115</c:v>
                </c:pt>
                <c:pt idx="13">
                  <c:v>117.04970603955105</c:v>
                </c:pt>
                <c:pt idx="14">
                  <c:v>120.95136290753608</c:v>
                </c:pt>
                <c:pt idx="15">
                  <c:v>120.57723142704435</c:v>
                </c:pt>
                <c:pt idx="16">
                  <c:v>118.70657402458578</c:v>
                </c:pt>
                <c:pt idx="17">
                  <c:v>123.94441475146979</c:v>
                </c:pt>
                <c:pt idx="18">
                  <c:v>127.79262426509888</c:v>
                </c:pt>
                <c:pt idx="19">
                  <c:v>127.25815072153928</c:v>
                </c:pt>
                <c:pt idx="20">
                  <c:v>126.61678246926778</c:v>
                </c:pt>
                <c:pt idx="21">
                  <c:v>129.23570283270976</c:v>
                </c:pt>
                <c:pt idx="22">
                  <c:v>130.41154462854087</c:v>
                </c:pt>
                <c:pt idx="23">
                  <c:v>129.87707108498131</c:v>
                </c:pt>
                <c:pt idx="24">
                  <c:v>119.18760021378942</c:v>
                </c:pt>
              </c:numCache>
            </c:numRef>
          </c:val>
          <c:smooth val="0"/>
          <c:extLst>
            <c:ext xmlns:c16="http://schemas.microsoft.com/office/drawing/2014/chart" uri="{C3380CC4-5D6E-409C-BE32-E72D297353CC}">
              <c16:uniqueId val="{00000001-DBED-4415-83D0-F14EB965D443}"/>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99.881211641259156</c:v>
                </c:pt>
                <c:pt idx="2">
                  <c:v>98.475549396159181</c:v>
                </c:pt>
                <c:pt idx="3">
                  <c:v>98.475549396159181</c:v>
                </c:pt>
                <c:pt idx="4">
                  <c:v>91.110671154226878</c:v>
                </c:pt>
                <c:pt idx="5">
                  <c:v>90.873094436745191</c:v>
                </c:pt>
                <c:pt idx="6">
                  <c:v>90.160364284300144</c:v>
                </c:pt>
                <c:pt idx="7">
                  <c:v>90.021777865769153</c:v>
                </c:pt>
                <c:pt idx="8">
                  <c:v>88.635913680459311</c:v>
                </c:pt>
                <c:pt idx="9">
                  <c:v>90.100970104929715</c:v>
                </c:pt>
                <c:pt idx="10">
                  <c:v>89.229855474163529</c:v>
                </c:pt>
                <c:pt idx="11">
                  <c:v>88.913086517521279</c:v>
                </c:pt>
                <c:pt idx="12">
                  <c:v>86.121560087111462</c:v>
                </c:pt>
                <c:pt idx="13">
                  <c:v>87.448030093050875</c:v>
                </c:pt>
                <c:pt idx="14">
                  <c:v>86.378934864383297</c:v>
                </c:pt>
                <c:pt idx="15">
                  <c:v>86.992674717877648</c:v>
                </c:pt>
                <c:pt idx="16">
                  <c:v>84.379330825579089</c:v>
                </c:pt>
                <c:pt idx="17">
                  <c:v>86.953078598297367</c:v>
                </c:pt>
                <c:pt idx="18">
                  <c:v>86.873886359136804</c:v>
                </c:pt>
                <c:pt idx="19">
                  <c:v>85.923579489210056</c:v>
                </c:pt>
                <c:pt idx="20">
                  <c:v>84.498119184319947</c:v>
                </c:pt>
                <c:pt idx="21">
                  <c:v>86.576915462284703</c:v>
                </c:pt>
                <c:pt idx="22">
                  <c:v>85.587012472777673</c:v>
                </c:pt>
                <c:pt idx="23">
                  <c:v>85.092060978024151</c:v>
                </c:pt>
                <c:pt idx="24">
                  <c:v>79.014056622450994</c:v>
                </c:pt>
              </c:numCache>
            </c:numRef>
          </c:val>
          <c:smooth val="0"/>
          <c:extLst>
            <c:ext xmlns:c16="http://schemas.microsoft.com/office/drawing/2014/chart" uri="{C3380CC4-5D6E-409C-BE32-E72D297353CC}">
              <c16:uniqueId val="{00000002-DBED-4415-83D0-F14EB965D443}"/>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DBED-4415-83D0-F14EB965D443}"/>
                </c:ext>
              </c:extLst>
            </c:dLbl>
            <c:dLbl>
              <c:idx val="1"/>
              <c:delete val="1"/>
              <c:extLst>
                <c:ext xmlns:c15="http://schemas.microsoft.com/office/drawing/2012/chart" uri="{CE6537A1-D6FC-4f65-9D91-7224C49458BB}"/>
                <c:ext xmlns:c16="http://schemas.microsoft.com/office/drawing/2014/chart" uri="{C3380CC4-5D6E-409C-BE32-E72D297353CC}">
                  <c16:uniqueId val="{00000004-DBED-4415-83D0-F14EB965D443}"/>
                </c:ext>
              </c:extLst>
            </c:dLbl>
            <c:dLbl>
              <c:idx val="2"/>
              <c:delete val="1"/>
              <c:extLst>
                <c:ext xmlns:c15="http://schemas.microsoft.com/office/drawing/2012/chart" uri="{CE6537A1-D6FC-4f65-9D91-7224C49458BB}"/>
                <c:ext xmlns:c16="http://schemas.microsoft.com/office/drawing/2014/chart" uri="{C3380CC4-5D6E-409C-BE32-E72D297353CC}">
                  <c16:uniqueId val="{00000005-DBED-4415-83D0-F14EB965D443}"/>
                </c:ext>
              </c:extLst>
            </c:dLbl>
            <c:dLbl>
              <c:idx val="3"/>
              <c:delete val="1"/>
              <c:extLst>
                <c:ext xmlns:c15="http://schemas.microsoft.com/office/drawing/2012/chart" uri="{CE6537A1-D6FC-4f65-9D91-7224C49458BB}"/>
                <c:ext xmlns:c16="http://schemas.microsoft.com/office/drawing/2014/chart" uri="{C3380CC4-5D6E-409C-BE32-E72D297353CC}">
                  <c16:uniqueId val="{00000006-DBED-4415-83D0-F14EB965D443}"/>
                </c:ext>
              </c:extLst>
            </c:dLbl>
            <c:dLbl>
              <c:idx val="4"/>
              <c:delete val="1"/>
              <c:extLst>
                <c:ext xmlns:c15="http://schemas.microsoft.com/office/drawing/2012/chart" uri="{CE6537A1-D6FC-4f65-9D91-7224C49458BB}"/>
                <c:ext xmlns:c16="http://schemas.microsoft.com/office/drawing/2014/chart" uri="{C3380CC4-5D6E-409C-BE32-E72D297353CC}">
                  <c16:uniqueId val="{00000007-DBED-4415-83D0-F14EB965D443}"/>
                </c:ext>
              </c:extLst>
            </c:dLbl>
            <c:dLbl>
              <c:idx val="5"/>
              <c:delete val="1"/>
              <c:extLst>
                <c:ext xmlns:c15="http://schemas.microsoft.com/office/drawing/2012/chart" uri="{CE6537A1-D6FC-4f65-9D91-7224C49458BB}"/>
                <c:ext xmlns:c16="http://schemas.microsoft.com/office/drawing/2014/chart" uri="{C3380CC4-5D6E-409C-BE32-E72D297353CC}">
                  <c16:uniqueId val="{00000008-DBED-4415-83D0-F14EB965D443}"/>
                </c:ext>
              </c:extLst>
            </c:dLbl>
            <c:dLbl>
              <c:idx val="6"/>
              <c:delete val="1"/>
              <c:extLst>
                <c:ext xmlns:c15="http://schemas.microsoft.com/office/drawing/2012/chart" uri="{CE6537A1-D6FC-4f65-9D91-7224C49458BB}"/>
                <c:ext xmlns:c16="http://schemas.microsoft.com/office/drawing/2014/chart" uri="{C3380CC4-5D6E-409C-BE32-E72D297353CC}">
                  <c16:uniqueId val="{00000009-DBED-4415-83D0-F14EB965D443}"/>
                </c:ext>
              </c:extLst>
            </c:dLbl>
            <c:dLbl>
              <c:idx val="7"/>
              <c:delete val="1"/>
              <c:extLst>
                <c:ext xmlns:c15="http://schemas.microsoft.com/office/drawing/2012/chart" uri="{CE6537A1-D6FC-4f65-9D91-7224C49458BB}"/>
                <c:ext xmlns:c16="http://schemas.microsoft.com/office/drawing/2014/chart" uri="{C3380CC4-5D6E-409C-BE32-E72D297353CC}">
                  <c16:uniqueId val="{0000000A-DBED-4415-83D0-F14EB965D443}"/>
                </c:ext>
              </c:extLst>
            </c:dLbl>
            <c:dLbl>
              <c:idx val="8"/>
              <c:delete val="1"/>
              <c:extLst>
                <c:ext xmlns:c15="http://schemas.microsoft.com/office/drawing/2012/chart" uri="{CE6537A1-D6FC-4f65-9D91-7224C49458BB}"/>
                <c:ext xmlns:c16="http://schemas.microsoft.com/office/drawing/2014/chart" uri="{C3380CC4-5D6E-409C-BE32-E72D297353CC}">
                  <c16:uniqueId val="{0000000B-DBED-4415-83D0-F14EB965D443}"/>
                </c:ext>
              </c:extLst>
            </c:dLbl>
            <c:dLbl>
              <c:idx val="9"/>
              <c:delete val="1"/>
              <c:extLst>
                <c:ext xmlns:c15="http://schemas.microsoft.com/office/drawing/2012/chart" uri="{CE6537A1-D6FC-4f65-9D91-7224C49458BB}"/>
                <c:ext xmlns:c16="http://schemas.microsoft.com/office/drawing/2014/chart" uri="{C3380CC4-5D6E-409C-BE32-E72D297353CC}">
                  <c16:uniqueId val="{0000000C-DBED-4415-83D0-F14EB965D443}"/>
                </c:ext>
              </c:extLst>
            </c:dLbl>
            <c:dLbl>
              <c:idx val="10"/>
              <c:delete val="1"/>
              <c:extLst>
                <c:ext xmlns:c15="http://schemas.microsoft.com/office/drawing/2012/chart" uri="{CE6537A1-D6FC-4f65-9D91-7224C49458BB}"/>
                <c:ext xmlns:c16="http://schemas.microsoft.com/office/drawing/2014/chart" uri="{C3380CC4-5D6E-409C-BE32-E72D297353CC}">
                  <c16:uniqueId val="{0000000D-DBED-4415-83D0-F14EB965D443}"/>
                </c:ext>
              </c:extLst>
            </c:dLbl>
            <c:dLbl>
              <c:idx val="11"/>
              <c:delete val="1"/>
              <c:extLst>
                <c:ext xmlns:c15="http://schemas.microsoft.com/office/drawing/2012/chart" uri="{CE6537A1-D6FC-4f65-9D91-7224C49458BB}"/>
                <c:ext xmlns:c16="http://schemas.microsoft.com/office/drawing/2014/chart" uri="{C3380CC4-5D6E-409C-BE32-E72D297353CC}">
                  <c16:uniqueId val="{0000000E-DBED-4415-83D0-F14EB965D443}"/>
                </c:ext>
              </c:extLst>
            </c:dLbl>
            <c:dLbl>
              <c:idx val="12"/>
              <c:delete val="1"/>
              <c:extLst>
                <c:ext xmlns:c15="http://schemas.microsoft.com/office/drawing/2012/chart" uri="{CE6537A1-D6FC-4f65-9D91-7224C49458BB}"/>
                <c:ext xmlns:c16="http://schemas.microsoft.com/office/drawing/2014/chart" uri="{C3380CC4-5D6E-409C-BE32-E72D297353CC}">
                  <c16:uniqueId val="{0000000F-DBED-4415-83D0-F14EB965D443}"/>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DBED-4415-83D0-F14EB965D443}"/>
                </c:ext>
              </c:extLst>
            </c:dLbl>
            <c:dLbl>
              <c:idx val="14"/>
              <c:delete val="1"/>
              <c:extLst>
                <c:ext xmlns:c15="http://schemas.microsoft.com/office/drawing/2012/chart" uri="{CE6537A1-D6FC-4f65-9D91-7224C49458BB}"/>
                <c:ext xmlns:c16="http://schemas.microsoft.com/office/drawing/2014/chart" uri="{C3380CC4-5D6E-409C-BE32-E72D297353CC}">
                  <c16:uniqueId val="{00000011-DBED-4415-83D0-F14EB965D443}"/>
                </c:ext>
              </c:extLst>
            </c:dLbl>
            <c:dLbl>
              <c:idx val="15"/>
              <c:delete val="1"/>
              <c:extLst>
                <c:ext xmlns:c15="http://schemas.microsoft.com/office/drawing/2012/chart" uri="{CE6537A1-D6FC-4f65-9D91-7224C49458BB}"/>
                <c:ext xmlns:c16="http://schemas.microsoft.com/office/drawing/2014/chart" uri="{C3380CC4-5D6E-409C-BE32-E72D297353CC}">
                  <c16:uniqueId val="{00000012-DBED-4415-83D0-F14EB965D443}"/>
                </c:ext>
              </c:extLst>
            </c:dLbl>
            <c:dLbl>
              <c:idx val="16"/>
              <c:delete val="1"/>
              <c:extLst>
                <c:ext xmlns:c15="http://schemas.microsoft.com/office/drawing/2012/chart" uri="{CE6537A1-D6FC-4f65-9D91-7224C49458BB}"/>
                <c:ext xmlns:c16="http://schemas.microsoft.com/office/drawing/2014/chart" uri="{C3380CC4-5D6E-409C-BE32-E72D297353CC}">
                  <c16:uniqueId val="{00000013-DBED-4415-83D0-F14EB965D443}"/>
                </c:ext>
              </c:extLst>
            </c:dLbl>
            <c:dLbl>
              <c:idx val="17"/>
              <c:delete val="1"/>
              <c:extLst>
                <c:ext xmlns:c15="http://schemas.microsoft.com/office/drawing/2012/chart" uri="{CE6537A1-D6FC-4f65-9D91-7224C49458BB}"/>
                <c:ext xmlns:c16="http://schemas.microsoft.com/office/drawing/2014/chart" uri="{C3380CC4-5D6E-409C-BE32-E72D297353CC}">
                  <c16:uniqueId val="{00000014-DBED-4415-83D0-F14EB965D443}"/>
                </c:ext>
              </c:extLst>
            </c:dLbl>
            <c:dLbl>
              <c:idx val="18"/>
              <c:delete val="1"/>
              <c:extLst>
                <c:ext xmlns:c15="http://schemas.microsoft.com/office/drawing/2012/chart" uri="{CE6537A1-D6FC-4f65-9D91-7224C49458BB}"/>
                <c:ext xmlns:c16="http://schemas.microsoft.com/office/drawing/2014/chart" uri="{C3380CC4-5D6E-409C-BE32-E72D297353CC}">
                  <c16:uniqueId val="{00000015-DBED-4415-83D0-F14EB965D443}"/>
                </c:ext>
              </c:extLst>
            </c:dLbl>
            <c:dLbl>
              <c:idx val="19"/>
              <c:delete val="1"/>
              <c:extLst>
                <c:ext xmlns:c15="http://schemas.microsoft.com/office/drawing/2012/chart" uri="{CE6537A1-D6FC-4f65-9D91-7224C49458BB}"/>
                <c:ext xmlns:c16="http://schemas.microsoft.com/office/drawing/2014/chart" uri="{C3380CC4-5D6E-409C-BE32-E72D297353CC}">
                  <c16:uniqueId val="{00000016-DBED-4415-83D0-F14EB965D443}"/>
                </c:ext>
              </c:extLst>
            </c:dLbl>
            <c:dLbl>
              <c:idx val="20"/>
              <c:delete val="1"/>
              <c:extLst>
                <c:ext xmlns:c15="http://schemas.microsoft.com/office/drawing/2012/chart" uri="{CE6537A1-D6FC-4f65-9D91-7224C49458BB}"/>
                <c:ext xmlns:c16="http://schemas.microsoft.com/office/drawing/2014/chart" uri="{C3380CC4-5D6E-409C-BE32-E72D297353CC}">
                  <c16:uniqueId val="{00000017-DBED-4415-83D0-F14EB965D443}"/>
                </c:ext>
              </c:extLst>
            </c:dLbl>
            <c:dLbl>
              <c:idx val="21"/>
              <c:delete val="1"/>
              <c:extLst>
                <c:ext xmlns:c15="http://schemas.microsoft.com/office/drawing/2012/chart" uri="{CE6537A1-D6FC-4f65-9D91-7224C49458BB}"/>
                <c:ext xmlns:c16="http://schemas.microsoft.com/office/drawing/2014/chart" uri="{C3380CC4-5D6E-409C-BE32-E72D297353CC}">
                  <c16:uniqueId val="{00000018-DBED-4415-83D0-F14EB965D443}"/>
                </c:ext>
              </c:extLst>
            </c:dLbl>
            <c:dLbl>
              <c:idx val="22"/>
              <c:delete val="1"/>
              <c:extLst>
                <c:ext xmlns:c15="http://schemas.microsoft.com/office/drawing/2012/chart" uri="{CE6537A1-D6FC-4f65-9D91-7224C49458BB}"/>
                <c:ext xmlns:c16="http://schemas.microsoft.com/office/drawing/2014/chart" uri="{C3380CC4-5D6E-409C-BE32-E72D297353CC}">
                  <c16:uniqueId val="{00000019-DBED-4415-83D0-F14EB965D443}"/>
                </c:ext>
              </c:extLst>
            </c:dLbl>
            <c:dLbl>
              <c:idx val="23"/>
              <c:delete val="1"/>
              <c:extLst>
                <c:ext xmlns:c15="http://schemas.microsoft.com/office/drawing/2012/chart" uri="{CE6537A1-D6FC-4f65-9D91-7224C49458BB}"/>
                <c:ext xmlns:c16="http://schemas.microsoft.com/office/drawing/2014/chart" uri="{C3380CC4-5D6E-409C-BE32-E72D297353CC}">
                  <c16:uniqueId val="{0000001A-DBED-4415-83D0-F14EB965D443}"/>
                </c:ext>
              </c:extLst>
            </c:dLbl>
            <c:dLbl>
              <c:idx val="24"/>
              <c:delete val="1"/>
              <c:extLst>
                <c:ext xmlns:c15="http://schemas.microsoft.com/office/drawing/2012/chart" uri="{CE6537A1-D6FC-4f65-9D91-7224C49458BB}"/>
                <c:ext xmlns:c16="http://schemas.microsoft.com/office/drawing/2014/chart" uri="{C3380CC4-5D6E-409C-BE32-E72D297353CC}">
                  <c16:uniqueId val="{0000001B-DBED-4415-83D0-F14EB965D443}"/>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DBED-4415-83D0-F14EB965D443}"/>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Gotha (16067)</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704850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66" t="s">
        <v>97</v>
      </c>
      <c r="F8" s="566" t="s">
        <v>98</v>
      </c>
      <c r="G8" s="566" t="s">
        <v>99</v>
      </c>
      <c r="H8" s="566" t="s">
        <v>100</v>
      </c>
      <c r="I8" s="566" t="s">
        <v>101</v>
      </c>
      <c r="J8" s="590"/>
      <c r="K8" s="591"/>
    </row>
    <row r="9" spans="1:255" ht="12" customHeight="1" x14ac:dyDescent="0.2">
      <c r="A9" s="578"/>
      <c r="B9" s="579"/>
      <c r="C9" s="579"/>
      <c r="D9" s="583"/>
      <c r="E9" s="567"/>
      <c r="F9" s="567"/>
      <c r="G9" s="567"/>
      <c r="H9" s="567"/>
      <c r="I9" s="567"/>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50204</v>
      </c>
      <c r="F11" s="238">
        <v>50663</v>
      </c>
      <c r="G11" s="238">
        <v>51276</v>
      </c>
      <c r="H11" s="238">
        <v>50521</v>
      </c>
      <c r="I11" s="265">
        <v>50586</v>
      </c>
      <c r="J11" s="263">
        <v>-382</v>
      </c>
      <c r="K11" s="266">
        <v>-0.7551496461471553</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19.715560513106524</v>
      </c>
      <c r="E13" s="115">
        <v>9898</v>
      </c>
      <c r="F13" s="114">
        <v>9962</v>
      </c>
      <c r="G13" s="114">
        <v>10347</v>
      </c>
      <c r="H13" s="114">
        <v>10219</v>
      </c>
      <c r="I13" s="140">
        <v>10116</v>
      </c>
      <c r="J13" s="115">
        <v>-218</v>
      </c>
      <c r="K13" s="116">
        <v>-2.1550019770660338</v>
      </c>
    </row>
    <row r="14" spans="1:255" ht="14.1" customHeight="1" x14ac:dyDescent="0.2">
      <c r="A14" s="306" t="s">
        <v>230</v>
      </c>
      <c r="B14" s="307"/>
      <c r="C14" s="308"/>
      <c r="D14" s="113">
        <v>62.839614373356703</v>
      </c>
      <c r="E14" s="115">
        <v>31548</v>
      </c>
      <c r="F14" s="114">
        <v>31819</v>
      </c>
      <c r="G14" s="114">
        <v>32043</v>
      </c>
      <c r="H14" s="114">
        <v>31553</v>
      </c>
      <c r="I14" s="140">
        <v>31663</v>
      </c>
      <c r="J14" s="115">
        <v>-115</v>
      </c>
      <c r="K14" s="116">
        <v>-0.36319994946783313</v>
      </c>
    </row>
    <row r="15" spans="1:255" ht="14.1" customHeight="1" x14ac:dyDescent="0.2">
      <c r="A15" s="306" t="s">
        <v>231</v>
      </c>
      <c r="B15" s="307"/>
      <c r="C15" s="308"/>
      <c r="D15" s="113">
        <v>9.2900964066608243</v>
      </c>
      <c r="E15" s="115">
        <v>4664</v>
      </c>
      <c r="F15" s="114">
        <v>4694</v>
      </c>
      <c r="G15" s="114">
        <v>4710</v>
      </c>
      <c r="H15" s="114">
        <v>4640</v>
      </c>
      <c r="I15" s="140">
        <v>4678</v>
      </c>
      <c r="J15" s="115">
        <v>-14</v>
      </c>
      <c r="K15" s="116">
        <v>-0.2992731936725096</v>
      </c>
    </row>
    <row r="16" spans="1:255" ht="14.1" customHeight="1" x14ac:dyDescent="0.2">
      <c r="A16" s="306" t="s">
        <v>232</v>
      </c>
      <c r="B16" s="307"/>
      <c r="C16" s="308"/>
      <c r="D16" s="113">
        <v>7.9356226595490398</v>
      </c>
      <c r="E16" s="115">
        <v>3984</v>
      </c>
      <c r="F16" s="114">
        <v>4069</v>
      </c>
      <c r="G16" s="114">
        <v>4056</v>
      </c>
      <c r="H16" s="114">
        <v>4006</v>
      </c>
      <c r="I16" s="140">
        <v>4020</v>
      </c>
      <c r="J16" s="115">
        <v>-36</v>
      </c>
      <c r="K16" s="116">
        <v>-0.89552238805970152</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1.2409369771332961</v>
      </c>
      <c r="E18" s="115">
        <v>623</v>
      </c>
      <c r="F18" s="114">
        <v>600</v>
      </c>
      <c r="G18" s="114">
        <v>679</v>
      </c>
      <c r="H18" s="114">
        <v>638</v>
      </c>
      <c r="I18" s="140">
        <v>619</v>
      </c>
      <c r="J18" s="115">
        <v>4</v>
      </c>
      <c r="K18" s="116">
        <v>0.64620355411954766</v>
      </c>
    </row>
    <row r="19" spans="1:255" ht="14.1" customHeight="1" x14ac:dyDescent="0.2">
      <c r="A19" s="306" t="s">
        <v>235</v>
      </c>
      <c r="B19" s="307" t="s">
        <v>236</v>
      </c>
      <c r="C19" s="308"/>
      <c r="D19" s="113">
        <v>0.67126125408333992</v>
      </c>
      <c r="E19" s="115">
        <v>337</v>
      </c>
      <c r="F19" s="114">
        <v>318</v>
      </c>
      <c r="G19" s="114">
        <v>402</v>
      </c>
      <c r="H19" s="114">
        <v>366</v>
      </c>
      <c r="I19" s="140">
        <v>339</v>
      </c>
      <c r="J19" s="115">
        <v>-2</v>
      </c>
      <c r="K19" s="116">
        <v>-0.58997050147492625</v>
      </c>
    </row>
    <row r="20" spans="1:255" ht="14.1" customHeight="1" x14ac:dyDescent="0.2">
      <c r="A20" s="306">
        <v>12</v>
      </c>
      <c r="B20" s="307" t="s">
        <v>237</v>
      </c>
      <c r="C20" s="308"/>
      <c r="D20" s="113">
        <v>0.71707433670623855</v>
      </c>
      <c r="E20" s="115">
        <v>360</v>
      </c>
      <c r="F20" s="114">
        <v>364</v>
      </c>
      <c r="G20" s="114">
        <v>384</v>
      </c>
      <c r="H20" s="114">
        <v>379</v>
      </c>
      <c r="I20" s="140">
        <v>378</v>
      </c>
      <c r="J20" s="115">
        <v>-18</v>
      </c>
      <c r="K20" s="116">
        <v>-4.7619047619047619</v>
      </c>
    </row>
    <row r="21" spans="1:255" ht="14.1" customHeight="1" x14ac:dyDescent="0.2">
      <c r="A21" s="306">
        <v>21</v>
      </c>
      <c r="B21" s="307" t="s">
        <v>238</v>
      </c>
      <c r="C21" s="308"/>
      <c r="D21" s="113">
        <v>0.34459405625049799</v>
      </c>
      <c r="E21" s="115">
        <v>173</v>
      </c>
      <c r="F21" s="114">
        <v>194</v>
      </c>
      <c r="G21" s="114">
        <v>206</v>
      </c>
      <c r="H21" s="114">
        <v>205</v>
      </c>
      <c r="I21" s="140">
        <v>198</v>
      </c>
      <c r="J21" s="115">
        <v>-25</v>
      </c>
      <c r="K21" s="116">
        <v>-12.626262626262626</v>
      </c>
    </row>
    <row r="22" spans="1:255" ht="14.1" customHeight="1" x14ac:dyDescent="0.2">
      <c r="A22" s="306">
        <v>22</v>
      </c>
      <c r="B22" s="307" t="s">
        <v>239</v>
      </c>
      <c r="C22" s="308"/>
      <c r="D22" s="113">
        <v>5.5374073778981758</v>
      </c>
      <c r="E22" s="115">
        <v>2780</v>
      </c>
      <c r="F22" s="114">
        <v>2800</v>
      </c>
      <c r="G22" s="114">
        <v>2886</v>
      </c>
      <c r="H22" s="114">
        <v>2924</v>
      </c>
      <c r="I22" s="140">
        <v>2935</v>
      </c>
      <c r="J22" s="115">
        <v>-155</v>
      </c>
      <c r="K22" s="116">
        <v>-5.2810902896081773</v>
      </c>
    </row>
    <row r="23" spans="1:255" ht="14.1" customHeight="1" x14ac:dyDescent="0.2">
      <c r="A23" s="306">
        <v>23</v>
      </c>
      <c r="B23" s="307" t="s">
        <v>240</v>
      </c>
      <c r="C23" s="308"/>
      <c r="D23" s="113">
        <v>0.79475738984941435</v>
      </c>
      <c r="E23" s="115">
        <v>399</v>
      </c>
      <c r="F23" s="114">
        <v>397</v>
      </c>
      <c r="G23" s="114">
        <v>402</v>
      </c>
      <c r="H23" s="114">
        <v>390</v>
      </c>
      <c r="I23" s="140">
        <v>397</v>
      </c>
      <c r="J23" s="115">
        <v>2</v>
      </c>
      <c r="K23" s="116">
        <v>0.50377833753148615</v>
      </c>
    </row>
    <row r="24" spans="1:255" ht="14.1" customHeight="1" x14ac:dyDescent="0.2">
      <c r="A24" s="306">
        <v>24</v>
      </c>
      <c r="B24" s="307" t="s">
        <v>241</v>
      </c>
      <c r="C24" s="308"/>
      <c r="D24" s="113">
        <v>6.1329774519958571</v>
      </c>
      <c r="E24" s="115">
        <v>3079</v>
      </c>
      <c r="F24" s="114">
        <v>3102</v>
      </c>
      <c r="G24" s="114">
        <v>3204</v>
      </c>
      <c r="H24" s="114">
        <v>3241</v>
      </c>
      <c r="I24" s="140">
        <v>3193</v>
      </c>
      <c r="J24" s="115">
        <v>-114</v>
      </c>
      <c r="K24" s="116">
        <v>-3.5703100532414656</v>
      </c>
    </row>
    <row r="25" spans="1:255" ht="14.1" customHeight="1" x14ac:dyDescent="0.2">
      <c r="A25" s="306">
        <v>25</v>
      </c>
      <c r="B25" s="307" t="s">
        <v>242</v>
      </c>
      <c r="C25" s="308"/>
      <c r="D25" s="113">
        <v>8.7761931320213531</v>
      </c>
      <c r="E25" s="115">
        <v>4406</v>
      </c>
      <c r="F25" s="114">
        <v>4370</v>
      </c>
      <c r="G25" s="114">
        <v>4440</v>
      </c>
      <c r="H25" s="114">
        <v>4396</v>
      </c>
      <c r="I25" s="140">
        <v>4466</v>
      </c>
      <c r="J25" s="115">
        <v>-60</v>
      </c>
      <c r="K25" s="116">
        <v>-1.3434841021047919</v>
      </c>
    </row>
    <row r="26" spans="1:255" ht="14.1" customHeight="1" x14ac:dyDescent="0.2">
      <c r="A26" s="306">
        <v>26</v>
      </c>
      <c r="B26" s="307" t="s">
        <v>243</v>
      </c>
      <c r="C26" s="308"/>
      <c r="D26" s="113">
        <v>2.5137439247868696</v>
      </c>
      <c r="E26" s="115">
        <v>1262</v>
      </c>
      <c r="F26" s="114">
        <v>1251</v>
      </c>
      <c r="G26" s="114">
        <v>1270</v>
      </c>
      <c r="H26" s="114">
        <v>1208</v>
      </c>
      <c r="I26" s="140">
        <v>1204</v>
      </c>
      <c r="J26" s="115">
        <v>58</v>
      </c>
      <c r="K26" s="116">
        <v>4.8172757475083055</v>
      </c>
    </row>
    <row r="27" spans="1:255" ht="14.1" customHeight="1" x14ac:dyDescent="0.2">
      <c r="A27" s="306">
        <v>27</v>
      </c>
      <c r="B27" s="307" t="s">
        <v>244</v>
      </c>
      <c r="C27" s="308"/>
      <c r="D27" s="113">
        <v>3.4280137040873235</v>
      </c>
      <c r="E27" s="115">
        <v>1721</v>
      </c>
      <c r="F27" s="114">
        <v>1735</v>
      </c>
      <c r="G27" s="114">
        <v>1750</v>
      </c>
      <c r="H27" s="114">
        <v>1726</v>
      </c>
      <c r="I27" s="140">
        <v>1729</v>
      </c>
      <c r="J27" s="115">
        <v>-8</v>
      </c>
      <c r="K27" s="116">
        <v>-0.46269519953730481</v>
      </c>
    </row>
    <row r="28" spans="1:255" ht="14.1" customHeight="1" x14ac:dyDescent="0.2">
      <c r="A28" s="306">
        <v>28</v>
      </c>
      <c r="B28" s="307" t="s">
        <v>245</v>
      </c>
      <c r="C28" s="308"/>
      <c r="D28" s="113">
        <v>0.18524420364911162</v>
      </c>
      <c r="E28" s="115">
        <v>93</v>
      </c>
      <c r="F28" s="114">
        <v>88</v>
      </c>
      <c r="G28" s="114">
        <v>92</v>
      </c>
      <c r="H28" s="114">
        <v>90</v>
      </c>
      <c r="I28" s="140">
        <v>93</v>
      </c>
      <c r="J28" s="115">
        <v>0</v>
      </c>
      <c r="K28" s="116">
        <v>0</v>
      </c>
    </row>
    <row r="29" spans="1:255" ht="14.1" customHeight="1" x14ac:dyDescent="0.2">
      <c r="A29" s="306">
        <v>29</v>
      </c>
      <c r="B29" s="307" t="s">
        <v>246</v>
      </c>
      <c r="C29" s="308"/>
      <c r="D29" s="113">
        <v>4.7267150027886222</v>
      </c>
      <c r="E29" s="115">
        <v>2373</v>
      </c>
      <c r="F29" s="114">
        <v>2413</v>
      </c>
      <c r="G29" s="114">
        <v>2380</v>
      </c>
      <c r="H29" s="114">
        <v>2315</v>
      </c>
      <c r="I29" s="140">
        <v>2308</v>
      </c>
      <c r="J29" s="115">
        <v>65</v>
      </c>
      <c r="K29" s="116">
        <v>2.8162911611785097</v>
      </c>
    </row>
    <row r="30" spans="1:255" ht="14.1" customHeight="1" x14ac:dyDescent="0.2">
      <c r="A30" s="306" t="s">
        <v>247</v>
      </c>
      <c r="B30" s="307" t="s">
        <v>248</v>
      </c>
      <c r="C30" s="308"/>
      <c r="D30" s="113">
        <v>2.8165086447295038</v>
      </c>
      <c r="E30" s="115">
        <v>1414</v>
      </c>
      <c r="F30" s="114">
        <v>1429</v>
      </c>
      <c r="G30" s="114">
        <v>1410</v>
      </c>
      <c r="H30" s="114">
        <v>1353</v>
      </c>
      <c r="I30" s="140">
        <v>1337</v>
      </c>
      <c r="J30" s="115">
        <v>77</v>
      </c>
      <c r="K30" s="116">
        <v>5.7591623036649215</v>
      </c>
    </row>
    <row r="31" spans="1:255" ht="14.1" customHeight="1" x14ac:dyDescent="0.2">
      <c r="A31" s="306" t="s">
        <v>249</v>
      </c>
      <c r="B31" s="307" t="s">
        <v>250</v>
      </c>
      <c r="C31" s="308"/>
      <c r="D31" s="113">
        <v>1.8345151780734603</v>
      </c>
      <c r="E31" s="115">
        <v>921</v>
      </c>
      <c r="F31" s="114">
        <v>946</v>
      </c>
      <c r="G31" s="114">
        <v>933</v>
      </c>
      <c r="H31" s="114">
        <v>925</v>
      </c>
      <c r="I31" s="140">
        <v>932</v>
      </c>
      <c r="J31" s="115">
        <v>-11</v>
      </c>
      <c r="K31" s="116">
        <v>-1.1802575107296138</v>
      </c>
    </row>
    <row r="32" spans="1:255" ht="14.1" customHeight="1" x14ac:dyDescent="0.2">
      <c r="A32" s="306">
        <v>31</v>
      </c>
      <c r="B32" s="307" t="s">
        <v>251</v>
      </c>
      <c r="C32" s="308"/>
      <c r="D32" s="113">
        <v>0.63341566409051075</v>
      </c>
      <c r="E32" s="115">
        <v>318</v>
      </c>
      <c r="F32" s="114">
        <v>366</v>
      </c>
      <c r="G32" s="114">
        <v>352</v>
      </c>
      <c r="H32" s="114">
        <v>325</v>
      </c>
      <c r="I32" s="140">
        <v>321</v>
      </c>
      <c r="J32" s="115">
        <v>-3</v>
      </c>
      <c r="K32" s="116">
        <v>-0.93457943925233644</v>
      </c>
    </row>
    <row r="33" spans="1:11" ht="14.1" customHeight="1" x14ac:dyDescent="0.2">
      <c r="A33" s="306">
        <v>32</v>
      </c>
      <c r="B33" s="307" t="s">
        <v>252</v>
      </c>
      <c r="C33" s="308"/>
      <c r="D33" s="113">
        <v>2.2348816827344433</v>
      </c>
      <c r="E33" s="115">
        <v>1122</v>
      </c>
      <c r="F33" s="114">
        <v>1133</v>
      </c>
      <c r="G33" s="114">
        <v>1212</v>
      </c>
      <c r="H33" s="114">
        <v>1193</v>
      </c>
      <c r="I33" s="140">
        <v>1136</v>
      </c>
      <c r="J33" s="115">
        <v>-14</v>
      </c>
      <c r="K33" s="116">
        <v>-1.232394366197183</v>
      </c>
    </row>
    <row r="34" spans="1:11" ht="14.1" customHeight="1" x14ac:dyDescent="0.2">
      <c r="A34" s="306">
        <v>33</v>
      </c>
      <c r="B34" s="307" t="s">
        <v>253</v>
      </c>
      <c r="C34" s="308"/>
      <c r="D34" s="113">
        <v>1.2230101187156401</v>
      </c>
      <c r="E34" s="115">
        <v>614</v>
      </c>
      <c r="F34" s="114">
        <v>598</v>
      </c>
      <c r="G34" s="114">
        <v>633</v>
      </c>
      <c r="H34" s="114">
        <v>641</v>
      </c>
      <c r="I34" s="140">
        <v>624</v>
      </c>
      <c r="J34" s="115">
        <v>-10</v>
      </c>
      <c r="K34" s="116">
        <v>-1.6025641025641026</v>
      </c>
    </row>
    <row r="35" spans="1:11" ht="14.1" customHeight="1" x14ac:dyDescent="0.2">
      <c r="A35" s="306">
        <v>34</v>
      </c>
      <c r="B35" s="307" t="s">
        <v>254</v>
      </c>
      <c r="C35" s="308"/>
      <c r="D35" s="113">
        <v>3.0057365946936501</v>
      </c>
      <c r="E35" s="115">
        <v>1509</v>
      </c>
      <c r="F35" s="114">
        <v>1491</v>
      </c>
      <c r="G35" s="114">
        <v>1488</v>
      </c>
      <c r="H35" s="114">
        <v>1423</v>
      </c>
      <c r="I35" s="140">
        <v>1394</v>
      </c>
      <c r="J35" s="115">
        <v>115</v>
      </c>
      <c r="K35" s="116">
        <v>8.2496413199426115</v>
      </c>
    </row>
    <row r="36" spans="1:11" ht="14.1" customHeight="1" x14ac:dyDescent="0.2">
      <c r="A36" s="306">
        <v>41</v>
      </c>
      <c r="B36" s="307" t="s">
        <v>255</v>
      </c>
      <c r="C36" s="308"/>
      <c r="D36" s="113">
        <v>0.35654529519560196</v>
      </c>
      <c r="E36" s="115">
        <v>179</v>
      </c>
      <c r="F36" s="114">
        <v>188</v>
      </c>
      <c r="G36" s="114">
        <v>191</v>
      </c>
      <c r="H36" s="114">
        <v>191</v>
      </c>
      <c r="I36" s="140">
        <v>196</v>
      </c>
      <c r="J36" s="115">
        <v>-17</v>
      </c>
      <c r="K36" s="116">
        <v>-8.6734693877551017</v>
      </c>
    </row>
    <row r="37" spans="1:11" ht="14.1" customHeight="1" x14ac:dyDescent="0.2">
      <c r="A37" s="306">
        <v>42</v>
      </c>
      <c r="B37" s="307" t="s">
        <v>256</v>
      </c>
      <c r="C37" s="308"/>
      <c r="D37" s="113">
        <v>7.1707433670623849E-2</v>
      </c>
      <c r="E37" s="115">
        <v>36</v>
      </c>
      <c r="F37" s="114">
        <v>35</v>
      </c>
      <c r="G37" s="114">
        <v>37</v>
      </c>
      <c r="H37" s="114">
        <v>39</v>
      </c>
      <c r="I37" s="140">
        <v>45</v>
      </c>
      <c r="J37" s="115">
        <v>-9</v>
      </c>
      <c r="K37" s="116">
        <v>-20</v>
      </c>
    </row>
    <row r="38" spans="1:11" ht="14.1" customHeight="1" x14ac:dyDescent="0.2">
      <c r="A38" s="306">
        <v>43</v>
      </c>
      <c r="B38" s="307" t="s">
        <v>257</v>
      </c>
      <c r="C38" s="308"/>
      <c r="D38" s="113">
        <v>0.65931001513823595</v>
      </c>
      <c r="E38" s="115">
        <v>331</v>
      </c>
      <c r="F38" s="114">
        <v>337</v>
      </c>
      <c r="G38" s="114">
        <v>330</v>
      </c>
      <c r="H38" s="114">
        <v>324</v>
      </c>
      <c r="I38" s="140">
        <v>327</v>
      </c>
      <c r="J38" s="115">
        <v>4</v>
      </c>
      <c r="K38" s="116">
        <v>1.2232415902140672</v>
      </c>
    </row>
    <row r="39" spans="1:11" ht="14.1" customHeight="1" x14ac:dyDescent="0.2">
      <c r="A39" s="306">
        <v>51</v>
      </c>
      <c r="B39" s="307" t="s">
        <v>258</v>
      </c>
      <c r="C39" s="308"/>
      <c r="D39" s="113">
        <v>11.871564018803282</v>
      </c>
      <c r="E39" s="115">
        <v>5960</v>
      </c>
      <c r="F39" s="114">
        <v>6158</v>
      </c>
      <c r="G39" s="114">
        <v>6299</v>
      </c>
      <c r="H39" s="114">
        <v>6139</v>
      </c>
      <c r="I39" s="140">
        <v>6244</v>
      </c>
      <c r="J39" s="115">
        <v>-284</v>
      </c>
      <c r="K39" s="116">
        <v>-4.5483664317745038</v>
      </c>
    </row>
    <row r="40" spans="1:11" ht="14.1" customHeight="1" x14ac:dyDescent="0.2">
      <c r="A40" s="306" t="s">
        <v>259</v>
      </c>
      <c r="B40" s="307" t="s">
        <v>260</v>
      </c>
      <c r="C40" s="308"/>
      <c r="D40" s="113">
        <v>10.467293442753565</v>
      </c>
      <c r="E40" s="115">
        <v>5255</v>
      </c>
      <c r="F40" s="114">
        <v>5441</v>
      </c>
      <c r="G40" s="114">
        <v>5585</v>
      </c>
      <c r="H40" s="114">
        <v>5475</v>
      </c>
      <c r="I40" s="140">
        <v>5579</v>
      </c>
      <c r="J40" s="115">
        <v>-324</v>
      </c>
      <c r="K40" s="116">
        <v>-5.8074923821473385</v>
      </c>
    </row>
    <row r="41" spans="1:11" ht="14.1" customHeight="1" x14ac:dyDescent="0.2">
      <c r="A41" s="306"/>
      <c r="B41" s="307" t="s">
        <v>261</v>
      </c>
      <c r="C41" s="308"/>
      <c r="D41" s="113">
        <v>9.8099753007728463</v>
      </c>
      <c r="E41" s="115">
        <v>4925</v>
      </c>
      <c r="F41" s="114">
        <v>5085</v>
      </c>
      <c r="G41" s="114">
        <v>5218</v>
      </c>
      <c r="H41" s="114">
        <v>5116</v>
      </c>
      <c r="I41" s="140">
        <v>5208</v>
      </c>
      <c r="J41" s="115">
        <v>-283</v>
      </c>
      <c r="K41" s="116">
        <v>-5.4339477726574499</v>
      </c>
    </row>
    <row r="42" spans="1:11" ht="14.1" customHeight="1" x14ac:dyDescent="0.2">
      <c r="A42" s="306">
        <v>52</v>
      </c>
      <c r="B42" s="307" t="s">
        <v>262</v>
      </c>
      <c r="C42" s="308"/>
      <c r="D42" s="113">
        <v>3.3403712851565612</v>
      </c>
      <c r="E42" s="115">
        <v>1677</v>
      </c>
      <c r="F42" s="114">
        <v>1675</v>
      </c>
      <c r="G42" s="114">
        <v>1729</v>
      </c>
      <c r="H42" s="114">
        <v>1682</v>
      </c>
      <c r="I42" s="140">
        <v>1644</v>
      </c>
      <c r="J42" s="115">
        <v>33</v>
      </c>
      <c r="K42" s="116">
        <v>2.0072992700729926</v>
      </c>
    </row>
    <row r="43" spans="1:11" ht="14.1" customHeight="1" x14ac:dyDescent="0.2">
      <c r="A43" s="306" t="s">
        <v>263</v>
      </c>
      <c r="B43" s="307" t="s">
        <v>264</v>
      </c>
      <c r="C43" s="308"/>
      <c r="D43" s="113">
        <v>2.6591506652856345</v>
      </c>
      <c r="E43" s="115">
        <v>1335</v>
      </c>
      <c r="F43" s="114">
        <v>1337</v>
      </c>
      <c r="G43" s="114">
        <v>1381</v>
      </c>
      <c r="H43" s="114">
        <v>1339</v>
      </c>
      <c r="I43" s="140">
        <v>1315</v>
      </c>
      <c r="J43" s="115">
        <v>20</v>
      </c>
      <c r="K43" s="116">
        <v>1.520912547528517</v>
      </c>
    </row>
    <row r="44" spans="1:11" ht="14.1" customHeight="1" x14ac:dyDescent="0.2">
      <c r="A44" s="306">
        <v>53</v>
      </c>
      <c r="B44" s="307" t="s">
        <v>265</v>
      </c>
      <c r="C44" s="308"/>
      <c r="D44" s="113">
        <v>0.46609831885905506</v>
      </c>
      <c r="E44" s="115">
        <v>234</v>
      </c>
      <c r="F44" s="114">
        <v>240</v>
      </c>
      <c r="G44" s="114">
        <v>243</v>
      </c>
      <c r="H44" s="114">
        <v>259</v>
      </c>
      <c r="I44" s="140">
        <v>246</v>
      </c>
      <c r="J44" s="115">
        <v>-12</v>
      </c>
      <c r="K44" s="116">
        <v>-4.8780487804878048</v>
      </c>
    </row>
    <row r="45" spans="1:11" ht="14.1" customHeight="1" x14ac:dyDescent="0.2">
      <c r="A45" s="306" t="s">
        <v>266</v>
      </c>
      <c r="B45" s="307" t="s">
        <v>267</v>
      </c>
      <c r="C45" s="308"/>
      <c r="D45" s="113">
        <v>0.43024460202374315</v>
      </c>
      <c r="E45" s="115">
        <v>216</v>
      </c>
      <c r="F45" s="114">
        <v>223</v>
      </c>
      <c r="G45" s="114">
        <v>226</v>
      </c>
      <c r="H45" s="114">
        <v>241</v>
      </c>
      <c r="I45" s="140">
        <v>228</v>
      </c>
      <c r="J45" s="115">
        <v>-12</v>
      </c>
      <c r="K45" s="116">
        <v>-5.2631578947368425</v>
      </c>
    </row>
    <row r="46" spans="1:11" ht="14.1" customHeight="1" x14ac:dyDescent="0.2">
      <c r="A46" s="306">
        <v>54</v>
      </c>
      <c r="B46" s="307" t="s">
        <v>268</v>
      </c>
      <c r="C46" s="308"/>
      <c r="D46" s="113">
        <v>1.6373197354792446</v>
      </c>
      <c r="E46" s="115">
        <v>822</v>
      </c>
      <c r="F46" s="114">
        <v>807</v>
      </c>
      <c r="G46" s="114">
        <v>846</v>
      </c>
      <c r="H46" s="114">
        <v>826</v>
      </c>
      <c r="I46" s="140">
        <v>824</v>
      </c>
      <c r="J46" s="115">
        <v>-2</v>
      </c>
      <c r="K46" s="116">
        <v>-0.24271844660194175</v>
      </c>
    </row>
    <row r="47" spans="1:11" ht="14.1" customHeight="1" x14ac:dyDescent="0.2">
      <c r="A47" s="306">
        <v>61</v>
      </c>
      <c r="B47" s="307" t="s">
        <v>269</v>
      </c>
      <c r="C47" s="308"/>
      <c r="D47" s="113">
        <v>1.8086208270257349</v>
      </c>
      <c r="E47" s="115">
        <v>908</v>
      </c>
      <c r="F47" s="114">
        <v>922</v>
      </c>
      <c r="G47" s="114">
        <v>927</v>
      </c>
      <c r="H47" s="114">
        <v>907</v>
      </c>
      <c r="I47" s="140">
        <v>911</v>
      </c>
      <c r="J47" s="115">
        <v>-3</v>
      </c>
      <c r="K47" s="116">
        <v>-0.32930845225027444</v>
      </c>
    </row>
    <row r="48" spans="1:11" ht="14.1" customHeight="1" x14ac:dyDescent="0.2">
      <c r="A48" s="306">
        <v>62</v>
      </c>
      <c r="B48" s="307" t="s">
        <v>270</v>
      </c>
      <c r="C48" s="308"/>
      <c r="D48" s="113">
        <v>5.814277746793084</v>
      </c>
      <c r="E48" s="115">
        <v>2919</v>
      </c>
      <c r="F48" s="114">
        <v>2940</v>
      </c>
      <c r="G48" s="114">
        <v>2932</v>
      </c>
      <c r="H48" s="114">
        <v>2905</v>
      </c>
      <c r="I48" s="140">
        <v>2902</v>
      </c>
      <c r="J48" s="115">
        <v>17</v>
      </c>
      <c r="K48" s="116">
        <v>0.58580289455547896</v>
      </c>
    </row>
    <row r="49" spans="1:11" ht="14.1" customHeight="1" x14ac:dyDescent="0.2">
      <c r="A49" s="306">
        <v>63</v>
      </c>
      <c r="B49" s="307" t="s">
        <v>271</v>
      </c>
      <c r="C49" s="308"/>
      <c r="D49" s="113">
        <v>2.1512230101187155</v>
      </c>
      <c r="E49" s="115">
        <v>1080</v>
      </c>
      <c r="F49" s="114">
        <v>1137</v>
      </c>
      <c r="G49" s="114">
        <v>1111</v>
      </c>
      <c r="H49" s="114">
        <v>1121</v>
      </c>
      <c r="I49" s="140">
        <v>1104</v>
      </c>
      <c r="J49" s="115">
        <v>-24</v>
      </c>
      <c r="K49" s="116">
        <v>-2.1739130434782608</v>
      </c>
    </row>
    <row r="50" spans="1:11" ht="14.1" customHeight="1" x14ac:dyDescent="0.2">
      <c r="A50" s="306" t="s">
        <v>272</v>
      </c>
      <c r="B50" s="307" t="s">
        <v>273</v>
      </c>
      <c r="C50" s="308"/>
      <c r="D50" s="113">
        <v>0.64735877619313198</v>
      </c>
      <c r="E50" s="115">
        <v>325</v>
      </c>
      <c r="F50" s="114">
        <v>336</v>
      </c>
      <c r="G50" s="114">
        <v>353</v>
      </c>
      <c r="H50" s="114">
        <v>343</v>
      </c>
      <c r="I50" s="140">
        <v>342</v>
      </c>
      <c r="J50" s="115">
        <v>-17</v>
      </c>
      <c r="K50" s="116">
        <v>-4.9707602339181287</v>
      </c>
    </row>
    <row r="51" spans="1:11" ht="14.1" customHeight="1" x14ac:dyDescent="0.2">
      <c r="A51" s="306" t="s">
        <v>274</v>
      </c>
      <c r="B51" s="307" t="s">
        <v>275</v>
      </c>
      <c r="C51" s="308"/>
      <c r="D51" s="113">
        <v>1.3026850450163334</v>
      </c>
      <c r="E51" s="115">
        <v>654</v>
      </c>
      <c r="F51" s="114">
        <v>697</v>
      </c>
      <c r="G51" s="114">
        <v>661</v>
      </c>
      <c r="H51" s="114">
        <v>674</v>
      </c>
      <c r="I51" s="140">
        <v>650</v>
      </c>
      <c r="J51" s="115">
        <v>4</v>
      </c>
      <c r="K51" s="116">
        <v>0.61538461538461542</v>
      </c>
    </row>
    <row r="52" spans="1:11" ht="14.1" customHeight="1" x14ac:dyDescent="0.2">
      <c r="A52" s="306">
        <v>71</v>
      </c>
      <c r="B52" s="307" t="s">
        <v>276</v>
      </c>
      <c r="C52" s="308"/>
      <c r="D52" s="113">
        <v>10.226276790693969</v>
      </c>
      <c r="E52" s="115">
        <v>5134</v>
      </c>
      <c r="F52" s="114">
        <v>5215</v>
      </c>
      <c r="G52" s="114">
        <v>5168</v>
      </c>
      <c r="H52" s="114">
        <v>5068</v>
      </c>
      <c r="I52" s="140">
        <v>5150</v>
      </c>
      <c r="J52" s="115">
        <v>-16</v>
      </c>
      <c r="K52" s="116">
        <v>-0.31067961165048541</v>
      </c>
    </row>
    <row r="53" spans="1:11" ht="14.1" customHeight="1" x14ac:dyDescent="0.2">
      <c r="A53" s="306" t="s">
        <v>277</v>
      </c>
      <c r="B53" s="307" t="s">
        <v>278</v>
      </c>
      <c r="C53" s="308"/>
      <c r="D53" s="113">
        <v>4.8541948848697318</v>
      </c>
      <c r="E53" s="115">
        <v>2437</v>
      </c>
      <c r="F53" s="114">
        <v>2453</v>
      </c>
      <c r="G53" s="114">
        <v>2439</v>
      </c>
      <c r="H53" s="114">
        <v>2355</v>
      </c>
      <c r="I53" s="140">
        <v>2393</v>
      </c>
      <c r="J53" s="115">
        <v>44</v>
      </c>
      <c r="K53" s="116">
        <v>1.8386961972419558</v>
      </c>
    </row>
    <row r="54" spans="1:11" ht="14.1" customHeight="1" x14ac:dyDescent="0.2">
      <c r="A54" s="306" t="s">
        <v>279</v>
      </c>
      <c r="B54" s="307" t="s">
        <v>280</v>
      </c>
      <c r="C54" s="308"/>
      <c r="D54" s="113">
        <v>4.3562265954903996</v>
      </c>
      <c r="E54" s="115">
        <v>2187</v>
      </c>
      <c r="F54" s="114">
        <v>2235</v>
      </c>
      <c r="G54" s="114">
        <v>2199</v>
      </c>
      <c r="H54" s="114">
        <v>2188</v>
      </c>
      <c r="I54" s="140">
        <v>2223</v>
      </c>
      <c r="J54" s="115">
        <v>-36</v>
      </c>
      <c r="K54" s="116">
        <v>-1.6194331983805668</v>
      </c>
    </row>
    <row r="55" spans="1:11" ht="14.1" customHeight="1" x14ac:dyDescent="0.2">
      <c r="A55" s="306">
        <v>72</v>
      </c>
      <c r="B55" s="307" t="s">
        <v>281</v>
      </c>
      <c r="C55" s="308"/>
      <c r="D55" s="113">
        <v>1.9938650306748467</v>
      </c>
      <c r="E55" s="115">
        <v>1001</v>
      </c>
      <c r="F55" s="114">
        <v>1011</v>
      </c>
      <c r="G55" s="114">
        <v>1016</v>
      </c>
      <c r="H55" s="114">
        <v>1006</v>
      </c>
      <c r="I55" s="140">
        <v>1015</v>
      </c>
      <c r="J55" s="115">
        <v>-14</v>
      </c>
      <c r="K55" s="116">
        <v>-1.3793103448275863</v>
      </c>
    </row>
    <row r="56" spans="1:11" ht="14.1" customHeight="1" x14ac:dyDescent="0.2">
      <c r="A56" s="306" t="s">
        <v>282</v>
      </c>
      <c r="B56" s="307" t="s">
        <v>283</v>
      </c>
      <c r="C56" s="308"/>
      <c r="D56" s="113">
        <v>0.73898494143892912</v>
      </c>
      <c r="E56" s="115">
        <v>371</v>
      </c>
      <c r="F56" s="114">
        <v>378</v>
      </c>
      <c r="G56" s="114">
        <v>383</v>
      </c>
      <c r="H56" s="114">
        <v>382</v>
      </c>
      <c r="I56" s="140">
        <v>393</v>
      </c>
      <c r="J56" s="115">
        <v>-22</v>
      </c>
      <c r="K56" s="116">
        <v>-5.5979643765903306</v>
      </c>
    </row>
    <row r="57" spans="1:11" ht="14.1" customHeight="1" x14ac:dyDescent="0.2">
      <c r="A57" s="306" t="s">
        <v>284</v>
      </c>
      <c r="B57" s="307" t="s">
        <v>285</v>
      </c>
      <c r="C57" s="308"/>
      <c r="D57" s="113">
        <v>0.94813162297824871</v>
      </c>
      <c r="E57" s="115">
        <v>476</v>
      </c>
      <c r="F57" s="114">
        <v>482</v>
      </c>
      <c r="G57" s="114">
        <v>482</v>
      </c>
      <c r="H57" s="114">
        <v>475</v>
      </c>
      <c r="I57" s="140">
        <v>471</v>
      </c>
      <c r="J57" s="115">
        <v>5</v>
      </c>
      <c r="K57" s="116">
        <v>1.0615711252653928</v>
      </c>
    </row>
    <row r="58" spans="1:11" ht="14.1" customHeight="1" x14ac:dyDescent="0.2">
      <c r="A58" s="306">
        <v>73</v>
      </c>
      <c r="B58" s="307" t="s">
        <v>286</v>
      </c>
      <c r="C58" s="308"/>
      <c r="D58" s="113">
        <v>1.7687833638753885</v>
      </c>
      <c r="E58" s="115">
        <v>888</v>
      </c>
      <c r="F58" s="114">
        <v>881</v>
      </c>
      <c r="G58" s="114">
        <v>887</v>
      </c>
      <c r="H58" s="114">
        <v>893</v>
      </c>
      <c r="I58" s="140">
        <v>900</v>
      </c>
      <c r="J58" s="115">
        <v>-12</v>
      </c>
      <c r="K58" s="116">
        <v>-1.3333333333333333</v>
      </c>
    </row>
    <row r="59" spans="1:11" ht="14.1" customHeight="1" x14ac:dyDescent="0.2">
      <c r="A59" s="306" t="s">
        <v>287</v>
      </c>
      <c r="B59" s="307" t="s">
        <v>288</v>
      </c>
      <c r="C59" s="308"/>
      <c r="D59" s="113">
        <v>1.470002390247789</v>
      </c>
      <c r="E59" s="115">
        <v>738</v>
      </c>
      <c r="F59" s="114">
        <v>731</v>
      </c>
      <c r="G59" s="114">
        <v>732</v>
      </c>
      <c r="H59" s="114">
        <v>733</v>
      </c>
      <c r="I59" s="140">
        <v>739</v>
      </c>
      <c r="J59" s="115">
        <v>-1</v>
      </c>
      <c r="K59" s="116">
        <v>-0.13531799729364005</v>
      </c>
    </row>
    <row r="60" spans="1:11" ht="14.1" customHeight="1" x14ac:dyDescent="0.2">
      <c r="A60" s="306">
        <v>81</v>
      </c>
      <c r="B60" s="307" t="s">
        <v>289</v>
      </c>
      <c r="C60" s="308"/>
      <c r="D60" s="113">
        <v>5.7664727910126681</v>
      </c>
      <c r="E60" s="115">
        <v>2895</v>
      </c>
      <c r="F60" s="114">
        <v>2886</v>
      </c>
      <c r="G60" s="114">
        <v>2894</v>
      </c>
      <c r="H60" s="114">
        <v>2808</v>
      </c>
      <c r="I60" s="140">
        <v>2820</v>
      </c>
      <c r="J60" s="115">
        <v>75</v>
      </c>
      <c r="K60" s="116">
        <v>2.6595744680851063</v>
      </c>
    </row>
    <row r="61" spans="1:11" ht="14.1" customHeight="1" x14ac:dyDescent="0.2">
      <c r="A61" s="306" t="s">
        <v>290</v>
      </c>
      <c r="B61" s="307" t="s">
        <v>291</v>
      </c>
      <c r="C61" s="308"/>
      <c r="D61" s="113">
        <v>1.4221974344673731</v>
      </c>
      <c r="E61" s="115">
        <v>714</v>
      </c>
      <c r="F61" s="114">
        <v>711</v>
      </c>
      <c r="G61" s="114">
        <v>711</v>
      </c>
      <c r="H61" s="114">
        <v>703</v>
      </c>
      <c r="I61" s="140">
        <v>711</v>
      </c>
      <c r="J61" s="115">
        <v>3</v>
      </c>
      <c r="K61" s="116">
        <v>0.4219409282700422</v>
      </c>
    </row>
    <row r="62" spans="1:11" ht="14.1" customHeight="1" x14ac:dyDescent="0.2">
      <c r="A62" s="306" t="s">
        <v>292</v>
      </c>
      <c r="B62" s="307" t="s">
        <v>293</v>
      </c>
      <c r="C62" s="308"/>
      <c r="D62" s="113">
        <v>2.3982152816508644</v>
      </c>
      <c r="E62" s="115">
        <v>1204</v>
      </c>
      <c r="F62" s="114">
        <v>1198</v>
      </c>
      <c r="G62" s="114">
        <v>1215</v>
      </c>
      <c r="H62" s="114">
        <v>1165</v>
      </c>
      <c r="I62" s="140">
        <v>1162</v>
      </c>
      <c r="J62" s="115">
        <v>42</v>
      </c>
      <c r="K62" s="116">
        <v>3.6144578313253013</v>
      </c>
    </row>
    <row r="63" spans="1:11" ht="14.1" customHeight="1" x14ac:dyDescent="0.2">
      <c r="A63" s="306"/>
      <c r="B63" s="307" t="s">
        <v>294</v>
      </c>
      <c r="C63" s="308"/>
      <c r="D63" s="113">
        <v>2.0058162696199506</v>
      </c>
      <c r="E63" s="115">
        <v>1007</v>
      </c>
      <c r="F63" s="114">
        <v>1002</v>
      </c>
      <c r="G63" s="114">
        <v>1016</v>
      </c>
      <c r="H63" s="114">
        <v>975</v>
      </c>
      <c r="I63" s="140">
        <v>973</v>
      </c>
      <c r="J63" s="115">
        <v>34</v>
      </c>
      <c r="K63" s="116">
        <v>3.4943473792394655</v>
      </c>
    </row>
    <row r="64" spans="1:11" ht="14.1" customHeight="1" x14ac:dyDescent="0.2">
      <c r="A64" s="306" t="s">
        <v>295</v>
      </c>
      <c r="B64" s="307" t="s">
        <v>296</v>
      </c>
      <c r="C64" s="308"/>
      <c r="D64" s="113">
        <v>0.58760258146761213</v>
      </c>
      <c r="E64" s="115">
        <v>295</v>
      </c>
      <c r="F64" s="114">
        <v>292</v>
      </c>
      <c r="G64" s="114">
        <v>293</v>
      </c>
      <c r="H64" s="114">
        <v>292</v>
      </c>
      <c r="I64" s="140">
        <v>296</v>
      </c>
      <c r="J64" s="115">
        <v>-1</v>
      </c>
      <c r="K64" s="116">
        <v>-0.33783783783783783</v>
      </c>
    </row>
    <row r="65" spans="1:11" ht="14.1" customHeight="1" x14ac:dyDescent="0.2">
      <c r="A65" s="306" t="s">
        <v>297</v>
      </c>
      <c r="B65" s="307" t="s">
        <v>298</v>
      </c>
      <c r="C65" s="308"/>
      <c r="D65" s="113">
        <v>0.81069237510955305</v>
      </c>
      <c r="E65" s="115">
        <v>407</v>
      </c>
      <c r="F65" s="114">
        <v>409</v>
      </c>
      <c r="G65" s="114">
        <v>399</v>
      </c>
      <c r="H65" s="114">
        <v>384</v>
      </c>
      <c r="I65" s="140">
        <v>385</v>
      </c>
      <c r="J65" s="115">
        <v>22</v>
      </c>
      <c r="K65" s="116">
        <v>5.7142857142857144</v>
      </c>
    </row>
    <row r="66" spans="1:11" ht="14.1" customHeight="1" x14ac:dyDescent="0.2">
      <c r="A66" s="306">
        <v>82</v>
      </c>
      <c r="B66" s="307" t="s">
        <v>299</v>
      </c>
      <c r="C66" s="308"/>
      <c r="D66" s="113">
        <v>2.6969962552784637</v>
      </c>
      <c r="E66" s="115">
        <v>1354</v>
      </c>
      <c r="F66" s="114">
        <v>1373</v>
      </c>
      <c r="G66" s="114">
        <v>1361</v>
      </c>
      <c r="H66" s="114">
        <v>1337</v>
      </c>
      <c r="I66" s="140">
        <v>1335</v>
      </c>
      <c r="J66" s="115">
        <v>19</v>
      </c>
      <c r="K66" s="116">
        <v>1.4232209737827715</v>
      </c>
    </row>
    <row r="67" spans="1:11" ht="14.1" customHeight="1" x14ac:dyDescent="0.2">
      <c r="A67" s="306" t="s">
        <v>300</v>
      </c>
      <c r="B67" s="307" t="s">
        <v>301</v>
      </c>
      <c r="C67" s="308"/>
      <c r="D67" s="113">
        <v>1.8086208270257349</v>
      </c>
      <c r="E67" s="115">
        <v>908</v>
      </c>
      <c r="F67" s="114">
        <v>910</v>
      </c>
      <c r="G67" s="114">
        <v>900</v>
      </c>
      <c r="H67" s="114">
        <v>880</v>
      </c>
      <c r="I67" s="140">
        <v>885</v>
      </c>
      <c r="J67" s="115">
        <v>23</v>
      </c>
      <c r="K67" s="116">
        <v>2.5988700564971752</v>
      </c>
    </row>
    <row r="68" spans="1:11" ht="14.1" customHeight="1" x14ac:dyDescent="0.2">
      <c r="A68" s="306" t="s">
        <v>302</v>
      </c>
      <c r="B68" s="307" t="s">
        <v>303</v>
      </c>
      <c r="C68" s="308"/>
      <c r="D68" s="113">
        <v>0.55573261094733484</v>
      </c>
      <c r="E68" s="115">
        <v>279</v>
      </c>
      <c r="F68" s="114">
        <v>286</v>
      </c>
      <c r="G68" s="114">
        <v>284</v>
      </c>
      <c r="H68" s="114">
        <v>280</v>
      </c>
      <c r="I68" s="140">
        <v>275</v>
      </c>
      <c r="J68" s="115">
        <v>4</v>
      </c>
      <c r="K68" s="116">
        <v>1.4545454545454546</v>
      </c>
    </row>
    <row r="69" spans="1:11" ht="14.1" customHeight="1" x14ac:dyDescent="0.2">
      <c r="A69" s="306">
        <v>83</v>
      </c>
      <c r="B69" s="307" t="s">
        <v>304</v>
      </c>
      <c r="C69" s="308"/>
      <c r="D69" s="113">
        <v>5.0474065811489126</v>
      </c>
      <c r="E69" s="115">
        <v>2534</v>
      </c>
      <c r="F69" s="114">
        <v>2524</v>
      </c>
      <c r="G69" s="114">
        <v>2492</v>
      </c>
      <c r="H69" s="114">
        <v>2501</v>
      </c>
      <c r="I69" s="140">
        <v>2494</v>
      </c>
      <c r="J69" s="115">
        <v>40</v>
      </c>
      <c r="K69" s="116">
        <v>1.6038492381716118</v>
      </c>
    </row>
    <row r="70" spans="1:11" ht="14.1" customHeight="1" x14ac:dyDescent="0.2">
      <c r="A70" s="306" t="s">
        <v>305</v>
      </c>
      <c r="B70" s="307" t="s">
        <v>306</v>
      </c>
      <c r="C70" s="308"/>
      <c r="D70" s="113">
        <v>4.4398852681061269</v>
      </c>
      <c r="E70" s="115">
        <v>2229</v>
      </c>
      <c r="F70" s="114">
        <v>2218</v>
      </c>
      <c r="G70" s="114">
        <v>2184</v>
      </c>
      <c r="H70" s="114">
        <v>2199</v>
      </c>
      <c r="I70" s="140">
        <v>2194</v>
      </c>
      <c r="J70" s="115">
        <v>35</v>
      </c>
      <c r="K70" s="116">
        <v>1.5952597994530537</v>
      </c>
    </row>
    <row r="71" spans="1:11" ht="14.1" customHeight="1" x14ac:dyDescent="0.2">
      <c r="A71" s="306"/>
      <c r="B71" s="307" t="s">
        <v>307</v>
      </c>
      <c r="C71" s="308"/>
      <c r="D71" s="113">
        <v>2.9957772289060633</v>
      </c>
      <c r="E71" s="115">
        <v>1504</v>
      </c>
      <c r="F71" s="114">
        <v>1488</v>
      </c>
      <c r="G71" s="114">
        <v>1469</v>
      </c>
      <c r="H71" s="114">
        <v>1472</v>
      </c>
      <c r="I71" s="140">
        <v>1464</v>
      </c>
      <c r="J71" s="115">
        <v>40</v>
      </c>
      <c r="K71" s="116">
        <v>2.7322404371584699</v>
      </c>
    </row>
    <row r="72" spans="1:11" ht="14.1" customHeight="1" x14ac:dyDescent="0.2">
      <c r="A72" s="306">
        <v>84</v>
      </c>
      <c r="B72" s="307" t="s">
        <v>308</v>
      </c>
      <c r="C72" s="308"/>
      <c r="D72" s="113">
        <v>1.5437016970759303</v>
      </c>
      <c r="E72" s="115">
        <v>775</v>
      </c>
      <c r="F72" s="114">
        <v>785</v>
      </c>
      <c r="G72" s="114">
        <v>786</v>
      </c>
      <c r="H72" s="114">
        <v>782</v>
      </c>
      <c r="I72" s="140">
        <v>789</v>
      </c>
      <c r="J72" s="115">
        <v>-14</v>
      </c>
      <c r="K72" s="116">
        <v>-1.7743979721166032</v>
      </c>
    </row>
    <row r="73" spans="1:11" ht="14.1" customHeight="1" x14ac:dyDescent="0.2">
      <c r="A73" s="306" t="s">
        <v>309</v>
      </c>
      <c r="B73" s="307" t="s">
        <v>310</v>
      </c>
      <c r="C73" s="308"/>
      <c r="D73" s="113">
        <v>0.70313122460361721</v>
      </c>
      <c r="E73" s="115">
        <v>353</v>
      </c>
      <c r="F73" s="114">
        <v>373</v>
      </c>
      <c r="G73" s="114">
        <v>376</v>
      </c>
      <c r="H73" s="114">
        <v>369</v>
      </c>
      <c r="I73" s="140">
        <v>377</v>
      </c>
      <c r="J73" s="115">
        <v>-24</v>
      </c>
      <c r="K73" s="116">
        <v>-6.3660477453580899</v>
      </c>
    </row>
    <row r="74" spans="1:11" ht="14.1" customHeight="1" x14ac:dyDescent="0.2">
      <c r="A74" s="306" t="s">
        <v>311</v>
      </c>
      <c r="B74" s="307" t="s">
        <v>312</v>
      </c>
      <c r="C74" s="308"/>
      <c r="D74" s="113">
        <v>0.4143096167636045</v>
      </c>
      <c r="E74" s="115">
        <v>208</v>
      </c>
      <c r="F74" s="114">
        <v>198</v>
      </c>
      <c r="G74" s="114">
        <v>199</v>
      </c>
      <c r="H74" s="114">
        <v>206</v>
      </c>
      <c r="I74" s="140">
        <v>209</v>
      </c>
      <c r="J74" s="115">
        <v>-1</v>
      </c>
      <c r="K74" s="116">
        <v>-0.4784688995215311</v>
      </c>
    </row>
    <row r="75" spans="1:11" ht="14.1" customHeight="1" x14ac:dyDescent="0.2">
      <c r="A75" s="306" t="s">
        <v>313</v>
      </c>
      <c r="B75" s="307" t="s">
        <v>314</v>
      </c>
      <c r="C75" s="308"/>
      <c r="D75" s="113">
        <v>1.9918731575173293E-2</v>
      </c>
      <c r="E75" s="115">
        <v>10</v>
      </c>
      <c r="F75" s="114">
        <v>12</v>
      </c>
      <c r="G75" s="114">
        <v>13</v>
      </c>
      <c r="H75" s="114">
        <v>13</v>
      </c>
      <c r="I75" s="140">
        <v>13</v>
      </c>
      <c r="J75" s="115">
        <v>-3</v>
      </c>
      <c r="K75" s="116">
        <v>-23.076923076923077</v>
      </c>
    </row>
    <row r="76" spans="1:11" ht="14.1" customHeight="1" x14ac:dyDescent="0.2">
      <c r="A76" s="306">
        <v>91</v>
      </c>
      <c r="B76" s="307" t="s">
        <v>315</v>
      </c>
      <c r="C76" s="308"/>
      <c r="D76" s="113">
        <v>0.14142299418373039</v>
      </c>
      <c r="E76" s="115">
        <v>71</v>
      </c>
      <c r="F76" s="114">
        <v>73</v>
      </c>
      <c r="G76" s="114">
        <v>75</v>
      </c>
      <c r="H76" s="114">
        <v>75</v>
      </c>
      <c r="I76" s="140">
        <v>74</v>
      </c>
      <c r="J76" s="115">
        <v>-3</v>
      </c>
      <c r="K76" s="116">
        <v>-4.0540540540540544</v>
      </c>
    </row>
    <row r="77" spans="1:11" ht="14.1" customHeight="1" x14ac:dyDescent="0.2">
      <c r="A77" s="306">
        <v>92</v>
      </c>
      <c r="B77" s="307" t="s">
        <v>316</v>
      </c>
      <c r="C77" s="308"/>
      <c r="D77" s="113">
        <v>0.52784638674209228</v>
      </c>
      <c r="E77" s="115">
        <v>265</v>
      </c>
      <c r="F77" s="114">
        <v>249</v>
      </c>
      <c r="G77" s="114">
        <v>242</v>
      </c>
      <c r="H77" s="114">
        <v>253</v>
      </c>
      <c r="I77" s="140">
        <v>258</v>
      </c>
      <c r="J77" s="115">
        <v>7</v>
      </c>
      <c r="K77" s="116">
        <v>2.7131782945736433</v>
      </c>
    </row>
    <row r="78" spans="1:11" ht="14.1" customHeight="1" x14ac:dyDescent="0.2">
      <c r="A78" s="306">
        <v>93</v>
      </c>
      <c r="B78" s="307" t="s">
        <v>317</v>
      </c>
      <c r="C78" s="308"/>
      <c r="D78" s="113">
        <v>0.1553661062863517</v>
      </c>
      <c r="E78" s="115">
        <v>78</v>
      </c>
      <c r="F78" s="114">
        <v>80</v>
      </c>
      <c r="G78" s="114">
        <v>80</v>
      </c>
      <c r="H78" s="114">
        <v>76</v>
      </c>
      <c r="I78" s="140">
        <v>75</v>
      </c>
      <c r="J78" s="115">
        <v>3</v>
      </c>
      <c r="K78" s="116">
        <v>4</v>
      </c>
    </row>
    <row r="79" spans="1:11" ht="14.1" customHeight="1" x14ac:dyDescent="0.2">
      <c r="A79" s="306">
        <v>94</v>
      </c>
      <c r="B79" s="307" t="s">
        <v>318</v>
      </c>
      <c r="C79" s="308"/>
      <c r="D79" s="113">
        <v>0.24101665205959685</v>
      </c>
      <c r="E79" s="115">
        <v>121</v>
      </c>
      <c r="F79" s="114">
        <v>126</v>
      </c>
      <c r="G79" s="114">
        <v>132</v>
      </c>
      <c r="H79" s="114">
        <v>132</v>
      </c>
      <c r="I79" s="140">
        <v>129</v>
      </c>
      <c r="J79" s="115">
        <v>-8</v>
      </c>
      <c r="K79" s="116">
        <v>-6.2015503875968996</v>
      </c>
    </row>
    <row r="80" spans="1:11" ht="14.1" customHeight="1" x14ac:dyDescent="0.2">
      <c r="A80" s="306" t="s">
        <v>319</v>
      </c>
      <c r="B80" s="307" t="s">
        <v>320</v>
      </c>
      <c r="C80" s="308"/>
      <c r="D80" s="113">
        <v>0</v>
      </c>
      <c r="E80" s="115">
        <v>0</v>
      </c>
      <c r="F80" s="114">
        <v>0</v>
      </c>
      <c r="G80" s="114">
        <v>0</v>
      </c>
      <c r="H80" s="114">
        <v>0</v>
      </c>
      <c r="I80" s="140">
        <v>0</v>
      </c>
      <c r="J80" s="115">
        <v>0</v>
      </c>
      <c r="K80" s="116">
        <v>0</v>
      </c>
    </row>
    <row r="81" spans="1:11" ht="14.1" customHeight="1" x14ac:dyDescent="0.2">
      <c r="A81" s="310" t="s">
        <v>321</v>
      </c>
      <c r="B81" s="311" t="s">
        <v>224</v>
      </c>
      <c r="C81" s="312"/>
      <c r="D81" s="125">
        <v>0.21910604732690622</v>
      </c>
      <c r="E81" s="143">
        <v>110</v>
      </c>
      <c r="F81" s="144">
        <v>119</v>
      </c>
      <c r="G81" s="144">
        <v>120</v>
      </c>
      <c r="H81" s="144">
        <v>103</v>
      </c>
      <c r="I81" s="145">
        <v>109</v>
      </c>
      <c r="J81" s="143">
        <v>1</v>
      </c>
      <c r="K81" s="146">
        <v>0.91743119266055051</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18" t="s">
        <v>323</v>
      </c>
      <c r="B85" s="618"/>
      <c r="C85" s="618"/>
      <c r="D85" s="618"/>
      <c r="E85" s="618"/>
      <c r="F85" s="618"/>
      <c r="G85" s="618"/>
      <c r="H85" s="618"/>
      <c r="I85" s="618"/>
      <c r="J85" s="618"/>
      <c r="K85" s="618"/>
    </row>
    <row r="86" spans="1:11" ht="22.5" customHeight="1" x14ac:dyDescent="0.2">
      <c r="A86" s="618"/>
      <c r="B86" s="618"/>
      <c r="C86" s="618"/>
      <c r="D86" s="618"/>
      <c r="E86" s="618"/>
      <c r="F86" s="618"/>
      <c r="G86" s="618"/>
      <c r="H86" s="618"/>
      <c r="I86" s="618"/>
      <c r="J86" s="618"/>
      <c r="K86" s="618"/>
    </row>
    <row r="87" spans="1:11" ht="18" customHeight="1" x14ac:dyDescent="0.2">
      <c r="A87" s="619"/>
      <c r="B87" s="619"/>
      <c r="C87" s="619"/>
      <c r="D87" s="619"/>
      <c r="E87" s="619"/>
      <c r="F87" s="619"/>
      <c r="G87" s="619"/>
      <c r="H87" s="619"/>
      <c r="I87" s="619"/>
      <c r="J87" s="619"/>
      <c r="K87" s="619"/>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3:K3"/>
    <mergeCell ref="A4:K4"/>
    <mergeCell ref="A5:E5"/>
    <mergeCell ref="A7:C10"/>
    <mergeCell ref="D7:D10"/>
    <mergeCell ref="E7:I7"/>
    <mergeCell ref="J7:K8"/>
    <mergeCell ref="E8:E9"/>
    <mergeCell ref="F8:F9"/>
    <mergeCell ref="G8:G9"/>
    <mergeCell ref="H8:H9"/>
    <mergeCell ref="I8:I9"/>
    <mergeCell ref="A85:K85"/>
    <mergeCell ref="A86:K86"/>
    <mergeCell ref="A87:K87"/>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66" t="s">
        <v>97</v>
      </c>
      <c r="E8" s="566" t="s">
        <v>98</v>
      </c>
      <c r="F8" s="566" t="s">
        <v>99</v>
      </c>
      <c r="G8" s="566" t="s">
        <v>100</v>
      </c>
      <c r="H8" s="566" t="s">
        <v>101</v>
      </c>
      <c r="I8" s="590"/>
      <c r="J8" s="591"/>
      <c r="K8"/>
      <c r="L8"/>
      <c r="M8"/>
      <c r="N8"/>
      <c r="O8"/>
      <c r="P8"/>
    </row>
    <row r="9" spans="1:16" ht="12" customHeight="1" x14ac:dyDescent="0.2">
      <c r="A9" s="578"/>
      <c r="B9" s="579"/>
      <c r="C9" s="583"/>
      <c r="D9" s="567"/>
      <c r="E9" s="567"/>
      <c r="F9" s="567"/>
      <c r="G9" s="567"/>
      <c r="H9" s="567"/>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6221</v>
      </c>
      <c r="E12" s="114">
        <v>6728</v>
      </c>
      <c r="F12" s="114">
        <v>6763</v>
      </c>
      <c r="G12" s="114">
        <v>6791</v>
      </c>
      <c r="H12" s="140">
        <v>6637</v>
      </c>
      <c r="I12" s="115">
        <v>-416</v>
      </c>
      <c r="J12" s="116">
        <v>-6.2678921199337054</v>
      </c>
      <c r="K12"/>
      <c r="L12"/>
      <c r="M12"/>
      <c r="N12"/>
      <c r="O12"/>
      <c r="P12"/>
    </row>
    <row r="13" spans="1:16" s="110" customFormat="1" ht="14.45" customHeight="1" x14ac:dyDescent="0.2">
      <c r="A13" s="120" t="s">
        <v>105</v>
      </c>
      <c r="B13" s="119" t="s">
        <v>106</v>
      </c>
      <c r="C13" s="113">
        <v>47.130686384825587</v>
      </c>
      <c r="D13" s="115">
        <v>2932</v>
      </c>
      <c r="E13" s="114">
        <v>3118</v>
      </c>
      <c r="F13" s="114">
        <v>3166</v>
      </c>
      <c r="G13" s="114">
        <v>3127</v>
      </c>
      <c r="H13" s="140">
        <v>3065</v>
      </c>
      <c r="I13" s="115">
        <v>-133</v>
      </c>
      <c r="J13" s="116">
        <v>-4.3393148450244698</v>
      </c>
      <c r="K13"/>
      <c r="L13"/>
      <c r="M13"/>
      <c r="N13"/>
      <c r="O13"/>
      <c r="P13"/>
    </row>
    <row r="14" spans="1:16" s="110" customFormat="1" ht="14.45" customHeight="1" x14ac:dyDescent="0.2">
      <c r="A14" s="120"/>
      <c r="B14" s="119" t="s">
        <v>107</v>
      </c>
      <c r="C14" s="113">
        <v>52.869313615174413</v>
      </c>
      <c r="D14" s="115">
        <v>3289</v>
      </c>
      <c r="E14" s="114">
        <v>3610</v>
      </c>
      <c r="F14" s="114">
        <v>3597</v>
      </c>
      <c r="G14" s="114">
        <v>3664</v>
      </c>
      <c r="H14" s="140">
        <v>3572</v>
      </c>
      <c r="I14" s="115">
        <v>-283</v>
      </c>
      <c r="J14" s="116">
        <v>-7.9227323628219484</v>
      </c>
      <c r="K14"/>
      <c r="L14"/>
      <c r="M14"/>
      <c r="N14"/>
      <c r="O14"/>
      <c r="P14"/>
    </row>
    <row r="15" spans="1:16" s="110" customFormat="1" ht="14.45" customHeight="1" x14ac:dyDescent="0.2">
      <c r="A15" s="118" t="s">
        <v>105</v>
      </c>
      <c r="B15" s="121" t="s">
        <v>108</v>
      </c>
      <c r="C15" s="113">
        <v>12.538177141938595</v>
      </c>
      <c r="D15" s="115">
        <v>780</v>
      </c>
      <c r="E15" s="114">
        <v>863</v>
      </c>
      <c r="F15" s="114">
        <v>862</v>
      </c>
      <c r="G15" s="114">
        <v>883</v>
      </c>
      <c r="H15" s="140">
        <v>793</v>
      </c>
      <c r="I15" s="115">
        <v>-13</v>
      </c>
      <c r="J15" s="116">
        <v>-1.639344262295082</v>
      </c>
      <c r="K15"/>
      <c r="L15"/>
      <c r="M15"/>
      <c r="N15"/>
      <c r="O15"/>
      <c r="P15"/>
    </row>
    <row r="16" spans="1:16" s="110" customFormat="1" ht="14.45" customHeight="1" x14ac:dyDescent="0.2">
      <c r="A16" s="118"/>
      <c r="B16" s="121" t="s">
        <v>109</v>
      </c>
      <c r="C16" s="113">
        <v>39.447034238868348</v>
      </c>
      <c r="D16" s="115">
        <v>2454</v>
      </c>
      <c r="E16" s="114">
        <v>2699</v>
      </c>
      <c r="F16" s="114">
        <v>2697</v>
      </c>
      <c r="G16" s="114">
        <v>2676</v>
      </c>
      <c r="H16" s="140">
        <v>2677</v>
      </c>
      <c r="I16" s="115">
        <v>-223</v>
      </c>
      <c r="J16" s="116">
        <v>-8.3302203959656325</v>
      </c>
      <c r="K16"/>
      <c r="L16"/>
      <c r="M16"/>
      <c r="N16"/>
      <c r="O16"/>
      <c r="P16"/>
    </row>
    <row r="17" spans="1:16" s="110" customFormat="1" ht="14.45" customHeight="1" x14ac:dyDescent="0.2">
      <c r="A17" s="118"/>
      <c r="B17" s="121" t="s">
        <v>110</v>
      </c>
      <c r="C17" s="113">
        <v>22.47227133901302</v>
      </c>
      <c r="D17" s="115">
        <v>1398</v>
      </c>
      <c r="E17" s="114">
        <v>1467</v>
      </c>
      <c r="F17" s="114">
        <v>1488</v>
      </c>
      <c r="G17" s="114">
        <v>1540</v>
      </c>
      <c r="H17" s="140">
        <v>1540</v>
      </c>
      <c r="I17" s="115">
        <v>-142</v>
      </c>
      <c r="J17" s="116">
        <v>-9.220779220779221</v>
      </c>
      <c r="K17"/>
      <c r="L17"/>
      <c r="M17"/>
      <c r="N17"/>
      <c r="O17"/>
      <c r="P17"/>
    </row>
    <row r="18" spans="1:16" s="110" customFormat="1" ht="14.45" customHeight="1" x14ac:dyDescent="0.2">
      <c r="A18" s="120"/>
      <c r="B18" s="121" t="s">
        <v>111</v>
      </c>
      <c r="C18" s="113">
        <v>25.542517280180036</v>
      </c>
      <c r="D18" s="115">
        <v>1589</v>
      </c>
      <c r="E18" s="114">
        <v>1699</v>
      </c>
      <c r="F18" s="114">
        <v>1716</v>
      </c>
      <c r="G18" s="114">
        <v>1692</v>
      </c>
      <c r="H18" s="140">
        <v>1627</v>
      </c>
      <c r="I18" s="115">
        <v>-38</v>
      </c>
      <c r="J18" s="116">
        <v>-2.3355869698832206</v>
      </c>
      <c r="K18"/>
      <c r="L18"/>
      <c r="M18"/>
      <c r="N18"/>
      <c r="O18"/>
      <c r="P18"/>
    </row>
    <row r="19" spans="1:16" s="110" customFormat="1" ht="14.45" customHeight="1" x14ac:dyDescent="0.2">
      <c r="A19" s="120"/>
      <c r="B19" s="121" t="s">
        <v>112</v>
      </c>
      <c r="C19" s="113">
        <v>2.8291271499758883</v>
      </c>
      <c r="D19" s="115">
        <v>176</v>
      </c>
      <c r="E19" s="114">
        <v>189</v>
      </c>
      <c r="F19" s="114">
        <v>216</v>
      </c>
      <c r="G19" s="114">
        <v>179</v>
      </c>
      <c r="H19" s="140">
        <v>178</v>
      </c>
      <c r="I19" s="115">
        <v>-2</v>
      </c>
      <c r="J19" s="116">
        <v>-1.1235955056179776</v>
      </c>
      <c r="K19"/>
      <c r="L19"/>
      <c r="M19"/>
      <c r="N19"/>
      <c r="O19"/>
      <c r="P19"/>
    </row>
    <row r="20" spans="1:16" s="110" customFormat="1" ht="14.45" customHeight="1" x14ac:dyDescent="0.2">
      <c r="A20" s="120" t="s">
        <v>113</v>
      </c>
      <c r="B20" s="119" t="s">
        <v>116</v>
      </c>
      <c r="C20" s="113">
        <v>94.132776081015919</v>
      </c>
      <c r="D20" s="115">
        <v>5856</v>
      </c>
      <c r="E20" s="114">
        <v>6312</v>
      </c>
      <c r="F20" s="114">
        <v>6370</v>
      </c>
      <c r="G20" s="114">
        <v>6427</v>
      </c>
      <c r="H20" s="140">
        <v>6292</v>
      </c>
      <c r="I20" s="115">
        <v>-436</v>
      </c>
      <c r="J20" s="116">
        <v>-6.9294342021614748</v>
      </c>
      <c r="K20"/>
      <c r="L20"/>
      <c r="M20"/>
      <c r="N20"/>
      <c r="O20"/>
      <c r="P20"/>
    </row>
    <row r="21" spans="1:16" s="110" customFormat="1" ht="14.45" customHeight="1" x14ac:dyDescent="0.2">
      <c r="A21" s="123"/>
      <c r="B21" s="124" t="s">
        <v>117</v>
      </c>
      <c r="C21" s="125">
        <v>5.7386272303488184</v>
      </c>
      <c r="D21" s="143">
        <v>357</v>
      </c>
      <c r="E21" s="144">
        <v>409</v>
      </c>
      <c r="F21" s="144">
        <v>386</v>
      </c>
      <c r="G21" s="144">
        <v>356</v>
      </c>
      <c r="H21" s="145">
        <v>339</v>
      </c>
      <c r="I21" s="143">
        <v>18</v>
      </c>
      <c r="J21" s="146">
        <v>5.3097345132743365</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111411</v>
      </c>
      <c r="E23" s="114">
        <v>117071</v>
      </c>
      <c r="F23" s="114">
        <v>116805</v>
      </c>
      <c r="G23" s="114">
        <v>117838</v>
      </c>
      <c r="H23" s="140">
        <v>115296</v>
      </c>
      <c r="I23" s="115">
        <v>-3885</v>
      </c>
      <c r="J23" s="116">
        <v>-3.3695878434637803</v>
      </c>
      <c r="K23"/>
      <c r="L23"/>
      <c r="M23"/>
      <c r="N23"/>
      <c r="O23"/>
      <c r="P23"/>
    </row>
    <row r="24" spans="1:16" s="110" customFormat="1" ht="14.45" customHeight="1" x14ac:dyDescent="0.2">
      <c r="A24" s="120" t="s">
        <v>105</v>
      </c>
      <c r="B24" s="119" t="s">
        <v>106</v>
      </c>
      <c r="C24" s="113">
        <v>45.095188087352234</v>
      </c>
      <c r="D24" s="115">
        <v>50241</v>
      </c>
      <c r="E24" s="114">
        <v>52278</v>
      </c>
      <c r="F24" s="114">
        <v>52503</v>
      </c>
      <c r="G24" s="114">
        <v>52617</v>
      </c>
      <c r="H24" s="140">
        <v>51548</v>
      </c>
      <c r="I24" s="115">
        <v>-1307</v>
      </c>
      <c r="J24" s="116">
        <v>-2.5355008923721578</v>
      </c>
      <c r="K24"/>
      <c r="L24"/>
      <c r="M24"/>
      <c r="N24"/>
      <c r="O24"/>
      <c r="P24"/>
    </row>
    <row r="25" spans="1:16" s="110" customFormat="1" ht="14.45" customHeight="1" x14ac:dyDescent="0.2">
      <c r="A25" s="120"/>
      <c r="B25" s="119" t="s">
        <v>107</v>
      </c>
      <c r="C25" s="113">
        <v>54.904811912647766</v>
      </c>
      <c r="D25" s="115">
        <v>61170</v>
      </c>
      <c r="E25" s="114">
        <v>64793</v>
      </c>
      <c r="F25" s="114">
        <v>64302</v>
      </c>
      <c r="G25" s="114">
        <v>65221</v>
      </c>
      <c r="H25" s="140">
        <v>63748</v>
      </c>
      <c r="I25" s="115">
        <v>-2578</v>
      </c>
      <c r="J25" s="116">
        <v>-4.0440484407353958</v>
      </c>
      <c r="K25"/>
      <c r="L25"/>
      <c r="M25"/>
      <c r="N25"/>
      <c r="O25"/>
      <c r="P25"/>
    </row>
    <row r="26" spans="1:16" s="110" customFormat="1" ht="14.45" customHeight="1" x14ac:dyDescent="0.2">
      <c r="A26" s="118" t="s">
        <v>105</v>
      </c>
      <c r="B26" s="121" t="s">
        <v>108</v>
      </c>
      <c r="C26" s="113">
        <v>15.112511331915162</v>
      </c>
      <c r="D26" s="115">
        <v>16837</v>
      </c>
      <c r="E26" s="114">
        <v>18181</v>
      </c>
      <c r="F26" s="114">
        <v>17673</v>
      </c>
      <c r="G26" s="114">
        <v>18389</v>
      </c>
      <c r="H26" s="140">
        <v>16666</v>
      </c>
      <c r="I26" s="115">
        <v>171</v>
      </c>
      <c r="J26" s="116">
        <v>1.0260410416416657</v>
      </c>
      <c r="K26"/>
      <c r="L26"/>
      <c r="M26"/>
      <c r="N26"/>
      <c r="O26"/>
      <c r="P26"/>
    </row>
    <row r="27" spans="1:16" s="110" customFormat="1" ht="14.45" customHeight="1" x14ac:dyDescent="0.2">
      <c r="A27" s="118"/>
      <c r="B27" s="121" t="s">
        <v>109</v>
      </c>
      <c r="C27" s="113">
        <v>39.332740932223928</v>
      </c>
      <c r="D27" s="115">
        <v>43821</v>
      </c>
      <c r="E27" s="114">
        <v>46374</v>
      </c>
      <c r="F27" s="114">
        <v>46309</v>
      </c>
      <c r="G27" s="114">
        <v>46615</v>
      </c>
      <c r="H27" s="140">
        <v>46613</v>
      </c>
      <c r="I27" s="115">
        <v>-2792</v>
      </c>
      <c r="J27" s="116">
        <v>-5.9897453500096542</v>
      </c>
      <c r="K27"/>
      <c r="L27"/>
      <c r="M27"/>
      <c r="N27"/>
      <c r="O27"/>
      <c r="P27"/>
    </row>
    <row r="28" spans="1:16" s="110" customFormat="1" ht="14.45" customHeight="1" x14ac:dyDescent="0.2">
      <c r="A28" s="118"/>
      <c r="B28" s="121" t="s">
        <v>110</v>
      </c>
      <c r="C28" s="113">
        <v>21.074220678389029</v>
      </c>
      <c r="D28" s="115">
        <v>23479</v>
      </c>
      <c r="E28" s="114">
        <v>24265</v>
      </c>
      <c r="F28" s="114">
        <v>24655</v>
      </c>
      <c r="G28" s="114">
        <v>25131</v>
      </c>
      <c r="H28" s="140">
        <v>25255</v>
      </c>
      <c r="I28" s="115">
        <v>-1776</v>
      </c>
      <c r="J28" s="116">
        <v>-7.0322708374579292</v>
      </c>
      <c r="K28"/>
      <c r="L28"/>
      <c r="M28"/>
      <c r="N28"/>
      <c r="O28"/>
      <c r="P28"/>
    </row>
    <row r="29" spans="1:16" s="110" customFormat="1" ht="14.45" customHeight="1" x14ac:dyDescent="0.2">
      <c r="A29" s="118"/>
      <c r="B29" s="121" t="s">
        <v>111</v>
      </c>
      <c r="C29" s="113">
        <v>24.480527057471882</v>
      </c>
      <c r="D29" s="115">
        <v>27274</v>
      </c>
      <c r="E29" s="114">
        <v>28251</v>
      </c>
      <c r="F29" s="114">
        <v>28168</v>
      </c>
      <c r="G29" s="114">
        <v>27703</v>
      </c>
      <c r="H29" s="140">
        <v>26762</v>
      </c>
      <c r="I29" s="115">
        <v>512</v>
      </c>
      <c r="J29" s="116">
        <v>1.9131604513862941</v>
      </c>
      <c r="K29"/>
      <c r="L29"/>
      <c r="M29"/>
      <c r="N29"/>
      <c r="O29"/>
      <c r="P29"/>
    </row>
    <row r="30" spans="1:16" s="110" customFormat="1" ht="14.45" customHeight="1" x14ac:dyDescent="0.2">
      <c r="A30" s="120"/>
      <c r="B30" s="121" t="s">
        <v>112</v>
      </c>
      <c r="C30" s="113">
        <v>2.8973799714570374</v>
      </c>
      <c r="D30" s="115">
        <v>3228</v>
      </c>
      <c r="E30" s="114">
        <v>3347</v>
      </c>
      <c r="F30" s="114">
        <v>3435</v>
      </c>
      <c r="G30" s="114">
        <v>3030</v>
      </c>
      <c r="H30" s="140">
        <v>2960</v>
      </c>
      <c r="I30" s="115">
        <v>268</v>
      </c>
      <c r="J30" s="116">
        <v>9.0540540540540544</v>
      </c>
      <c r="K30"/>
      <c r="L30"/>
      <c r="M30"/>
      <c r="N30"/>
      <c r="O30"/>
      <c r="P30"/>
    </row>
    <row r="31" spans="1:16" s="110" customFormat="1" ht="14.45" customHeight="1" x14ac:dyDescent="0.2">
      <c r="A31" s="120" t="s">
        <v>113</v>
      </c>
      <c r="B31" s="119" t="s">
        <v>116</v>
      </c>
      <c r="C31" s="113">
        <v>95.031908877938449</v>
      </c>
      <c r="D31" s="115">
        <v>105876</v>
      </c>
      <c r="E31" s="114">
        <v>111108</v>
      </c>
      <c r="F31" s="114">
        <v>111080</v>
      </c>
      <c r="G31" s="114">
        <v>112094</v>
      </c>
      <c r="H31" s="140">
        <v>109864</v>
      </c>
      <c r="I31" s="115">
        <v>-3988</v>
      </c>
      <c r="J31" s="116">
        <v>-3.6299424743319011</v>
      </c>
      <c r="K31"/>
      <c r="L31"/>
      <c r="M31"/>
      <c r="N31"/>
      <c r="O31"/>
      <c r="P31"/>
    </row>
    <row r="32" spans="1:16" s="110" customFormat="1" ht="14.45" customHeight="1" x14ac:dyDescent="0.2">
      <c r="A32" s="123"/>
      <c r="B32" s="124" t="s">
        <v>117</v>
      </c>
      <c r="C32" s="125">
        <v>4.8792309556506988</v>
      </c>
      <c r="D32" s="143">
        <v>5436</v>
      </c>
      <c r="E32" s="144">
        <v>5866</v>
      </c>
      <c r="F32" s="144">
        <v>5630</v>
      </c>
      <c r="G32" s="144">
        <v>5646</v>
      </c>
      <c r="H32" s="145">
        <v>5344</v>
      </c>
      <c r="I32" s="143">
        <v>92</v>
      </c>
      <c r="J32" s="146">
        <v>1.721556886227545</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827771</v>
      </c>
      <c r="E34" s="114">
        <v>869191</v>
      </c>
      <c r="F34" s="114">
        <v>869265</v>
      </c>
      <c r="G34" s="114">
        <v>877801</v>
      </c>
      <c r="H34" s="140">
        <v>858933</v>
      </c>
      <c r="I34" s="115">
        <v>-31162</v>
      </c>
      <c r="J34" s="116">
        <v>-3.6279896103654186</v>
      </c>
      <c r="K34"/>
      <c r="L34"/>
      <c r="M34"/>
      <c r="N34"/>
      <c r="O34"/>
      <c r="P34"/>
    </row>
    <row r="35" spans="1:16" s="110" customFormat="1" ht="14.45" customHeight="1" x14ac:dyDescent="0.2">
      <c r="A35" s="120" t="s">
        <v>105</v>
      </c>
      <c r="B35" s="119" t="s">
        <v>106</v>
      </c>
      <c r="C35" s="113">
        <v>45.495674528341773</v>
      </c>
      <c r="D35" s="115">
        <v>376600</v>
      </c>
      <c r="E35" s="114">
        <v>392372</v>
      </c>
      <c r="F35" s="114">
        <v>392701</v>
      </c>
      <c r="G35" s="114">
        <v>395154</v>
      </c>
      <c r="H35" s="140">
        <v>387560</v>
      </c>
      <c r="I35" s="115">
        <v>-10960</v>
      </c>
      <c r="J35" s="116">
        <v>-2.827949220765817</v>
      </c>
      <c r="K35"/>
      <c r="L35"/>
      <c r="M35"/>
      <c r="N35"/>
      <c r="O35"/>
      <c r="P35"/>
    </row>
    <row r="36" spans="1:16" s="110" customFormat="1" ht="14.45" customHeight="1" x14ac:dyDescent="0.2">
      <c r="A36" s="120"/>
      <c r="B36" s="119" t="s">
        <v>107</v>
      </c>
      <c r="C36" s="113">
        <v>54.504325471658227</v>
      </c>
      <c r="D36" s="115">
        <v>451171</v>
      </c>
      <c r="E36" s="114">
        <v>476819</v>
      </c>
      <c r="F36" s="114">
        <v>476564</v>
      </c>
      <c r="G36" s="114">
        <v>482647</v>
      </c>
      <c r="H36" s="140">
        <v>471373</v>
      </c>
      <c r="I36" s="115">
        <v>-20202</v>
      </c>
      <c r="J36" s="116">
        <v>-4.2857779295801839</v>
      </c>
      <c r="K36"/>
      <c r="L36"/>
      <c r="M36"/>
      <c r="N36"/>
      <c r="O36"/>
      <c r="P36"/>
    </row>
    <row r="37" spans="1:16" s="110" customFormat="1" ht="14.45" customHeight="1" x14ac:dyDescent="0.2">
      <c r="A37" s="118" t="s">
        <v>105</v>
      </c>
      <c r="B37" s="121" t="s">
        <v>108</v>
      </c>
      <c r="C37" s="113">
        <v>16.494175321435517</v>
      </c>
      <c r="D37" s="115">
        <v>136534</v>
      </c>
      <c r="E37" s="114">
        <v>146803</v>
      </c>
      <c r="F37" s="114">
        <v>145061</v>
      </c>
      <c r="G37" s="114">
        <v>151205</v>
      </c>
      <c r="H37" s="140">
        <v>138643</v>
      </c>
      <c r="I37" s="115">
        <v>-2109</v>
      </c>
      <c r="J37" s="116">
        <v>-1.5211730848293818</v>
      </c>
      <c r="K37"/>
      <c r="L37"/>
      <c r="M37"/>
      <c r="N37"/>
      <c r="O37"/>
      <c r="P37"/>
    </row>
    <row r="38" spans="1:16" s="110" customFormat="1" ht="14.45" customHeight="1" x14ac:dyDescent="0.2">
      <c r="A38" s="118"/>
      <c r="B38" s="121" t="s">
        <v>109</v>
      </c>
      <c r="C38" s="113">
        <v>42.641865926687451</v>
      </c>
      <c r="D38" s="115">
        <v>352977</v>
      </c>
      <c r="E38" s="114">
        <v>373475</v>
      </c>
      <c r="F38" s="114">
        <v>373209</v>
      </c>
      <c r="G38" s="114">
        <v>376102</v>
      </c>
      <c r="H38" s="140">
        <v>374802</v>
      </c>
      <c r="I38" s="115">
        <v>-21825</v>
      </c>
      <c r="J38" s="116">
        <v>-5.8230745833800244</v>
      </c>
      <c r="K38"/>
      <c r="L38"/>
      <c r="M38"/>
      <c r="N38"/>
      <c r="O38"/>
      <c r="P38"/>
    </row>
    <row r="39" spans="1:16" s="110" customFormat="1" ht="14.45" customHeight="1" x14ac:dyDescent="0.2">
      <c r="A39" s="118"/>
      <c r="B39" s="121" t="s">
        <v>110</v>
      </c>
      <c r="C39" s="113">
        <v>19.618106940204477</v>
      </c>
      <c r="D39" s="115">
        <v>162393</v>
      </c>
      <c r="E39" s="114">
        <v>167462</v>
      </c>
      <c r="F39" s="114">
        <v>169905</v>
      </c>
      <c r="G39" s="114">
        <v>172292</v>
      </c>
      <c r="H39" s="140">
        <v>173029</v>
      </c>
      <c r="I39" s="115">
        <v>-10636</v>
      </c>
      <c r="J39" s="116">
        <v>-6.1469464656213697</v>
      </c>
      <c r="K39"/>
      <c r="L39"/>
      <c r="M39"/>
      <c r="N39"/>
      <c r="O39"/>
      <c r="P39"/>
    </row>
    <row r="40" spans="1:16" s="110" customFormat="1" ht="14.45" customHeight="1" x14ac:dyDescent="0.2">
      <c r="A40" s="120"/>
      <c r="B40" s="121" t="s">
        <v>111</v>
      </c>
      <c r="C40" s="113">
        <v>21.245247779881151</v>
      </c>
      <c r="D40" s="115">
        <v>175862</v>
      </c>
      <c r="E40" s="114">
        <v>181447</v>
      </c>
      <c r="F40" s="114">
        <v>181087</v>
      </c>
      <c r="G40" s="114">
        <v>178200</v>
      </c>
      <c r="H40" s="140">
        <v>172458</v>
      </c>
      <c r="I40" s="115">
        <v>3404</v>
      </c>
      <c r="J40" s="116">
        <v>1.9738139141124216</v>
      </c>
      <c r="K40"/>
      <c r="L40"/>
      <c r="M40"/>
      <c r="N40"/>
      <c r="O40"/>
      <c r="P40"/>
    </row>
    <row r="41" spans="1:16" s="110" customFormat="1" ht="14.45" customHeight="1" x14ac:dyDescent="0.2">
      <c r="A41" s="120"/>
      <c r="B41" s="121" t="s">
        <v>112</v>
      </c>
      <c r="C41" s="113">
        <v>2.4011471771782293</v>
      </c>
      <c r="D41" s="115">
        <v>19876</v>
      </c>
      <c r="E41" s="114">
        <v>20815</v>
      </c>
      <c r="F41" s="114">
        <v>21300</v>
      </c>
      <c r="G41" s="114">
        <v>18510</v>
      </c>
      <c r="H41" s="140">
        <v>17987</v>
      </c>
      <c r="I41" s="115">
        <v>1889</v>
      </c>
      <c r="J41" s="116">
        <v>10.502029243342413</v>
      </c>
      <c r="K41"/>
      <c r="L41"/>
      <c r="M41"/>
      <c r="N41"/>
      <c r="O41"/>
      <c r="P41"/>
    </row>
    <row r="42" spans="1:16" s="110" customFormat="1" ht="14.45" customHeight="1" x14ac:dyDescent="0.2">
      <c r="A42" s="120" t="s">
        <v>113</v>
      </c>
      <c r="B42" s="119" t="s">
        <v>116</v>
      </c>
      <c r="C42" s="113">
        <v>91.496802859728106</v>
      </c>
      <c r="D42" s="115">
        <v>757384</v>
      </c>
      <c r="E42" s="114">
        <v>792993</v>
      </c>
      <c r="F42" s="114">
        <v>794963</v>
      </c>
      <c r="G42" s="114">
        <v>802459</v>
      </c>
      <c r="H42" s="140">
        <v>786548</v>
      </c>
      <c r="I42" s="115">
        <v>-29164</v>
      </c>
      <c r="J42" s="116">
        <v>-3.7078474549550693</v>
      </c>
      <c r="K42"/>
      <c r="L42"/>
      <c r="M42"/>
      <c r="N42"/>
      <c r="O42"/>
      <c r="P42"/>
    </row>
    <row r="43" spans="1:16" s="110" customFormat="1" ht="14.45" customHeight="1" x14ac:dyDescent="0.2">
      <c r="A43" s="123"/>
      <c r="B43" s="124" t="s">
        <v>117</v>
      </c>
      <c r="C43" s="125">
        <v>8.251919915048969</v>
      </c>
      <c r="D43" s="143">
        <v>68307</v>
      </c>
      <c r="E43" s="144">
        <v>73923</v>
      </c>
      <c r="F43" s="144">
        <v>72110</v>
      </c>
      <c r="G43" s="144">
        <v>73014</v>
      </c>
      <c r="H43" s="145">
        <v>70115</v>
      </c>
      <c r="I43" s="143">
        <v>-1808</v>
      </c>
      <c r="J43" s="146">
        <v>-2.5786208371960351</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183</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7044</v>
      </c>
      <c r="E56" s="114">
        <v>7500</v>
      </c>
      <c r="F56" s="114">
        <v>7534</v>
      </c>
      <c r="G56" s="114">
        <v>7533</v>
      </c>
      <c r="H56" s="140">
        <v>7366</v>
      </c>
      <c r="I56" s="115">
        <v>-322</v>
      </c>
      <c r="J56" s="116">
        <v>-4.3714363290795548</v>
      </c>
      <c r="K56"/>
      <c r="L56"/>
      <c r="M56"/>
      <c r="N56"/>
      <c r="O56"/>
      <c r="P56"/>
    </row>
    <row r="57" spans="1:16" s="110" customFormat="1" ht="14.45" customHeight="1" x14ac:dyDescent="0.2">
      <c r="A57" s="120" t="s">
        <v>105</v>
      </c>
      <c r="B57" s="119" t="s">
        <v>106</v>
      </c>
      <c r="C57" s="113">
        <v>46.024985803520728</v>
      </c>
      <c r="D57" s="115">
        <v>3242</v>
      </c>
      <c r="E57" s="114">
        <v>3404</v>
      </c>
      <c r="F57" s="114">
        <v>3440</v>
      </c>
      <c r="G57" s="114">
        <v>3390</v>
      </c>
      <c r="H57" s="140">
        <v>3340</v>
      </c>
      <c r="I57" s="115">
        <v>-98</v>
      </c>
      <c r="J57" s="116">
        <v>-2.9341317365269459</v>
      </c>
    </row>
    <row r="58" spans="1:16" s="110" customFormat="1" ht="14.45" customHeight="1" x14ac:dyDescent="0.2">
      <c r="A58" s="120"/>
      <c r="B58" s="119" t="s">
        <v>107</v>
      </c>
      <c r="C58" s="113">
        <v>53.975014196479272</v>
      </c>
      <c r="D58" s="115">
        <v>3802</v>
      </c>
      <c r="E58" s="114">
        <v>4096</v>
      </c>
      <c r="F58" s="114">
        <v>4094</v>
      </c>
      <c r="G58" s="114">
        <v>4143</v>
      </c>
      <c r="H58" s="140">
        <v>4026</v>
      </c>
      <c r="I58" s="115">
        <v>-224</v>
      </c>
      <c r="J58" s="116">
        <v>-5.5638350720317931</v>
      </c>
    </row>
    <row r="59" spans="1:16" s="110" customFormat="1" ht="14.45" customHeight="1" x14ac:dyDescent="0.2">
      <c r="A59" s="118" t="s">
        <v>105</v>
      </c>
      <c r="B59" s="121" t="s">
        <v>108</v>
      </c>
      <c r="C59" s="113">
        <v>12.294151050539465</v>
      </c>
      <c r="D59" s="115">
        <v>866</v>
      </c>
      <c r="E59" s="114">
        <v>959</v>
      </c>
      <c r="F59" s="114">
        <v>963</v>
      </c>
      <c r="G59" s="114">
        <v>974</v>
      </c>
      <c r="H59" s="140">
        <v>867</v>
      </c>
      <c r="I59" s="115">
        <v>-1</v>
      </c>
      <c r="J59" s="116">
        <v>-0.11534025374855825</v>
      </c>
    </row>
    <row r="60" spans="1:16" s="110" customFormat="1" ht="14.45" customHeight="1" x14ac:dyDescent="0.2">
      <c r="A60" s="118"/>
      <c r="B60" s="121" t="s">
        <v>109</v>
      </c>
      <c r="C60" s="113">
        <v>39.679159568427032</v>
      </c>
      <c r="D60" s="115">
        <v>2795</v>
      </c>
      <c r="E60" s="114">
        <v>2979</v>
      </c>
      <c r="F60" s="114">
        <v>2985</v>
      </c>
      <c r="G60" s="114">
        <v>2934</v>
      </c>
      <c r="H60" s="140">
        <v>2931</v>
      </c>
      <c r="I60" s="115">
        <v>-136</v>
      </c>
      <c r="J60" s="116">
        <v>-4.6400545888775158</v>
      </c>
    </row>
    <row r="61" spans="1:16" s="110" customFormat="1" ht="14.45" customHeight="1" x14ac:dyDescent="0.2">
      <c r="A61" s="118"/>
      <c r="B61" s="121" t="s">
        <v>110</v>
      </c>
      <c r="C61" s="113">
        <v>22.118114707552525</v>
      </c>
      <c r="D61" s="115">
        <v>1558</v>
      </c>
      <c r="E61" s="114">
        <v>1629</v>
      </c>
      <c r="F61" s="114">
        <v>1644</v>
      </c>
      <c r="G61" s="114">
        <v>1710</v>
      </c>
      <c r="H61" s="140">
        <v>1723</v>
      </c>
      <c r="I61" s="115">
        <v>-165</v>
      </c>
      <c r="J61" s="116">
        <v>-9.5763203714451546</v>
      </c>
    </row>
    <row r="62" spans="1:16" s="110" customFormat="1" ht="14.45" customHeight="1" x14ac:dyDescent="0.2">
      <c r="A62" s="120"/>
      <c r="B62" s="121" t="s">
        <v>111</v>
      </c>
      <c r="C62" s="113">
        <v>25.908574673480977</v>
      </c>
      <c r="D62" s="115">
        <v>1825</v>
      </c>
      <c r="E62" s="114">
        <v>1933</v>
      </c>
      <c r="F62" s="114">
        <v>1942</v>
      </c>
      <c r="G62" s="114">
        <v>1915</v>
      </c>
      <c r="H62" s="140">
        <v>1845</v>
      </c>
      <c r="I62" s="115">
        <v>-20</v>
      </c>
      <c r="J62" s="116">
        <v>-1.084010840108401</v>
      </c>
    </row>
    <row r="63" spans="1:16" s="110" customFormat="1" ht="14.45" customHeight="1" x14ac:dyDescent="0.2">
      <c r="A63" s="120"/>
      <c r="B63" s="121" t="s">
        <v>112</v>
      </c>
      <c r="C63" s="113">
        <v>2.9528676888131744</v>
      </c>
      <c r="D63" s="115">
        <v>208</v>
      </c>
      <c r="E63" s="114">
        <v>218</v>
      </c>
      <c r="F63" s="114">
        <v>247</v>
      </c>
      <c r="G63" s="114">
        <v>205</v>
      </c>
      <c r="H63" s="140">
        <v>206</v>
      </c>
      <c r="I63" s="115">
        <v>2</v>
      </c>
      <c r="J63" s="116">
        <v>0.970873786407767</v>
      </c>
    </row>
    <row r="64" spans="1:16" s="110" customFormat="1" ht="14.45" customHeight="1" x14ac:dyDescent="0.2">
      <c r="A64" s="120" t="s">
        <v>113</v>
      </c>
      <c r="B64" s="119" t="s">
        <v>116</v>
      </c>
      <c r="C64" s="113">
        <v>94.449176604202151</v>
      </c>
      <c r="D64" s="115">
        <v>6653</v>
      </c>
      <c r="E64" s="114">
        <v>7062</v>
      </c>
      <c r="F64" s="114">
        <v>7127</v>
      </c>
      <c r="G64" s="114">
        <v>7163</v>
      </c>
      <c r="H64" s="140">
        <v>6991</v>
      </c>
      <c r="I64" s="115">
        <v>-338</v>
      </c>
      <c r="J64" s="116">
        <v>-4.8347875840366186</v>
      </c>
    </row>
    <row r="65" spans="1:10" s="110" customFormat="1" ht="14.45" customHeight="1" x14ac:dyDescent="0.2">
      <c r="A65" s="123"/>
      <c r="B65" s="124" t="s">
        <v>117</v>
      </c>
      <c r="C65" s="125">
        <v>5.4088586030664398</v>
      </c>
      <c r="D65" s="143">
        <v>381</v>
      </c>
      <c r="E65" s="144">
        <v>429</v>
      </c>
      <c r="F65" s="144">
        <v>398</v>
      </c>
      <c r="G65" s="144">
        <v>362</v>
      </c>
      <c r="H65" s="145">
        <v>367</v>
      </c>
      <c r="I65" s="143">
        <v>14</v>
      </c>
      <c r="J65" s="146">
        <v>3.8147138964577656</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327</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6221</v>
      </c>
      <c r="G11" s="114">
        <v>6728</v>
      </c>
      <c r="H11" s="114">
        <v>6763</v>
      </c>
      <c r="I11" s="114">
        <v>6791</v>
      </c>
      <c r="J11" s="140">
        <v>6637</v>
      </c>
      <c r="K11" s="114">
        <v>-416</v>
      </c>
      <c r="L11" s="116">
        <v>-6.2678921199337054</v>
      </c>
    </row>
    <row r="12" spans="1:17" s="110" customFormat="1" ht="24" customHeight="1" x14ac:dyDescent="0.2">
      <c r="A12" s="604" t="s">
        <v>185</v>
      </c>
      <c r="B12" s="605"/>
      <c r="C12" s="605"/>
      <c r="D12" s="606"/>
      <c r="E12" s="113">
        <v>47.130686384825587</v>
      </c>
      <c r="F12" s="115">
        <v>2932</v>
      </c>
      <c r="G12" s="114">
        <v>3118</v>
      </c>
      <c r="H12" s="114">
        <v>3166</v>
      </c>
      <c r="I12" s="114">
        <v>3127</v>
      </c>
      <c r="J12" s="140">
        <v>3065</v>
      </c>
      <c r="K12" s="114">
        <v>-133</v>
      </c>
      <c r="L12" s="116">
        <v>-4.3393148450244698</v>
      </c>
    </row>
    <row r="13" spans="1:17" s="110" customFormat="1" ht="15" customHeight="1" x14ac:dyDescent="0.2">
      <c r="A13" s="120"/>
      <c r="B13" s="612" t="s">
        <v>107</v>
      </c>
      <c r="C13" s="612"/>
      <c r="E13" s="113">
        <v>52.869313615174413</v>
      </c>
      <c r="F13" s="115">
        <v>3289</v>
      </c>
      <c r="G13" s="114">
        <v>3610</v>
      </c>
      <c r="H13" s="114">
        <v>3597</v>
      </c>
      <c r="I13" s="114">
        <v>3664</v>
      </c>
      <c r="J13" s="140">
        <v>3572</v>
      </c>
      <c r="K13" s="114">
        <v>-283</v>
      </c>
      <c r="L13" s="116">
        <v>-7.9227323628219484</v>
      </c>
    </row>
    <row r="14" spans="1:17" s="110" customFormat="1" ht="22.5" customHeight="1" x14ac:dyDescent="0.2">
      <c r="A14" s="604" t="s">
        <v>186</v>
      </c>
      <c r="B14" s="605"/>
      <c r="C14" s="605"/>
      <c r="D14" s="606"/>
      <c r="E14" s="113">
        <v>12.538177141938595</v>
      </c>
      <c r="F14" s="115">
        <v>780</v>
      </c>
      <c r="G14" s="114">
        <v>863</v>
      </c>
      <c r="H14" s="114">
        <v>862</v>
      </c>
      <c r="I14" s="114">
        <v>883</v>
      </c>
      <c r="J14" s="140">
        <v>793</v>
      </c>
      <c r="K14" s="114">
        <v>-13</v>
      </c>
      <c r="L14" s="116">
        <v>-1.639344262295082</v>
      </c>
    </row>
    <row r="15" spans="1:17" s="110" customFormat="1" ht="15" customHeight="1" x14ac:dyDescent="0.2">
      <c r="A15" s="120"/>
      <c r="B15" s="119"/>
      <c r="C15" s="258" t="s">
        <v>106</v>
      </c>
      <c r="E15" s="113">
        <v>45</v>
      </c>
      <c r="F15" s="115">
        <v>351</v>
      </c>
      <c r="G15" s="114">
        <v>382</v>
      </c>
      <c r="H15" s="114">
        <v>389</v>
      </c>
      <c r="I15" s="114">
        <v>386</v>
      </c>
      <c r="J15" s="140">
        <v>366</v>
      </c>
      <c r="K15" s="114">
        <v>-15</v>
      </c>
      <c r="L15" s="116">
        <v>-4.0983606557377046</v>
      </c>
    </row>
    <row r="16" spans="1:17" s="110" customFormat="1" ht="15" customHeight="1" x14ac:dyDescent="0.2">
      <c r="A16" s="120"/>
      <c r="B16" s="119"/>
      <c r="C16" s="258" t="s">
        <v>107</v>
      </c>
      <c r="E16" s="113">
        <v>55</v>
      </c>
      <c r="F16" s="115">
        <v>429</v>
      </c>
      <c r="G16" s="114">
        <v>481</v>
      </c>
      <c r="H16" s="114">
        <v>473</v>
      </c>
      <c r="I16" s="114">
        <v>497</v>
      </c>
      <c r="J16" s="140">
        <v>427</v>
      </c>
      <c r="K16" s="114">
        <v>2</v>
      </c>
      <c r="L16" s="116">
        <v>0.46838407494145201</v>
      </c>
    </row>
    <row r="17" spans="1:12" s="110" customFormat="1" ht="15" customHeight="1" x14ac:dyDescent="0.2">
      <c r="A17" s="120"/>
      <c r="B17" s="121" t="s">
        <v>109</v>
      </c>
      <c r="C17" s="258"/>
      <c r="E17" s="113">
        <v>39.447034238868348</v>
      </c>
      <c r="F17" s="115">
        <v>2454</v>
      </c>
      <c r="G17" s="114">
        <v>2699</v>
      </c>
      <c r="H17" s="114">
        <v>2697</v>
      </c>
      <c r="I17" s="114">
        <v>2676</v>
      </c>
      <c r="J17" s="140">
        <v>2677</v>
      </c>
      <c r="K17" s="114">
        <v>-223</v>
      </c>
      <c r="L17" s="116">
        <v>-8.3302203959656325</v>
      </c>
    </row>
    <row r="18" spans="1:12" s="110" customFormat="1" ht="15" customHeight="1" x14ac:dyDescent="0.2">
      <c r="A18" s="120"/>
      <c r="B18" s="119"/>
      <c r="C18" s="258" t="s">
        <v>106</v>
      </c>
      <c r="E18" s="113">
        <v>44.091279543602283</v>
      </c>
      <c r="F18" s="115">
        <v>1082</v>
      </c>
      <c r="G18" s="114">
        <v>1188</v>
      </c>
      <c r="H18" s="114">
        <v>1196</v>
      </c>
      <c r="I18" s="114">
        <v>1145</v>
      </c>
      <c r="J18" s="140">
        <v>1153</v>
      </c>
      <c r="K18" s="114">
        <v>-71</v>
      </c>
      <c r="L18" s="116">
        <v>-6.1578490893321769</v>
      </c>
    </row>
    <row r="19" spans="1:12" s="110" customFormat="1" ht="15" customHeight="1" x14ac:dyDescent="0.2">
      <c r="A19" s="120"/>
      <c r="B19" s="119"/>
      <c r="C19" s="258" t="s">
        <v>107</v>
      </c>
      <c r="E19" s="113">
        <v>55.908720456397717</v>
      </c>
      <c r="F19" s="115">
        <v>1372</v>
      </c>
      <c r="G19" s="114">
        <v>1511</v>
      </c>
      <c r="H19" s="114">
        <v>1501</v>
      </c>
      <c r="I19" s="114">
        <v>1531</v>
      </c>
      <c r="J19" s="140">
        <v>1524</v>
      </c>
      <c r="K19" s="114">
        <v>-152</v>
      </c>
      <c r="L19" s="116">
        <v>-9.9737532808398957</v>
      </c>
    </row>
    <row r="20" spans="1:12" s="110" customFormat="1" ht="15" customHeight="1" x14ac:dyDescent="0.2">
      <c r="A20" s="120"/>
      <c r="B20" s="121" t="s">
        <v>110</v>
      </c>
      <c r="C20" s="258"/>
      <c r="E20" s="113">
        <v>22.47227133901302</v>
      </c>
      <c r="F20" s="115">
        <v>1398</v>
      </c>
      <c r="G20" s="114">
        <v>1467</v>
      </c>
      <c r="H20" s="114">
        <v>1488</v>
      </c>
      <c r="I20" s="114">
        <v>1540</v>
      </c>
      <c r="J20" s="140">
        <v>1540</v>
      </c>
      <c r="K20" s="114">
        <v>-142</v>
      </c>
      <c r="L20" s="116">
        <v>-9.220779220779221</v>
      </c>
    </row>
    <row r="21" spans="1:12" s="110" customFormat="1" ht="15" customHeight="1" x14ac:dyDescent="0.2">
      <c r="A21" s="120"/>
      <c r="B21" s="119"/>
      <c r="C21" s="258" t="s">
        <v>106</v>
      </c>
      <c r="E21" s="113">
        <v>41.344778254649498</v>
      </c>
      <c r="F21" s="115">
        <v>578</v>
      </c>
      <c r="G21" s="114">
        <v>591</v>
      </c>
      <c r="H21" s="114">
        <v>602</v>
      </c>
      <c r="I21" s="114">
        <v>621</v>
      </c>
      <c r="J21" s="140">
        <v>614</v>
      </c>
      <c r="K21" s="114">
        <v>-36</v>
      </c>
      <c r="L21" s="116">
        <v>-5.8631921824104234</v>
      </c>
    </row>
    <row r="22" spans="1:12" s="110" customFormat="1" ht="15" customHeight="1" x14ac:dyDescent="0.2">
      <c r="A22" s="120"/>
      <c r="B22" s="119"/>
      <c r="C22" s="258" t="s">
        <v>107</v>
      </c>
      <c r="E22" s="113">
        <v>58.655221745350502</v>
      </c>
      <c r="F22" s="115">
        <v>820</v>
      </c>
      <c r="G22" s="114">
        <v>876</v>
      </c>
      <c r="H22" s="114">
        <v>886</v>
      </c>
      <c r="I22" s="114">
        <v>919</v>
      </c>
      <c r="J22" s="140">
        <v>926</v>
      </c>
      <c r="K22" s="114">
        <v>-106</v>
      </c>
      <c r="L22" s="116">
        <v>-11.447084233261339</v>
      </c>
    </row>
    <row r="23" spans="1:12" s="110" customFormat="1" ht="15" customHeight="1" x14ac:dyDescent="0.2">
      <c r="A23" s="120"/>
      <c r="B23" s="121" t="s">
        <v>111</v>
      </c>
      <c r="C23" s="258"/>
      <c r="E23" s="113">
        <v>25.542517280180036</v>
      </c>
      <c r="F23" s="115">
        <v>1589</v>
      </c>
      <c r="G23" s="114">
        <v>1699</v>
      </c>
      <c r="H23" s="114">
        <v>1716</v>
      </c>
      <c r="I23" s="114">
        <v>1692</v>
      </c>
      <c r="J23" s="140">
        <v>1627</v>
      </c>
      <c r="K23" s="114">
        <v>-38</v>
      </c>
      <c r="L23" s="116">
        <v>-2.3355869698832206</v>
      </c>
    </row>
    <row r="24" spans="1:12" s="110" customFormat="1" ht="15" customHeight="1" x14ac:dyDescent="0.2">
      <c r="A24" s="120"/>
      <c r="B24" s="119"/>
      <c r="C24" s="258" t="s">
        <v>106</v>
      </c>
      <c r="E24" s="113">
        <v>57.960981749528003</v>
      </c>
      <c r="F24" s="115">
        <v>921</v>
      </c>
      <c r="G24" s="114">
        <v>957</v>
      </c>
      <c r="H24" s="114">
        <v>979</v>
      </c>
      <c r="I24" s="114">
        <v>975</v>
      </c>
      <c r="J24" s="140">
        <v>932</v>
      </c>
      <c r="K24" s="114">
        <v>-11</v>
      </c>
      <c r="L24" s="116">
        <v>-1.1802575107296138</v>
      </c>
    </row>
    <row r="25" spans="1:12" s="110" customFormat="1" ht="15" customHeight="1" x14ac:dyDescent="0.2">
      <c r="A25" s="120"/>
      <c r="B25" s="119"/>
      <c r="C25" s="258" t="s">
        <v>107</v>
      </c>
      <c r="E25" s="113">
        <v>42.039018250471997</v>
      </c>
      <c r="F25" s="115">
        <v>668</v>
      </c>
      <c r="G25" s="114">
        <v>742</v>
      </c>
      <c r="H25" s="114">
        <v>737</v>
      </c>
      <c r="I25" s="114">
        <v>717</v>
      </c>
      <c r="J25" s="140">
        <v>695</v>
      </c>
      <c r="K25" s="114">
        <v>-27</v>
      </c>
      <c r="L25" s="116">
        <v>-3.8848920863309351</v>
      </c>
    </row>
    <row r="26" spans="1:12" s="110" customFormat="1" ht="15" customHeight="1" x14ac:dyDescent="0.2">
      <c r="A26" s="120"/>
      <c r="C26" s="121" t="s">
        <v>187</v>
      </c>
      <c r="D26" s="110" t="s">
        <v>188</v>
      </c>
      <c r="E26" s="113">
        <v>2.8291271499758883</v>
      </c>
      <c r="F26" s="115">
        <v>176</v>
      </c>
      <c r="G26" s="114">
        <v>189</v>
      </c>
      <c r="H26" s="114">
        <v>216</v>
      </c>
      <c r="I26" s="114">
        <v>179</v>
      </c>
      <c r="J26" s="140">
        <v>178</v>
      </c>
      <c r="K26" s="114">
        <v>-2</v>
      </c>
      <c r="L26" s="116">
        <v>-1.1235955056179776</v>
      </c>
    </row>
    <row r="27" spans="1:12" s="110" customFormat="1" ht="15" customHeight="1" x14ac:dyDescent="0.2">
      <c r="A27" s="120"/>
      <c r="B27" s="119"/>
      <c r="D27" s="259" t="s">
        <v>106</v>
      </c>
      <c r="E27" s="113">
        <v>47.159090909090907</v>
      </c>
      <c r="F27" s="115">
        <v>83</v>
      </c>
      <c r="G27" s="114">
        <v>93</v>
      </c>
      <c r="H27" s="114">
        <v>112</v>
      </c>
      <c r="I27" s="114">
        <v>95</v>
      </c>
      <c r="J27" s="140">
        <v>88</v>
      </c>
      <c r="K27" s="114">
        <v>-5</v>
      </c>
      <c r="L27" s="116">
        <v>-5.6818181818181817</v>
      </c>
    </row>
    <row r="28" spans="1:12" s="110" customFormat="1" ht="15" customHeight="1" x14ac:dyDescent="0.2">
      <c r="A28" s="120"/>
      <c r="B28" s="119"/>
      <c r="D28" s="259" t="s">
        <v>107</v>
      </c>
      <c r="E28" s="113">
        <v>52.840909090909093</v>
      </c>
      <c r="F28" s="115">
        <v>93</v>
      </c>
      <c r="G28" s="114">
        <v>96</v>
      </c>
      <c r="H28" s="114">
        <v>104</v>
      </c>
      <c r="I28" s="114">
        <v>84</v>
      </c>
      <c r="J28" s="140">
        <v>90</v>
      </c>
      <c r="K28" s="114">
        <v>3</v>
      </c>
      <c r="L28" s="116">
        <v>3.3333333333333335</v>
      </c>
    </row>
    <row r="29" spans="1:12" s="110" customFormat="1" ht="24" customHeight="1" x14ac:dyDescent="0.2">
      <c r="A29" s="604" t="s">
        <v>189</v>
      </c>
      <c r="B29" s="605"/>
      <c r="C29" s="605"/>
      <c r="D29" s="606"/>
      <c r="E29" s="113">
        <v>94.132776081015919</v>
      </c>
      <c r="F29" s="115">
        <v>5856</v>
      </c>
      <c r="G29" s="114">
        <v>6312</v>
      </c>
      <c r="H29" s="114">
        <v>6370</v>
      </c>
      <c r="I29" s="114">
        <v>6427</v>
      </c>
      <c r="J29" s="140">
        <v>6292</v>
      </c>
      <c r="K29" s="114">
        <v>-436</v>
      </c>
      <c r="L29" s="116">
        <v>-6.9294342021614748</v>
      </c>
    </row>
    <row r="30" spans="1:12" s="110" customFormat="1" ht="15" customHeight="1" x14ac:dyDescent="0.2">
      <c r="A30" s="120"/>
      <c r="B30" s="119"/>
      <c r="C30" s="258" t="s">
        <v>106</v>
      </c>
      <c r="E30" s="113">
        <v>46.431010928961747</v>
      </c>
      <c r="F30" s="115">
        <v>2719</v>
      </c>
      <c r="G30" s="114">
        <v>2859</v>
      </c>
      <c r="H30" s="114">
        <v>2919</v>
      </c>
      <c r="I30" s="114">
        <v>2901</v>
      </c>
      <c r="J30" s="140">
        <v>2847</v>
      </c>
      <c r="K30" s="114">
        <v>-128</v>
      </c>
      <c r="L30" s="116">
        <v>-4.4959606603442221</v>
      </c>
    </row>
    <row r="31" spans="1:12" s="110" customFormat="1" ht="15" customHeight="1" x14ac:dyDescent="0.2">
      <c r="A31" s="120"/>
      <c r="B31" s="119"/>
      <c r="C31" s="258" t="s">
        <v>107</v>
      </c>
      <c r="E31" s="113">
        <v>53.568989071038253</v>
      </c>
      <c r="F31" s="115">
        <v>3137</v>
      </c>
      <c r="G31" s="114">
        <v>3453</v>
      </c>
      <c r="H31" s="114">
        <v>3451</v>
      </c>
      <c r="I31" s="114">
        <v>3526</v>
      </c>
      <c r="J31" s="140">
        <v>3445</v>
      </c>
      <c r="K31" s="114">
        <v>-308</v>
      </c>
      <c r="L31" s="116">
        <v>-8.9404934687953563</v>
      </c>
    </row>
    <row r="32" spans="1:12" s="110" customFormat="1" ht="15" customHeight="1" x14ac:dyDescent="0.2">
      <c r="A32" s="120"/>
      <c r="B32" s="119" t="s">
        <v>117</v>
      </c>
      <c r="C32" s="258"/>
      <c r="E32" s="113">
        <v>5.7386272303488184</v>
      </c>
      <c r="F32" s="114">
        <v>357</v>
      </c>
      <c r="G32" s="114">
        <v>409</v>
      </c>
      <c r="H32" s="114">
        <v>386</v>
      </c>
      <c r="I32" s="114">
        <v>356</v>
      </c>
      <c r="J32" s="140">
        <v>339</v>
      </c>
      <c r="K32" s="114">
        <v>18</v>
      </c>
      <c r="L32" s="116">
        <v>5.3097345132743365</v>
      </c>
    </row>
    <row r="33" spans="1:12" s="110" customFormat="1" ht="15" customHeight="1" x14ac:dyDescent="0.2">
      <c r="A33" s="120"/>
      <c r="B33" s="119"/>
      <c r="C33" s="258" t="s">
        <v>106</v>
      </c>
      <c r="E33" s="113">
        <v>58.263305322128851</v>
      </c>
      <c r="F33" s="114">
        <v>208</v>
      </c>
      <c r="G33" s="114">
        <v>257</v>
      </c>
      <c r="H33" s="114">
        <v>245</v>
      </c>
      <c r="I33" s="114">
        <v>223</v>
      </c>
      <c r="J33" s="140">
        <v>217</v>
      </c>
      <c r="K33" s="114">
        <v>-9</v>
      </c>
      <c r="L33" s="116">
        <v>-4.1474654377880187</v>
      </c>
    </row>
    <row r="34" spans="1:12" s="110" customFormat="1" ht="15" customHeight="1" x14ac:dyDescent="0.2">
      <c r="A34" s="120"/>
      <c r="B34" s="119"/>
      <c r="C34" s="258" t="s">
        <v>107</v>
      </c>
      <c r="E34" s="113">
        <v>41.736694677871149</v>
      </c>
      <c r="F34" s="114">
        <v>149</v>
      </c>
      <c r="G34" s="114">
        <v>152</v>
      </c>
      <c r="H34" s="114">
        <v>141</v>
      </c>
      <c r="I34" s="114">
        <v>133</v>
      </c>
      <c r="J34" s="140">
        <v>122</v>
      </c>
      <c r="K34" s="114">
        <v>27</v>
      </c>
      <c r="L34" s="116">
        <v>22.131147540983605</v>
      </c>
    </row>
    <row r="35" spans="1:12" s="110" customFormat="1" ht="24" customHeight="1" x14ac:dyDescent="0.2">
      <c r="A35" s="604" t="s">
        <v>192</v>
      </c>
      <c r="B35" s="605"/>
      <c r="C35" s="605"/>
      <c r="D35" s="606"/>
      <c r="E35" s="113">
        <v>10.544928468091946</v>
      </c>
      <c r="F35" s="114">
        <v>656</v>
      </c>
      <c r="G35" s="114">
        <v>745</v>
      </c>
      <c r="H35" s="114">
        <v>756</v>
      </c>
      <c r="I35" s="114">
        <v>745</v>
      </c>
      <c r="J35" s="114">
        <v>672</v>
      </c>
      <c r="K35" s="318">
        <v>-16</v>
      </c>
      <c r="L35" s="319">
        <v>-2.3809523809523809</v>
      </c>
    </row>
    <row r="36" spans="1:12" s="110" customFormat="1" ht="15" customHeight="1" x14ac:dyDescent="0.2">
      <c r="A36" s="120"/>
      <c r="B36" s="119"/>
      <c r="C36" s="258" t="s">
        <v>106</v>
      </c>
      <c r="E36" s="113">
        <v>47.865853658536587</v>
      </c>
      <c r="F36" s="114">
        <v>314</v>
      </c>
      <c r="G36" s="114">
        <v>348</v>
      </c>
      <c r="H36" s="114">
        <v>351</v>
      </c>
      <c r="I36" s="114">
        <v>330</v>
      </c>
      <c r="J36" s="114">
        <v>307</v>
      </c>
      <c r="K36" s="318">
        <v>7</v>
      </c>
      <c r="L36" s="116">
        <v>2.2801302931596092</v>
      </c>
    </row>
    <row r="37" spans="1:12" s="110" customFormat="1" ht="15" customHeight="1" x14ac:dyDescent="0.2">
      <c r="A37" s="120"/>
      <c r="B37" s="119"/>
      <c r="C37" s="258" t="s">
        <v>107</v>
      </c>
      <c r="E37" s="113">
        <v>52.134146341463413</v>
      </c>
      <c r="F37" s="114">
        <v>342</v>
      </c>
      <c r="G37" s="114">
        <v>397</v>
      </c>
      <c r="H37" s="114">
        <v>405</v>
      </c>
      <c r="I37" s="114">
        <v>415</v>
      </c>
      <c r="J37" s="140">
        <v>365</v>
      </c>
      <c r="K37" s="114">
        <v>-23</v>
      </c>
      <c r="L37" s="116">
        <v>-6.3013698630136989</v>
      </c>
    </row>
    <row r="38" spans="1:12" s="110" customFormat="1" ht="15" customHeight="1" x14ac:dyDescent="0.2">
      <c r="A38" s="120"/>
      <c r="B38" s="119" t="s">
        <v>328</v>
      </c>
      <c r="C38" s="258"/>
      <c r="E38" s="113">
        <v>68.847452178106408</v>
      </c>
      <c r="F38" s="114">
        <v>4283</v>
      </c>
      <c r="G38" s="114">
        <v>4557</v>
      </c>
      <c r="H38" s="114">
        <v>4560</v>
      </c>
      <c r="I38" s="114">
        <v>4601</v>
      </c>
      <c r="J38" s="140">
        <v>4504</v>
      </c>
      <c r="K38" s="114">
        <v>-221</v>
      </c>
      <c r="L38" s="116">
        <v>-4.9067495559502667</v>
      </c>
    </row>
    <row r="39" spans="1:12" s="110" customFormat="1" ht="15" customHeight="1" x14ac:dyDescent="0.2">
      <c r="A39" s="120"/>
      <c r="B39" s="119"/>
      <c r="C39" s="258" t="s">
        <v>106</v>
      </c>
      <c r="E39" s="113">
        <v>47.420032687368668</v>
      </c>
      <c r="F39" s="115">
        <v>2031</v>
      </c>
      <c r="G39" s="114">
        <v>2116</v>
      </c>
      <c r="H39" s="114">
        <v>2143</v>
      </c>
      <c r="I39" s="114">
        <v>2125</v>
      </c>
      <c r="J39" s="140">
        <v>2069</v>
      </c>
      <c r="K39" s="114">
        <v>-38</v>
      </c>
      <c r="L39" s="116">
        <v>-1.8366360560657322</v>
      </c>
    </row>
    <row r="40" spans="1:12" s="110" customFormat="1" ht="15" customHeight="1" x14ac:dyDescent="0.2">
      <c r="A40" s="120"/>
      <c r="B40" s="119"/>
      <c r="C40" s="258" t="s">
        <v>107</v>
      </c>
      <c r="E40" s="113">
        <v>52.579967312631332</v>
      </c>
      <c r="F40" s="115">
        <v>2252</v>
      </c>
      <c r="G40" s="114">
        <v>2441</v>
      </c>
      <c r="H40" s="114">
        <v>2417</v>
      </c>
      <c r="I40" s="114">
        <v>2476</v>
      </c>
      <c r="J40" s="140">
        <v>2435</v>
      </c>
      <c r="K40" s="114">
        <v>-183</v>
      </c>
      <c r="L40" s="116">
        <v>-7.5154004106776178</v>
      </c>
    </row>
    <row r="41" spans="1:12" s="110" customFormat="1" ht="15" customHeight="1" x14ac:dyDescent="0.2">
      <c r="A41" s="120"/>
      <c r="B41" s="320" t="s">
        <v>516</v>
      </c>
      <c r="C41" s="258"/>
      <c r="E41" s="113">
        <v>8.1658897283394953</v>
      </c>
      <c r="F41" s="115">
        <v>508</v>
      </c>
      <c r="G41" s="114">
        <v>560</v>
      </c>
      <c r="H41" s="114">
        <v>563</v>
      </c>
      <c r="I41" s="114">
        <v>556</v>
      </c>
      <c r="J41" s="140">
        <v>545</v>
      </c>
      <c r="K41" s="114">
        <v>-37</v>
      </c>
      <c r="L41" s="116">
        <v>-6.7889908256880735</v>
      </c>
    </row>
    <row r="42" spans="1:12" s="110" customFormat="1" ht="15" customHeight="1" x14ac:dyDescent="0.2">
      <c r="A42" s="120"/>
      <c r="B42" s="119"/>
      <c r="C42" s="268" t="s">
        <v>106</v>
      </c>
      <c r="D42" s="182"/>
      <c r="E42" s="113">
        <v>48.622047244094489</v>
      </c>
      <c r="F42" s="115">
        <v>247</v>
      </c>
      <c r="G42" s="114">
        <v>270</v>
      </c>
      <c r="H42" s="114">
        <v>273</v>
      </c>
      <c r="I42" s="114">
        <v>267</v>
      </c>
      <c r="J42" s="140">
        <v>263</v>
      </c>
      <c r="K42" s="114">
        <v>-16</v>
      </c>
      <c r="L42" s="116">
        <v>-6.083650190114068</v>
      </c>
    </row>
    <row r="43" spans="1:12" s="110" customFormat="1" ht="15" customHeight="1" x14ac:dyDescent="0.2">
      <c r="A43" s="120"/>
      <c r="B43" s="119"/>
      <c r="C43" s="268" t="s">
        <v>107</v>
      </c>
      <c r="D43" s="182"/>
      <c r="E43" s="113">
        <v>51.377952755905511</v>
      </c>
      <c r="F43" s="115">
        <v>261</v>
      </c>
      <c r="G43" s="114">
        <v>290</v>
      </c>
      <c r="H43" s="114">
        <v>290</v>
      </c>
      <c r="I43" s="114">
        <v>289</v>
      </c>
      <c r="J43" s="140">
        <v>282</v>
      </c>
      <c r="K43" s="114">
        <v>-21</v>
      </c>
      <c r="L43" s="116">
        <v>-7.4468085106382977</v>
      </c>
    </row>
    <row r="44" spans="1:12" s="110" customFormat="1" ht="15" customHeight="1" x14ac:dyDescent="0.2">
      <c r="A44" s="120"/>
      <c r="B44" s="119" t="s">
        <v>205</v>
      </c>
      <c r="C44" s="268"/>
      <c r="D44" s="182"/>
      <c r="E44" s="113">
        <v>12.441729625462145</v>
      </c>
      <c r="F44" s="115">
        <v>774</v>
      </c>
      <c r="G44" s="114">
        <v>866</v>
      </c>
      <c r="H44" s="114">
        <v>884</v>
      </c>
      <c r="I44" s="114">
        <v>889</v>
      </c>
      <c r="J44" s="140">
        <v>916</v>
      </c>
      <c r="K44" s="114">
        <v>-142</v>
      </c>
      <c r="L44" s="116">
        <v>-15.502183406113538</v>
      </c>
    </row>
    <row r="45" spans="1:12" s="110" customFormat="1" ht="15" customHeight="1" x14ac:dyDescent="0.2">
      <c r="A45" s="120"/>
      <c r="B45" s="119"/>
      <c r="C45" s="268" t="s">
        <v>106</v>
      </c>
      <c r="D45" s="182"/>
      <c r="E45" s="113">
        <v>43.927648578811372</v>
      </c>
      <c r="F45" s="115">
        <v>340</v>
      </c>
      <c r="G45" s="114">
        <v>384</v>
      </c>
      <c r="H45" s="114">
        <v>399</v>
      </c>
      <c r="I45" s="114">
        <v>405</v>
      </c>
      <c r="J45" s="140">
        <v>426</v>
      </c>
      <c r="K45" s="114">
        <v>-86</v>
      </c>
      <c r="L45" s="116">
        <v>-20.187793427230048</v>
      </c>
    </row>
    <row r="46" spans="1:12" s="110" customFormat="1" ht="15" customHeight="1" x14ac:dyDescent="0.2">
      <c r="A46" s="123"/>
      <c r="B46" s="124"/>
      <c r="C46" s="260" t="s">
        <v>107</v>
      </c>
      <c r="D46" s="261"/>
      <c r="E46" s="125">
        <v>56.072351421188628</v>
      </c>
      <c r="F46" s="143">
        <v>434</v>
      </c>
      <c r="G46" s="144">
        <v>482</v>
      </c>
      <c r="H46" s="144">
        <v>485</v>
      </c>
      <c r="I46" s="144">
        <v>484</v>
      </c>
      <c r="J46" s="145">
        <v>490</v>
      </c>
      <c r="K46" s="144">
        <v>-56</v>
      </c>
      <c r="L46" s="146">
        <v>-11.428571428571429</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329</v>
      </c>
      <c r="B49" s="192"/>
      <c r="C49" s="192"/>
      <c r="D49" s="192"/>
      <c r="E49" s="273"/>
      <c r="F49" s="274"/>
      <c r="G49" s="274"/>
      <c r="H49" s="274"/>
      <c r="I49" s="274"/>
      <c r="J49" s="274"/>
      <c r="K49" s="274"/>
      <c r="L49" s="276"/>
    </row>
    <row r="50" spans="1:12" ht="14.25" customHeight="1" x14ac:dyDescent="0.2">
      <c r="A50" s="535" t="s">
        <v>517</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19"/>
      <c r="B53" s="619"/>
      <c r="C53" s="619"/>
      <c r="D53" s="619"/>
      <c r="E53" s="619"/>
      <c r="F53" s="619"/>
      <c r="G53" s="619"/>
      <c r="H53" s="619"/>
      <c r="I53" s="619"/>
      <c r="J53" s="619"/>
      <c r="K53" s="619"/>
      <c r="L53" s="619"/>
    </row>
    <row r="54" spans="1:12" ht="21" customHeight="1" x14ac:dyDescent="0.2">
      <c r="A54" s="602"/>
      <c r="B54" s="602"/>
      <c r="C54" s="602"/>
      <c r="D54" s="602"/>
      <c r="E54" s="602"/>
      <c r="F54" s="602"/>
      <c r="G54" s="602"/>
      <c r="H54" s="602"/>
      <c r="I54" s="602"/>
      <c r="J54" s="602"/>
      <c r="K54" s="602"/>
      <c r="L54" s="602"/>
    </row>
    <row r="55" spans="1:12" ht="12.75" customHeight="1" x14ac:dyDescent="0.2"/>
  </sheetData>
  <mergeCells count="21">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35:D35"/>
    <mergeCell ref="A51:L51"/>
    <mergeCell ref="A52:L52"/>
    <mergeCell ref="A53:L53"/>
    <mergeCell ref="A54:L5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330</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6221</v>
      </c>
      <c r="E11" s="114">
        <v>6728</v>
      </c>
      <c r="F11" s="114">
        <v>6763</v>
      </c>
      <c r="G11" s="114">
        <v>6791</v>
      </c>
      <c r="H11" s="140">
        <v>6637</v>
      </c>
      <c r="I11" s="115">
        <v>-416</v>
      </c>
      <c r="J11" s="116">
        <v>-6.2678921199337054</v>
      </c>
    </row>
    <row r="12" spans="1:15" s="110" customFormat="1" ht="24.95" customHeight="1" x14ac:dyDescent="0.2">
      <c r="A12" s="193" t="s">
        <v>132</v>
      </c>
      <c r="B12" s="194" t="s">
        <v>133</v>
      </c>
      <c r="C12" s="113">
        <v>2.121845362481916</v>
      </c>
      <c r="D12" s="115">
        <v>132</v>
      </c>
      <c r="E12" s="114">
        <v>131</v>
      </c>
      <c r="F12" s="114">
        <v>133</v>
      </c>
      <c r="G12" s="114">
        <v>133</v>
      </c>
      <c r="H12" s="140">
        <v>130</v>
      </c>
      <c r="I12" s="115">
        <v>2</v>
      </c>
      <c r="J12" s="116">
        <v>1.5384615384615385</v>
      </c>
    </row>
    <row r="13" spans="1:15" s="110" customFormat="1" ht="24.95" customHeight="1" x14ac:dyDescent="0.2">
      <c r="A13" s="193" t="s">
        <v>134</v>
      </c>
      <c r="B13" s="199" t="s">
        <v>214</v>
      </c>
      <c r="C13" s="113">
        <v>0.67513261533515512</v>
      </c>
      <c r="D13" s="115">
        <v>42</v>
      </c>
      <c r="E13" s="114">
        <v>46</v>
      </c>
      <c r="F13" s="114">
        <v>41</v>
      </c>
      <c r="G13" s="114">
        <v>45</v>
      </c>
      <c r="H13" s="140">
        <v>46</v>
      </c>
      <c r="I13" s="115">
        <v>-4</v>
      </c>
      <c r="J13" s="116">
        <v>-8.695652173913043</v>
      </c>
    </row>
    <row r="14" spans="1:15" s="287" customFormat="1" ht="24.95" customHeight="1" x14ac:dyDescent="0.2">
      <c r="A14" s="193" t="s">
        <v>215</v>
      </c>
      <c r="B14" s="199" t="s">
        <v>137</v>
      </c>
      <c r="C14" s="113">
        <v>7.8926217649895518</v>
      </c>
      <c r="D14" s="115">
        <v>491</v>
      </c>
      <c r="E14" s="114">
        <v>517</v>
      </c>
      <c r="F14" s="114">
        <v>532</v>
      </c>
      <c r="G14" s="114">
        <v>519</v>
      </c>
      <c r="H14" s="140">
        <v>507</v>
      </c>
      <c r="I14" s="115">
        <v>-16</v>
      </c>
      <c r="J14" s="116">
        <v>-3.1558185404339252</v>
      </c>
      <c r="K14" s="110"/>
      <c r="L14" s="110"/>
      <c r="M14" s="110"/>
      <c r="N14" s="110"/>
      <c r="O14" s="110"/>
    </row>
    <row r="15" spans="1:15" s="110" customFormat="1" ht="24.95" customHeight="1" x14ac:dyDescent="0.2">
      <c r="A15" s="193" t="s">
        <v>216</v>
      </c>
      <c r="B15" s="199" t="s">
        <v>217</v>
      </c>
      <c r="C15" s="113">
        <v>2.2986658093554091</v>
      </c>
      <c r="D15" s="115">
        <v>143</v>
      </c>
      <c r="E15" s="114">
        <v>147</v>
      </c>
      <c r="F15" s="114">
        <v>165</v>
      </c>
      <c r="G15" s="114">
        <v>151</v>
      </c>
      <c r="H15" s="140">
        <v>136</v>
      </c>
      <c r="I15" s="115">
        <v>7</v>
      </c>
      <c r="J15" s="116">
        <v>5.1470588235294121</v>
      </c>
    </row>
    <row r="16" spans="1:15" s="287" customFormat="1" ht="24.95" customHeight="1" x14ac:dyDescent="0.2">
      <c r="A16" s="193" t="s">
        <v>218</v>
      </c>
      <c r="B16" s="199" t="s">
        <v>141</v>
      </c>
      <c r="C16" s="113">
        <v>4.2276161388844233</v>
      </c>
      <c r="D16" s="115">
        <v>263</v>
      </c>
      <c r="E16" s="114">
        <v>277</v>
      </c>
      <c r="F16" s="114">
        <v>265</v>
      </c>
      <c r="G16" s="114">
        <v>261</v>
      </c>
      <c r="H16" s="140">
        <v>253</v>
      </c>
      <c r="I16" s="115">
        <v>10</v>
      </c>
      <c r="J16" s="116">
        <v>3.9525691699604741</v>
      </c>
      <c r="K16" s="110"/>
      <c r="L16" s="110"/>
      <c r="M16" s="110"/>
      <c r="N16" s="110"/>
      <c r="O16" s="110"/>
    </row>
    <row r="17" spans="1:15" s="110" customFormat="1" ht="24.95" customHeight="1" x14ac:dyDescent="0.2">
      <c r="A17" s="193" t="s">
        <v>142</v>
      </c>
      <c r="B17" s="199" t="s">
        <v>220</v>
      </c>
      <c r="C17" s="113">
        <v>1.3663398167497187</v>
      </c>
      <c r="D17" s="115">
        <v>85</v>
      </c>
      <c r="E17" s="114">
        <v>93</v>
      </c>
      <c r="F17" s="114">
        <v>102</v>
      </c>
      <c r="G17" s="114">
        <v>107</v>
      </c>
      <c r="H17" s="140">
        <v>118</v>
      </c>
      <c r="I17" s="115">
        <v>-33</v>
      </c>
      <c r="J17" s="116">
        <v>-27.966101694915253</v>
      </c>
    </row>
    <row r="18" spans="1:15" s="287" customFormat="1" ht="24.95" customHeight="1" x14ac:dyDescent="0.2">
      <c r="A18" s="201" t="s">
        <v>144</v>
      </c>
      <c r="B18" s="202" t="s">
        <v>145</v>
      </c>
      <c r="C18" s="113">
        <v>7.28178749397203</v>
      </c>
      <c r="D18" s="115">
        <v>453</v>
      </c>
      <c r="E18" s="114">
        <v>458</v>
      </c>
      <c r="F18" s="114">
        <v>478</v>
      </c>
      <c r="G18" s="114">
        <v>464</v>
      </c>
      <c r="H18" s="140">
        <v>451</v>
      </c>
      <c r="I18" s="115">
        <v>2</v>
      </c>
      <c r="J18" s="116">
        <v>0.44345898004434592</v>
      </c>
      <c r="K18" s="110"/>
      <c r="L18" s="110"/>
      <c r="M18" s="110"/>
      <c r="N18" s="110"/>
      <c r="O18" s="110"/>
    </row>
    <row r="19" spans="1:15" s="110" customFormat="1" ht="24.95" customHeight="1" x14ac:dyDescent="0.2">
      <c r="A19" s="193" t="s">
        <v>146</v>
      </c>
      <c r="B19" s="199" t="s">
        <v>147</v>
      </c>
      <c r="C19" s="113">
        <v>17.312329207522907</v>
      </c>
      <c r="D19" s="115">
        <v>1077</v>
      </c>
      <c r="E19" s="114">
        <v>1124</v>
      </c>
      <c r="F19" s="114">
        <v>1117</v>
      </c>
      <c r="G19" s="114">
        <v>1129</v>
      </c>
      <c r="H19" s="140">
        <v>1081</v>
      </c>
      <c r="I19" s="115">
        <v>-4</v>
      </c>
      <c r="J19" s="116">
        <v>-0.37002775208140609</v>
      </c>
    </row>
    <row r="20" spans="1:15" s="287" customFormat="1" ht="24.95" customHeight="1" x14ac:dyDescent="0.2">
      <c r="A20" s="193" t="s">
        <v>148</v>
      </c>
      <c r="B20" s="199" t="s">
        <v>149</v>
      </c>
      <c r="C20" s="113">
        <v>10.416331779456678</v>
      </c>
      <c r="D20" s="115">
        <v>648</v>
      </c>
      <c r="E20" s="114">
        <v>730</v>
      </c>
      <c r="F20" s="114">
        <v>733</v>
      </c>
      <c r="G20" s="114">
        <v>745</v>
      </c>
      <c r="H20" s="140">
        <v>761</v>
      </c>
      <c r="I20" s="115">
        <v>-113</v>
      </c>
      <c r="J20" s="116">
        <v>-14.848883048620236</v>
      </c>
      <c r="K20" s="110"/>
      <c r="L20" s="110"/>
      <c r="M20" s="110"/>
      <c r="N20" s="110"/>
      <c r="O20" s="110"/>
    </row>
    <row r="21" spans="1:15" s="110" customFormat="1" ht="24.95" customHeight="1" x14ac:dyDescent="0.2">
      <c r="A21" s="201" t="s">
        <v>150</v>
      </c>
      <c r="B21" s="202" t="s">
        <v>151</v>
      </c>
      <c r="C21" s="113">
        <v>12.457804211541553</v>
      </c>
      <c r="D21" s="115">
        <v>775</v>
      </c>
      <c r="E21" s="114">
        <v>971</v>
      </c>
      <c r="F21" s="114">
        <v>995</v>
      </c>
      <c r="G21" s="114">
        <v>1008</v>
      </c>
      <c r="H21" s="140">
        <v>952</v>
      </c>
      <c r="I21" s="115">
        <v>-177</v>
      </c>
      <c r="J21" s="116">
        <v>-18.592436974789916</v>
      </c>
    </row>
    <row r="22" spans="1:15" s="110" customFormat="1" ht="24.95" customHeight="1" x14ac:dyDescent="0.2">
      <c r="A22" s="201" t="s">
        <v>152</v>
      </c>
      <c r="B22" s="199" t="s">
        <v>153</v>
      </c>
      <c r="C22" s="113">
        <v>3.0863205272464236</v>
      </c>
      <c r="D22" s="115">
        <v>192</v>
      </c>
      <c r="E22" s="114">
        <v>202</v>
      </c>
      <c r="F22" s="114">
        <v>192</v>
      </c>
      <c r="G22" s="114">
        <v>189</v>
      </c>
      <c r="H22" s="140">
        <v>170</v>
      </c>
      <c r="I22" s="115">
        <v>22</v>
      </c>
      <c r="J22" s="116">
        <v>12.941176470588236</v>
      </c>
    </row>
    <row r="23" spans="1:15" s="110" customFormat="1" ht="24.95" customHeight="1" x14ac:dyDescent="0.2">
      <c r="A23" s="193" t="s">
        <v>154</v>
      </c>
      <c r="B23" s="199" t="s">
        <v>155</v>
      </c>
      <c r="C23" s="113">
        <v>0.81980389004983123</v>
      </c>
      <c r="D23" s="115">
        <v>51</v>
      </c>
      <c r="E23" s="114">
        <v>56</v>
      </c>
      <c r="F23" s="114">
        <v>62</v>
      </c>
      <c r="G23" s="114">
        <v>64</v>
      </c>
      <c r="H23" s="140">
        <v>60</v>
      </c>
      <c r="I23" s="115">
        <v>-9</v>
      </c>
      <c r="J23" s="116">
        <v>-15</v>
      </c>
    </row>
    <row r="24" spans="1:15" s="110" customFormat="1" ht="24.95" customHeight="1" x14ac:dyDescent="0.2">
      <c r="A24" s="193" t="s">
        <v>156</v>
      </c>
      <c r="B24" s="199" t="s">
        <v>221</v>
      </c>
      <c r="C24" s="113">
        <v>6.8799228419868186</v>
      </c>
      <c r="D24" s="115">
        <v>428</v>
      </c>
      <c r="E24" s="114">
        <v>458</v>
      </c>
      <c r="F24" s="114">
        <v>445</v>
      </c>
      <c r="G24" s="114">
        <v>454</v>
      </c>
      <c r="H24" s="140">
        <v>448</v>
      </c>
      <c r="I24" s="115">
        <v>-20</v>
      </c>
      <c r="J24" s="116">
        <v>-4.4642857142857144</v>
      </c>
    </row>
    <row r="25" spans="1:15" s="110" customFormat="1" ht="24.95" customHeight="1" x14ac:dyDescent="0.2">
      <c r="A25" s="193" t="s">
        <v>222</v>
      </c>
      <c r="B25" s="204" t="s">
        <v>159</v>
      </c>
      <c r="C25" s="113">
        <v>11.927342870921073</v>
      </c>
      <c r="D25" s="115">
        <v>742</v>
      </c>
      <c r="E25" s="114">
        <v>771</v>
      </c>
      <c r="F25" s="114">
        <v>765</v>
      </c>
      <c r="G25" s="114">
        <v>779</v>
      </c>
      <c r="H25" s="140">
        <v>792</v>
      </c>
      <c r="I25" s="115">
        <v>-50</v>
      </c>
      <c r="J25" s="116">
        <v>-6.3131313131313131</v>
      </c>
    </row>
    <row r="26" spans="1:15" s="110" customFormat="1" ht="24.95" customHeight="1" x14ac:dyDescent="0.2">
      <c r="A26" s="201">
        <v>782.78300000000002</v>
      </c>
      <c r="B26" s="203" t="s">
        <v>160</v>
      </c>
      <c r="C26" s="113">
        <v>0.83587847612923971</v>
      </c>
      <c r="D26" s="115">
        <v>52</v>
      </c>
      <c r="E26" s="114">
        <v>54</v>
      </c>
      <c r="F26" s="114">
        <v>52</v>
      </c>
      <c r="G26" s="114">
        <v>42</v>
      </c>
      <c r="H26" s="140">
        <v>45</v>
      </c>
      <c r="I26" s="115">
        <v>7</v>
      </c>
      <c r="J26" s="116">
        <v>15.555555555555555</v>
      </c>
    </row>
    <row r="27" spans="1:15" s="110" customFormat="1" ht="24.95" customHeight="1" x14ac:dyDescent="0.2">
      <c r="A27" s="193" t="s">
        <v>161</v>
      </c>
      <c r="B27" s="199" t="s">
        <v>162</v>
      </c>
      <c r="C27" s="113">
        <v>2.3147403954348174</v>
      </c>
      <c r="D27" s="115">
        <v>144</v>
      </c>
      <c r="E27" s="114">
        <v>145</v>
      </c>
      <c r="F27" s="114">
        <v>151</v>
      </c>
      <c r="G27" s="114">
        <v>163</v>
      </c>
      <c r="H27" s="140">
        <v>157</v>
      </c>
      <c r="I27" s="115">
        <v>-13</v>
      </c>
      <c r="J27" s="116">
        <v>-8.2802547770700645</v>
      </c>
    </row>
    <row r="28" spans="1:15" s="110" customFormat="1" ht="24.95" customHeight="1" x14ac:dyDescent="0.2">
      <c r="A28" s="193" t="s">
        <v>163</v>
      </c>
      <c r="B28" s="199" t="s">
        <v>164</v>
      </c>
      <c r="C28" s="113">
        <v>0.98054975084391582</v>
      </c>
      <c r="D28" s="115">
        <v>61</v>
      </c>
      <c r="E28" s="114">
        <v>61</v>
      </c>
      <c r="F28" s="114">
        <v>55</v>
      </c>
      <c r="G28" s="114">
        <v>57</v>
      </c>
      <c r="H28" s="140">
        <v>57</v>
      </c>
      <c r="I28" s="115">
        <v>4</v>
      </c>
      <c r="J28" s="116">
        <v>7.0175438596491224</v>
      </c>
    </row>
    <row r="29" spans="1:15" s="110" customFormat="1" ht="24.95" customHeight="1" x14ac:dyDescent="0.2">
      <c r="A29" s="193">
        <v>86</v>
      </c>
      <c r="B29" s="199" t="s">
        <v>165</v>
      </c>
      <c r="C29" s="113">
        <v>5.4814338530782836</v>
      </c>
      <c r="D29" s="115">
        <v>341</v>
      </c>
      <c r="E29" s="114">
        <v>356</v>
      </c>
      <c r="F29" s="114">
        <v>363</v>
      </c>
      <c r="G29" s="114">
        <v>360</v>
      </c>
      <c r="H29" s="140">
        <v>355</v>
      </c>
      <c r="I29" s="115">
        <v>-14</v>
      </c>
      <c r="J29" s="116">
        <v>-3.943661971830986</v>
      </c>
    </row>
    <row r="30" spans="1:15" s="110" customFormat="1" ht="24.95" customHeight="1" x14ac:dyDescent="0.2">
      <c r="A30" s="193">
        <v>87.88</v>
      </c>
      <c r="B30" s="204" t="s">
        <v>166</v>
      </c>
      <c r="C30" s="113">
        <v>2.4111879119112682</v>
      </c>
      <c r="D30" s="115">
        <v>150</v>
      </c>
      <c r="E30" s="114">
        <v>163</v>
      </c>
      <c r="F30" s="114">
        <v>168</v>
      </c>
      <c r="G30" s="114">
        <v>180</v>
      </c>
      <c r="H30" s="140">
        <v>168</v>
      </c>
      <c r="I30" s="115">
        <v>-18</v>
      </c>
      <c r="J30" s="116">
        <v>-10.714285714285714</v>
      </c>
    </row>
    <row r="31" spans="1:15" s="110" customFormat="1" ht="24.95" customHeight="1" x14ac:dyDescent="0.2">
      <c r="A31" s="193" t="s">
        <v>167</v>
      </c>
      <c r="B31" s="199" t="s">
        <v>168</v>
      </c>
      <c r="C31" s="113">
        <v>7.1049670470985369</v>
      </c>
      <c r="D31" s="115">
        <v>442</v>
      </c>
      <c r="E31" s="114">
        <v>483</v>
      </c>
      <c r="F31" s="114">
        <v>480</v>
      </c>
      <c r="G31" s="114">
        <v>459</v>
      </c>
      <c r="H31" s="140">
        <v>457</v>
      </c>
      <c r="I31" s="115">
        <v>-15</v>
      </c>
      <c r="J31" s="116">
        <v>-3.2822757111597376</v>
      </c>
    </row>
    <row r="32" spans="1:15" s="110" customFormat="1" ht="24.95" customHeight="1" x14ac:dyDescent="0.2">
      <c r="A32" s="193"/>
      <c r="B32" s="204" t="s">
        <v>169</v>
      </c>
      <c r="C32" s="113">
        <v>0</v>
      </c>
      <c r="D32" s="115">
        <v>0</v>
      </c>
      <c r="E32" s="114" t="s">
        <v>513</v>
      </c>
      <c r="F32" s="114" t="s">
        <v>513</v>
      </c>
      <c r="G32" s="114" t="s">
        <v>513</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2.121845362481916</v>
      </c>
      <c r="D34" s="115">
        <v>132</v>
      </c>
      <c r="E34" s="114">
        <v>131</v>
      </c>
      <c r="F34" s="114">
        <v>133</v>
      </c>
      <c r="G34" s="114">
        <v>133</v>
      </c>
      <c r="H34" s="140">
        <v>130</v>
      </c>
      <c r="I34" s="115">
        <v>2</v>
      </c>
      <c r="J34" s="116">
        <v>1.5384615384615385</v>
      </c>
    </row>
    <row r="35" spans="1:10" s="110" customFormat="1" ht="24.95" customHeight="1" x14ac:dyDescent="0.2">
      <c r="A35" s="292" t="s">
        <v>171</v>
      </c>
      <c r="B35" s="293" t="s">
        <v>172</v>
      </c>
      <c r="C35" s="113">
        <v>15.849541874296737</v>
      </c>
      <c r="D35" s="115">
        <v>986</v>
      </c>
      <c r="E35" s="114">
        <v>1021</v>
      </c>
      <c r="F35" s="114">
        <v>1051</v>
      </c>
      <c r="G35" s="114">
        <v>1028</v>
      </c>
      <c r="H35" s="140">
        <v>1004</v>
      </c>
      <c r="I35" s="115">
        <v>-18</v>
      </c>
      <c r="J35" s="116">
        <v>-1.7928286852589641</v>
      </c>
    </row>
    <row r="36" spans="1:10" s="110" customFormat="1" ht="24.95" customHeight="1" x14ac:dyDescent="0.2">
      <c r="A36" s="294" t="s">
        <v>173</v>
      </c>
      <c r="B36" s="295" t="s">
        <v>174</v>
      </c>
      <c r="C36" s="125">
        <v>82.028612763221346</v>
      </c>
      <c r="D36" s="143">
        <v>5103</v>
      </c>
      <c r="E36" s="144">
        <v>5574</v>
      </c>
      <c r="F36" s="144">
        <v>5578</v>
      </c>
      <c r="G36" s="144">
        <v>5629</v>
      </c>
      <c r="H36" s="145">
        <v>5503</v>
      </c>
      <c r="I36" s="143">
        <v>-400</v>
      </c>
      <c r="J36" s="146">
        <v>-7.2687624931855348</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331</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332</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66" t="s">
        <v>97</v>
      </c>
      <c r="F8" s="566" t="s">
        <v>98</v>
      </c>
      <c r="G8" s="566" t="s">
        <v>99</v>
      </c>
      <c r="H8" s="566" t="s">
        <v>100</v>
      </c>
      <c r="I8" s="566" t="s">
        <v>101</v>
      </c>
      <c r="J8" s="590"/>
      <c r="K8" s="591"/>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6221</v>
      </c>
      <c r="F11" s="264">
        <v>6728</v>
      </c>
      <c r="G11" s="264">
        <v>6763</v>
      </c>
      <c r="H11" s="264">
        <v>6791</v>
      </c>
      <c r="I11" s="265">
        <v>6637</v>
      </c>
      <c r="J11" s="263">
        <v>-416</v>
      </c>
      <c r="K11" s="266">
        <v>-6.2678921199337054</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42.678026040829451</v>
      </c>
      <c r="E13" s="115">
        <v>2655</v>
      </c>
      <c r="F13" s="114">
        <v>2846</v>
      </c>
      <c r="G13" s="114">
        <v>2863</v>
      </c>
      <c r="H13" s="114">
        <v>2884</v>
      </c>
      <c r="I13" s="140">
        <v>2813</v>
      </c>
      <c r="J13" s="115">
        <v>-158</v>
      </c>
      <c r="K13" s="116">
        <v>-5.6167792392463562</v>
      </c>
    </row>
    <row r="14" spans="1:15" ht="15.95" customHeight="1" x14ac:dyDescent="0.2">
      <c r="A14" s="306" t="s">
        <v>230</v>
      </c>
      <c r="B14" s="307"/>
      <c r="C14" s="308"/>
      <c r="D14" s="113">
        <v>47.645073139366659</v>
      </c>
      <c r="E14" s="115">
        <v>2964</v>
      </c>
      <c r="F14" s="114">
        <v>3265</v>
      </c>
      <c r="G14" s="114">
        <v>3278</v>
      </c>
      <c r="H14" s="114">
        <v>3282</v>
      </c>
      <c r="I14" s="140">
        <v>3214</v>
      </c>
      <c r="J14" s="115">
        <v>-250</v>
      </c>
      <c r="K14" s="116">
        <v>-7.7784691972619786</v>
      </c>
    </row>
    <row r="15" spans="1:15" ht="15.95" customHeight="1" x14ac:dyDescent="0.2">
      <c r="A15" s="306" t="s">
        <v>231</v>
      </c>
      <c r="B15" s="307"/>
      <c r="C15" s="308"/>
      <c r="D15" s="113">
        <v>4.8545249959813539</v>
      </c>
      <c r="E15" s="115">
        <v>302</v>
      </c>
      <c r="F15" s="114">
        <v>314</v>
      </c>
      <c r="G15" s="114">
        <v>315</v>
      </c>
      <c r="H15" s="114">
        <v>310</v>
      </c>
      <c r="I15" s="140">
        <v>301</v>
      </c>
      <c r="J15" s="115">
        <v>1</v>
      </c>
      <c r="K15" s="116">
        <v>0.33222591362126247</v>
      </c>
    </row>
    <row r="16" spans="1:15" ht="15.95" customHeight="1" x14ac:dyDescent="0.2">
      <c r="A16" s="306" t="s">
        <v>232</v>
      </c>
      <c r="B16" s="307"/>
      <c r="C16" s="308"/>
      <c r="D16" s="113">
        <v>2.9577238386111557</v>
      </c>
      <c r="E16" s="115">
        <v>184</v>
      </c>
      <c r="F16" s="114">
        <v>175</v>
      </c>
      <c r="G16" s="114">
        <v>180</v>
      </c>
      <c r="H16" s="114">
        <v>188</v>
      </c>
      <c r="I16" s="140">
        <v>186</v>
      </c>
      <c r="J16" s="115">
        <v>-2</v>
      </c>
      <c r="K16" s="116">
        <v>-1.075268817204301</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1.3341906445909018</v>
      </c>
      <c r="E18" s="115">
        <v>83</v>
      </c>
      <c r="F18" s="114">
        <v>82</v>
      </c>
      <c r="G18" s="114">
        <v>89</v>
      </c>
      <c r="H18" s="114">
        <v>89</v>
      </c>
      <c r="I18" s="140">
        <v>82</v>
      </c>
      <c r="J18" s="115">
        <v>1</v>
      </c>
      <c r="K18" s="116">
        <v>1.2195121951219512</v>
      </c>
    </row>
    <row r="19" spans="1:11" ht="14.1" customHeight="1" x14ac:dyDescent="0.2">
      <c r="A19" s="306" t="s">
        <v>235</v>
      </c>
      <c r="B19" s="307" t="s">
        <v>236</v>
      </c>
      <c r="C19" s="308"/>
      <c r="D19" s="113">
        <v>0.65905802925574664</v>
      </c>
      <c r="E19" s="115">
        <v>41</v>
      </c>
      <c r="F19" s="114">
        <v>41</v>
      </c>
      <c r="G19" s="114">
        <v>45</v>
      </c>
      <c r="H19" s="114">
        <v>45</v>
      </c>
      <c r="I19" s="140">
        <v>41</v>
      </c>
      <c r="J19" s="115">
        <v>0</v>
      </c>
      <c r="K19" s="116">
        <v>0</v>
      </c>
    </row>
    <row r="20" spans="1:11" ht="14.1" customHeight="1" x14ac:dyDescent="0.2">
      <c r="A20" s="306">
        <v>12</v>
      </c>
      <c r="B20" s="307" t="s">
        <v>237</v>
      </c>
      <c r="C20" s="308"/>
      <c r="D20" s="113">
        <v>0.93232599260569038</v>
      </c>
      <c r="E20" s="115">
        <v>58</v>
      </c>
      <c r="F20" s="114">
        <v>56</v>
      </c>
      <c r="G20" s="114">
        <v>67</v>
      </c>
      <c r="H20" s="114">
        <v>68</v>
      </c>
      <c r="I20" s="140">
        <v>56</v>
      </c>
      <c r="J20" s="115">
        <v>2</v>
      </c>
      <c r="K20" s="116">
        <v>3.5714285714285716</v>
      </c>
    </row>
    <row r="21" spans="1:11" ht="14.1" customHeight="1" x14ac:dyDescent="0.2">
      <c r="A21" s="306">
        <v>21</v>
      </c>
      <c r="B21" s="307" t="s">
        <v>238</v>
      </c>
      <c r="C21" s="308"/>
      <c r="D21" s="113">
        <v>0.20896961903230993</v>
      </c>
      <c r="E21" s="115">
        <v>13</v>
      </c>
      <c r="F21" s="114">
        <v>14</v>
      </c>
      <c r="G21" s="114">
        <v>14</v>
      </c>
      <c r="H21" s="114">
        <v>15</v>
      </c>
      <c r="I21" s="140">
        <v>17</v>
      </c>
      <c r="J21" s="115">
        <v>-4</v>
      </c>
      <c r="K21" s="116">
        <v>-23.529411764705884</v>
      </c>
    </row>
    <row r="22" spans="1:11" ht="14.1" customHeight="1" x14ac:dyDescent="0.2">
      <c r="A22" s="306">
        <v>22</v>
      </c>
      <c r="B22" s="307" t="s">
        <v>239</v>
      </c>
      <c r="C22" s="308"/>
      <c r="D22" s="113">
        <v>0.73943095965278893</v>
      </c>
      <c r="E22" s="115">
        <v>46</v>
      </c>
      <c r="F22" s="114">
        <v>47</v>
      </c>
      <c r="G22" s="114">
        <v>51</v>
      </c>
      <c r="H22" s="114">
        <v>54</v>
      </c>
      <c r="I22" s="140">
        <v>61</v>
      </c>
      <c r="J22" s="115">
        <v>-15</v>
      </c>
      <c r="K22" s="116">
        <v>-24.590163934426229</v>
      </c>
    </row>
    <row r="23" spans="1:11" ht="14.1" customHeight="1" x14ac:dyDescent="0.2">
      <c r="A23" s="306">
        <v>23</v>
      </c>
      <c r="B23" s="307" t="s">
        <v>240</v>
      </c>
      <c r="C23" s="308"/>
      <c r="D23" s="113">
        <v>0.46616299630284519</v>
      </c>
      <c r="E23" s="115">
        <v>29</v>
      </c>
      <c r="F23" s="114">
        <v>37</v>
      </c>
      <c r="G23" s="114">
        <v>38</v>
      </c>
      <c r="H23" s="114">
        <v>26</v>
      </c>
      <c r="I23" s="140">
        <v>20</v>
      </c>
      <c r="J23" s="115">
        <v>9</v>
      </c>
      <c r="K23" s="116">
        <v>45</v>
      </c>
    </row>
    <row r="24" spans="1:11" ht="14.1" customHeight="1" x14ac:dyDescent="0.2">
      <c r="A24" s="306">
        <v>24</v>
      </c>
      <c r="B24" s="307" t="s">
        <v>241</v>
      </c>
      <c r="C24" s="308"/>
      <c r="D24" s="113">
        <v>1.591384021861437</v>
      </c>
      <c r="E24" s="115">
        <v>99</v>
      </c>
      <c r="F24" s="114">
        <v>99</v>
      </c>
      <c r="G24" s="114">
        <v>93</v>
      </c>
      <c r="H24" s="114">
        <v>94</v>
      </c>
      <c r="I24" s="140">
        <v>95</v>
      </c>
      <c r="J24" s="115">
        <v>4</v>
      </c>
      <c r="K24" s="116">
        <v>4.2105263157894735</v>
      </c>
    </row>
    <row r="25" spans="1:11" ht="14.1" customHeight="1" x14ac:dyDescent="0.2">
      <c r="A25" s="306">
        <v>25</v>
      </c>
      <c r="B25" s="307" t="s">
        <v>242</v>
      </c>
      <c r="C25" s="308"/>
      <c r="D25" s="113">
        <v>2.2986658093554091</v>
      </c>
      <c r="E25" s="115">
        <v>143</v>
      </c>
      <c r="F25" s="114">
        <v>143</v>
      </c>
      <c r="G25" s="114">
        <v>147</v>
      </c>
      <c r="H25" s="114">
        <v>144</v>
      </c>
      <c r="I25" s="140">
        <v>143</v>
      </c>
      <c r="J25" s="115">
        <v>0</v>
      </c>
      <c r="K25" s="116">
        <v>0</v>
      </c>
    </row>
    <row r="26" spans="1:11" ht="14.1" customHeight="1" x14ac:dyDescent="0.2">
      <c r="A26" s="306">
        <v>26</v>
      </c>
      <c r="B26" s="307" t="s">
        <v>243</v>
      </c>
      <c r="C26" s="308"/>
      <c r="D26" s="113">
        <v>0.80372930397042275</v>
      </c>
      <c r="E26" s="115">
        <v>50</v>
      </c>
      <c r="F26" s="114">
        <v>46</v>
      </c>
      <c r="G26" s="114">
        <v>51</v>
      </c>
      <c r="H26" s="114">
        <v>53</v>
      </c>
      <c r="I26" s="140">
        <v>52</v>
      </c>
      <c r="J26" s="115">
        <v>-2</v>
      </c>
      <c r="K26" s="116">
        <v>-3.8461538461538463</v>
      </c>
    </row>
    <row r="27" spans="1:11" ht="14.1" customHeight="1" x14ac:dyDescent="0.2">
      <c r="A27" s="306">
        <v>27</v>
      </c>
      <c r="B27" s="307" t="s">
        <v>244</v>
      </c>
      <c r="C27" s="308"/>
      <c r="D27" s="113">
        <v>0.65905802925574664</v>
      </c>
      <c r="E27" s="115">
        <v>41</v>
      </c>
      <c r="F27" s="114">
        <v>38</v>
      </c>
      <c r="G27" s="114">
        <v>38</v>
      </c>
      <c r="H27" s="114">
        <v>39</v>
      </c>
      <c r="I27" s="140">
        <v>41</v>
      </c>
      <c r="J27" s="115">
        <v>0</v>
      </c>
      <c r="K27" s="116">
        <v>0</v>
      </c>
    </row>
    <row r="28" spans="1:11" ht="14.1" customHeight="1" x14ac:dyDescent="0.2">
      <c r="A28" s="306">
        <v>28</v>
      </c>
      <c r="B28" s="307" t="s">
        <v>245</v>
      </c>
      <c r="C28" s="308"/>
      <c r="D28" s="113">
        <v>0.12859668863526763</v>
      </c>
      <c r="E28" s="115">
        <v>8</v>
      </c>
      <c r="F28" s="114">
        <v>8</v>
      </c>
      <c r="G28" s="114">
        <v>9</v>
      </c>
      <c r="H28" s="114">
        <v>13</v>
      </c>
      <c r="I28" s="140">
        <v>11</v>
      </c>
      <c r="J28" s="115">
        <v>-3</v>
      </c>
      <c r="K28" s="116">
        <v>-27.272727272727273</v>
      </c>
    </row>
    <row r="29" spans="1:11" ht="14.1" customHeight="1" x14ac:dyDescent="0.2">
      <c r="A29" s="306">
        <v>29</v>
      </c>
      <c r="B29" s="307" t="s">
        <v>246</v>
      </c>
      <c r="C29" s="308"/>
      <c r="D29" s="113">
        <v>4.9509725124578043</v>
      </c>
      <c r="E29" s="115">
        <v>308</v>
      </c>
      <c r="F29" s="114">
        <v>350</v>
      </c>
      <c r="G29" s="114">
        <v>345</v>
      </c>
      <c r="H29" s="114">
        <v>347</v>
      </c>
      <c r="I29" s="140">
        <v>347</v>
      </c>
      <c r="J29" s="115">
        <v>-39</v>
      </c>
      <c r="K29" s="116">
        <v>-11.239193083573488</v>
      </c>
    </row>
    <row r="30" spans="1:11" ht="14.1" customHeight="1" x14ac:dyDescent="0.2">
      <c r="A30" s="306" t="s">
        <v>247</v>
      </c>
      <c r="B30" s="307" t="s">
        <v>248</v>
      </c>
      <c r="C30" s="308"/>
      <c r="D30" s="113">
        <v>0.83587847612923971</v>
      </c>
      <c r="E30" s="115">
        <v>52</v>
      </c>
      <c r="F30" s="114">
        <v>50</v>
      </c>
      <c r="G30" s="114">
        <v>55</v>
      </c>
      <c r="H30" s="114">
        <v>47</v>
      </c>
      <c r="I30" s="140">
        <v>48</v>
      </c>
      <c r="J30" s="115">
        <v>4</v>
      </c>
      <c r="K30" s="116">
        <v>8.3333333333333339</v>
      </c>
    </row>
    <row r="31" spans="1:11" ht="14.1" customHeight="1" x14ac:dyDescent="0.2">
      <c r="A31" s="306" t="s">
        <v>249</v>
      </c>
      <c r="B31" s="307" t="s">
        <v>250</v>
      </c>
      <c r="C31" s="308"/>
      <c r="D31" s="113">
        <v>4.1150940363285642</v>
      </c>
      <c r="E31" s="115">
        <v>256</v>
      </c>
      <c r="F31" s="114">
        <v>300</v>
      </c>
      <c r="G31" s="114">
        <v>290</v>
      </c>
      <c r="H31" s="114">
        <v>300</v>
      </c>
      <c r="I31" s="140">
        <v>299</v>
      </c>
      <c r="J31" s="115">
        <v>-43</v>
      </c>
      <c r="K31" s="116">
        <v>-14.381270903010034</v>
      </c>
    </row>
    <row r="32" spans="1:11" ht="14.1" customHeight="1" x14ac:dyDescent="0.2">
      <c r="A32" s="306">
        <v>31</v>
      </c>
      <c r="B32" s="307" t="s">
        <v>251</v>
      </c>
      <c r="C32" s="308"/>
      <c r="D32" s="113">
        <v>0.20896961903230993</v>
      </c>
      <c r="E32" s="115">
        <v>13</v>
      </c>
      <c r="F32" s="114">
        <v>15</v>
      </c>
      <c r="G32" s="114">
        <v>16</v>
      </c>
      <c r="H32" s="114">
        <v>18</v>
      </c>
      <c r="I32" s="140">
        <v>18</v>
      </c>
      <c r="J32" s="115">
        <v>-5</v>
      </c>
      <c r="K32" s="116">
        <v>-27.777777777777779</v>
      </c>
    </row>
    <row r="33" spans="1:11" ht="14.1" customHeight="1" x14ac:dyDescent="0.2">
      <c r="A33" s="306">
        <v>32</v>
      </c>
      <c r="B33" s="307" t="s">
        <v>252</v>
      </c>
      <c r="C33" s="308"/>
      <c r="D33" s="113">
        <v>1.1734447837968172</v>
      </c>
      <c r="E33" s="115">
        <v>73</v>
      </c>
      <c r="F33" s="114">
        <v>69</v>
      </c>
      <c r="G33" s="114">
        <v>76</v>
      </c>
      <c r="H33" s="114">
        <v>79</v>
      </c>
      <c r="I33" s="140">
        <v>76</v>
      </c>
      <c r="J33" s="115">
        <v>-3</v>
      </c>
      <c r="K33" s="116">
        <v>-3.9473684210526314</v>
      </c>
    </row>
    <row r="34" spans="1:11" ht="14.1" customHeight="1" x14ac:dyDescent="0.2">
      <c r="A34" s="306">
        <v>33</v>
      </c>
      <c r="B34" s="307" t="s">
        <v>253</v>
      </c>
      <c r="C34" s="308"/>
      <c r="D34" s="113">
        <v>0.57868509885870434</v>
      </c>
      <c r="E34" s="115">
        <v>36</v>
      </c>
      <c r="F34" s="114">
        <v>34</v>
      </c>
      <c r="G34" s="114">
        <v>38</v>
      </c>
      <c r="H34" s="114">
        <v>37</v>
      </c>
      <c r="I34" s="140">
        <v>41</v>
      </c>
      <c r="J34" s="115">
        <v>-5</v>
      </c>
      <c r="K34" s="116">
        <v>-12.195121951219512</v>
      </c>
    </row>
    <row r="35" spans="1:11" ht="14.1" customHeight="1" x14ac:dyDescent="0.2">
      <c r="A35" s="306">
        <v>34</v>
      </c>
      <c r="B35" s="307" t="s">
        <v>254</v>
      </c>
      <c r="C35" s="308"/>
      <c r="D35" s="113">
        <v>6.0440443658575793</v>
      </c>
      <c r="E35" s="115">
        <v>376</v>
      </c>
      <c r="F35" s="114">
        <v>401</v>
      </c>
      <c r="G35" s="114">
        <v>400</v>
      </c>
      <c r="H35" s="114">
        <v>395</v>
      </c>
      <c r="I35" s="140">
        <v>386</v>
      </c>
      <c r="J35" s="115">
        <v>-10</v>
      </c>
      <c r="K35" s="116">
        <v>-2.5906735751295336</v>
      </c>
    </row>
    <row r="36" spans="1:11" ht="14.1" customHeight="1" x14ac:dyDescent="0.2">
      <c r="A36" s="306">
        <v>41</v>
      </c>
      <c r="B36" s="307" t="s">
        <v>255</v>
      </c>
      <c r="C36" s="308"/>
      <c r="D36" s="113">
        <v>0.20896961903230993</v>
      </c>
      <c r="E36" s="115">
        <v>13</v>
      </c>
      <c r="F36" s="114">
        <v>19</v>
      </c>
      <c r="G36" s="114">
        <v>17</v>
      </c>
      <c r="H36" s="114">
        <v>12</v>
      </c>
      <c r="I36" s="140">
        <v>11</v>
      </c>
      <c r="J36" s="115">
        <v>2</v>
      </c>
      <c r="K36" s="116">
        <v>18.181818181818183</v>
      </c>
    </row>
    <row r="37" spans="1:11" ht="14.1" customHeight="1" x14ac:dyDescent="0.2">
      <c r="A37" s="306">
        <v>42</v>
      </c>
      <c r="B37" s="307" t="s">
        <v>256</v>
      </c>
      <c r="C37" s="308"/>
      <c r="D37" s="113" t="s">
        <v>513</v>
      </c>
      <c r="E37" s="115" t="s">
        <v>513</v>
      </c>
      <c r="F37" s="114" t="s">
        <v>513</v>
      </c>
      <c r="G37" s="114" t="s">
        <v>513</v>
      </c>
      <c r="H37" s="114" t="s">
        <v>513</v>
      </c>
      <c r="I37" s="140">
        <v>0</v>
      </c>
      <c r="J37" s="115" t="s">
        <v>513</v>
      </c>
      <c r="K37" s="116" t="s">
        <v>513</v>
      </c>
    </row>
    <row r="38" spans="1:11" ht="14.1" customHeight="1" x14ac:dyDescent="0.2">
      <c r="A38" s="306">
        <v>43</v>
      </c>
      <c r="B38" s="307" t="s">
        <v>257</v>
      </c>
      <c r="C38" s="308"/>
      <c r="D38" s="113">
        <v>0.4983121684616621</v>
      </c>
      <c r="E38" s="115">
        <v>31</v>
      </c>
      <c r="F38" s="114">
        <v>28</v>
      </c>
      <c r="G38" s="114">
        <v>25</v>
      </c>
      <c r="H38" s="114">
        <v>23</v>
      </c>
      <c r="I38" s="140">
        <v>21</v>
      </c>
      <c r="J38" s="115">
        <v>10</v>
      </c>
      <c r="K38" s="116">
        <v>47.61904761904762</v>
      </c>
    </row>
    <row r="39" spans="1:11" ht="14.1" customHeight="1" x14ac:dyDescent="0.2">
      <c r="A39" s="306">
        <v>51</v>
      </c>
      <c r="B39" s="307" t="s">
        <v>258</v>
      </c>
      <c r="C39" s="308"/>
      <c r="D39" s="113">
        <v>11.348657772062369</v>
      </c>
      <c r="E39" s="115">
        <v>706</v>
      </c>
      <c r="F39" s="114">
        <v>804</v>
      </c>
      <c r="G39" s="114">
        <v>811</v>
      </c>
      <c r="H39" s="114">
        <v>795</v>
      </c>
      <c r="I39" s="140">
        <v>817</v>
      </c>
      <c r="J39" s="115">
        <v>-111</v>
      </c>
      <c r="K39" s="116">
        <v>-13.586291309669523</v>
      </c>
    </row>
    <row r="40" spans="1:11" ht="14.1" customHeight="1" x14ac:dyDescent="0.2">
      <c r="A40" s="306" t="s">
        <v>259</v>
      </c>
      <c r="B40" s="307" t="s">
        <v>260</v>
      </c>
      <c r="C40" s="308"/>
      <c r="D40" s="113">
        <v>10.834271017521299</v>
      </c>
      <c r="E40" s="115">
        <v>674</v>
      </c>
      <c r="F40" s="114">
        <v>772</v>
      </c>
      <c r="G40" s="114">
        <v>781</v>
      </c>
      <c r="H40" s="114">
        <v>765</v>
      </c>
      <c r="I40" s="140">
        <v>785</v>
      </c>
      <c r="J40" s="115">
        <v>-111</v>
      </c>
      <c r="K40" s="116">
        <v>-14.140127388535031</v>
      </c>
    </row>
    <row r="41" spans="1:11" ht="14.1" customHeight="1" x14ac:dyDescent="0.2">
      <c r="A41" s="306"/>
      <c r="B41" s="307" t="s">
        <v>261</v>
      </c>
      <c r="C41" s="308"/>
      <c r="D41" s="113">
        <v>4.7741520655843113</v>
      </c>
      <c r="E41" s="115">
        <v>297</v>
      </c>
      <c r="F41" s="114">
        <v>299</v>
      </c>
      <c r="G41" s="114">
        <v>317</v>
      </c>
      <c r="H41" s="114">
        <v>307</v>
      </c>
      <c r="I41" s="140">
        <v>320</v>
      </c>
      <c r="J41" s="115">
        <v>-23</v>
      </c>
      <c r="K41" s="116">
        <v>-7.1875</v>
      </c>
    </row>
    <row r="42" spans="1:11" ht="14.1" customHeight="1" x14ac:dyDescent="0.2">
      <c r="A42" s="306">
        <v>52</v>
      </c>
      <c r="B42" s="307" t="s">
        <v>262</v>
      </c>
      <c r="C42" s="308"/>
      <c r="D42" s="113">
        <v>6.0440443658575793</v>
      </c>
      <c r="E42" s="115">
        <v>376</v>
      </c>
      <c r="F42" s="114">
        <v>364</v>
      </c>
      <c r="G42" s="114">
        <v>363</v>
      </c>
      <c r="H42" s="114">
        <v>362</v>
      </c>
      <c r="I42" s="140">
        <v>334</v>
      </c>
      <c r="J42" s="115">
        <v>42</v>
      </c>
      <c r="K42" s="116">
        <v>12.574850299401197</v>
      </c>
    </row>
    <row r="43" spans="1:11" ht="14.1" customHeight="1" x14ac:dyDescent="0.2">
      <c r="A43" s="306" t="s">
        <v>263</v>
      </c>
      <c r="B43" s="307" t="s">
        <v>264</v>
      </c>
      <c r="C43" s="308"/>
      <c r="D43" s="113">
        <v>5.7225526442694097</v>
      </c>
      <c r="E43" s="115">
        <v>356</v>
      </c>
      <c r="F43" s="114">
        <v>348</v>
      </c>
      <c r="G43" s="114">
        <v>350</v>
      </c>
      <c r="H43" s="114">
        <v>348</v>
      </c>
      <c r="I43" s="140">
        <v>320</v>
      </c>
      <c r="J43" s="115">
        <v>36</v>
      </c>
      <c r="K43" s="116">
        <v>11.25</v>
      </c>
    </row>
    <row r="44" spans="1:11" ht="14.1" customHeight="1" x14ac:dyDescent="0.2">
      <c r="A44" s="306">
        <v>53</v>
      </c>
      <c r="B44" s="307" t="s">
        <v>265</v>
      </c>
      <c r="C44" s="308"/>
      <c r="D44" s="113">
        <v>1.5431602636232118</v>
      </c>
      <c r="E44" s="115">
        <v>96</v>
      </c>
      <c r="F44" s="114">
        <v>115</v>
      </c>
      <c r="G44" s="114">
        <v>108</v>
      </c>
      <c r="H44" s="114">
        <v>110</v>
      </c>
      <c r="I44" s="140">
        <v>116</v>
      </c>
      <c r="J44" s="115">
        <v>-20</v>
      </c>
      <c r="K44" s="116">
        <v>-17.241379310344829</v>
      </c>
    </row>
    <row r="45" spans="1:11" ht="14.1" customHeight="1" x14ac:dyDescent="0.2">
      <c r="A45" s="306" t="s">
        <v>266</v>
      </c>
      <c r="B45" s="307" t="s">
        <v>267</v>
      </c>
      <c r="C45" s="308"/>
      <c r="D45" s="113">
        <v>1.4788619193055779</v>
      </c>
      <c r="E45" s="115">
        <v>92</v>
      </c>
      <c r="F45" s="114">
        <v>106</v>
      </c>
      <c r="G45" s="114">
        <v>101</v>
      </c>
      <c r="H45" s="114">
        <v>100</v>
      </c>
      <c r="I45" s="140">
        <v>106</v>
      </c>
      <c r="J45" s="115">
        <v>-14</v>
      </c>
      <c r="K45" s="116">
        <v>-13.20754716981132</v>
      </c>
    </row>
    <row r="46" spans="1:11" ht="14.1" customHeight="1" x14ac:dyDescent="0.2">
      <c r="A46" s="306">
        <v>54</v>
      </c>
      <c r="B46" s="307" t="s">
        <v>268</v>
      </c>
      <c r="C46" s="308"/>
      <c r="D46" s="113">
        <v>14.081337405561806</v>
      </c>
      <c r="E46" s="115">
        <v>876</v>
      </c>
      <c r="F46" s="114">
        <v>909</v>
      </c>
      <c r="G46" s="114">
        <v>892</v>
      </c>
      <c r="H46" s="114">
        <v>888</v>
      </c>
      <c r="I46" s="140">
        <v>890</v>
      </c>
      <c r="J46" s="115">
        <v>-14</v>
      </c>
      <c r="K46" s="116">
        <v>-1.5730337078651686</v>
      </c>
    </row>
    <row r="47" spans="1:11" ht="14.1" customHeight="1" x14ac:dyDescent="0.2">
      <c r="A47" s="306">
        <v>61</v>
      </c>
      <c r="B47" s="307" t="s">
        <v>269</v>
      </c>
      <c r="C47" s="308"/>
      <c r="D47" s="113">
        <v>0.78765471789101427</v>
      </c>
      <c r="E47" s="115">
        <v>49</v>
      </c>
      <c r="F47" s="114">
        <v>54</v>
      </c>
      <c r="G47" s="114">
        <v>53</v>
      </c>
      <c r="H47" s="114">
        <v>45</v>
      </c>
      <c r="I47" s="140">
        <v>43</v>
      </c>
      <c r="J47" s="115">
        <v>6</v>
      </c>
      <c r="K47" s="116">
        <v>13.953488372093023</v>
      </c>
    </row>
    <row r="48" spans="1:11" ht="14.1" customHeight="1" x14ac:dyDescent="0.2">
      <c r="A48" s="306">
        <v>62</v>
      </c>
      <c r="B48" s="307" t="s">
        <v>270</v>
      </c>
      <c r="C48" s="308"/>
      <c r="D48" s="113">
        <v>10.335958849059637</v>
      </c>
      <c r="E48" s="115">
        <v>643</v>
      </c>
      <c r="F48" s="114">
        <v>685</v>
      </c>
      <c r="G48" s="114">
        <v>680</v>
      </c>
      <c r="H48" s="114">
        <v>693</v>
      </c>
      <c r="I48" s="140">
        <v>648</v>
      </c>
      <c r="J48" s="115">
        <v>-5</v>
      </c>
      <c r="K48" s="116">
        <v>-0.77160493827160492</v>
      </c>
    </row>
    <row r="49" spans="1:11" ht="14.1" customHeight="1" x14ac:dyDescent="0.2">
      <c r="A49" s="306">
        <v>63</v>
      </c>
      <c r="B49" s="307" t="s">
        <v>271</v>
      </c>
      <c r="C49" s="308"/>
      <c r="D49" s="113">
        <v>9.2107378235010451</v>
      </c>
      <c r="E49" s="115">
        <v>573</v>
      </c>
      <c r="F49" s="114">
        <v>724</v>
      </c>
      <c r="G49" s="114">
        <v>741</v>
      </c>
      <c r="H49" s="114">
        <v>764</v>
      </c>
      <c r="I49" s="140">
        <v>703</v>
      </c>
      <c r="J49" s="115">
        <v>-130</v>
      </c>
      <c r="K49" s="116">
        <v>-18.492176386913229</v>
      </c>
    </row>
    <row r="50" spans="1:11" ht="14.1" customHeight="1" x14ac:dyDescent="0.2">
      <c r="A50" s="306" t="s">
        <v>272</v>
      </c>
      <c r="B50" s="307" t="s">
        <v>273</v>
      </c>
      <c r="C50" s="308"/>
      <c r="D50" s="113">
        <v>1.0448480951615495</v>
      </c>
      <c r="E50" s="115">
        <v>65</v>
      </c>
      <c r="F50" s="114">
        <v>102</v>
      </c>
      <c r="G50" s="114">
        <v>98</v>
      </c>
      <c r="H50" s="114">
        <v>106</v>
      </c>
      <c r="I50" s="140">
        <v>102</v>
      </c>
      <c r="J50" s="115">
        <v>-37</v>
      </c>
      <c r="K50" s="116">
        <v>-36.274509803921568</v>
      </c>
    </row>
    <row r="51" spans="1:11" ht="14.1" customHeight="1" x14ac:dyDescent="0.2">
      <c r="A51" s="306" t="s">
        <v>274</v>
      </c>
      <c r="B51" s="307" t="s">
        <v>275</v>
      </c>
      <c r="C51" s="308"/>
      <c r="D51" s="113">
        <v>7.7479504902748753</v>
      </c>
      <c r="E51" s="115">
        <v>482</v>
      </c>
      <c r="F51" s="114">
        <v>582</v>
      </c>
      <c r="G51" s="114">
        <v>603</v>
      </c>
      <c r="H51" s="114">
        <v>619</v>
      </c>
      <c r="I51" s="140">
        <v>564</v>
      </c>
      <c r="J51" s="115">
        <v>-82</v>
      </c>
      <c r="K51" s="116">
        <v>-14.539007092198581</v>
      </c>
    </row>
    <row r="52" spans="1:11" ht="14.1" customHeight="1" x14ac:dyDescent="0.2">
      <c r="A52" s="306">
        <v>71</v>
      </c>
      <c r="B52" s="307" t="s">
        <v>276</v>
      </c>
      <c r="C52" s="308"/>
      <c r="D52" s="113">
        <v>13.470503134544286</v>
      </c>
      <c r="E52" s="115">
        <v>838</v>
      </c>
      <c r="F52" s="114">
        <v>886</v>
      </c>
      <c r="G52" s="114">
        <v>894</v>
      </c>
      <c r="H52" s="114">
        <v>903</v>
      </c>
      <c r="I52" s="140">
        <v>905</v>
      </c>
      <c r="J52" s="115">
        <v>-67</v>
      </c>
      <c r="K52" s="116">
        <v>-7.403314917127072</v>
      </c>
    </row>
    <row r="53" spans="1:11" ht="14.1" customHeight="1" x14ac:dyDescent="0.2">
      <c r="A53" s="306" t="s">
        <v>277</v>
      </c>
      <c r="B53" s="307" t="s">
        <v>278</v>
      </c>
      <c r="C53" s="308"/>
      <c r="D53" s="113">
        <v>1.4788619193055779</v>
      </c>
      <c r="E53" s="115">
        <v>92</v>
      </c>
      <c r="F53" s="114">
        <v>100</v>
      </c>
      <c r="G53" s="114">
        <v>101</v>
      </c>
      <c r="H53" s="114">
        <v>94</v>
      </c>
      <c r="I53" s="140">
        <v>93</v>
      </c>
      <c r="J53" s="115">
        <v>-1</v>
      </c>
      <c r="K53" s="116">
        <v>-1.075268817204301</v>
      </c>
    </row>
    <row r="54" spans="1:11" ht="14.1" customHeight="1" x14ac:dyDescent="0.2">
      <c r="A54" s="306" t="s">
        <v>279</v>
      </c>
      <c r="B54" s="307" t="s">
        <v>280</v>
      </c>
      <c r="C54" s="308"/>
      <c r="D54" s="113">
        <v>10.882494775759524</v>
      </c>
      <c r="E54" s="115">
        <v>677</v>
      </c>
      <c r="F54" s="114">
        <v>722</v>
      </c>
      <c r="G54" s="114">
        <v>728</v>
      </c>
      <c r="H54" s="114">
        <v>743</v>
      </c>
      <c r="I54" s="140">
        <v>742</v>
      </c>
      <c r="J54" s="115">
        <v>-65</v>
      </c>
      <c r="K54" s="116">
        <v>-8.7601078167115904</v>
      </c>
    </row>
    <row r="55" spans="1:11" ht="14.1" customHeight="1" x14ac:dyDescent="0.2">
      <c r="A55" s="306">
        <v>72</v>
      </c>
      <c r="B55" s="307" t="s">
        <v>281</v>
      </c>
      <c r="C55" s="308"/>
      <c r="D55" s="113">
        <v>1.1895193698762256</v>
      </c>
      <c r="E55" s="115">
        <v>74</v>
      </c>
      <c r="F55" s="114">
        <v>80</v>
      </c>
      <c r="G55" s="114">
        <v>78</v>
      </c>
      <c r="H55" s="114">
        <v>84</v>
      </c>
      <c r="I55" s="140">
        <v>78</v>
      </c>
      <c r="J55" s="115">
        <v>-4</v>
      </c>
      <c r="K55" s="116">
        <v>-5.1282051282051286</v>
      </c>
    </row>
    <row r="56" spans="1:11" ht="14.1" customHeight="1" x14ac:dyDescent="0.2">
      <c r="A56" s="306" t="s">
        <v>282</v>
      </c>
      <c r="B56" s="307" t="s">
        <v>283</v>
      </c>
      <c r="C56" s="308"/>
      <c r="D56" s="113">
        <v>0.11252210255585919</v>
      </c>
      <c r="E56" s="115">
        <v>7</v>
      </c>
      <c r="F56" s="114">
        <v>7</v>
      </c>
      <c r="G56" s="114">
        <v>7</v>
      </c>
      <c r="H56" s="114">
        <v>8</v>
      </c>
      <c r="I56" s="140">
        <v>6</v>
      </c>
      <c r="J56" s="115">
        <v>1</v>
      </c>
      <c r="K56" s="116">
        <v>16.666666666666668</v>
      </c>
    </row>
    <row r="57" spans="1:11" ht="14.1" customHeight="1" x14ac:dyDescent="0.2">
      <c r="A57" s="306" t="s">
        <v>284</v>
      </c>
      <c r="B57" s="307" t="s">
        <v>285</v>
      </c>
      <c r="C57" s="308"/>
      <c r="D57" s="113">
        <v>0.9162514065262819</v>
      </c>
      <c r="E57" s="115">
        <v>57</v>
      </c>
      <c r="F57" s="114">
        <v>61</v>
      </c>
      <c r="G57" s="114">
        <v>59</v>
      </c>
      <c r="H57" s="114">
        <v>64</v>
      </c>
      <c r="I57" s="140">
        <v>63</v>
      </c>
      <c r="J57" s="115">
        <v>-6</v>
      </c>
      <c r="K57" s="116">
        <v>-9.5238095238095237</v>
      </c>
    </row>
    <row r="58" spans="1:11" ht="14.1" customHeight="1" x14ac:dyDescent="0.2">
      <c r="A58" s="306">
        <v>73</v>
      </c>
      <c r="B58" s="307" t="s">
        <v>286</v>
      </c>
      <c r="C58" s="308"/>
      <c r="D58" s="113">
        <v>0.70728178749397208</v>
      </c>
      <c r="E58" s="115">
        <v>44</v>
      </c>
      <c r="F58" s="114">
        <v>42</v>
      </c>
      <c r="G58" s="114">
        <v>42</v>
      </c>
      <c r="H58" s="114">
        <v>42</v>
      </c>
      <c r="I58" s="140">
        <v>43</v>
      </c>
      <c r="J58" s="115">
        <v>1</v>
      </c>
      <c r="K58" s="116">
        <v>2.3255813953488373</v>
      </c>
    </row>
    <row r="59" spans="1:11" ht="14.1" customHeight="1" x14ac:dyDescent="0.2">
      <c r="A59" s="306" t="s">
        <v>287</v>
      </c>
      <c r="B59" s="307" t="s">
        <v>288</v>
      </c>
      <c r="C59" s="308"/>
      <c r="D59" s="113">
        <v>0.530461340620479</v>
      </c>
      <c r="E59" s="115">
        <v>33</v>
      </c>
      <c r="F59" s="114">
        <v>35</v>
      </c>
      <c r="G59" s="114">
        <v>35</v>
      </c>
      <c r="H59" s="114">
        <v>33</v>
      </c>
      <c r="I59" s="140">
        <v>34</v>
      </c>
      <c r="J59" s="115">
        <v>-1</v>
      </c>
      <c r="K59" s="116">
        <v>-2.9411764705882355</v>
      </c>
    </row>
    <row r="60" spans="1:11" ht="14.1" customHeight="1" x14ac:dyDescent="0.2">
      <c r="A60" s="306">
        <v>81</v>
      </c>
      <c r="B60" s="307" t="s">
        <v>289</v>
      </c>
      <c r="C60" s="308"/>
      <c r="D60" s="113">
        <v>2.4272624979906769</v>
      </c>
      <c r="E60" s="115">
        <v>151</v>
      </c>
      <c r="F60" s="114">
        <v>163</v>
      </c>
      <c r="G60" s="114">
        <v>174</v>
      </c>
      <c r="H60" s="114">
        <v>183</v>
      </c>
      <c r="I60" s="140">
        <v>181</v>
      </c>
      <c r="J60" s="115">
        <v>-30</v>
      </c>
      <c r="K60" s="116">
        <v>-16.574585635359117</v>
      </c>
    </row>
    <row r="61" spans="1:11" ht="14.1" customHeight="1" x14ac:dyDescent="0.2">
      <c r="A61" s="306" t="s">
        <v>290</v>
      </c>
      <c r="B61" s="307" t="s">
        <v>291</v>
      </c>
      <c r="C61" s="308"/>
      <c r="D61" s="113">
        <v>0.83587847612923971</v>
      </c>
      <c r="E61" s="115">
        <v>52</v>
      </c>
      <c r="F61" s="114">
        <v>57</v>
      </c>
      <c r="G61" s="114">
        <v>56</v>
      </c>
      <c r="H61" s="114">
        <v>58</v>
      </c>
      <c r="I61" s="140">
        <v>53</v>
      </c>
      <c r="J61" s="115">
        <v>-1</v>
      </c>
      <c r="K61" s="116">
        <v>-1.8867924528301887</v>
      </c>
    </row>
    <row r="62" spans="1:11" ht="14.1" customHeight="1" x14ac:dyDescent="0.2">
      <c r="A62" s="306" t="s">
        <v>292</v>
      </c>
      <c r="B62" s="307" t="s">
        <v>293</v>
      </c>
      <c r="C62" s="308"/>
      <c r="D62" s="113">
        <v>0.88410223436746505</v>
      </c>
      <c r="E62" s="115">
        <v>55</v>
      </c>
      <c r="F62" s="114">
        <v>66</v>
      </c>
      <c r="G62" s="114">
        <v>70</v>
      </c>
      <c r="H62" s="114">
        <v>71</v>
      </c>
      <c r="I62" s="140">
        <v>71</v>
      </c>
      <c r="J62" s="115">
        <v>-16</v>
      </c>
      <c r="K62" s="116">
        <v>-22.535211267605632</v>
      </c>
    </row>
    <row r="63" spans="1:11" ht="14.1" customHeight="1" x14ac:dyDescent="0.2">
      <c r="A63" s="306"/>
      <c r="B63" s="307" t="s">
        <v>294</v>
      </c>
      <c r="C63" s="308"/>
      <c r="D63" s="113">
        <v>0.59475968493811282</v>
      </c>
      <c r="E63" s="115">
        <v>37</v>
      </c>
      <c r="F63" s="114">
        <v>46</v>
      </c>
      <c r="G63" s="114">
        <v>51</v>
      </c>
      <c r="H63" s="114">
        <v>52</v>
      </c>
      <c r="I63" s="140">
        <v>53</v>
      </c>
      <c r="J63" s="115">
        <v>-16</v>
      </c>
      <c r="K63" s="116">
        <v>-30.188679245283019</v>
      </c>
    </row>
    <row r="64" spans="1:11" ht="14.1" customHeight="1" x14ac:dyDescent="0.2">
      <c r="A64" s="306" t="s">
        <v>295</v>
      </c>
      <c r="B64" s="307" t="s">
        <v>296</v>
      </c>
      <c r="C64" s="308"/>
      <c r="D64" s="113" t="s">
        <v>513</v>
      </c>
      <c r="E64" s="115" t="s">
        <v>513</v>
      </c>
      <c r="F64" s="114" t="s">
        <v>513</v>
      </c>
      <c r="G64" s="114" t="s">
        <v>513</v>
      </c>
      <c r="H64" s="114" t="s">
        <v>513</v>
      </c>
      <c r="I64" s="140">
        <v>3</v>
      </c>
      <c r="J64" s="115" t="s">
        <v>513</v>
      </c>
      <c r="K64" s="116" t="s">
        <v>513</v>
      </c>
    </row>
    <row r="65" spans="1:11" ht="14.1" customHeight="1" x14ac:dyDescent="0.2">
      <c r="A65" s="306" t="s">
        <v>297</v>
      </c>
      <c r="B65" s="307" t="s">
        <v>298</v>
      </c>
      <c r="C65" s="308"/>
      <c r="D65" s="113">
        <v>0.530461340620479</v>
      </c>
      <c r="E65" s="115">
        <v>33</v>
      </c>
      <c r="F65" s="114">
        <v>32</v>
      </c>
      <c r="G65" s="114">
        <v>37</v>
      </c>
      <c r="H65" s="114">
        <v>40</v>
      </c>
      <c r="I65" s="140">
        <v>38</v>
      </c>
      <c r="J65" s="115">
        <v>-5</v>
      </c>
      <c r="K65" s="116">
        <v>-13.157894736842104</v>
      </c>
    </row>
    <row r="66" spans="1:11" ht="14.1" customHeight="1" x14ac:dyDescent="0.2">
      <c r="A66" s="306">
        <v>82</v>
      </c>
      <c r="B66" s="307" t="s">
        <v>299</v>
      </c>
      <c r="C66" s="308"/>
      <c r="D66" s="113">
        <v>1.8325028130525638</v>
      </c>
      <c r="E66" s="115">
        <v>114</v>
      </c>
      <c r="F66" s="114">
        <v>122</v>
      </c>
      <c r="G66" s="114">
        <v>120</v>
      </c>
      <c r="H66" s="114">
        <v>116</v>
      </c>
      <c r="I66" s="140">
        <v>108</v>
      </c>
      <c r="J66" s="115">
        <v>6</v>
      </c>
      <c r="K66" s="116">
        <v>5.5555555555555554</v>
      </c>
    </row>
    <row r="67" spans="1:11" ht="14.1" customHeight="1" x14ac:dyDescent="0.2">
      <c r="A67" s="306" t="s">
        <v>300</v>
      </c>
      <c r="B67" s="307" t="s">
        <v>301</v>
      </c>
      <c r="C67" s="308"/>
      <c r="D67" s="113">
        <v>0.72335637357338045</v>
      </c>
      <c r="E67" s="115">
        <v>45</v>
      </c>
      <c r="F67" s="114">
        <v>47</v>
      </c>
      <c r="G67" s="114">
        <v>48</v>
      </c>
      <c r="H67" s="114">
        <v>47</v>
      </c>
      <c r="I67" s="140">
        <v>40</v>
      </c>
      <c r="J67" s="115">
        <v>5</v>
      </c>
      <c r="K67" s="116">
        <v>12.5</v>
      </c>
    </row>
    <row r="68" spans="1:11" ht="14.1" customHeight="1" x14ac:dyDescent="0.2">
      <c r="A68" s="306" t="s">
        <v>302</v>
      </c>
      <c r="B68" s="307" t="s">
        <v>303</v>
      </c>
      <c r="C68" s="308"/>
      <c r="D68" s="113">
        <v>0.45008841022343676</v>
      </c>
      <c r="E68" s="115">
        <v>28</v>
      </c>
      <c r="F68" s="114">
        <v>32</v>
      </c>
      <c r="G68" s="114">
        <v>33</v>
      </c>
      <c r="H68" s="114">
        <v>30</v>
      </c>
      <c r="I68" s="140">
        <v>29</v>
      </c>
      <c r="J68" s="115">
        <v>-1</v>
      </c>
      <c r="K68" s="116">
        <v>-3.4482758620689653</v>
      </c>
    </row>
    <row r="69" spans="1:11" ht="14.1" customHeight="1" x14ac:dyDescent="0.2">
      <c r="A69" s="306">
        <v>83</v>
      </c>
      <c r="B69" s="307" t="s">
        <v>304</v>
      </c>
      <c r="C69" s="308"/>
      <c r="D69" s="113">
        <v>1.1091464394791835</v>
      </c>
      <c r="E69" s="115">
        <v>69</v>
      </c>
      <c r="F69" s="114">
        <v>78</v>
      </c>
      <c r="G69" s="114">
        <v>75</v>
      </c>
      <c r="H69" s="114">
        <v>84</v>
      </c>
      <c r="I69" s="140">
        <v>81</v>
      </c>
      <c r="J69" s="115">
        <v>-12</v>
      </c>
      <c r="K69" s="116">
        <v>-14.814814814814815</v>
      </c>
    </row>
    <row r="70" spans="1:11" ht="14.1" customHeight="1" x14ac:dyDescent="0.2">
      <c r="A70" s="306" t="s">
        <v>305</v>
      </c>
      <c r="B70" s="307" t="s">
        <v>306</v>
      </c>
      <c r="C70" s="308"/>
      <c r="D70" s="113">
        <v>0.41793923806461986</v>
      </c>
      <c r="E70" s="115">
        <v>26</v>
      </c>
      <c r="F70" s="114">
        <v>26</v>
      </c>
      <c r="G70" s="114">
        <v>23</v>
      </c>
      <c r="H70" s="114">
        <v>26</v>
      </c>
      <c r="I70" s="140">
        <v>29</v>
      </c>
      <c r="J70" s="115">
        <v>-3</v>
      </c>
      <c r="K70" s="116">
        <v>-10.344827586206897</v>
      </c>
    </row>
    <row r="71" spans="1:11" ht="14.1" customHeight="1" x14ac:dyDescent="0.2">
      <c r="A71" s="306"/>
      <c r="B71" s="307" t="s">
        <v>307</v>
      </c>
      <c r="C71" s="308"/>
      <c r="D71" s="113">
        <v>0.24111879119112684</v>
      </c>
      <c r="E71" s="115">
        <v>15</v>
      </c>
      <c r="F71" s="114">
        <v>16</v>
      </c>
      <c r="G71" s="114">
        <v>13</v>
      </c>
      <c r="H71" s="114">
        <v>15</v>
      </c>
      <c r="I71" s="140">
        <v>16</v>
      </c>
      <c r="J71" s="115">
        <v>-1</v>
      </c>
      <c r="K71" s="116">
        <v>-6.25</v>
      </c>
    </row>
    <row r="72" spans="1:11" ht="14.1" customHeight="1" x14ac:dyDescent="0.2">
      <c r="A72" s="306">
        <v>84</v>
      </c>
      <c r="B72" s="307" t="s">
        <v>308</v>
      </c>
      <c r="C72" s="308"/>
      <c r="D72" s="113">
        <v>0.72335637357338045</v>
      </c>
      <c r="E72" s="115">
        <v>45</v>
      </c>
      <c r="F72" s="114">
        <v>41</v>
      </c>
      <c r="G72" s="114">
        <v>42</v>
      </c>
      <c r="H72" s="114">
        <v>44</v>
      </c>
      <c r="I72" s="140">
        <v>41</v>
      </c>
      <c r="J72" s="115">
        <v>4</v>
      </c>
      <c r="K72" s="116">
        <v>9.7560975609756095</v>
      </c>
    </row>
    <row r="73" spans="1:11" ht="14.1" customHeight="1" x14ac:dyDescent="0.2">
      <c r="A73" s="306" t="s">
        <v>309</v>
      </c>
      <c r="B73" s="307" t="s">
        <v>310</v>
      </c>
      <c r="C73" s="308"/>
      <c r="D73" s="113">
        <v>8.0372930397042269E-2</v>
      </c>
      <c r="E73" s="115">
        <v>5</v>
      </c>
      <c r="F73" s="114">
        <v>4</v>
      </c>
      <c r="G73" s="114">
        <v>5</v>
      </c>
      <c r="H73" s="114">
        <v>5</v>
      </c>
      <c r="I73" s="140">
        <v>5</v>
      </c>
      <c r="J73" s="115">
        <v>0</v>
      </c>
      <c r="K73" s="116">
        <v>0</v>
      </c>
    </row>
    <row r="74" spans="1:11" ht="14.1" customHeight="1" x14ac:dyDescent="0.2">
      <c r="A74" s="306" t="s">
        <v>311</v>
      </c>
      <c r="B74" s="307" t="s">
        <v>312</v>
      </c>
      <c r="C74" s="308"/>
      <c r="D74" s="113" t="s">
        <v>513</v>
      </c>
      <c r="E74" s="115" t="s">
        <v>513</v>
      </c>
      <c r="F74" s="114">
        <v>3</v>
      </c>
      <c r="G74" s="114" t="s">
        <v>513</v>
      </c>
      <c r="H74" s="114">
        <v>3</v>
      </c>
      <c r="I74" s="140" t="s">
        <v>513</v>
      </c>
      <c r="J74" s="115" t="s">
        <v>513</v>
      </c>
      <c r="K74" s="116" t="s">
        <v>513</v>
      </c>
    </row>
    <row r="75" spans="1:11" ht="14.1" customHeight="1" x14ac:dyDescent="0.2">
      <c r="A75" s="306" t="s">
        <v>313</v>
      </c>
      <c r="B75" s="307" t="s">
        <v>314</v>
      </c>
      <c r="C75" s="308"/>
      <c r="D75" s="113">
        <v>0</v>
      </c>
      <c r="E75" s="115">
        <v>0</v>
      </c>
      <c r="F75" s="114">
        <v>0</v>
      </c>
      <c r="G75" s="114">
        <v>0</v>
      </c>
      <c r="H75" s="114">
        <v>0</v>
      </c>
      <c r="I75" s="140">
        <v>0</v>
      </c>
      <c r="J75" s="115">
        <v>0</v>
      </c>
      <c r="K75" s="116">
        <v>0</v>
      </c>
    </row>
    <row r="76" spans="1:11" ht="14.1" customHeight="1" x14ac:dyDescent="0.2">
      <c r="A76" s="306">
        <v>91</v>
      </c>
      <c r="B76" s="307" t="s">
        <v>315</v>
      </c>
      <c r="C76" s="308"/>
      <c r="D76" s="113" t="s">
        <v>513</v>
      </c>
      <c r="E76" s="115" t="s">
        <v>513</v>
      </c>
      <c r="F76" s="114" t="s">
        <v>513</v>
      </c>
      <c r="G76" s="114" t="s">
        <v>513</v>
      </c>
      <c r="H76" s="114">
        <v>3</v>
      </c>
      <c r="I76" s="140" t="s">
        <v>513</v>
      </c>
      <c r="J76" s="115" t="s">
        <v>513</v>
      </c>
      <c r="K76" s="116" t="s">
        <v>513</v>
      </c>
    </row>
    <row r="77" spans="1:11" ht="14.1" customHeight="1" x14ac:dyDescent="0.2">
      <c r="A77" s="306">
        <v>92</v>
      </c>
      <c r="B77" s="307" t="s">
        <v>316</v>
      </c>
      <c r="C77" s="308"/>
      <c r="D77" s="113">
        <v>9.6447516476450737E-2</v>
      </c>
      <c r="E77" s="115">
        <v>6</v>
      </c>
      <c r="F77" s="114">
        <v>6</v>
      </c>
      <c r="G77" s="114">
        <v>9</v>
      </c>
      <c r="H77" s="114">
        <v>9</v>
      </c>
      <c r="I77" s="140">
        <v>8</v>
      </c>
      <c r="J77" s="115">
        <v>-2</v>
      </c>
      <c r="K77" s="116">
        <v>-25</v>
      </c>
    </row>
    <row r="78" spans="1:11" ht="14.1" customHeight="1" x14ac:dyDescent="0.2">
      <c r="A78" s="306">
        <v>93</v>
      </c>
      <c r="B78" s="307" t="s">
        <v>317</v>
      </c>
      <c r="C78" s="308"/>
      <c r="D78" s="113">
        <v>6.4298344317633815E-2</v>
      </c>
      <c r="E78" s="115">
        <v>4</v>
      </c>
      <c r="F78" s="114">
        <v>4</v>
      </c>
      <c r="G78" s="114">
        <v>5</v>
      </c>
      <c r="H78" s="114">
        <v>6</v>
      </c>
      <c r="I78" s="140">
        <v>5</v>
      </c>
      <c r="J78" s="115">
        <v>-1</v>
      </c>
      <c r="K78" s="116">
        <v>-20</v>
      </c>
    </row>
    <row r="79" spans="1:11" ht="14.1" customHeight="1" x14ac:dyDescent="0.2">
      <c r="A79" s="306">
        <v>94</v>
      </c>
      <c r="B79" s="307" t="s">
        <v>318</v>
      </c>
      <c r="C79" s="308"/>
      <c r="D79" s="113">
        <v>0.27326796334994374</v>
      </c>
      <c r="E79" s="115">
        <v>17</v>
      </c>
      <c r="F79" s="114">
        <v>33</v>
      </c>
      <c r="G79" s="114">
        <v>31</v>
      </c>
      <c r="H79" s="114">
        <v>24</v>
      </c>
      <c r="I79" s="140">
        <v>30</v>
      </c>
      <c r="J79" s="115">
        <v>-13</v>
      </c>
      <c r="K79" s="116">
        <v>-43.333333333333336</v>
      </c>
    </row>
    <row r="80" spans="1:11" ht="14.1" customHeight="1" x14ac:dyDescent="0.2">
      <c r="A80" s="306" t="s">
        <v>319</v>
      </c>
      <c r="B80" s="307" t="s">
        <v>320</v>
      </c>
      <c r="C80" s="308"/>
      <c r="D80" s="113" t="s">
        <v>513</v>
      </c>
      <c r="E80" s="115" t="s">
        <v>513</v>
      </c>
      <c r="F80" s="114" t="s">
        <v>513</v>
      </c>
      <c r="G80" s="114" t="s">
        <v>513</v>
      </c>
      <c r="H80" s="114" t="s">
        <v>513</v>
      </c>
      <c r="I80" s="140" t="s">
        <v>513</v>
      </c>
      <c r="J80" s="115" t="s">
        <v>513</v>
      </c>
      <c r="K80" s="116" t="s">
        <v>513</v>
      </c>
    </row>
    <row r="81" spans="1:11" ht="14.1" customHeight="1" x14ac:dyDescent="0.2">
      <c r="A81" s="310" t="s">
        <v>321</v>
      </c>
      <c r="B81" s="311" t="s">
        <v>333</v>
      </c>
      <c r="C81" s="312"/>
      <c r="D81" s="125">
        <v>1.8646519852113808</v>
      </c>
      <c r="E81" s="143">
        <v>116</v>
      </c>
      <c r="F81" s="144">
        <v>128</v>
      </c>
      <c r="G81" s="144">
        <v>127</v>
      </c>
      <c r="H81" s="144">
        <v>127</v>
      </c>
      <c r="I81" s="145">
        <v>123</v>
      </c>
      <c r="J81" s="143">
        <v>-7</v>
      </c>
      <c r="K81" s="146">
        <v>-5.691056910569106</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18" t="s">
        <v>323</v>
      </c>
      <c r="B85" s="618"/>
      <c r="C85" s="618"/>
      <c r="D85" s="618"/>
      <c r="E85" s="618"/>
      <c r="F85" s="618"/>
      <c r="G85" s="618"/>
      <c r="H85" s="618"/>
      <c r="I85" s="618"/>
      <c r="J85" s="618"/>
      <c r="K85" s="618"/>
    </row>
    <row r="86" spans="1:11" ht="18" customHeight="1" x14ac:dyDescent="0.2">
      <c r="A86" s="618"/>
      <c r="B86" s="618"/>
      <c r="C86" s="618"/>
      <c r="D86" s="618"/>
      <c r="E86" s="618"/>
      <c r="F86" s="618"/>
      <c r="G86" s="618"/>
      <c r="H86" s="618"/>
      <c r="I86" s="618"/>
      <c r="J86" s="618"/>
      <c r="K86" s="618"/>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heetViews>
  <sheetFormatPr baseColWidth="10" defaultColWidth="7.75" defaultRowHeight="15.95" customHeight="1" x14ac:dyDescent="0.2"/>
  <cols>
    <col min="1" max="1" width="3.625" style="402" customWidth="1"/>
    <col min="2" max="2" width="3.125" style="403" customWidth="1"/>
    <col min="3" max="3" width="3.25" style="402" customWidth="1"/>
    <col min="4" max="4" width="5.625" style="403" customWidth="1"/>
    <col min="5" max="5" width="15.5" style="403" customWidth="1"/>
    <col min="6" max="11" width="8.5" style="404" customWidth="1"/>
    <col min="12" max="12" width="7.625" style="405"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32" t="s">
        <v>334</v>
      </c>
      <c r="B3" s="632"/>
      <c r="C3" s="632"/>
      <c r="D3" s="632"/>
      <c r="E3" s="632"/>
      <c r="F3" s="632"/>
      <c r="G3" s="632"/>
      <c r="H3" s="632"/>
      <c r="I3" s="632"/>
      <c r="J3" s="632"/>
      <c r="K3" s="632"/>
      <c r="L3" s="63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33" t="s">
        <v>335</v>
      </c>
      <c r="B5" s="633"/>
      <c r="C5" s="633"/>
      <c r="D5" s="633"/>
      <c r="E5" s="336"/>
      <c r="F5" s="336"/>
      <c r="G5" s="336"/>
      <c r="H5" s="336"/>
      <c r="I5" s="337"/>
      <c r="J5" s="337"/>
      <c r="K5" s="336"/>
      <c r="L5" s="336"/>
    </row>
    <row r="6" spans="1:17" s="94" customFormat="1" ht="11.25" customHeight="1" x14ac:dyDescent="0.2">
      <c r="A6" s="338"/>
      <c r="B6" s="338"/>
      <c r="C6" s="338"/>
      <c r="D6" s="338"/>
      <c r="E6" s="336"/>
      <c r="F6" s="336"/>
      <c r="G6" s="336"/>
      <c r="H6" s="336"/>
      <c r="I6" s="337"/>
      <c r="J6" s="337"/>
      <c r="K6" s="336"/>
      <c r="L6" s="336"/>
    </row>
    <row r="7" spans="1:17" s="91" customFormat="1" ht="12" customHeight="1" x14ac:dyDescent="0.2">
      <c r="A7" s="634" t="s">
        <v>336</v>
      </c>
      <c r="B7" s="634"/>
      <c r="C7" s="634"/>
      <c r="D7" s="634"/>
      <c r="E7" s="634"/>
      <c r="F7" s="637" t="s">
        <v>104</v>
      </c>
      <c r="G7" s="638"/>
      <c r="H7" s="638"/>
      <c r="I7" s="638"/>
      <c r="J7" s="638"/>
      <c r="K7" s="638"/>
      <c r="L7" s="639"/>
      <c r="M7" s="96"/>
      <c r="N7" s="96"/>
      <c r="O7" s="96"/>
      <c r="P7" s="96"/>
      <c r="Q7" s="96"/>
    </row>
    <row r="8" spans="1:17" ht="21.75" customHeight="1" x14ac:dyDescent="0.2">
      <c r="A8" s="634"/>
      <c r="B8" s="634"/>
      <c r="C8" s="634"/>
      <c r="D8" s="634"/>
      <c r="E8" s="634"/>
      <c r="F8" s="640" t="s">
        <v>335</v>
      </c>
      <c r="G8" s="640" t="s">
        <v>337</v>
      </c>
      <c r="H8" s="640" t="s">
        <v>338</v>
      </c>
      <c r="I8" s="640" t="s">
        <v>339</v>
      </c>
      <c r="J8" s="640" t="s">
        <v>340</v>
      </c>
      <c r="K8" s="642" t="s">
        <v>341</v>
      </c>
      <c r="L8" s="643"/>
    </row>
    <row r="9" spans="1:17" ht="12" customHeight="1" x14ac:dyDescent="0.2">
      <c r="A9" s="634"/>
      <c r="B9" s="634"/>
      <c r="C9" s="634"/>
      <c r="D9" s="634"/>
      <c r="E9" s="634"/>
      <c r="F9" s="641"/>
      <c r="G9" s="641"/>
      <c r="H9" s="641"/>
      <c r="I9" s="641"/>
      <c r="J9" s="641"/>
      <c r="K9" s="339" t="s">
        <v>102</v>
      </c>
      <c r="L9" s="340" t="s">
        <v>342</v>
      </c>
    </row>
    <row r="10" spans="1:17" ht="12" customHeight="1" x14ac:dyDescent="0.2">
      <c r="A10" s="635"/>
      <c r="B10" s="635"/>
      <c r="C10" s="635"/>
      <c r="D10" s="635"/>
      <c r="E10" s="636"/>
      <c r="F10" s="341">
        <v>1</v>
      </c>
      <c r="G10" s="342">
        <v>2</v>
      </c>
      <c r="H10" s="342">
        <v>3</v>
      </c>
      <c r="I10" s="342">
        <v>4</v>
      </c>
      <c r="J10" s="342">
        <v>5</v>
      </c>
      <c r="K10" s="342">
        <v>6</v>
      </c>
      <c r="L10" s="342">
        <v>7</v>
      </c>
      <c r="M10" s="101"/>
    </row>
    <row r="11" spans="1:17" s="110" customFormat="1" ht="27.75" customHeight="1" x14ac:dyDescent="0.2">
      <c r="A11" s="620" t="s">
        <v>343</v>
      </c>
      <c r="B11" s="621"/>
      <c r="C11" s="621"/>
      <c r="D11" s="621"/>
      <c r="E11" s="622"/>
      <c r="F11" s="343"/>
      <c r="G11" s="343"/>
      <c r="H11" s="343"/>
      <c r="I11" s="343"/>
      <c r="J11" s="344"/>
      <c r="K11" s="343"/>
      <c r="L11" s="344"/>
    </row>
    <row r="12" spans="1:17" s="110" customFormat="1" ht="15.75" customHeight="1" x14ac:dyDescent="0.2">
      <c r="A12" s="345" t="s">
        <v>104</v>
      </c>
      <c r="B12" s="346"/>
      <c r="C12" s="347"/>
      <c r="D12" s="347"/>
      <c r="E12" s="348"/>
      <c r="F12" s="536">
        <v>3558</v>
      </c>
      <c r="G12" s="536">
        <v>2835</v>
      </c>
      <c r="H12" s="536">
        <v>4869</v>
      </c>
      <c r="I12" s="536">
        <v>3100</v>
      </c>
      <c r="J12" s="537">
        <v>3704</v>
      </c>
      <c r="K12" s="538">
        <v>-146</v>
      </c>
      <c r="L12" s="349">
        <v>-3.9416846652267821</v>
      </c>
    </row>
    <row r="13" spans="1:17" s="110" customFormat="1" ht="15" customHeight="1" x14ac:dyDescent="0.2">
      <c r="A13" s="350" t="s">
        <v>344</v>
      </c>
      <c r="B13" s="351" t="s">
        <v>345</v>
      </c>
      <c r="C13" s="347"/>
      <c r="D13" s="347"/>
      <c r="E13" s="348"/>
      <c r="F13" s="536">
        <v>2067</v>
      </c>
      <c r="G13" s="536">
        <v>1600</v>
      </c>
      <c r="H13" s="536">
        <v>2791</v>
      </c>
      <c r="I13" s="536">
        <v>1889</v>
      </c>
      <c r="J13" s="537">
        <v>2060</v>
      </c>
      <c r="K13" s="538">
        <v>7</v>
      </c>
      <c r="L13" s="349">
        <v>0.33980582524271846</v>
      </c>
    </row>
    <row r="14" spans="1:17" s="110" customFormat="1" ht="22.5" customHeight="1" x14ac:dyDescent="0.2">
      <c r="A14" s="350"/>
      <c r="B14" s="351" t="s">
        <v>346</v>
      </c>
      <c r="C14" s="347"/>
      <c r="D14" s="347"/>
      <c r="E14" s="348"/>
      <c r="F14" s="536">
        <v>1491</v>
      </c>
      <c r="G14" s="536">
        <v>1235</v>
      </c>
      <c r="H14" s="536">
        <v>2078</v>
      </c>
      <c r="I14" s="536">
        <v>1211</v>
      </c>
      <c r="J14" s="537">
        <v>1644</v>
      </c>
      <c r="K14" s="538">
        <v>-153</v>
      </c>
      <c r="L14" s="349">
        <v>-9.3065693430656928</v>
      </c>
    </row>
    <row r="15" spans="1:17" s="110" customFormat="1" ht="15" customHeight="1" x14ac:dyDescent="0.2">
      <c r="A15" s="350" t="s">
        <v>347</v>
      </c>
      <c r="B15" s="351" t="s">
        <v>108</v>
      </c>
      <c r="C15" s="347"/>
      <c r="D15" s="347"/>
      <c r="E15" s="348"/>
      <c r="F15" s="536">
        <v>674</v>
      </c>
      <c r="G15" s="536">
        <v>607</v>
      </c>
      <c r="H15" s="536">
        <v>1791</v>
      </c>
      <c r="I15" s="536">
        <v>582</v>
      </c>
      <c r="J15" s="537">
        <v>647</v>
      </c>
      <c r="K15" s="538">
        <v>27</v>
      </c>
      <c r="L15" s="349">
        <v>4.1731066460587325</v>
      </c>
    </row>
    <row r="16" spans="1:17" s="110" customFormat="1" ht="15" customHeight="1" x14ac:dyDescent="0.2">
      <c r="A16" s="350"/>
      <c r="B16" s="351" t="s">
        <v>109</v>
      </c>
      <c r="C16" s="347"/>
      <c r="D16" s="347"/>
      <c r="E16" s="348"/>
      <c r="F16" s="536">
        <v>2415</v>
      </c>
      <c r="G16" s="536">
        <v>1952</v>
      </c>
      <c r="H16" s="536">
        <v>2617</v>
      </c>
      <c r="I16" s="536">
        <v>2113</v>
      </c>
      <c r="J16" s="537">
        <v>2536</v>
      </c>
      <c r="K16" s="538">
        <v>-121</v>
      </c>
      <c r="L16" s="349">
        <v>-4.7712933753943219</v>
      </c>
    </row>
    <row r="17" spans="1:12" s="110" customFormat="1" ht="15" customHeight="1" x14ac:dyDescent="0.2">
      <c r="A17" s="350"/>
      <c r="B17" s="351" t="s">
        <v>110</v>
      </c>
      <c r="C17" s="347"/>
      <c r="D17" s="347"/>
      <c r="E17" s="348"/>
      <c r="F17" s="536">
        <v>432</v>
      </c>
      <c r="G17" s="536">
        <v>253</v>
      </c>
      <c r="H17" s="536">
        <v>424</v>
      </c>
      <c r="I17" s="536">
        <v>371</v>
      </c>
      <c r="J17" s="537">
        <v>491</v>
      </c>
      <c r="K17" s="538">
        <v>-59</v>
      </c>
      <c r="L17" s="349">
        <v>-12.016293279022403</v>
      </c>
    </row>
    <row r="18" spans="1:12" s="110" customFormat="1" ht="15" customHeight="1" x14ac:dyDescent="0.2">
      <c r="A18" s="350"/>
      <c r="B18" s="351" t="s">
        <v>111</v>
      </c>
      <c r="C18" s="347"/>
      <c r="D18" s="347"/>
      <c r="E18" s="348"/>
      <c r="F18" s="536">
        <v>37</v>
      </c>
      <c r="G18" s="536">
        <v>23</v>
      </c>
      <c r="H18" s="536">
        <v>37</v>
      </c>
      <c r="I18" s="536">
        <v>34</v>
      </c>
      <c r="J18" s="537">
        <v>30</v>
      </c>
      <c r="K18" s="538">
        <v>7</v>
      </c>
      <c r="L18" s="349">
        <v>23.333333333333332</v>
      </c>
    </row>
    <row r="19" spans="1:12" s="110" customFormat="1" ht="15" customHeight="1" x14ac:dyDescent="0.2">
      <c r="A19" s="118" t="s">
        <v>113</v>
      </c>
      <c r="B19" s="119" t="s">
        <v>181</v>
      </c>
      <c r="C19" s="347"/>
      <c r="D19" s="347"/>
      <c r="E19" s="348"/>
      <c r="F19" s="536">
        <v>2509</v>
      </c>
      <c r="G19" s="536">
        <v>1954</v>
      </c>
      <c r="H19" s="536">
        <v>3750</v>
      </c>
      <c r="I19" s="536">
        <v>2226</v>
      </c>
      <c r="J19" s="537">
        <v>2599</v>
      </c>
      <c r="K19" s="538">
        <v>-90</v>
      </c>
      <c r="L19" s="349">
        <v>-3.4628703347441325</v>
      </c>
    </row>
    <row r="20" spans="1:12" s="110" customFormat="1" ht="15" customHeight="1" x14ac:dyDescent="0.2">
      <c r="A20" s="118"/>
      <c r="B20" s="119" t="s">
        <v>182</v>
      </c>
      <c r="C20" s="347"/>
      <c r="D20" s="347"/>
      <c r="E20" s="348"/>
      <c r="F20" s="536">
        <v>1049</v>
      </c>
      <c r="G20" s="536">
        <v>881</v>
      </c>
      <c r="H20" s="536">
        <v>1119</v>
      </c>
      <c r="I20" s="536">
        <v>874</v>
      </c>
      <c r="J20" s="537">
        <v>1105</v>
      </c>
      <c r="K20" s="538">
        <v>-56</v>
      </c>
      <c r="L20" s="349">
        <v>-5.0678733031674206</v>
      </c>
    </row>
    <row r="21" spans="1:12" s="110" customFormat="1" ht="15" customHeight="1" x14ac:dyDescent="0.2">
      <c r="A21" s="118" t="s">
        <v>113</v>
      </c>
      <c r="B21" s="119" t="s">
        <v>116</v>
      </c>
      <c r="C21" s="347"/>
      <c r="D21" s="347"/>
      <c r="E21" s="348"/>
      <c r="F21" s="536">
        <v>2901</v>
      </c>
      <c r="G21" s="536">
        <v>2089</v>
      </c>
      <c r="H21" s="536">
        <v>3655</v>
      </c>
      <c r="I21" s="536">
        <v>2333</v>
      </c>
      <c r="J21" s="537">
        <v>3053</v>
      </c>
      <c r="K21" s="538">
        <v>-152</v>
      </c>
      <c r="L21" s="349">
        <v>-4.9787094660989188</v>
      </c>
    </row>
    <row r="22" spans="1:12" s="110" customFormat="1" ht="15" customHeight="1" x14ac:dyDescent="0.2">
      <c r="A22" s="118"/>
      <c r="B22" s="119" t="s">
        <v>117</v>
      </c>
      <c r="C22" s="347"/>
      <c r="D22" s="347"/>
      <c r="E22" s="348"/>
      <c r="F22" s="536">
        <v>657</v>
      </c>
      <c r="G22" s="536">
        <v>746</v>
      </c>
      <c r="H22" s="536">
        <v>1211</v>
      </c>
      <c r="I22" s="536">
        <v>766</v>
      </c>
      <c r="J22" s="537">
        <v>651</v>
      </c>
      <c r="K22" s="538">
        <v>6</v>
      </c>
      <c r="L22" s="349">
        <v>0.92165898617511521</v>
      </c>
    </row>
    <row r="23" spans="1:12" s="110" customFormat="1" ht="15" customHeight="1" x14ac:dyDescent="0.2">
      <c r="A23" s="352" t="s">
        <v>347</v>
      </c>
      <c r="B23" s="353" t="s">
        <v>193</v>
      </c>
      <c r="C23" s="354"/>
      <c r="D23" s="354"/>
      <c r="E23" s="355"/>
      <c r="F23" s="539">
        <v>33</v>
      </c>
      <c r="G23" s="539">
        <v>84</v>
      </c>
      <c r="H23" s="539">
        <v>800</v>
      </c>
      <c r="I23" s="539">
        <v>24</v>
      </c>
      <c r="J23" s="540">
        <v>46</v>
      </c>
      <c r="K23" s="541">
        <v>-13</v>
      </c>
      <c r="L23" s="356">
        <v>-28.260869565217391</v>
      </c>
    </row>
    <row r="24" spans="1:12" s="110" customFormat="1" ht="15" customHeight="1" x14ac:dyDescent="0.2">
      <c r="A24" s="623" t="s">
        <v>348</v>
      </c>
      <c r="B24" s="624"/>
      <c r="C24" s="624"/>
      <c r="D24" s="624"/>
      <c r="E24" s="625"/>
      <c r="F24" s="357"/>
      <c r="G24" s="357"/>
      <c r="H24" s="357"/>
      <c r="I24" s="357"/>
      <c r="J24" s="357"/>
      <c r="K24" s="358"/>
      <c r="L24" s="359"/>
    </row>
    <row r="25" spans="1:12" s="110" customFormat="1" ht="15" customHeight="1" x14ac:dyDescent="0.2">
      <c r="A25" s="360" t="s">
        <v>104</v>
      </c>
      <c r="B25" s="361"/>
      <c r="C25" s="362"/>
      <c r="D25" s="362"/>
      <c r="E25" s="363"/>
      <c r="F25" s="542">
        <v>32.9</v>
      </c>
      <c r="G25" s="542">
        <v>41.4</v>
      </c>
      <c r="H25" s="542">
        <v>44.3</v>
      </c>
      <c r="I25" s="542">
        <v>37.9</v>
      </c>
      <c r="J25" s="542">
        <v>34.4</v>
      </c>
      <c r="K25" s="543" t="s">
        <v>349</v>
      </c>
      <c r="L25" s="364">
        <v>-1.5</v>
      </c>
    </row>
    <row r="26" spans="1:12" s="110" customFormat="1" ht="15" customHeight="1" x14ac:dyDescent="0.2">
      <c r="A26" s="365" t="s">
        <v>105</v>
      </c>
      <c r="B26" s="366" t="s">
        <v>345</v>
      </c>
      <c r="C26" s="362"/>
      <c r="D26" s="362"/>
      <c r="E26" s="363"/>
      <c r="F26" s="542">
        <v>30</v>
      </c>
      <c r="G26" s="542">
        <v>42.3</v>
      </c>
      <c r="H26" s="542">
        <v>42.6</v>
      </c>
      <c r="I26" s="542">
        <v>35.299999999999997</v>
      </c>
      <c r="J26" s="544">
        <v>30.5</v>
      </c>
      <c r="K26" s="543" t="s">
        <v>349</v>
      </c>
      <c r="L26" s="364">
        <v>-0.5</v>
      </c>
    </row>
    <row r="27" spans="1:12" s="110" customFormat="1" ht="15" customHeight="1" x14ac:dyDescent="0.2">
      <c r="A27" s="365"/>
      <c r="B27" s="366" t="s">
        <v>346</v>
      </c>
      <c r="C27" s="362"/>
      <c r="D27" s="362"/>
      <c r="E27" s="363"/>
      <c r="F27" s="542">
        <v>37</v>
      </c>
      <c r="G27" s="542">
        <v>40.299999999999997</v>
      </c>
      <c r="H27" s="542">
        <v>46.5</v>
      </c>
      <c r="I27" s="542">
        <v>41.9</v>
      </c>
      <c r="J27" s="542">
        <v>39.299999999999997</v>
      </c>
      <c r="K27" s="543" t="s">
        <v>349</v>
      </c>
      <c r="L27" s="364">
        <v>-2.2999999999999972</v>
      </c>
    </row>
    <row r="28" spans="1:12" s="110" customFormat="1" ht="15" customHeight="1" x14ac:dyDescent="0.2">
      <c r="A28" s="365" t="s">
        <v>113</v>
      </c>
      <c r="B28" s="366" t="s">
        <v>108</v>
      </c>
      <c r="C28" s="362"/>
      <c r="D28" s="362"/>
      <c r="E28" s="363"/>
      <c r="F28" s="542">
        <v>44.1</v>
      </c>
      <c r="G28" s="542">
        <v>47.1</v>
      </c>
      <c r="H28" s="542">
        <v>56.1</v>
      </c>
      <c r="I28" s="542">
        <v>47.9</v>
      </c>
      <c r="J28" s="542">
        <v>41.5</v>
      </c>
      <c r="K28" s="543" t="s">
        <v>349</v>
      </c>
      <c r="L28" s="364">
        <v>2.6000000000000014</v>
      </c>
    </row>
    <row r="29" spans="1:12" s="110" customFormat="1" ht="11.25" x14ac:dyDescent="0.2">
      <c r="A29" s="365"/>
      <c r="B29" s="366" t="s">
        <v>109</v>
      </c>
      <c r="C29" s="362"/>
      <c r="D29" s="362"/>
      <c r="E29" s="363"/>
      <c r="F29" s="542">
        <v>31.2</v>
      </c>
      <c r="G29" s="542">
        <v>40.5</v>
      </c>
      <c r="H29" s="542">
        <v>41.9</v>
      </c>
      <c r="I29" s="542">
        <v>34.299999999999997</v>
      </c>
      <c r="J29" s="544">
        <v>33</v>
      </c>
      <c r="K29" s="543" t="s">
        <v>349</v>
      </c>
      <c r="L29" s="364">
        <v>-1.8000000000000007</v>
      </c>
    </row>
    <row r="30" spans="1:12" s="110" customFormat="1" ht="15" customHeight="1" x14ac:dyDescent="0.2">
      <c r="A30" s="365"/>
      <c r="B30" s="366" t="s">
        <v>110</v>
      </c>
      <c r="C30" s="362"/>
      <c r="D30" s="362"/>
      <c r="E30" s="363"/>
      <c r="F30" s="542">
        <v>25.3</v>
      </c>
      <c r="G30" s="542">
        <v>35.700000000000003</v>
      </c>
      <c r="H30" s="542">
        <v>33.700000000000003</v>
      </c>
      <c r="I30" s="542">
        <v>41.3</v>
      </c>
      <c r="J30" s="542">
        <v>33.1</v>
      </c>
      <c r="K30" s="543" t="s">
        <v>349</v>
      </c>
      <c r="L30" s="364">
        <v>-7.8000000000000007</v>
      </c>
    </row>
    <row r="31" spans="1:12" s="110" customFormat="1" ht="15" customHeight="1" x14ac:dyDescent="0.2">
      <c r="A31" s="365"/>
      <c r="B31" s="366" t="s">
        <v>111</v>
      </c>
      <c r="C31" s="362"/>
      <c r="D31" s="362"/>
      <c r="E31" s="363"/>
      <c r="F31" s="542">
        <v>40.5</v>
      </c>
      <c r="G31" s="542">
        <v>54.5</v>
      </c>
      <c r="H31" s="542">
        <v>45.9</v>
      </c>
      <c r="I31" s="542">
        <v>58.8</v>
      </c>
      <c r="J31" s="542">
        <v>30</v>
      </c>
      <c r="K31" s="543" t="s">
        <v>349</v>
      </c>
      <c r="L31" s="364">
        <v>10.5</v>
      </c>
    </row>
    <row r="32" spans="1:12" s="110" customFormat="1" ht="15" customHeight="1" x14ac:dyDescent="0.2">
      <c r="A32" s="367" t="s">
        <v>113</v>
      </c>
      <c r="B32" s="368" t="s">
        <v>181</v>
      </c>
      <c r="C32" s="362"/>
      <c r="D32" s="362"/>
      <c r="E32" s="363"/>
      <c r="F32" s="542">
        <v>32.4</v>
      </c>
      <c r="G32" s="542">
        <v>41.6</v>
      </c>
      <c r="H32" s="542">
        <v>43.2</v>
      </c>
      <c r="I32" s="542">
        <v>37.200000000000003</v>
      </c>
      <c r="J32" s="544">
        <v>31.6</v>
      </c>
      <c r="K32" s="543" t="s">
        <v>349</v>
      </c>
      <c r="L32" s="364">
        <v>0.79999999999999716</v>
      </c>
    </row>
    <row r="33" spans="1:12" s="110" customFormat="1" ht="15" customHeight="1" x14ac:dyDescent="0.2">
      <c r="A33" s="367"/>
      <c r="B33" s="368" t="s">
        <v>182</v>
      </c>
      <c r="C33" s="362"/>
      <c r="D33" s="362"/>
      <c r="E33" s="363"/>
      <c r="F33" s="542">
        <v>34.1</v>
      </c>
      <c r="G33" s="542">
        <v>41</v>
      </c>
      <c r="H33" s="542">
        <v>47.1</v>
      </c>
      <c r="I33" s="542">
        <v>39.5</v>
      </c>
      <c r="J33" s="542">
        <v>40.6</v>
      </c>
      <c r="K33" s="543" t="s">
        <v>349</v>
      </c>
      <c r="L33" s="364">
        <v>-6.5</v>
      </c>
    </row>
    <row r="34" spans="1:12" s="369" customFormat="1" ht="15" customHeight="1" x14ac:dyDescent="0.2">
      <c r="A34" s="367" t="s">
        <v>113</v>
      </c>
      <c r="B34" s="368" t="s">
        <v>116</v>
      </c>
      <c r="C34" s="362"/>
      <c r="D34" s="362"/>
      <c r="E34" s="363"/>
      <c r="F34" s="542">
        <v>28.9</v>
      </c>
      <c r="G34" s="542">
        <v>33.700000000000003</v>
      </c>
      <c r="H34" s="542">
        <v>36.6</v>
      </c>
      <c r="I34" s="542">
        <v>34.200000000000003</v>
      </c>
      <c r="J34" s="542">
        <v>32.5</v>
      </c>
      <c r="K34" s="543" t="s">
        <v>349</v>
      </c>
      <c r="L34" s="364">
        <v>-3.6000000000000014</v>
      </c>
    </row>
    <row r="35" spans="1:12" s="369" customFormat="1" ht="11.25" x14ac:dyDescent="0.2">
      <c r="A35" s="370"/>
      <c r="B35" s="371" t="s">
        <v>117</v>
      </c>
      <c r="C35" s="372"/>
      <c r="D35" s="372"/>
      <c r="E35" s="373"/>
      <c r="F35" s="545">
        <v>50.3</v>
      </c>
      <c r="G35" s="545">
        <v>62.1</v>
      </c>
      <c r="H35" s="545">
        <v>62.7</v>
      </c>
      <c r="I35" s="545">
        <v>48.8</v>
      </c>
      <c r="J35" s="546">
        <v>42.9</v>
      </c>
      <c r="K35" s="547" t="s">
        <v>349</v>
      </c>
      <c r="L35" s="374">
        <v>7.3999999999999986</v>
      </c>
    </row>
    <row r="36" spans="1:12" s="369" customFormat="1" ht="15.95" customHeight="1" x14ac:dyDescent="0.2">
      <c r="A36" s="375" t="s">
        <v>350</v>
      </c>
      <c r="B36" s="376"/>
      <c r="C36" s="377"/>
      <c r="D36" s="376"/>
      <c r="E36" s="378"/>
      <c r="F36" s="548">
        <v>3490</v>
      </c>
      <c r="G36" s="548">
        <v>2702</v>
      </c>
      <c r="H36" s="548">
        <v>3930</v>
      </c>
      <c r="I36" s="548">
        <v>3061</v>
      </c>
      <c r="J36" s="548">
        <v>3596</v>
      </c>
      <c r="K36" s="549">
        <v>-106</v>
      </c>
      <c r="L36" s="380">
        <v>-2.9477196885428252</v>
      </c>
    </row>
    <row r="37" spans="1:12" s="369" customFormat="1" ht="15.95" customHeight="1" x14ac:dyDescent="0.2">
      <c r="A37" s="381"/>
      <c r="B37" s="382" t="s">
        <v>113</v>
      </c>
      <c r="C37" s="382" t="s">
        <v>351</v>
      </c>
      <c r="D37" s="382"/>
      <c r="E37" s="383"/>
      <c r="F37" s="548">
        <v>1148</v>
      </c>
      <c r="G37" s="548">
        <v>1119</v>
      </c>
      <c r="H37" s="548">
        <v>1741</v>
      </c>
      <c r="I37" s="548">
        <v>1159</v>
      </c>
      <c r="J37" s="548">
        <v>1236</v>
      </c>
      <c r="K37" s="549">
        <v>-88</v>
      </c>
      <c r="L37" s="380">
        <v>-7.1197411003236244</v>
      </c>
    </row>
    <row r="38" spans="1:12" s="369" customFormat="1" ht="15.95" customHeight="1" x14ac:dyDescent="0.2">
      <c r="A38" s="381"/>
      <c r="B38" s="384" t="s">
        <v>105</v>
      </c>
      <c r="C38" s="384" t="s">
        <v>106</v>
      </c>
      <c r="D38" s="385"/>
      <c r="E38" s="383"/>
      <c r="F38" s="548">
        <v>2040</v>
      </c>
      <c r="G38" s="548">
        <v>1515</v>
      </c>
      <c r="H38" s="548">
        <v>2195</v>
      </c>
      <c r="I38" s="548">
        <v>1863</v>
      </c>
      <c r="J38" s="550">
        <v>2004</v>
      </c>
      <c r="K38" s="549">
        <v>36</v>
      </c>
      <c r="L38" s="380">
        <v>1.7964071856287425</v>
      </c>
    </row>
    <row r="39" spans="1:12" s="369" customFormat="1" ht="15.95" customHeight="1" x14ac:dyDescent="0.2">
      <c r="A39" s="381"/>
      <c r="B39" s="385"/>
      <c r="C39" s="382" t="s">
        <v>352</v>
      </c>
      <c r="D39" s="385"/>
      <c r="E39" s="383"/>
      <c r="F39" s="548">
        <v>611</v>
      </c>
      <c r="G39" s="548">
        <v>641</v>
      </c>
      <c r="H39" s="548">
        <v>935</v>
      </c>
      <c r="I39" s="548">
        <v>657</v>
      </c>
      <c r="J39" s="548">
        <v>611</v>
      </c>
      <c r="K39" s="549">
        <v>0</v>
      </c>
      <c r="L39" s="380">
        <v>0</v>
      </c>
    </row>
    <row r="40" spans="1:12" s="369" customFormat="1" ht="15.95" customHeight="1" x14ac:dyDescent="0.2">
      <c r="A40" s="381"/>
      <c r="B40" s="384"/>
      <c r="C40" s="384" t="s">
        <v>107</v>
      </c>
      <c r="D40" s="385"/>
      <c r="E40" s="383"/>
      <c r="F40" s="548">
        <v>1450</v>
      </c>
      <c r="G40" s="548">
        <v>1187</v>
      </c>
      <c r="H40" s="548">
        <v>1735</v>
      </c>
      <c r="I40" s="548">
        <v>1198</v>
      </c>
      <c r="J40" s="548">
        <v>1592</v>
      </c>
      <c r="K40" s="549">
        <v>-142</v>
      </c>
      <c r="L40" s="380">
        <v>-8.9195979899497484</v>
      </c>
    </row>
    <row r="41" spans="1:12" s="369" customFormat="1" ht="24" customHeight="1" x14ac:dyDescent="0.2">
      <c r="A41" s="381"/>
      <c r="B41" s="385"/>
      <c r="C41" s="382" t="s">
        <v>352</v>
      </c>
      <c r="D41" s="385"/>
      <c r="E41" s="383"/>
      <c r="F41" s="548">
        <v>537</v>
      </c>
      <c r="G41" s="548">
        <v>478</v>
      </c>
      <c r="H41" s="548">
        <v>806</v>
      </c>
      <c r="I41" s="548">
        <v>502</v>
      </c>
      <c r="J41" s="550">
        <v>625</v>
      </c>
      <c r="K41" s="549">
        <v>-88</v>
      </c>
      <c r="L41" s="380">
        <v>-14.08</v>
      </c>
    </row>
    <row r="42" spans="1:12" s="110" customFormat="1" ht="15" customHeight="1" x14ac:dyDescent="0.2">
      <c r="A42" s="381"/>
      <c r="B42" s="384" t="s">
        <v>113</v>
      </c>
      <c r="C42" s="384" t="s">
        <v>353</v>
      </c>
      <c r="D42" s="385"/>
      <c r="E42" s="383"/>
      <c r="F42" s="548">
        <v>630</v>
      </c>
      <c r="G42" s="548">
        <v>514</v>
      </c>
      <c r="H42" s="548">
        <v>902</v>
      </c>
      <c r="I42" s="548">
        <v>560</v>
      </c>
      <c r="J42" s="548">
        <v>573</v>
      </c>
      <c r="K42" s="549">
        <v>57</v>
      </c>
      <c r="L42" s="380">
        <v>9.9476439790575917</v>
      </c>
    </row>
    <row r="43" spans="1:12" s="110" customFormat="1" ht="15" customHeight="1" x14ac:dyDescent="0.2">
      <c r="A43" s="381"/>
      <c r="B43" s="385"/>
      <c r="C43" s="382" t="s">
        <v>352</v>
      </c>
      <c r="D43" s="385"/>
      <c r="E43" s="383"/>
      <c r="F43" s="548">
        <v>278</v>
      </c>
      <c r="G43" s="548">
        <v>242</v>
      </c>
      <c r="H43" s="548">
        <v>506</v>
      </c>
      <c r="I43" s="548">
        <v>268</v>
      </c>
      <c r="J43" s="548">
        <v>238</v>
      </c>
      <c r="K43" s="549">
        <v>40</v>
      </c>
      <c r="L43" s="380">
        <v>16.806722689075631</v>
      </c>
    </row>
    <row r="44" spans="1:12" s="110" customFormat="1" ht="15" customHeight="1" x14ac:dyDescent="0.2">
      <c r="A44" s="381"/>
      <c r="B44" s="384"/>
      <c r="C44" s="366" t="s">
        <v>109</v>
      </c>
      <c r="D44" s="385"/>
      <c r="E44" s="383"/>
      <c r="F44" s="548">
        <v>2392</v>
      </c>
      <c r="G44" s="548">
        <v>1917</v>
      </c>
      <c r="H44" s="548">
        <v>2570</v>
      </c>
      <c r="I44" s="548">
        <v>2099</v>
      </c>
      <c r="J44" s="550">
        <v>2507</v>
      </c>
      <c r="K44" s="549">
        <v>-115</v>
      </c>
      <c r="L44" s="380">
        <v>-4.5871559633027523</v>
      </c>
    </row>
    <row r="45" spans="1:12" s="110" customFormat="1" ht="15" customHeight="1" x14ac:dyDescent="0.2">
      <c r="A45" s="381"/>
      <c r="B45" s="385"/>
      <c r="C45" s="382" t="s">
        <v>352</v>
      </c>
      <c r="D45" s="385"/>
      <c r="E45" s="383"/>
      <c r="F45" s="548">
        <v>746</v>
      </c>
      <c r="G45" s="548">
        <v>776</v>
      </c>
      <c r="H45" s="548">
        <v>1076</v>
      </c>
      <c r="I45" s="548">
        <v>719</v>
      </c>
      <c r="J45" s="548">
        <v>828</v>
      </c>
      <c r="K45" s="549">
        <v>-82</v>
      </c>
      <c r="L45" s="380">
        <v>-9.9033816425120769</v>
      </c>
    </row>
    <row r="46" spans="1:12" s="110" customFormat="1" ht="15" customHeight="1" x14ac:dyDescent="0.2">
      <c r="A46" s="381"/>
      <c r="B46" s="384"/>
      <c r="C46" s="366" t="s">
        <v>110</v>
      </c>
      <c r="D46" s="385"/>
      <c r="E46" s="383"/>
      <c r="F46" s="548">
        <v>431</v>
      </c>
      <c r="G46" s="548">
        <v>249</v>
      </c>
      <c r="H46" s="548">
        <v>421</v>
      </c>
      <c r="I46" s="548">
        <v>368</v>
      </c>
      <c r="J46" s="548">
        <v>486</v>
      </c>
      <c r="K46" s="549">
        <v>-55</v>
      </c>
      <c r="L46" s="380">
        <v>-11.316872427983538</v>
      </c>
    </row>
    <row r="47" spans="1:12" s="110" customFormat="1" ht="15" customHeight="1" x14ac:dyDescent="0.2">
      <c r="A47" s="381"/>
      <c r="B47" s="385"/>
      <c r="C47" s="382" t="s">
        <v>352</v>
      </c>
      <c r="D47" s="385"/>
      <c r="E47" s="383"/>
      <c r="F47" s="548">
        <v>109</v>
      </c>
      <c r="G47" s="548">
        <v>89</v>
      </c>
      <c r="H47" s="548">
        <v>142</v>
      </c>
      <c r="I47" s="548">
        <v>152</v>
      </c>
      <c r="J47" s="550">
        <v>161</v>
      </c>
      <c r="K47" s="549">
        <v>-52</v>
      </c>
      <c r="L47" s="380">
        <v>-32.298136645962735</v>
      </c>
    </row>
    <row r="48" spans="1:12" s="110" customFormat="1" ht="15" customHeight="1" x14ac:dyDescent="0.2">
      <c r="A48" s="381"/>
      <c r="B48" s="385"/>
      <c r="C48" s="366" t="s">
        <v>111</v>
      </c>
      <c r="D48" s="386"/>
      <c r="E48" s="387"/>
      <c r="F48" s="548">
        <v>37</v>
      </c>
      <c r="G48" s="548">
        <v>22</v>
      </c>
      <c r="H48" s="548">
        <v>37</v>
      </c>
      <c r="I48" s="548">
        <v>34</v>
      </c>
      <c r="J48" s="548">
        <v>30</v>
      </c>
      <c r="K48" s="549">
        <v>7</v>
      </c>
      <c r="L48" s="380">
        <v>23.333333333333332</v>
      </c>
    </row>
    <row r="49" spans="1:12" s="110" customFormat="1" ht="15" customHeight="1" x14ac:dyDescent="0.2">
      <c r="A49" s="381"/>
      <c r="B49" s="385"/>
      <c r="C49" s="382" t="s">
        <v>352</v>
      </c>
      <c r="D49" s="385"/>
      <c r="E49" s="383"/>
      <c r="F49" s="548">
        <v>15</v>
      </c>
      <c r="G49" s="548">
        <v>12</v>
      </c>
      <c r="H49" s="548">
        <v>17</v>
      </c>
      <c r="I49" s="548">
        <v>20</v>
      </c>
      <c r="J49" s="548">
        <v>9</v>
      </c>
      <c r="K49" s="549">
        <v>6</v>
      </c>
      <c r="L49" s="380">
        <v>66.666666666666671</v>
      </c>
    </row>
    <row r="50" spans="1:12" s="110" customFormat="1" ht="15" customHeight="1" x14ac:dyDescent="0.2">
      <c r="A50" s="381"/>
      <c r="B50" s="384" t="s">
        <v>113</v>
      </c>
      <c r="C50" s="382" t="s">
        <v>181</v>
      </c>
      <c r="D50" s="385"/>
      <c r="E50" s="383"/>
      <c r="F50" s="548">
        <v>2452</v>
      </c>
      <c r="G50" s="548">
        <v>1854</v>
      </c>
      <c r="H50" s="548">
        <v>2839</v>
      </c>
      <c r="I50" s="548">
        <v>2198</v>
      </c>
      <c r="J50" s="550">
        <v>2506</v>
      </c>
      <c r="K50" s="549">
        <v>-54</v>
      </c>
      <c r="L50" s="380">
        <v>-2.1548284118116521</v>
      </c>
    </row>
    <row r="51" spans="1:12" s="110" customFormat="1" ht="15" customHeight="1" x14ac:dyDescent="0.2">
      <c r="A51" s="381"/>
      <c r="B51" s="385"/>
      <c r="C51" s="382" t="s">
        <v>352</v>
      </c>
      <c r="D51" s="385"/>
      <c r="E51" s="383"/>
      <c r="F51" s="548">
        <v>794</v>
      </c>
      <c r="G51" s="548">
        <v>771</v>
      </c>
      <c r="H51" s="548">
        <v>1227</v>
      </c>
      <c r="I51" s="548">
        <v>818</v>
      </c>
      <c r="J51" s="548">
        <v>793</v>
      </c>
      <c r="K51" s="549">
        <v>1</v>
      </c>
      <c r="L51" s="380">
        <v>0.12610340479192939</v>
      </c>
    </row>
    <row r="52" spans="1:12" s="110" customFormat="1" ht="15" customHeight="1" x14ac:dyDescent="0.2">
      <c r="A52" s="381"/>
      <c r="B52" s="384"/>
      <c r="C52" s="382" t="s">
        <v>182</v>
      </c>
      <c r="D52" s="385"/>
      <c r="E52" s="383"/>
      <c r="F52" s="548">
        <v>1038</v>
      </c>
      <c r="G52" s="548">
        <v>848</v>
      </c>
      <c r="H52" s="548">
        <v>1091</v>
      </c>
      <c r="I52" s="548">
        <v>863</v>
      </c>
      <c r="J52" s="548">
        <v>1090</v>
      </c>
      <c r="K52" s="549">
        <v>-52</v>
      </c>
      <c r="L52" s="380">
        <v>-4.7706422018348622</v>
      </c>
    </row>
    <row r="53" spans="1:12" s="269" customFormat="1" ht="11.25" customHeight="1" x14ac:dyDescent="0.2">
      <c r="A53" s="381"/>
      <c r="B53" s="385"/>
      <c r="C53" s="382" t="s">
        <v>352</v>
      </c>
      <c r="D53" s="385"/>
      <c r="E53" s="383"/>
      <c r="F53" s="548">
        <v>354</v>
      </c>
      <c r="G53" s="548">
        <v>348</v>
      </c>
      <c r="H53" s="548">
        <v>514</v>
      </c>
      <c r="I53" s="548">
        <v>341</v>
      </c>
      <c r="J53" s="550">
        <v>443</v>
      </c>
      <c r="K53" s="549">
        <v>-89</v>
      </c>
      <c r="L53" s="380">
        <v>-20.090293453724605</v>
      </c>
    </row>
    <row r="54" spans="1:12" s="151" customFormat="1" ht="12.75" customHeight="1" x14ac:dyDescent="0.2">
      <c r="A54" s="381"/>
      <c r="B54" s="384" t="s">
        <v>113</v>
      </c>
      <c r="C54" s="384" t="s">
        <v>116</v>
      </c>
      <c r="D54" s="385"/>
      <c r="E54" s="383"/>
      <c r="F54" s="548">
        <v>2838</v>
      </c>
      <c r="G54" s="548">
        <v>1964</v>
      </c>
      <c r="H54" s="548">
        <v>2770</v>
      </c>
      <c r="I54" s="548">
        <v>2300</v>
      </c>
      <c r="J54" s="548">
        <v>2951</v>
      </c>
      <c r="K54" s="549">
        <v>-113</v>
      </c>
      <c r="L54" s="380">
        <v>-3.8292104371399525</v>
      </c>
    </row>
    <row r="55" spans="1:12" ht="11.25" x14ac:dyDescent="0.2">
      <c r="A55" s="381"/>
      <c r="B55" s="385"/>
      <c r="C55" s="382" t="s">
        <v>352</v>
      </c>
      <c r="D55" s="385"/>
      <c r="E55" s="383"/>
      <c r="F55" s="548">
        <v>820</v>
      </c>
      <c r="G55" s="548">
        <v>661</v>
      </c>
      <c r="H55" s="548">
        <v>1014</v>
      </c>
      <c r="I55" s="548">
        <v>787</v>
      </c>
      <c r="J55" s="548">
        <v>959</v>
      </c>
      <c r="K55" s="549">
        <v>-139</v>
      </c>
      <c r="L55" s="380">
        <v>-14.494264859228362</v>
      </c>
    </row>
    <row r="56" spans="1:12" ht="14.25" customHeight="1" x14ac:dyDescent="0.2">
      <c r="A56" s="381"/>
      <c r="B56" s="385"/>
      <c r="C56" s="384" t="s">
        <v>117</v>
      </c>
      <c r="D56" s="385"/>
      <c r="E56" s="383"/>
      <c r="F56" s="548">
        <v>652</v>
      </c>
      <c r="G56" s="548">
        <v>738</v>
      </c>
      <c r="H56" s="548">
        <v>1157</v>
      </c>
      <c r="I56" s="548">
        <v>760</v>
      </c>
      <c r="J56" s="548">
        <v>645</v>
      </c>
      <c r="K56" s="549">
        <v>7</v>
      </c>
      <c r="L56" s="380">
        <v>1.0852713178294573</v>
      </c>
    </row>
    <row r="57" spans="1:12" ht="18.75" customHeight="1" x14ac:dyDescent="0.2">
      <c r="A57" s="388"/>
      <c r="B57" s="389"/>
      <c r="C57" s="390" t="s">
        <v>352</v>
      </c>
      <c r="D57" s="389"/>
      <c r="E57" s="391"/>
      <c r="F57" s="551">
        <v>328</v>
      </c>
      <c r="G57" s="552">
        <v>458</v>
      </c>
      <c r="H57" s="552">
        <v>725</v>
      </c>
      <c r="I57" s="552">
        <v>371</v>
      </c>
      <c r="J57" s="552">
        <v>277</v>
      </c>
      <c r="K57" s="553">
        <f t="shared" ref="K57" si="0">IF(OR(F57=".",J57=".")=TRUE,".",IF(OR(F57="*",J57="*")=TRUE,"*",IF(AND(F57="-",J57="-")=TRUE,"-",IF(AND(ISNUMBER(J57),ISNUMBER(F57))=TRUE,IF(F57-J57=0,0,F57-J57),IF(ISNUMBER(F57)=TRUE,F57,-J57)))))</f>
        <v>51</v>
      </c>
      <c r="L57" s="392">
        <f t="shared" ref="L57" si="1">IF(K57 =".",".",IF(K57 ="*","*",IF(K57="-","-",IF(K57=0,0,IF(OR(J57="-",J57=".",F57="-",F57=".")=TRUE,"X",IF(J57=0,"0,0",IF(ABS(K57*100/J57)&gt;250,".X",(K57*100/J57))))))))</f>
        <v>18.411552346570396</v>
      </c>
    </row>
    <row r="58" spans="1:12" ht="11.25" x14ac:dyDescent="0.2">
      <c r="A58" s="393"/>
      <c r="B58" s="385"/>
      <c r="C58" s="382"/>
      <c r="D58" s="385"/>
      <c r="E58" s="385"/>
      <c r="F58" s="394"/>
      <c r="G58" s="394"/>
      <c r="H58" s="394"/>
      <c r="I58" s="379"/>
      <c r="J58" s="394"/>
      <c r="K58" s="395"/>
      <c r="L58" s="269" t="s">
        <v>45</v>
      </c>
    </row>
    <row r="59" spans="1:12" ht="20.25" customHeight="1" x14ac:dyDescent="0.2">
      <c r="A59" s="626" t="s">
        <v>354</v>
      </c>
      <c r="B59" s="627"/>
      <c r="C59" s="627"/>
      <c r="D59" s="626"/>
      <c r="E59" s="627"/>
      <c r="F59" s="627"/>
      <c r="G59" s="627"/>
      <c r="H59" s="627"/>
      <c r="I59" s="627"/>
      <c r="J59" s="627"/>
      <c r="K59" s="627"/>
      <c r="L59" s="627"/>
    </row>
    <row r="60" spans="1:12" ht="11.25" customHeight="1" x14ac:dyDescent="0.2">
      <c r="A60" s="628" t="s">
        <v>355</v>
      </c>
      <c r="B60" s="629"/>
      <c r="C60" s="629"/>
      <c r="D60" s="629"/>
      <c r="E60" s="629"/>
      <c r="F60" s="629"/>
      <c r="G60" s="629"/>
      <c r="H60" s="629"/>
      <c r="I60" s="629"/>
      <c r="J60" s="629"/>
      <c r="K60" s="629"/>
      <c r="L60" s="629"/>
    </row>
    <row r="61" spans="1:12" ht="12.75" customHeight="1" x14ac:dyDescent="0.2">
      <c r="A61" s="630" t="s">
        <v>356</v>
      </c>
      <c r="B61" s="631"/>
      <c r="C61" s="631"/>
      <c r="D61" s="631"/>
      <c r="E61" s="631"/>
      <c r="F61" s="631"/>
      <c r="G61" s="631"/>
      <c r="H61" s="631"/>
      <c r="I61" s="631"/>
      <c r="J61" s="631"/>
      <c r="K61" s="631"/>
      <c r="L61" s="631"/>
    </row>
    <row r="62" spans="1:12" ht="15.95" customHeight="1" x14ac:dyDescent="0.2">
      <c r="A62" s="396"/>
      <c r="B62" s="396"/>
      <c r="C62" s="396"/>
      <c r="D62" s="396"/>
      <c r="E62" s="396"/>
      <c r="F62" s="396"/>
      <c r="G62" s="396"/>
      <c r="H62" s="396"/>
      <c r="I62" s="396"/>
      <c r="J62" s="397"/>
      <c r="K62" s="397"/>
      <c r="L62" s="398"/>
    </row>
    <row r="63" spans="1:12" ht="15.95" customHeight="1" x14ac:dyDescent="0.2">
      <c r="A63" s="398"/>
      <c r="B63" s="399"/>
      <c r="C63" s="398"/>
      <c r="D63" s="399"/>
      <c r="E63" s="399"/>
      <c r="F63" s="397"/>
      <c r="G63" s="397"/>
      <c r="H63" s="397"/>
      <c r="I63" s="397"/>
      <c r="J63" s="397"/>
      <c r="K63" s="397"/>
      <c r="L63" s="400"/>
    </row>
    <row r="64" spans="1:12" ht="15.95" customHeight="1" x14ac:dyDescent="0.2">
      <c r="A64" s="398"/>
      <c r="B64" s="399"/>
      <c r="C64" s="398"/>
      <c r="D64" s="399"/>
      <c r="E64" s="399"/>
      <c r="F64" s="397"/>
      <c r="G64" s="397"/>
      <c r="H64" s="397"/>
      <c r="I64" s="397"/>
      <c r="J64" s="397"/>
      <c r="K64" s="397"/>
      <c r="L64" s="400"/>
    </row>
    <row r="65" spans="12:12" ht="15.95" customHeight="1" x14ac:dyDescent="0.2">
      <c r="L65" s="401"/>
    </row>
  </sheetData>
  <mergeCells count="15">
    <mergeCell ref="A3:L3"/>
    <mergeCell ref="A5:D5"/>
    <mergeCell ref="A7:E10"/>
    <mergeCell ref="F7:L7"/>
    <mergeCell ref="F8:F9"/>
    <mergeCell ref="G8:G9"/>
    <mergeCell ref="H8:H9"/>
    <mergeCell ref="I8:I9"/>
    <mergeCell ref="J8:J9"/>
    <mergeCell ref="K8:L8"/>
    <mergeCell ref="A11:E11"/>
    <mergeCell ref="A24:E24"/>
    <mergeCell ref="A59:L59"/>
    <mergeCell ref="A60:L60"/>
    <mergeCell ref="A61:L61"/>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47" t="s">
        <v>358</v>
      </c>
      <c r="E7" s="648"/>
      <c r="F7" s="648"/>
      <c r="G7" s="648"/>
      <c r="H7" s="649"/>
      <c r="I7" s="650" t="s">
        <v>359</v>
      </c>
      <c r="J7" s="651"/>
      <c r="K7" s="96"/>
      <c r="L7" s="96"/>
      <c r="M7" s="96"/>
      <c r="N7" s="96"/>
      <c r="O7" s="96"/>
    </row>
    <row r="8" spans="1:15" ht="21.75" customHeight="1" x14ac:dyDescent="0.2">
      <c r="A8" s="616"/>
      <c r="B8" s="617"/>
      <c r="C8" s="583"/>
      <c r="D8" s="566" t="s">
        <v>335</v>
      </c>
      <c r="E8" s="566" t="s">
        <v>337</v>
      </c>
      <c r="F8" s="566" t="s">
        <v>338</v>
      </c>
      <c r="G8" s="566" t="s">
        <v>339</v>
      </c>
      <c r="H8" s="566" t="s">
        <v>340</v>
      </c>
      <c r="I8" s="652"/>
      <c r="J8" s="653"/>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3558</v>
      </c>
      <c r="E11" s="114">
        <v>2835</v>
      </c>
      <c r="F11" s="114">
        <v>4869</v>
      </c>
      <c r="G11" s="114">
        <v>3100</v>
      </c>
      <c r="H11" s="140">
        <v>3704</v>
      </c>
      <c r="I11" s="115">
        <v>-146</v>
      </c>
      <c r="J11" s="116">
        <v>-3.9416846652267821</v>
      </c>
    </row>
    <row r="12" spans="1:15" s="110" customFormat="1" ht="24.95" customHeight="1" x14ac:dyDescent="0.2">
      <c r="A12" s="193" t="s">
        <v>132</v>
      </c>
      <c r="B12" s="194" t="s">
        <v>133</v>
      </c>
      <c r="C12" s="113">
        <v>3.6537380550871275</v>
      </c>
      <c r="D12" s="115">
        <v>130</v>
      </c>
      <c r="E12" s="114">
        <v>60</v>
      </c>
      <c r="F12" s="114">
        <v>144</v>
      </c>
      <c r="G12" s="114">
        <v>83</v>
      </c>
      <c r="H12" s="140">
        <v>86</v>
      </c>
      <c r="I12" s="115">
        <v>44</v>
      </c>
      <c r="J12" s="116">
        <v>51.162790697674417</v>
      </c>
    </row>
    <row r="13" spans="1:15" s="110" customFormat="1" ht="24.95" customHeight="1" x14ac:dyDescent="0.2">
      <c r="A13" s="193" t="s">
        <v>134</v>
      </c>
      <c r="B13" s="199" t="s">
        <v>214</v>
      </c>
      <c r="C13" s="113">
        <v>1.3771781899943789</v>
      </c>
      <c r="D13" s="115">
        <v>49</v>
      </c>
      <c r="E13" s="114">
        <v>24</v>
      </c>
      <c r="F13" s="114">
        <v>70</v>
      </c>
      <c r="G13" s="114">
        <v>44</v>
      </c>
      <c r="H13" s="140">
        <v>83</v>
      </c>
      <c r="I13" s="115">
        <v>-34</v>
      </c>
      <c r="J13" s="116">
        <v>-40.963855421686745</v>
      </c>
    </row>
    <row r="14" spans="1:15" s="287" customFormat="1" ht="24.95" customHeight="1" x14ac:dyDescent="0.2">
      <c r="A14" s="193" t="s">
        <v>215</v>
      </c>
      <c r="B14" s="199" t="s">
        <v>137</v>
      </c>
      <c r="C14" s="113">
        <v>15.682967959527824</v>
      </c>
      <c r="D14" s="115">
        <v>558</v>
      </c>
      <c r="E14" s="114">
        <v>484</v>
      </c>
      <c r="F14" s="114">
        <v>907</v>
      </c>
      <c r="G14" s="114">
        <v>498</v>
      </c>
      <c r="H14" s="140">
        <v>648</v>
      </c>
      <c r="I14" s="115">
        <v>-90</v>
      </c>
      <c r="J14" s="116">
        <v>-13.888888888888889</v>
      </c>
      <c r="K14" s="110"/>
      <c r="L14" s="110"/>
      <c r="M14" s="110"/>
      <c r="N14" s="110"/>
      <c r="O14" s="110"/>
    </row>
    <row r="15" spans="1:15" s="110" customFormat="1" ht="24.95" customHeight="1" x14ac:dyDescent="0.2">
      <c r="A15" s="193" t="s">
        <v>216</v>
      </c>
      <c r="B15" s="199" t="s">
        <v>217</v>
      </c>
      <c r="C15" s="113">
        <v>4.7217537942664416</v>
      </c>
      <c r="D15" s="115">
        <v>168</v>
      </c>
      <c r="E15" s="114">
        <v>210</v>
      </c>
      <c r="F15" s="114">
        <v>332</v>
      </c>
      <c r="G15" s="114">
        <v>156</v>
      </c>
      <c r="H15" s="140">
        <v>136</v>
      </c>
      <c r="I15" s="115">
        <v>32</v>
      </c>
      <c r="J15" s="116">
        <v>23.529411764705884</v>
      </c>
    </row>
    <row r="16" spans="1:15" s="287" customFormat="1" ht="24.95" customHeight="1" x14ac:dyDescent="0.2">
      <c r="A16" s="193" t="s">
        <v>218</v>
      </c>
      <c r="B16" s="199" t="s">
        <v>141</v>
      </c>
      <c r="C16" s="113">
        <v>6.9983136593591908</v>
      </c>
      <c r="D16" s="115">
        <v>249</v>
      </c>
      <c r="E16" s="114">
        <v>189</v>
      </c>
      <c r="F16" s="114">
        <v>372</v>
      </c>
      <c r="G16" s="114">
        <v>226</v>
      </c>
      <c r="H16" s="140">
        <v>340</v>
      </c>
      <c r="I16" s="115">
        <v>-91</v>
      </c>
      <c r="J16" s="116">
        <v>-26.764705882352942</v>
      </c>
      <c r="K16" s="110"/>
      <c r="L16" s="110"/>
      <c r="M16" s="110"/>
      <c r="N16" s="110"/>
      <c r="O16" s="110"/>
    </row>
    <row r="17" spans="1:15" s="110" customFormat="1" ht="24.95" customHeight="1" x14ac:dyDescent="0.2">
      <c r="A17" s="193" t="s">
        <v>142</v>
      </c>
      <c r="B17" s="199" t="s">
        <v>220</v>
      </c>
      <c r="C17" s="113">
        <v>3.9629005059021924</v>
      </c>
      <c r="D17" s="115">
        <v>141</v>
      </c>
      <c r="E17" s="114">
        <v>85</v>
      </c>
      <c r="F17" s="114">
        <v>203</v>
      </c>
      <c r="G17" s="114">
        <v>116</v>
      </c>
      <c r="H17" s="140">
        <v>172</v>
      </c>
      <c r="I17" s="115">
        <v>-31</v>
      </c>
      <c r="J17" s="116">
        <v>-18.023255813953487</v>
      </c>
    </row>
    <row r="18" spans="1:15" s="287" customFormat="1" ht="24.95" customHeight="1" x14ac:dyDescent="0.2">
      <c r="A18" s="201" t="s">
        <v>144</v>
      </c>
      <c r="B18" s="202" t="s">
        <v>145</v>
      </c>
      <c r="C18" s="113">
        <v>5.5087127599775156</v>
      </c>
      <c r="D18" s="115">
        <v>196</v>
      </c>
      <c r="E18" s="114">
        <v>108</v>
      </c>
      <c r="F18" s="114">
        <v>277</v>
      </c>
      <c r="G18" s="114">
        <v>239</v>
      </c>
      <c r="H18" s="140">
        <v>235</v>
      </c>
      <c r="I18" s="115">
        <v>-39</v>
      </c>
      <c r="J18" s="116">
        <v>-16.595744680851062</v>
      </c>
      <c r="K18" s="110"/>
      <c r="L18" s="110"/>
      <c r="M18" s="110"/>
      <c r="N18" s="110"/>
      <c r="O18" s="110"/>
    </row>
    <row r="19" spans="1:15" s="110" customFormat="1" ht="24.95" customHeight="1" x14ac:dyDescent="0.2">
      <c r="A19" s="193" t="s">
        <v>146</v>
      </c>
      <c r="B19" s="199" t="s">
        <v>147</v>
      </c>
      <c r="C19" s="113">
        <v>12.759977515458123</v>
      </c>
      <c r="D19" s="115">
        <v>454</v>
      </c>
      <c r="E19" s="114">
        <v>321</v>
      </c>
      <c r="F19" s="114">
        <v>539</v>
      </c>
      <c r="G19" s="114">
        <v>347</v>
      </c>
      <c r="H19" s="140">
        <v>379</v>
      </c>
      <c r="I19" s="115">
        <v>75</v>
      </c>
      <c r="J19" s="116">
        <v>19.788918205804748</v>
      </c>
    </row>
    <row r="20" spans="1:15" s="287" customFormat="1" ht="24.95" customHeight="1" x14ac:dyDescent="0.2">
      <c r="A20" s="193" t="s">
        <v>148</v>
      </c>
      <c r="B20" s="199" t="s">
        <v>149</v>
      </c>
      <c r="C20" s="113">
        <v>9.7807757166947731</v>
      </c>
      <c r="D20" s="115">
        <v>348</v>
      </c>
      <c r="E20" s="114">
        <v>286</v>
      </c>
      <c r="F20" s="114">
        <v>587</v>
      </c>
      <c r="G20" s="114">
        <v>208</v>
      </c>
      <c r="H20" s="140">
        <v>233</v>
      </c>
      <c r="I20" s="115">
        <v>115</v>
      </c>
      <c r="J20" s="116">
        <v>49.356223175965667</v>
      </c>
      <c r="K20" s="110"/>
      <c r="L20" s="110"/>
      <c r="M20" s="110"/>
      <c r="N20" s="110"/>
      <c r="O20" s="110"/>
    </row>
    <row r="21" spans="1:15" s="110" customFormat="1" ht="24.95" customHeight="1" x14ac:dyDescent="0.2">
      <c r="A21" s="201" t="s">
        <v>150</v>
      </c>
      <c r="B21" s="202" t="s">
        <v>151</v>
      </c>
      <c r="C21" s="113">
        <v>4.9184935356942105</v>
      </c>
      <c r="D21" s="115">
        <v>175</v>
      </c>
      <c r="E21" s="114">
        <v>212</v>
      </c>
      <c r="F21" s="114">
        <v>281</v>
      </c>
      <c r="G21" s="114">
        <v>223</v>
      </c>
      <c r="H21" s="140">
        <v>246</v>
      </c>
      <c r="I21" s="115">
        <v>-71</v>
      </c>
      <c r="J21" s="116">
        <v>-28.86178861788618</v>
      </c>
    </row>
    <row r="22" spans="1:15" s="110" customFormat="1" ht="24.95" customHeight="1" x14ac:dyDescent="0.2">
      <c r="A22" s="201" t="s">
        <v>152</v>
      </c>
      <c r="B22" s="199" t="s">
        <v>153</v>
      </c>
      <c r="C22" s="113">
        <v>0.7869589657110736</v>
      </c>
      <c r="D22" s="115">
        <v>28</v>
      </c>
      <c r="E22" s="114">
        <v>32</v>
      </c>
      <c r="F22" s="114">
        <v>14</v>
      </c>
      <c r="G22" s="114">
        <v>18</v>
      </c>
      <c r="H22" s="140">
        <v>22</v>
      </c>
      <c r="I22" s="115">
        <v>6</v>
      </c>
      <c r="J22" s="116">
        <v>27.272727272727273</v>
      </c>
    </row>
    <row r="23" spans="1:15" s="110" customFormat="1" ht="24.95" customHeight="1" x14ac:dyDescent="0.2">
      <c r="A23" s="193" t="s">
        <v>154</v>
      </c>
      <c r="B23" s="199" t="s">
        <v>155</v>
      </c>
      <c r="C23" s="113">
        <v>0.28105677346824059</v>
      </c>
      <c r="D23" s="115">
        <v>10</v>
      </c>
      <c r="E23" s="114">
        <v>10</v>
      </c>
      <c r="F23" s="114">
        <v>29</v>
      </c>
      <c r="G23" s="114">
        <v>15</v>
      </c>
      <c r="H23" s="140">
        <v>12</v>
      </c>
      <c r="I23" s="115">
        <v>-2</v>
      </c>
      <c r="J23" s="116">
        <v>-16.666666666666668</v>
      </c>
    </row>
    <row r="24" spans="1:15" s="110" customFormat="1" ht="24.95" customHeight="1" x14ac:dyDescent="0.2">
      <c r="A24" s="193" t="s">
        <v>156</v>
      </c>
      <c r="B24" s="199" t="s">
        <v>221</v>
      </c>
      <c r="C24" s="113">
        <v>3.1759415401911184</v>
      </c>
      <c r="D24" s="115">
        <v>113</v>
      </c>
      <c r="E24" s="114">
        <v>89</v>
      </c>
      <c r="F24" s="114">
        <v>99</v>
      </c>
      <c r="G24" s="114">
        <v>82</v>
      </c>
      <c r="H24" s="140">
        <v>76</v>
      </c>
      <c r="I24" s="115">
        <v>37</v>
      </c>
      <c r="J24" s="116">
        <v>48.684210526315788</v>
      </c>
    </row>
    <row r="25" spans="1:15" s="110" customFormat="1" ht="24.95" customHeight="1" x14ac:dyDescent="0.2">
      <c r="A25" s="193" t="s">
        <v>222</v>
      </c>
      <c r="B25" s="204" t="s">
        <v>159</v>
      </c>
      <c r="C25" s="113">
        <v>3.934794828555368</v>
      </c>
      <c r="D25" s="115">
        <v>140</v>
      </c>
      <c r="E25" s="114">
        <v>103</v>
      </c>
      <c r="F25" s="114">
        <v>165</v>
      </c>
      <c r="G25" s="114">
        <v>129</v>
      </c>
      <c r="H25" s="140">
        <v>159</v>
      </c>
      <c r="I25" s="115">
        <v>-19</v>
      </c>
      <c r="J25" s="116">
        <v>-11.949685534591195</v>
      </c>
    </row>
    <row r="26" spans="1:15" s="110" customFormat="1" ht="24.95" customHeight="1" x14ac:dyDescent="0.2">
      <c r="A26" s="201">
        <v>782.78300000000002</v>
      </c>
      <c r="B26" s="203" t="s">
        <v>160</v>
      </c>
      <c r="C26" s="113">
        <v>17.481731309724566</v>
      </c>
      <c r="D26" s="115">
        <v>622</v>
      </c>
      <c r="E26" s="114">
        <v>529</v>
      </c>
      <c r="F26" s="114">
        <v>781</v>
      </c>
      <c r="G26" s="114">
        <v>650</v>
      </c>
      <c r="H26" s="140">
        <v>543</v>
      </c>
      <c r="I26" s="115">
        <v>79</v>
      </c>
      <c r="J26" s="116">
        <v>14.548802946593002</v>
      </c>
    </row>
    <row r="27" spans="1:15" s="110" customFormat="1" ht="24.95" customHeight="1" x14ac:dyDescent="0.2">
      <c r="A27" s="193" t="s">
        <v>161</v>
      </c>
      <c r="B27" s="199" t="s">
        <v>162</v>
      </c>
      <c r="C27" s="113">
        <v>6.3237774030354128</v>
      </c>
      <c r="D27" s="115">
        <v>225</v>
      </c>
      <c r="E27" s="114">
        <v>59</v>
      </c>
      <c r="F27" s="114">
        <v>93</v>
      </c>
      <c r="G27" s="114">
        <v>81</v>
      </c>
      <c r="H27" s="140">
        <v>333</v>
      </c>
      <c r="I27" s="115">
        <v>-108</v>
      </c>
      <c r="J27" s="116">
        <v>-32.432432432432435</v>
      </c>
    </row>
    <row r="28" spans="1:15" s="110" customFormat="1" ht="24.95" customHeight="1" x14ac:dyDescent="0.2">
      <c r="A28" s="193" t="s">
        <v>163</v>
      </c>
      <c r="B28" s="199" t="s">
        <v>164</v>
      </c>
      <c r="C28" s="113">
        <v>2.3608768971332208</v>
      </c>
      <c r="D28" s="115">
        <v>84</v>
      </c>
      <c r="E28" s="114">
        <v>48</v>
      </c>
      <c r="F28" s="114">
        <v>128</v>
      </c>
      <c r="G28" s="114">
        <v>70</v>
      </c>
      <c r="H28" s="140">
        <v>93</v>
      </c>
      <c r="I28" s="115">
        <v>-9</v>
      </c>
      <c r="J28" s="116">
        <v>-9.67741935483871</v>
      </c>
    </row>
    <row r="29" spans="1:15" s="110" customFormat="1" ht="24.95" customHeight="1" x14ac:dyDescent="0.2">
      <c r="A29" s="193">
        <v>86</v>
      </c>
      <c r="B29" s="199" t="s">
        <v>165</v>
      </c>
      <c r="C29" s="113">
        <v>3.6818437324339515</v>
      </c>
      <c r="D29" s="115">
        <v>131</v>
      </c>
      <c r="E29" s="114">
        <v>111</v>
      </c>
      <c r="F29" s="114">
        <v>176</v>
      </c>
      <c r="G29" s="114">
        <v>111</v>
      </c>
      <c r="H29" s="140">
        <v>118</v>
      </c>
      <c r="I29" s="115">
        <v>13</v>
      </c>
      <c r="J29" s="116">
        <v>11.016949152542374</v>
      </c>
    </row>
    <row r="30" spans="1:15" s="110" customFormat="1" ht="24.95" customHeight="1" x14ac:dyDescent="0.2">
      <c r="A30" s="193">
        <v>87.88</v>
      </c>
      <c r="B30" s="204" t="s">
        <v>166</v>
      </c>
      <c r="C30" s="113">
        <v>6.0708263069139967</v>
      </c>
      <c r="D30" s="115">
        <v>216</v>
      </c>
      <c r="E30" s="114">
        <v>272</v>
      </c>
      <c r="F30" s="114">
        <v>479</v>
      </c>
      <c r="G30" s="114">
        <v>215</v>
      </c>
      <c r="H30" s="140">
        <v>316</v>
      </c>
      <c r="I30" s="115">
        <v>-100</v>
      </c>
      <c r="J30" s="116">
        <v>-31.645569620253166</v>
      </c>
    </row>
    <row r="31" spans="1:15" s="110" customFormat="1" ht="24.95" customHeight="1" x14ac:dyDescent="0.2">
      <c r="A31" s="193" t="s">
        <v>167</v>
      </c>
      <c r="B31" s="199" t="s">
        <v>168</v>
      </c>
      <c r="C31" s="113">
        <v>2.2203485103991007</v>
      </c>
      <c r="D31" s="115">
        <v>79</v>
      </c>
      <c r="E31" s="114">
        <v>87</v>
      </c>
      <c r="F31" s="114">
        <v>100</v>
      </c>
      <c r="G31" s="114">
        <v>87</v>
      </c>
      <c r="H31" s="140">
        <v>122</v>
      </c>
      <c r="I31" s="115">
        <v>-43</v>
      </c>
      <c r="J31" s="116">
        <v>-35.245901639344261</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3.6537380550871275</v>
      </c>
      <c r="D34" s="115">
        <v>130</v>
      </c>
      <c r="E34" s="114">
        <v>60</v>
      </c>
      <c r="F34" s="114">
        <v>144</v>
      </c>
      <c r="G34" s="114">
        <v>83</v>
      </c>
      <c r="H34" s="140">
        <v>86</v>
      </c>
      <c r="I34" s="115">
        <v>44</v>
      </c>
      <c r="J34" s="116">
        <v>51.162790697674417</v>
      </c>
    </row>
    <row r="35" spans="1:10" s="110" customFormat="1" ht="24.95" customHeight="1" x14ac:dyDescent="0.2">
      <c r="A35" s="292" t="s">
        <v>171</v>
      </c>
      <c r="B35" s="293" t="s">
        <v>172</v>
      </c>
      <c r="C35" s="113">
        <v>22.568858909499721</v>
      </c>
      <c r="D35" s="115">
        <v>803</v>
      </c>
      <c r="E35" s="114">
        <v>616</v>
      </c>
      <c r="F35" s="114">
        <v>1254</v>
      </c>
      <c r="G35" s="114">
        <v>781</v>
      </c>
      <c r="H35" s="140">
        <v>966</v>
      </c>
      <c r="I35" s="115">
        <v>-163</v>
      </c>
      <c r="J35" s="116">
        <v>-16.873706004140786</v>
      </c>
    </row>
    <row r="36" spans="1:10" s="110" customFormat="1" ht="24.95" customHeight="1" x14ac:dyDescent="0.2">
      <c r="A36" s="294" t="s">
        <v>173</v>
      </c>
      <c r="B36" s="295" t="s">
        <v>174</v>
      </c>
      <c r="C36" s="125">
        <v>73.777403035413158</v>
      </c>
      <c r="D36" s="143">
        <v>2625</v>
      </c>
      <c r="E36" s="144">
        <v>2159</v>
      </c>
      <c r="F36" s="144">
        <v>3471</v>
      </c>
      <c r="G36" s="144">
        <v>2236</v>
      </c>
      <c r="H36" s="145">
        <v>2652</v>
      </c>
      <c r="I36" s="143">
        <v>-27</v>
      </c>
      <c r="J36" s="146">
        <v>-1.0180995475113122</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44" t="s">
        <v>360</v>
      </c>
      <c r="B39" s="645"/>
      <c r="C39" s="645"/>
      <c r="D39" s="645"/>
      <c r="E39" s="645"/>
      <c r="F39" s="645"/>
      <c r="G39" s="645"/>
      <c r="H39" s="645"/>
      <c r="I39" s="645"/>
      <c r="J39" s="645"/>
    </row>
    <row r="40" spans="1:10" ht="31.5" customHeight="1" x14ac:dyDescent="0.2">
      <c r="A40" s="646" t="s">
        <v>361</v>
      </c>
      <c r="B40" s="646"/>
      <c r="C40" s="646"/>
      <c r="D40" s="646"/>
      <c r="E40" s="646"/>
      <c r="F40" s="646"/>
      <c r="G40" s="646"/>
      <c r="H40" s="646"/>
      <c r="I40" s="646"/>
      <c r="J40" s="646"/>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335</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332</v>
      </c>
      <c r="B7" s="577"/>
      <c r="C7" s="577"/>
      <c r="D7" s="582" t="s">
        <v>94</v>
      </c>
      <c r="E7" s="656" t="s">
        <v>363</v>
      </c>
      <c r="F7" s="586"/>
      <c r="G7" s="586"/>
      <c r="H7" s="586"/>
      <c r="I7" s="587"/>
      <c r="J7" s="650" t="s">
        <v>359</v>
      </c>
      <c r="K7" s="651"/>
      <c r="L7" s="96"/>
      <c r="M7" s="96"/>
      <c r="N7" s="96"/>
      <c r="O7" s="96"/>
    </row>
    <row r="8" spans="1:15" ht="21.75" customHeight="1" x14ac:dyDescent="0.2">
      <c r="A8" s="578"/>
      <c r="B8" s="579"/>
      <c r="C8" s="579"/>
      <c r="D8" s="583"/>
      <c r="E8" s="566" t="s">
        <v>335</v>
      </c>
      <c r="F8" s="566" t="s">
        <v>337</v>
      </c>
      <c r="G8" s="566" t="s">
        <v>338</v>
      </c>
      <c r="H8" s="566" t="s">
        <v>339</v>
      </c>
      <c r="I8" s="566" t="s">
        <v>340</v>
      </c>
      <c r="J8" s="652"/>
      <c r="K8" s="653"/>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3558</v>
      </c>
      <c r="F11" s="264">
        <v>2835</v>
      </c>
      <c r="G11" s="264">
        <v>4869</v>
      </c>
      <c r="H11" s="264">
        <v>3100</v>
      </c>
      <c r="I11" s="265">
        <v>3704</v>
      </c>
      <c r="J11" s="263">
        <v>-146</v>
      </c>
      <c r="K11" s="266">
        <v>-3.9416846652267821</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31.871838111298484</v>
      </c>
      <c r="E13" s="115">
        <v>1134</v>
      </c>
      <c r="F13" s="114">
        <v>982</v>
      </c>
      <c r="G13" s="114">
        <v>1643</v>
      </c>
      <c r="H13" s="114">
        <v>1140</v>
      </c>
      <c r="I13" s="140">
        <v>1069</v>
      </c>
      <c r="J13" s="115">
        <v>65</v>
      </c>
      <c r="K13" s="116">
        <v>6.0804490177736206</v>
      </c>
    </row>
    <row r="14" spans="1:15" ht="15.95" customHeight="1" x14ac:dyDescent="0.2">
      <c r="A14" s="306" t="s">
        <v>230</v>
      </c>
      <c r="B14" s="307"/>
      <c r="C14" s="308"/>
      <c r="D14" s="113">
        <v>55.845980888139401</v>
      </c>
      <c r="E14" s="115">
        <v>1987</v>
      </c>
      <c r="F14" s="114">
        <v>1464</v>
      </c>
      <c r="G14" s="114">
        <v>2692</v>
      </c>
      <c r="H14" s="114">
        <v>1652</v>
      </c>
      <c r="I14" s="140">
        <v>2143</v>
      </c>
      <c r="J14" s="115">
        <v>-156</v>
      </c>
      <c r="K14" s="116">
        <v>-7.2795146990200656</v>
      </c>
    </row>
    <row r="15" spans="1:15" ht="15.95" customHeight="1" x14ac:dyDescent="0.2">
      <c r="A15" s="306" t="s">
        <v>231</v>
      </c>
      <c r="B15" s="307"/>
      <c r="C15" s="308"/>
      <c r="D15" s="113">
        <v>6.6048341765036538</v>
      </c>
      <c r="E15" s="115">
        <v>235</v>
      </c>
      <c r="F15" s="114">
        <v>189</v>
      </c>
      <c r="G15" s="114">
        <v>235</v>
      </c>
      <c r="H15" s="114">
        <v>161</v>
      </c>
      <c r="I15" s="140">
        <v>244</v>
      </c>
      <c r="J15" s="115">
        <v>-9</v>
      </c>
      <c r="K15" s="116">
        <v>-3.6885245901639343</v>
      </c>
    </row>
    <row r="16" spans="1:15" ht="15.95" customHeight="1" x14ac:dyDescent="0.2">
      <c r="A16" s="306" t="s">
        <v>232</v>
      </c>
      <c r="B16" s="307"/>
      <c r="C16" s="308"/>
      <c r="D16" s="113">
        <v>5.6773468240584597</v>
      </c>
      <c r="E16" s="115">
        <v>202</v>
      </c>
      <c r="F16" s="114">
        <v>193</v>
      </c>
      <c r="G16" s="114">
        <v>240</v>
      </c>
      <c r="H16" s="114">
        <v>145</v>
      </c>
      <c r="I16" s="140">
        <v>245</v>
      </c>
      <c r="J16" s="115">
        <v>-43</v>
      </c>
      <c r="K16" s="116">
        <v>-17.551020408163264</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3.1478358628442944</v>
      </c>
      <c r="E18" s="115">
        <v>112</v>
      </c>
      <c r="F18" s="114">
        <v>58</v>
      </c>
      <c r="G18" s="114">
        <v>144</v>
      </c>
      <c r="H18" s="114">
        <v>76</v>
      </c>
      <c r="I18" s="140">
        <v>60</v>
      </c>
      <c r="J18" s="115">
        <v>52</v>
      </c>
      <c r="K18" s="116">
        <v>86.666666666666671</v>
      </c>
    </row>
    <row r="19" spans="1:11" ht="14.1" customHeight="1" x14ac:dyDescent="0.2">
      <c r="A19" s="306" t="s">
        <v>235</v>
      </c>
      <c r="B19" s="307" t="s">
        <v>236</v>
      </c>
      <c r="C19" s="308"/>
      <c r="D19" s="113">
        <v>1.3771781899943789</v>
      </c>
      <c r="E19" s="115">
        <v>49</v>
      </c>
      <c r="F19" s="114">
        <v>40</v>
      </c>
      <c r="G19" s="114">
        <v>116</v>
      </c>
      <c r="H19" s="114">
        <v>61</v>
      </c>
      <c r="I19" s="140">
        <v>42</v>
      </c>
      <c r="J19" s="115">
        <v>7</v>
      </c>
      <c r="K19" s="116">
        <v>16.666666666666668</v>
      </c>
    </row>
    <row r="20" spans="1:11" ht="14.1" customHeight="1" x14ac:dyDescent="0.2">
      <c r="A20" s="306">
        <v>12</v>
      </c>
      <c r="B20" s="307" t="s">
        <v>237</v>
      </c>
      <c r="C20" s="308"/>
      <c r="D20" s="113">
        <v>0.95559302979201799</v>
      </c>
      <c r="E20" s="115">
        <v>34</v>
      </c>
      <c r="F20" s="114">
        <v>15</v>
      </c>
      <c r="G20" s="114">
        <v>22</v>
      </c>
      <c r="H20" s="114">
        <v>29</v>
      </c>
      <c r="I20" s="140">
        <v>59</v>
      </c>
      <c r="J20" s="115">
        <v>-25</v>
      </c>
      <c r="K20" s="116">
        <v>-42.372881355932201</v>
      </c>
    </row>
    <row r="21" spans="1:11" ht="14.1" customHeight="1" x14ac:dyDescent="0.2">
      <c r="A21" s="306">
        <v>21</v>
      </c>
      <c r="B21" s="307" t="s">
        <v>238</v>
      </c>
      <c r="C21" s="308"/>
      <c r="D21" s="113">
        <v>0.16863406408094436</v>
      </c>
      <c r="E21" s="115">
        <v>6</v>
      </c>
      <c r="F21" s="114">
        <v>4</v>
      </c>
      <c r="G21" s="114">
        <v>22</v>
      </c>
      <c r="H21" s="114">
        <v>23</v>
      </c>
      <c r="I21" s="140">
        <v>18</v>
      </c>
      <c r="J21" s="115">
        <v>-12</v>
      </c>
      <c r="K21" s="116">
        <v>-66.666666666666671</v>
      </c>
    </row>
    <row r="22" spans="1:11" ht="14.1" customHeight="1" x14ac:dyDescent="0.2">
      <c r="A22" s="306">
        <v>22</v>
      </c>
      <c r="B22" s="307" t="s">
        <v>239</v>
      </c>
      <c r="C22" s="308"/>
      <c r="D22" s="113">
        <v>4.8341765036537376</v>
      </c>
      <c r="E22" s="115">
        <v>172</v>
      </c>
      <c r="F22" s="114">
        <v>100</v>
      </c>
      <c r="G22" s="114">
        <v>230</v>
      </c>
      <c r="H22" s="114">
        <v>150</v>
      </c>
      <c r="I22" s="140">
        <v>140</v>
      </c>
      <c r="J22" s="115">
        <v>32</v>
      </c>
      <c r="K22" s="116">
        <v>22.857142857142858</v>
      </c>
    </row>
    <row r="23" spans="1:11" ht="14.1" customHeight="1" x14ac:dyDescent="0.2">
      <c r="A23" s="306">
        <v>23</v>
      </c>
      <c r="B23" s="307" t="s">
        <v>240</v>
      </c>
      <c r="C23" s="308"/>
      <c r="D23" s="113">
        <v>0.61832490163012932</v>
      </c>
      <c r="E23" s="115">
        <v>22</v>
      </c>
      <c r="F23" s="114">
        <v>12</v>
      </c>
      <c r="G23" s="114">
        <v>31</v>
      </c>
      <c r="H23" s="114">
        <v>16</v>
      </c>
      <c r="I23" s="140">
        <v>14</v>
      </c>
      <c r="J23" s="115">
        <v>8</v>
      </c>
      <c r="K23" s="116">
        <v>57.142857142857146</v>
      </c>
    </row>
    <row r="24" spans="1:11" ht="14.1" customHeight="1" x14ac:dyDescent="0.2">
      <c r="A24" s="306">
        <v>24</v>
      </c>
      <c r="B24" s="307" t="s">
        <v>241</v>
      </c>
      <c r="C24" s="308"/>
      <c r="D24" s="113">
        <v>6.5205171444631818</v>
      </c>
      <c r="E24" s="115">
        <v>232</v>
      </c>
      <c r="F24" s="114">
        <v>109</v>
      </c>
      <c r="G24" s="114">
        <v>265</v>
      </c>
      <c r="H24" s="114">
        <v>219</v>
      </c>
      <c r="I24" s="140">
        <v>272</v>
      </c>
      <c r="J24" s="115">
        <v>-40</v>
      </c>
      <c r="K24" s="116">
        <v>-14.705882352941176</v>
      </c>
    </row>
    <row r="25" spans="1:11" ht="14.1" customHeight="1" x14ac:dyDescent="0.2">
      <c r="A25" s="306">
        <v>25</v>
      </c>
      <c r="B25" s="307" t="s">
        <v>242</v>
      </c>
      <c r="C25" s="308"/>
      <c r="D25" s="113">
        <v>8.319280494659921</v>
      </c>
      <c r="E25" s="115">
        <v>296</v>
      </c>
      <c r="F25" s="114">
        <v>172</v>
      </c>
      <c r="G25" s="114">
        <v>311</v>
      </c>
      <c r="H25" s="114">
        <v>203</v>
      </c>
      <c r="I25" s="140">
        <v>275</v>
      </c>
      <c r="J25" s="115">
        <v>21</v>
      </c>
      <c r="K25" s="116">
        <v>7.6363636363636367</v>
      </c>
    </row>
    <row r="26" spans="1:11" ht="14.1" customHeight="1" x14ac:dyDescent="0.2">
      <c r="A26" s="306">
        <v>26</v>
      </c>
      <c r="B26" s="307" t="s">
        <v>243</v>
      </c>
      <c r="C26" s="308"/>
      <c r="D26" s="113">
        <v>2.8667790893760539</v>
      </c>
      <c r="E26" s="115">
        <v>102</v>
      </c>
      <c r="F26" s="114">
        <v>48</v>
      </c>
      <c r="G26" s="114">
        <v>131</v>
      </c>
      <c r="H26" s="114">
        <v>56</v>
      </c>
      <c r="I26" s="140">
        <v>82</v>
      </c>
      <c r="J26" s="115">
        <v>20</v>
      </c>
      <c r="K26" s="116">
        <v>24.390243902439025</v>
      </c>
    </row>
    <row r="27" spans="1:11" ht="14.1" customHeight="1" x14ac:dyDescent="0.2">
      <c r="A27" s="306">
        <v>27</v>
      </c>
      <c r="B27" s="307" t="s">
        <v>244</v>
      </c>
      <c r="C27" s="308"/>
      <c r="D27" s="113">
        <v>1.7144463181562675</v>
      </c>
      <c r="E27" s="115">
        <v>61</v>
      </c>
      <c r="F27" s="114">
        <v>54</v>
      </c>
      <c r="G27" s="114">
        <v>85</v>
      </c>
      <c r="H27" s="114">
        <v>50</v>
      </c>
      <c r="I27" s="140">
        <v>69</v>
      </c>
      <c r="J27" s="115">
        <v>-8</v>
      </c>
      <c r="K27" s="116">
        <v>-11.594202898550725</v>
      </c>
    </row>
    <row r="28" spans="1:11" ht="14.1" customHeight="1" x14ac:dyDescent="0.2">
      <c r="A28" s="306">
        <v>28</v>
      </c>
      <c r="B28" s="307" t="s">
        <v>245</v>
      </c>
      <c r="C28" s="308"/>
      <c r="D28" s="113">
        <v>0.11242270938729623</v>
      </c>
      <c r="E28" s="115">
        <v>4</v>
      </c>
      <c r="F28" s="114">
        <v>0</v>
      </c>
      <c r="G28" s="114" t="s">
        <v>513</v>
      </c>
      <c r="H28" s="114" t="s">
        <v>513</v>
      </c>
      <c r="I28" s="140" t="s">
        <v>513</v>
      </c>
      <c r="J28" s="115" t="s">
        <v>513</v>
      </c>
      <c r="K28" s="116" t="s">
        <v>513</v>
      </c>
    </row>
    <row r="29" spans="1:11" ht="14.1" customHeight="1" x14ac:dyDescent="0.2">
      <c r="A29" s="306">
        <v>29</v>
      </c>
      <c r="B29" s="307" t="s">
        <v>246</v>
      </c>
      <c r="C29" s="308"/>
      <c r="D29" s="113">
        <v>4.0191118605958405</v>
      </c>
      <c r="E29" s="115">
        <v>143</v>
      </c>
      <c r="F29" s="114">
        <v>161</v>
      </c>
      <c r="G29" s="114">
        <v>277</v>
      </c>
      <c r="H29" s="114">
        <v>167</v>
      </c>
      <c r="I29" s="140">
        <v>151</v>
      </c>
      <c r="J29" s="115">
        <v>-8</v>
      </c>
      <c r="K29" s="116">
        <v>-5.298013245033113</v>
      </c>
    </row>
    <row r="30" spans="1:11" ht="14.1" customHeight="1" x14ac:dyDescent="0.2">
      <c r="A30" s="306" t="s">
        <v>247</v>
      </c>
      <c r="B30" s="307" t="s">
        <v>248</v>
      </c>
      <c r="C30" s="308"/>
      <c r="D30" s="113">
        <v>1.883080382237212</v>
      </c>
      <c r="E30" s="115">
        <v>67</v>
      </c>
      <c r="F30" s="114" t="s">
        <v>513</v>
      </c>
      <c r="G30" s="114">
        <v>149</v>
      </c>
      <c r="H30" s="114">
        <v>85</v>
      </c>
      <c r="I30" s="140">
        <v>40</v>
      </c>
      <c r="J30" s="115">
        <v>27</v>
      </c>
      <c r="K30" s="116">
        <v>67.5</v>
      </c>
    </row>
    <row r="31" spans="1:11" ht="14.1" customHeight="1" x14ac:dyDescent="0.2">
      <c r="A31" s="306" t="s">
        <v>249</v>
      </c>
      <c r="B31" s="307" t="s">
        <v>250</v>
      </c>
      <c r="C31" s="308"/>
      <c r="D31" s="113">
        <v>2.1360314783586283</v>
      </c>
      <c r="E31" s="115">
        <v>76</v>
      </c>
      <c r="F31" s="114">
        <v>86</v>
      </c>
      <c r="G31" s="114" t="s">
        <v>513</v>
      </c>
      <c r="H31" s="114">
        <v>82</v>
      </c>
      <c r="I31" s="140">
        <v>111</v>
      </c>
      <c r="J31" s="115">
        <v>-35</v>
      </c>
      <c r="K31" s="116">
        <v>-31.531531531531531</v>
      </c>
    </row>
    <row r="32" spans="1:11" ht="14.1" customHeight="1" x14ac:dyDescent="0.2">
      <c r="A32" s="306">
        <v>31</v>
      </c>
      <c r="B32" s="307" t="s">
        <v>251</v>
      </c>
      <c r="C32" s="308"/>
      <c r="D32" s="113">
        <v>1.0118043844856661</v>
      </c>
      <c r="E32" s="115">
        <v>36</v>
      </c>
      <c r="F32" s="114">
        <v>51</v>
      </c>
      <c r="G32" s="114">
        <v>43</v>
      </c>
      <c r="H32" s="114">
        <v>19</v>
      </c>
      <c r="I32" s="140">
        <v>14</v>
      </c>
      <c r="J32" s="115">
        <v>22</v>
      </c>
      <c r="K32" s="116">
        <v>157.14285714285714</v>
      </c>
    </row>
    <row r="33" spans="1:11" ht="14.1" customHeight="1" x14ac:dyDescent="0.2">
      <c r="A33" s="306">
        <v>32</v>
      </c>
      <c r="B33" s="307" t="s">
        <v>252</v>
      </c>
      <c r="C33" s="308"/>
      <c r="D33" s="113">
        <v>1.854974704890388</v>
      </c>
      <c r="E33" s="115">
        <v>66</v>
      </c>
      <c r="F33" s="114">
        <v>34</v>
      </c>
      <c r="G33" s="114">
        <v>126</v>
      </c>
      <c r="H33" s="114">
        <v>153</v>
      </c>
      <c r="I33" s="140">
        <v>108</v>
      </c>
      <c r="J33" s="115">
        <v>-42</v>
      </c>
      <c r="K33" s="116">
        <v>-38.888888888888886</v>
      </c>
    </row>
    <row r="34" spans="1:11" ht="14.1" customHeight="1" x14ac:dyDescent="0.2">
      <c r="A34" s="306">
        <v>33</v>
      </c>
      <c r="B34" s="307" t="s">
        <v>253</v>
      </c>
      <c r="C34" s="308"/>
      <c r="D34" s="113">
        <v>1.8268690275435637</v>
      </c>
      <c r="E34" s="115">
        <v>65</v>
      </c>
      <c r="F34" s="114">
        <v>21</v>
      </c>
      <c r="G34" s="114">
        <v>70</v>
      </c>
      <c r="H34" s="114">
        <v>67</v>
      </c>
      <c r="I34" s="140">
        <v>88</v>
      </c>
      <c r="J34" s="115">
        <v>-23</v>
      </c>
      <c r="K34" s="116">
        <v>-26.136363636363637</v>
      </c>
    </row>
    <row r="35" spans="1:11" ht="14.1" customHeight="1" x14ac:dyDescent="0.2">
      <c r="A35" s="306">
        <v>34</v>
      </c>
      <c r="B35" s="307" t="s">
        <v>254</v>
      </c>
      <c r="C35" s="308"/>
      <c r="D35" s="113">
        <v>2.7543563799887578</v>
      </c>
      <c r="E35" s="115">
        <v>98</v>
      </c>
      <c r="F35" s="114">
        <v>55</v>
      </c>
      <c r="G35" s="114">
        <v>103</v>
      </c>
      <c r="H35" s="114">
        <v>83</v>
      </c>
      <c r="I35" s="140">
        <v>125</v>
      </c>
      <c r="J35" s="115">
        <v>-27</v>
      </c>
      <c r="K35" s="116">
        <v>-21.6</v>
      </c>
    </row>
    <row r="36" spans="1:11" ht="14.1" customHeight="1" x14ac:dyDescent="0.2">
      <c r="A36" s="306">
        <v>41</v>
      </c>
      <c r="B36" s="307" t="s">
        <v>255</v>
      </c>
      <c r="C36" s="308"/>
      <c r="D36" s="113" t="s">
        <v>513</v>
      </c>
      <c r="E36" s="115" t="s">
        <v>513</v>
      </c>
      <c r="F36" s="114">
        <v>4</v>
      </c>
      <c r="G36" s="114">
        <v>9</v>
      </c>
      <c r="H36" s="114">
        <v>5</v>
      </c>
      <c r="I36" s="140">
        <v>8</v>
      </c>
      <c r="J36" s="115" t="s">
        <v>513</v>
      </c>
      <c r="K36" s="116" t="s">
        <v>513</v>
      </c>
    </row>
    <row r="37" spans="1:11" ht="14.1" customHeight="1" x14ac:dyDescent="0.2">
      <c r="A37" s="306">
        <v>42</v>
      </c>
      <c r="B37" s="307" t="s">
        <v>256</v>
      </c>
      <c r="C37" s="308"/>
      <c r="D37" s="113">
        <v>8.4317032040472181E-2</v>
      </c>
      <c r="E37" s="115">
        <v>3</v>
      </c>
      <c r="F37" s="114">
        <v>0</v>
      </c>
      <c r="G37" s="114">
        <v>4</v>
      </c>
      <c r="H37" s="114">
        <v>0</v>
      </c>
      <c r="I37" s="140">
        <v>0</v>
      </c>
      <c r="J37" s="115">
        <v>3</v>
      </c>
      <c r="K37" s="116" t="s">
        <v>514</v>
      </c>
    </row>
    <row r="38" spans="1:11" ht="14.1" customHeight="1" x14ac:dyDescent="0.2">
      <c r="A38" s="306">
        <v>43</v>
      </c>
      <c r="B38" s="307" t="s">
        <v>257</v>
      </c>
      <c r="C38" s="308"/>
      <c r="D38" s="113">
        <v>0.33726812816188873</v>
      </c>
      <c r="E38" s="115">
        <v>12</v>
      </c>
      <c r="F38" s="114">
        <v>19</v>
      </c>
      <c r="G38" s="114">
        <v>18</v>
      </c>
      <c r="H38" s="114">
        <v>14</v>
      </c>
      <c r="I38" s="140">
        <v>24</v>
      </c>
      <c r="J38" s="115">
        <v>-12</v>
      </c>
      <c r="K38" s="116">
        <v>-50</v>
      </c>
    </row>
    <row r="39" spans="1:11" ht="14.1" customHeight="1" x14ac:dyDescent="0.2">
      <c r="A39" s="306">
        <v>51</v>
      </c>
      <c r="B39" s="307" t="s">
        <v>258</v>
      </c>
      <c r="C39" s="308"/>
      <c r="D39" s="113">
        <v>14.362001124227094</v>
      </c>
      <c r="E39" s="115">
        <v>511</v>
      </c>
      <c r="F39" s="114">
        <v>642</v>
      </c>
      <c r="G39" s="114">
        <v>1001</v>
      </c>
      <c r="H39" s="114">
        <v>458</v>
      </c>
      <c r="I39" s="140">
        <v>438</v>
      </c>
      <c r="J39" s="115">
        <v>73</v>
      </c>
      <c r="K39" s="116">
        <v>16.666666666666668</v>
      </c>
    </row>
    <row r="40" spans="1:11" ht="14.1" customHeight="1" x14ac:dyDescent="0.2">
      <c r="A40" s="306" t="s">
        <v>259</v>
      </c>
      <c r="B40" s="307" t="s">
        <v>260</v>
      </c>
      <c r="C40" s="308"/>
      <c r="D40" s="113">
        <v>13.631253513209668</v>
      </c>
      <c r="E40" s="115">
        <v>485</v>
      </c>
      <c r="F40" s="114">
        <v>617</v>
      </c>
      <c r="G40" s="114">
        <v>944</v>
      </c>
      <c r="H40" s="114">
        <v>432</v>
      </c>
      <c r="I40" s="140">
        <v>401</v>
      </c>
      <c r="J40" s="115">
        <v>84</v>
      </c>
      <c r="K40" s="116">
        <v>20.947630922693268</v>
      </c>
    </row>
    <row r="41" spans="1:11" ht="14.1" customHeight="1" x14ac:dyDescent="0.2">
      <c r="A41" s="306"/>
      <c r="B41" s="307" t="s">
        <v>261</v>
      </c>
      <c r="C41" s="308"/>
      <c r="D41" s="113">
        <v>13.15345699831366</v>
      </c>
      <c r="E41" s="115">
        <v>468</v>
      </c>
      <c r="F41" s="114">
        <v>560</v>
      </c>
      <c r="G41" s="114">
        <v>886</v>
      </c>
      <c r="H41" s="114">
        <v>405</v>
      </c>
      <c r="I41" s="140">
        <v>353</v>
      </c>
      <c r="J41" s="115">
        <v>115</v>
      </c>
      <c r="K41" s="116">
        <v>32.577903682719544</v>
      </c>
    </row>
    <row r="42" spans="1:11" ht="14.1" customHeight="1" x14ac:dyDescent="0.2">
      <c r="A42" s="306">
        <v>52</v>
      </c>
      <c r="B42" s="307" t="s">
        <v>262</v>
      </c>
      <c r="C42" s="308"/>
      <c r="D42" s="113">
        <v>5.2557616638560987</v>
      </c>
      <c r="E42" s="115">
        <v>187</v>
      </c>
      <c r="F42" s="114">
        <v>89</v>
      </c>
      <c r="G42" s="114">
        <v>185</v>
      </c>
      <c r="H42" s="114">
        <v>149</v>
      </c>
      <c r="I42" s="140">
        <v>133</v>
      </c>
      <c r="J42" s="115">
        <v>54</v>
      </c>
      <c r="K42" s="116">
        <v>40.601503759398497</v>
      </c>
    </row>
    <row r="43" spans="1:11" ht="14.1" customHeight="1" x14ac:dyDescent="0.2">
      <c r="A43" s="306" t="s">
        <v>263</v>
      </c>
      <c r="B43" s="307" t="s">
        <v>264</v>
      </c>
      <c r="C43" s="308"/>
      <c r="D43" s="113">
        <v>4.5812254075323215</v>
      </c>
      <c r="E43" s="115">
        <v>163</v>
      </c>
      <c r="F43" s="114">
        <v>78</v>
      </c>
      <c r="G43" s="114">
        <v>167</v>
      </c>
      <c r="H43" s="114">
        <v>127</v>
      </c>
      <c r="I43" s="140">
        <v>117</v>
      </c>
      <c r="J43" s="115">
        <v>46</v>
      </c>
      <c r="K43" s="116">
        <v>39.316239316239319</v>
      </c>
    </row>
    <row r="44" spans="1:11" ht="14.1" customHeight="1" x14ac:dyDescent="0.2">
      <c r="A44" s="306">
        <v>53</v>
      </c>
      <c r="B44" s="307" t="s">
        <v>265</v>
      </c>
      <c r="C44" s="308"/>
      <c r="D44" s="113">
        <v>0.42158516020236086</v>
      </c>
      <c r="E44" s="115">
        <v>15</v>
      </c>
      <c r="F44" s="114">
        <v>16</v>
      </c>
      <c r="G44" s="114">
        <v>11</v>
      </c>
      <c r="H44" s="114">
        <v>22</v>
      </c>
      <c r="I44" s="140">
        <v>28</v>
      </c>
      <c r="J44" s="115">
        <v>-13</v>
      </c>
      <c r="K44" s="116">
        <v>-46.428571428571431</v>
      </c>
    </row>
    <row r="45" spans="1:11" ht="14.1" customHeight="1" x14ac:dyDescent="0.2">
      <c r="A45" s="306" t="s">
        <v>266</v>
      </c>
      <c r="B45" s="307" t="s">
        <v>267</v>
      </c>
      <c r="C45" s="308"/>
      <c r="D45" s="113">
        <v>0.3934794828555368</v>
      </c>
      <c r="E45" s="115">
        <v>14</v>
      </c>
      <c r="F45" s="114">
        <v>15</v>
      </c>
      <c r="G45" s="114">
        <v>10</v>
      </c>
      <c r="H45" s="114">
        <v>21</v>
      </c>
      <c r="I45" s="140">
        <v>27</v>
      </c>
      <c r="J45" s="115">
        <v>-13</v>
      </c>
      <c r="K45" s="116">
        <v>-48.148148148148145</v>
      </c>
    </row>
    <row r="46" spans="1:11" ht="14.1" customHeight="1" x14ac:dyDescent="0.2">
      <c r="A46" s="306">
        <v>54</v>
      </c>
      <c r="B46" s="307" t="s">
        <v>268</v>
      </c>
      <c r="C46" s="308"/>
      <c r="D46" s="113">
        <v>2.5014052838673413</v>
      </c>
      <c r="E46" s="115">
        <v>89</v>
      </c>
      <c r="F46" s="114">
        <v>43</v>
      </c>
      <c r="G46" s="114">
        <v>80</v>
      </c>
      <c r="H46" s="114">
        <v>62</v>
      </c>
      <c r="I46" s="140">
        <v>131</v>
      </c>
      <c r="J46" s="115">
        <v>-42</v>
      </c>
      <c r="K46" s="116">
        <v>-32.061068702290079</v>
      </c>
    </row>
    <row r="47" spans="1:11" ht="14.1" customHeight="1" x14ac:dyDescent="0.2">
      <c r="A47" s="306">
        <v>61</v>
      </c>
      <c r="B47" s="307" t="s">
        <v>269</v>
      </c>
      <c r="C47" s="308"/>
      <c r="D47" s="113">
        <v>1.2085441259134344</v>
      </c>
      <c r="E47" s="115">
        <v>43</v>
      </c>
      <c r="F47" s="114">
        <v>27</v>
      </c>
      <c r="G47" s="114">
        <v>54</v>
      </c>
      <c r="H47" s="114">
        <v>37</v>
      </c>
      <c r="I47" s="140">
        <v>43</v>
      </c>
      <c r="J47" s="115">
        <v>0</v>
      </c>
      <c r="K47" s="116">
        <v>0</v>
      </c>
    </row>
    <row r="48" spans="1:11" ht="14.1" customHeight="1" x14ac:dyDescent="0.2">
      <c r="A48" s="306">
        <v>62</v>
      </c>
      <c r="B48" s="307" t="s">
        <v>270</v>
      </c>
      <c r="C48" s="308"/>
      <c r="D48" s="113">
        <v>7.5042158516020239</v>
      </c>
      <c r="E48" s="115">
        <v>267</v>
      </c>
      <c r="F48" s="114">
        <v>199</v>
      </c>
      <c r="G48" s="114">
        <v>267</v>
      </c>
      <c r="H48" s="114">
        <v>244</v>
      </c>
      <c r="I48" s="140">
        <v>202</v>
      </c>
      <c r="J48" s="115">
        <v>65</v>
      </c>
      <c r="K48" s="116">
        <v>32.178217821782177</v>
      </c>
    </row>
    <row r="49" spans="1:11" ht="14.1" customHeight="1" x14ac:dyDescent="0.2">
      <c r="A49" s="306">
        <v>63</v>
      </c>
      <c r="B49" s="307" t="s">
        <v>271</v>
      </c>
      <c r="C49" s="308"/>
      <c r="D49" s="113">
        <v>2.7262507026419338</v>
      </c>
      <c r="E49" s="115">
        <v>97</v>
      </c>
      <c r="F49" s="114">
        <v>156</v>
      </c>
      <c r="G49" s="114">
        <v>147</v>
      </c>
      <c r="H49" s="114">
        <v>128</v>
      </c>
      <c r="I49" s="140">
        <v>132</v>
      </c>
      <c r="J49" s="115">
        <v>-35</v>
      </c>
      <c r="K49" s="116">
        <v>-26.515151515151516</v>
      </c>
    </row>
    <row r="50" spans="1:11" ht="14.1" customHeight="1" x14ac:dyDescent="0.2">
      <c r="A50" s="306" t="s">
        <v>272</v>
      </c>
      <c r="B50" s="307" t="s">
        <v>273</v>
      </c>
      <c r="C50" s="308"/>
      <c r="D50" s="113">
        <v>0.70264193367060146</v>
      </c>
      <c r="E50" s="115">
        <v>25</v>
      </c>
      <c r="F50" s="114">
        <v>25</v>
      </c>
      <c r="G50" s="114">
        <v>42</v>
      </c>
      <c r="H50" s="114">
        <v>30</v>
      </c>
      <c r="I50" s="140">
        <v>27</v>
      </c>
      <c r="J50" s="115">
        <v>-2</v>
      </c>
      <c r="K50" s="116">
        <v>-7.4074074074074074</v>
      </c>
    </row>
    <row r="51" spans="1:11" ht="14.1" customHeight="1" x14ac:dyDescent="0.2">
      <c r="A51" s="306" t="s">
        <v>274</v>
      </c>
      <c r="B51" s="307" t="s">
        <v>275</v>
      </c>
      <c r="C51" s="308"/>
      <c r="D51" s="113">
        <v>1.854974704890388</v>
      </c>
      <c r="E51" s="115">
        <v>66</v>
      </c>
      <c r="F51" s="114">
        <v>116</v>
      </c>
      <c r="G51" s="114">
        <v>92</v>
      </c>
      <c r="H51" s="114">
        <v>97</v>
      </c>
      <c r="I51" s="140">
        <v>97</v>
      </c>
      <c r="J51" s="115">
        <v>-31</v>
      </c>
      <c r="K51" s="116">
        <v>-31.958762886597938</v>
      </c>
    </row>
    <row r="52" spans="1:11" ht="14.1" customHeight="1" x14ac:dyDescent="0.2">
      <c r="A52" s="306">
        <v>71</v>
      </c>
      <c r="B52" s="307" t="s">
        <v>276</v>
      </c>
      <c r="C52" s="308"/>
      <c r="D52" s="113">
        <v>7.1950534007869589</v>
      </c>
      <c r="E52" s="115">
        <v>256</v>
      </c>
      <c r="F52" s="114">
        <v>242</v>
      </c>
      <c r="G52" s="114">
        <v>318</v>
      </c>
      <c r="H52" s="114">
        <v>210</v>
      </c>
      <c r="I52" s="140">
        <v>306</v>
      </c>
      <c r="J52" s="115">
        <v>-50</v>
      </c>
      <c r="K52" s="116">
        <v>-16.33986928104575</v>
      </c>
    </row>
    <row r="53" spans="1:11" ht="14.1" customHeight="1" x14ac:dyDescent="0.2">
      <c r="A53" s="306" t="s">
        <v>277</v>
      </c>
      <c r="B53" s="307" t="s">
        <v>278</v>
      </c>
      <c r="C53" s="308"/>
      <c r="D53" s="113">
        <v>3.2602585722315909</v>
      </c>
      <c r="E53" s="115">
        <v>116</v>
      </c>
      <c r="F53" s="114">
        <v>83</v>
      </c>
      <c r="G53" s="114">
        <v>114</v>
      </c>
      <c r="H53" s="114">
        <v>87</v>
      </c>
      <c r="I53" s="140">
        <v>123</v>
      </c>
      <c r="J53" s="115">
        <v>-7</v>
      </c>
      <c r="K53" s="116">
        <v>-5.691056910569106</v>
      </c>
    </row>
    <row r="54" spans="1:11" ht="14.1" customHeight="1" x14ac:dyDescent="0.2">
      <c r="A54" s="306" t="s">
        <v>279</v>
      </c>
      <c r="B54" s="307" t="s">
        <v>280</v>
      </c>
      <c r="C54" s="308"/>
      <c r="D54" s="113">
        <v>3.3726812816188869</v>
      </c>
      <c r="E54" s="115">
        <v>120</v>
      </c>
      <c r="F54" s="114">
        <v>142</v>
      </c>
      <c r="G54" s="114">
        <v>190</v>
      </c>
      <c r="H54" s="114">
        <v>108</v>
      </c>
      <c r="I54" s="140">
        <v>142</v>
      </c>
      <c r="J54" s="115">
        <v>-22</v>
      </c>
      <c r="K54" s="116">
        <v>-15.492957746478874</v>
      </c>
    </row>
    <row r="55" spans="1:11" ht="14.1" customHeight="1" x14ac:dyDescent="0.2">
      <c r="A55" s="306">
        <v>72</v>
      </c>
      <c r="B55" s="307" t="s">
        <v>281</v>
      </c>
      <c r="C55" s="308"/>
      <c r="D55" s="113">
        <v>1.0961214165261384</v>
      </c>
      <c r="E55" s="115">
        <v>39</v>
      </c>
      <c r="F55" s="114">
        <v>27</v>
      </c>
      <c r="G55" s="114">
        <v>56</v>
      </c>
      <c r="H55" s="114">
        <v>28</v>
      </c>
      <c r="I55" s="140">
        <v>39</v>
      </c>
      <c r="J55" s="115">
        <v>0</v>
      </c>
      <c r="K55" s="116">
        <v>0</v>
      </c>
    </row>
    <row r="56" spans="1:11" ht="14.1" customHeight="1" x14ac:dyDescent="0.2">
      <c r="A56" s="306" t="s">
        <v>282</v>
      </c>
      <c r="B56" s="307" t="s">
        <v>283</v>
      </c>
      <c r="C56" s="308"/>
      <c r="D56" s="113">
        <v>0.11242270938729623</v>
      </c>
      <c r="E56" s="115">
        <v>4</v>
      </c>
      <c r="F56" s="114">
        <v>6</v>
      </c>
      <c r="G56" s="114">
        <v>22</v>
      </c>
      <c r="H56" s="114">
        <v>13</v>
      </c>
      <c r="I56" s="140">
        <v>4</v>
      </c>
      <c r="J56" s="115">
        <v>0</v>
      </c>
      <c r="K56" s="116">
        <v>0</v>
      </c>
    </row>
    <row r="57" spans="1:11" ht="14.1" customHeight="1" x14ac:dyDescent="0.2">
      <c r="A57" s="306" t="s">
        <v>284</v>
      </c>
      <c r="B57" s="307" t="s">
        <v>285</v>
      </c>
      <c r="C57" s="308"/>
      <c r="D57" s="113">
        <v>0.64643057897695333</v>
      </c>
      <c r="E57" s="115">
        <v>23</v>
      </c>
      <c r="F57" s="114">
        <v>18</v>
      </c>
      <c r="G57" s="114">
        <v>22</v>
      </c>
      <c r="H57" s="114">
        <v>12</v>
      </c>
      <c r="I57" s="140">
        <v>26</v>
      </c>
      <c r="J57" s="115">
        <v>-3</v>
      </c>
      <c r="K57" s="116">
        <v>-11.538461538461538</v>
      </c>
    </row>
    <row r="58" spans="1:11" ht="14.1" customHeight="1" x14ac:dyDescent="0.2">
      <c r="A58" s="306">
        <v>73</v>
      </c>
      <c r="B58" s="307" t="s">
        <v>286</v>
      </c>
      <c r="C58" s="308"/>
      <c r="D58" s="113">
        <v>1.6020236087689714</v>
      </c>
      <c r="E58" s="115">
        <v>57</v>
      </c>
      <c r="F58" s="114">
        <v>13</v>
      </c>
      <c r="G58" s="114">
        <v>42</v>
      </c>
      <c r="H58" s="114">
        <v>31</v>
      </c>
      <c r="I58" s="140">
        <v>63</v>
      </c>
      <c r="J58" s="115">
        <v>-6</v>
      </c>
      <c r="K58" s="116">
        <v>-9.5238095238095237</v>
      </c>
    </row>
    <row r="59" spans="1:11" ht="14.1" customHeight="1" x14ac:dyDescent="0.2">
      <c r="A59" s="306" t="s">
        <v>287</v>
      </c>
      <c r="B59" s="307" t="s">
        <v>288</v>
      </c>
      <c r="C59" s="308"/>
      <c r="D59" s="113">
        <v>1.3490725126475549</v>
      </c>
      <c r="E59" s="115">
        <v>48</v>
      </c>
      <c r="F59" s="114">
        <v>12</v>
      </c>
      <c r="G59" s="114">
        <v>32</v>
      </c>
      <c r="H59" s="114">
        <v>26</v>
      </c>
      <c r="I59" s="140">
        <v>57</v>
      </c>
      <c r="J59" s="115">
        <v>-9</v>
      </c>
      <c r="K59" s="116">
        <v>-15.789473684210526</v>
      </c>
    </row>
    <row r="60" spans="1:11" ht="14.1" customHeight="1" x14ac:dyDescent="0.2">
      <c r="A60" s="306">
        <v>81</v>
      </c>
      <c r="B60" s="307" t="s">
        <v>289</v>
      </c>
      <c r="C60" s="308"/>
      <c r="D60" s="113">
        <v>4.6374367622259696</v>
      </c>
      <c r="E60" s="115">
        <v>165</v>
      </c>
      <c r="F60" s="114">
        <v>158</v>
      </c>
      <c r="G60" s="114">
        <v>281</v>
      </c>
      <c r="H60" s="114">
        <v>129</v>
      </c>
      <c r="I60" s="140">
        <v>138</v>
      </c>
      <c r="J60" s="115">
        <v>27</v>
      </c>
      <c r="K60" s="116">
        <v>19.565217391304348</v>
      </c>
    </row>
    <row r="61" spans="1:11" ht="14.1" customHeight="1" x14ac:dyDescent="0.2">
      <c r="A61" s="306" t="s">
        <v>290</v>
      </c>
      <c r="B61" s="307" t="s">
        <v>291</v>
      </c>
      <c r="C61" s="308"/>
      <c r="D61" s="113">
        <v>0.95559302979201799</v>
      </c>
      <c r="E61" s="115">
        <v>34</v>
      </c>
      <c r="F61" s="114">
        <v>23</v>
      </c>
      <c r="G61" s="114">
        <v>40</v>
      </c>
      <c r="H61" s="114">
        <v>26</v>
      </c>
      <c r="I61" s="140">
        <v>24</v>
      </c>
      <c r="J61" s="115">
        <v>10</v>
      </c>
      <c r="K61" s="116">
        <v>41.666666666666664</v>
      </c>
    </row>
    <row r="62" spans="1:11" ht="14.1" customHeight="1" x14ac:dyDescent="0.2">
      <c r="A62" s="306" t="s">
        <v>292</v>
      </c>
      <c r="B62" s="307" t="s">
        <v>293</v>
      </c>
      <c r="C62" s="308"/>
      <c r="D62" s="113">
        <v>1.7987633501967397</v>
      </c>
      <c r="E62" s="115">
        <v>64</v>
      </c>
      <c r="F62" s="114">
        <v>76</v>
      </c>
      <c r="G62" s="114">
        <v>164</v>
      </c>
      <c r="H62" s="114">
        <v>57</v>
      </c>
      <c r="I62" s="140">
        <v>55</v>
      </c>
      <c r="J62" s="115">
        <v>9</v>
      </c>
      <c r="K62" s="116">
        <v>16.363636363636363</v>
      </c>
    </row>
    <row r="63" spans="1:11" ht="14.1" customHeight="1" x14ac:dyDescent="0.2">
      <c r="A63" s="306"/>
      <c r="B63" s="307" t="s">
        <v>294</v>
      </c>
      <c r="C63" s="308"/>
      <c r="D63" s="113">
        <v>1.5458122540753232</v>
      </c>
      <c r="E63" s="115">
        <v>55</v>
      </c>
      <c r="F63" s="114">
        <v>66</v>
      </c>
      <c r="G63" s="114">
        <v>143</v>
      </c>
      <c r="H63" s="114">
        <v>47</v>
      </c>
      <c r="I63" s="140">
        <v>50</v>
      </c>
      <c r="J63" s="115">
        <v>5</v>
      </c>
      <c r="K63" s="116">
        <v>10</v>
      </c>
    </row>
    <row r="64" spans="1:11" ht="14.1" customHeight="1" x14ac:dyDescent="0.2">
      <c r="A64" s="306" t="s">
        <v>295</v>
      </c>
      <c r="B64" s="307" t="s">
        <v>296</v>
      </c>
      <c r="C64" s="308"/>
      <c r="D64" s="113">
        <v>0.7869589657110736</v>
      </c>
      <c r="E64" s="115">
        <v>28</v>
      </c>
      <c r="F64" s="114">
        <v>25</v>
      </c>
      <c r="G64" s="114">
        <v>29</v>
      </c>
      <c r="H64" s="114">
        <v>23</v>
      </c>
      <c r="I64" s="140">
        <v>24</v>
      </c>
      <c r="J64" s="115">
        <v>4</v>
      </c>
      <c r="K64" s="116">
        <v>16.666666666666668</v>
      </c>
    </row>
    <row r="65" spans="1:11" ht="14.1" customHeight="1" x14ac:dyDescent="0.2">
      <c r="A65" s="306" t="s">
        <v>297</v>
      </c>
      <c r="B65" s="307" t="s">
        <v>298</v>
      </c>
      <c r="C65" s="308"/>
      <c r="D65" s="113">
        <v>0.70264193367060146</v>
      </c>
      <c r="E65" s="115">
        <v>25</v>
      </c>
      <c r="F65" s="114">
        <v>24</v>
      </c>
      <c r="G65" s="114">
        <v>26</v>
      </c>
      <c r="H65" s="114">
        <v>18</v>
      </c>
      <c r="I65" s="140">
        <v>28</v>
      </c>
      <c r="J65" s="115">
        <v>-3</v>
      </c>
      <c r="K65" s="116">
        <v>-10.714285714285714</v>
      </c>
    </row>
    <row r="66" spans="1:11" ht="14.1" customHeight="1" x14ac:dyDescent="0.2">
      <c r="A66" s="306">
        <v>82</v>
      </c>
      <c r="B66" s="307" t="s">
        <v>299</v>
      </c>
      <c r="C66" s="308"/>
      <c r="D66" s="113">
        <v>2.6700393479482853</v>
      </c>
      <c r="E66" s="115">
        <v>95</v>
      </c>
      <c r="F66" s="114">
        <v>128</v>
      </c>
      <c r="G66" s="114">
        <v>191</v>
      </c>
      <c r="H66" s="114">
        <v>115</v>
      </c>
      <c r="I66" s="140">
        <v>130</v>
      </c>
      <c r="J66" s="115">
        <v>-35</v>
      </c>
      <c r="K66" s="116">
        <v>-26.923076923076923</v>
      </c>
    </row>
    <row r="67" spans="1:11" ht="14.1" customHeight="1" x14ac:dyDescent="0.2">
      <c r="A67" s="306" t="s">
        <v>300</v>
      </c>
      <c r="B67" s="307" t="s">
        <v>301</v>
      </c>
      <c r="C67" s="308"/>
      <c r="D67" s="113">
        <v>2.2203485103991007</v>
      </c>
      <c r="E67" s="115">
        <v>79</v>
      </c>
      <c r="F67" s="114">
        <v>117</v>
      </c>
      <c r="G67" s="114">
        <v>149</v>
      </c>
      <c r="H67" s="114">
        <v>89</v>
      </c>
      <c r="I67" s="140">
        <v>113</v>
      </c>
      <c r="J67" s="115">
        <v>-34</v>
      </c>
      <c r="K67" s="116">
        <v>-30.088495575221238</v>
      </c>
    </row>
    <row r="68" spans="1:11" ht="14.1" customHeight="1" x14ac:dyDescent="0.2">
      <c r="A68" s="306" t="s">
        <v>302</v>
      </c>
      <c r="B68" s="307" t="s">
        <v>303</v>
      </c>
      <c r="C68" s="308"/>
      <c r="D68" s="113">
        <v>0.36537380550871273</v>
      </c>
      <c r="E68" s="115">
        <v>13</v>
      </c>
      <c r="F68" s="114">
        <v>5</v>
      </c>
      <c r="G68" s="114">
        <v>28</v>
      </c>
      <c r="H68" s="114">
        <v>12</v>
      </c>
      <c r="I68" s="140">
        <v>7</v>
      </c>
      <c r="J68" s="115">
        <v>6</v>
      </c>
      <c r="K68" s="116">
        <v>85.714285714285708</v>
      </c>
    </row>
    <row r="69" spans="1:11" ht="14.1" customHeight="1" x14ac:dyDescent="0.2">
      <c r="A69" s="306">
        <v>83</v>
      </c>
      <c r="B69" s="307" t="s">
        <v>304</v>
      </c>
      <c r="C69" s="308"/>
      <c r="D69" s="113">
        <v>5.1714446318156266</v>
      </c>
      <c r="E69" s="115">
        <v>184</v>
      </c>
      <c r="F69" s="114">
        <v>106</v>
      </c>
      <c r="G69" s="114">
        <v>185</v>
      </c>
      <c r="H69" s="114">
        <v>102</v>
      </c>
      <c r="I69" s="140">
        <v>297</v>
      </c>
      <c r="J69" s="115">
        <v>-113</v>
      </c>
      <c r="K69" s="116">
        <v>-38.047138047138048</v>
      </c>
    </row>
    <row r="70" spans="1:11" ht="14.1" customHeight="1" x14ac:dyDescent="0.2">
      <c r="A70" s="306" t="s">
        <v>305</v>
      </c>
      <c r="B70" s="307" t="s">
        <v>306</v>
      </c>
      <c r="C70" s="308"/>
      <c r="D70" s="113">
        <v>4.6374367622259696</v>
      </c>
      <c r="E70" s="115">
        <v>165</v>
      </c>
      <c r="F70" s="114">
        <v>95</v>
      </c>
      <c r="G70" s="114">
        <v>151</v>
      </c>
      <c r="H70" s="114">
        <v>86</v>
      </c>
      <c r="I70" s="140">
        <v>264</v>
      </c>
      <c r="J70" s="115">
        <v>-99</v>
      </c>
      <c r="K70" s="116">
        <v>-37.5</v>
      </c>
    </row>
    <row r="71" spans="1:11" ht="14.1" customHeight="1" x14ac:dyDescent="0.2">
      <c r="A71" s="306"/>
      <c r="B71" s="307" t="s">
        <v>307</v>
      </c>
      <c r="C71" s="308"/>
      <c r="D71" s="113">
        <v>3.4851039910061834</v>
      </c>
      <c r="E71" s="115">
        <v>124</v>
      </c>
      <c r="F71" s="114">
        <v>57</v>
      </c>
      <c r="G71" s="114">
        <v>105</v>
      </c>
      <c r="H71" s="114">
        <v>60</v>
      </c>
      <c r="I71" s="140">
        <v>201</v>
      </c>
      <c r="J71" s="115">
        <v>-77</v>
      </c>
      <c r="K71" s="116">
        <v>-38.308457711442784</v>
      </c>
    </row>
    <row r="72" spans="1:11" ht="14.1" customHeight="1" x14ac:dyDescent="0.2">
      <c r="A72" s="306">
        <v>84</v>
      </c>
      <c r="B72" s="307" t="s">
        <v>308</v>
      </c>
      <c r="C72" s="308"/>
      <c r="D72" s="113">
        <v>1.3209668353007307</v>
      </c>
      <c r="E72" s="115">
        <v>47</v>
      </c>
      <c r="F72" s="114">
        <v>28</v>
      </c>
      <c r="G72" s="114">
        <v>65</v>
      </c>
      <c r="H72" s="114">
        <v>25</v>
      </c>
      <c r="I72" s="140">
        <v>59</v>
      </c>
      <c r="J72" s="115">
        <v>-12</v>
      </c>
      <c r="K72" s="116">
        <v>-20.338983050847457</v>
      </c>
    </row>
    <row r="73" spans="1:11" ht="14.1" customHeight="1" x14ac:dyDescent="0.2">
      <c r="A73" s="306" t="s">
        <v>309</v>
      </c>
      <c r="B73" s="307" t="s">
        <v>310</v>
      </c>
      <c r="C73" s="308"/>
      <c r="D73" s="113">
        <v>0.50590219224283306</v>
      </c>
      <c r="E73" s="115">
        <v>18</v>
      </c>
      <c r="F73" s="114">
        <v>10</v>
      </c>
      <c r="G73" s="114">
        <v>40</v>
      </c>
      <c r="H73" s="114">
        <v>5</v>
      </c>
      <c r="I73" s="140">
        <v>18</v>
      </c>
      <c r="J73" s="115">
        <v>0</v>
      </c>
      <c r="K73" s="116">
        <v>0</v>
      </c>
    </row>
    <row r="74" spans="1:11" ht="14.1" customHeight="1" x14ac:dyDescent="0.2">
      <c r="A74" s="306" t="s">
        <v>311</v>
      </c>
      <c r="B74" s="307" t="s">
        <v>312</v>
      </c>
      <c r="C74" s="308"/>
      <c r="D74" s="113">
        <v>0.42158516020236086</v>
      </c>
      <c r="E74" s="115">
        <v>15</v>
      </c>
      <c r="F74" s="114">
        <v>11</v>
      </c>
      <c r="G74" s="114">
        <v>9</v>
      </c>
      <c r="H74" s="114">
        <v>9</v>
      </c>
      <c r="I74" s="140">
        <v>12</v>
      </c>
      <c r="J74" s="115">
        <v>3</v>
      </c>
      <c r="K74" s="116">
        <v>25</v>
      </c>
    </row>
    <row r="75" spans="1:11" ht="14.1" customHeight="1" x14ac:dyDescent="0.2">
      <c r="A75" s="306" t="s">
        <v>313</v>
      </c>
      <c r="B75" s="307" t="s">
        <v>314</v>
      </c>
      <c r="C75" s="308"/>
      <c r="D75" s="113">
        <v>0</v>
      </c>
      <c r="E75" s="115">
        <v>0</v>
      </c>
      <c r="F75" s="114">
        <v>0</v>
      </c>
      <c r="G75" s="114">
        <v>0</v>
      </c>
      <c r="H75" s="114">
        <v>0</v>
      </c>
      <c r="I75" s="140" t="s">
        <v>513</v>
      </c>
      <c r="J75" s="115" t="s">
        <v>513</v>
      </c>
      <c r="K75" s="116" t="s">
        <v>513</v>
      </c>
    </row>
    <row r="76" spans="1:11" ht="14.1" customHeight="1" x14ac:dyDescent="0.2">
      <c r="A76" s="306">
        <v>91</v>
      </c>
      <c r="B76" s="307" t="s">
        <v>315</v>
      </c>
      <c r="C76" s="308"/>
      <c r="D76" s="113" t="s">
        <v>513</v>
      </c>
      <c r="E76" s="115" t="s">
        <v>513</v>
      </c>
      <c r="F76" s="114" t="s">
        <v>513</v>
      </c>
      <c r="G76" s="114">
        <v>4</v>
      </c>
      <c r="H76" s="114">
        <v>3</v>
      </c>
      <c r="I76" s="140">
        <v>3</v>
      </c>
      <c r="J76" s="115" t="s">
        <v>513</v>
      </c>
      <c r="K76" s="116" t="s">
        <v>513</v>
      </c>
    </row>
    <row r="77" spans="1:11" ht="14.1" customHeight="1" x14ac:dyDescent="0.2">
      <c r="A77" s="306">
        <v>92</v>
      </c>
      <c r="B77" s="307" t="s">
        <v>316</v>
      </c>
      <c r="C77" s="308"/>
      <c r="D77" s="113">
        <v>0.73074761101742547</v>
      </c>
      <c r="E77" s="115">
        <v>26</v>
      </c>
      <c r="F77" s="114">
        <v>19</v>
      </c>
      <c r="G77" s="114">
        <v>15</v>
      </c>
      <c r="H77" s="114">
        <v>11</v>
      </c>
      <c r="I77" s="140">
        <v>33</v>
      </c>
      <c r="J77" s="115">
        <v>-7</v>
      </c>
      <c r="K77" s="116">
        <v>-21.212121212121211</v>
      </c>
    </row>
    <row r="78" spans="1:11" ht="14.1" customHeight="1" x14ac:dyDescent="0.2">
      <c r="A78" s="306">
        <v>93</v>
      </c>
      <c r="B78" s="307" t="s">
        <v>317</v>
      </c>
      <c r="C78" s="308"/>
      <c r="D78" s="113" t="s">
        <v>513</v>
      </c>
      <c r="E78" s="115" t="s">
        <v>513</v>
      </c>
      <c r="F78" s="114" t="s">
        <v>513</v>
      </c>
      <c r="G78" s="114">
        <v>7</v>
      </c>
      <c r="H78" s="114">
        <v>5</v>
      </c>
      <c r="I78" s="140" t="s">
        <v>513</v>
      </c>
      <c r="J78" s="115" t="s">
        <v>513</v>
      </c>
      <c r="K78" s="116" t="s">
        <v>513</v>
      </c>
    </row>
    <row r="79" spans="1:11" ht="14.1" customHeight="1" x14ac:dyDescent="0.2">
      <c r="A79" s="306">
        <v>94</v>
      </c>
      <c r="B79" s="307" t="s">
        <v>318</v>
      </c>
      <c r="C79" s="308"/>
      <c r="D79" s="113">
        <v>0.30916245081506466</v>
      </c>
      <c r="E79" s="115">
        <v>11</v>
      </c>
      <c r="F79" s="114">
        <v>13</v>
      </c>
      <c r="G79" s="114">
        <v>6</v>
      </c>
      <c r="H79" s="114">
        <v>7</v>
      </c>
      <c r="I79" s="140">
        <v>15</v>
      </c>
      <c r="J79" s="115">
        <v>-4</v>
      </c>
      <c r="K79" s="116">
        <v>-26.666666666666668</v>
      </c>
    </row>
    <row r="80" spans="1:11" ht="14.1" customHeight="1" x14ac:dyDescent="0.2">
      <c r="A80" s="306" t="s">
        <v>319</v>
      </c>
      <c r="B80" s="307" t="s">
        <v>320</v>
      </c>
      <c r="C80" s="308"/>
      <c r="D80" s="113">
        <v>0</v>
      </c>
      <c r="E80" s="115">
        <v>0</v>
      </c>
      <c r="F80" s="114">
        <v>0</v>
      </c>
      <c r="G80" s="114" t="s">
        <v>513</v>
      </c>
      <c r="H80" s="114">
        <v>0</v>
      </c>
      <c r="I80" s="140">
        <v>0</v>
      </c>
      <c r="J80" s="115">
        <v>0</v>
      </c>
      <c r="K80" s="116">
        <v>0</v>
      </c>
    </row>
    <row r="81" spans="1:11" ht="14.1" customHeight="1" x14ac:dyDescent="0.2">
      <c r="A81" s="310" t="s">
        <v>321</v>
      </c>
      <c r="B81" s="311" t="s">
        <v>333</v>
      </c>
      <c r="C81" s="312"/>
      <c r="D81" s="125">
        <v>0</v>
      </c>
      <c r="E81" s="143">
        <v>0</v>
      </c>
      <c r="F81" s="144">
        <v>7</v>
      </c>
      <c r="G81" s="144">
        <v>59</v>
      </c>
      <c r="H81" s="144" t="s">
        <v>513</v>
      </c>
      <c r="I81" s="145">
        <v>3</v>
      </c>
      <c r="J81" s="143">
        <v>-3</v>
      </c>
      <c r="K81" s="146">
        <v>-100</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4" t="s">
        <v>364</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151" t="s">
        <v>365</v>
      </c>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5">
    <mergeCell ref="A3:K3"/>
    <mergeCell ref="A4:K4"/>
    <mergeCell ref="A5:E5"/>
    <mergeCell ref="A7:C10"/>
    <mergeCell ref="D7:D10"/>
    <mergeCell ref="E7:I7"/>
    <mergeCell ref="J7:K8"/>
    <mergeCell ref="E8:E9"/>
    <mergeCell ref="F8:F9"/>
    <mergeCell ref="G8:G9"/>
    <mergeCell ref="H8:H9"/>
    <mergeCell ref="I8:I9"/>
    <mergeCell ref="A84:K84"/>
    <mergeCell ref="A85:K85"/>
    <mergeCell ref="A87:K87"/>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366</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56" t="s">
        <v>367</v>
      </c>
      <c r="E7" s="657"/>
      <c r="F7" s="657"/>
      <c r="G7" s="657"/>
      <c r="H7" s="658"/>
      <c r="I7" s="588" t="s">
        <v>359</v>
      </c>
      <c r="J7" s="589"/>
      <c r="K7" s="96"/>
      <c r="L7" s="96"/>
      <c r="M7" s="96"/>
      <c r="N7" s="96"/>
      <c r="O7" s="96"/>
    </row>
    <row r="8" spans="1:15" ht="21.75" customHeight="1" x14ac:dyDescent="0.2">
      <c r="A8" s="616"/>
      <c r="B8" s="617"/>
      <c r="C8" s="583"/>
      <c r="D8" s="566" t="s">
        <v>335</v>
      </c>
      <c r="E8" s="566" t="s">
        <v>337</v>
      </c>
      <c r="F8" s="566" t="s">
        <v>338</v>
      </c>
      <c r="G8" s="566" t="s">
        <v>339</v>
      </c>
      <c r="H8" s="566" t="s">
        <v>340</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3988</v>
      </c>
      <c r="E11" s="114">
        <v>3535</v>
      </c>
      <c r="F11" s="114">
        <v>4282</v>
      </c>
      <c r="G11" s="114">
        <v>3181</v>
      </c>
      <c r="H11" s="140">
        <v>4114</v>
      </c>
      <c r="I11" s="115">
        <v>-126</v>
      </c>
      <c r="J11" s="116">
        <v>-3.0627126883811377</v>
      </c>
    </row>
    <row r="12" spans="1:15" s="110" customFormat="1" ht="24.95" customHeight="1" x14ac:dyDescent="0.2">
      <c r="A12" s="193" t="s">
        <v>132</v>
      </c>
      <c r="B12" s="194" t="s">
        <v>133</v>
      </c>
      <c r="C12" s="113">
        <v>2.9087261785356069</v>
      </c>
      <c r="D12" s="115">
        <v>116</v>
      </c>
      <c r="E12" s="114">
        <v>162</v>
      </c>
      <c r="F12" s="114">
        <v>104</v>
      </c>
      <c r="G12" s="114">
        <v>62</v>
      </c>
      <c r="H12" s="140">
        <v>52</v>
      </c>
      <c r="I12" s="115">
        <v>64</v>
      </c>
      <c r="J12" s="116">
        <v>123.07692307692308</v>
      </c>
    </row>
    <row r="13" spans="1:15" s="110" customFormat="1" ht="24.95" customHeight="1" x14ac:dyDescent="0.2">
      <c r="A13" s="193" t="s">
        <v>134</v>
      </c>
      <c r="B13" s="199" t="s">
        <v>214</v>
      </c>
      <c r="C13" s="113">
        <v>1.1534603811434303</v>
      </c>
      <c r="D13" s="115">
        <v>46</v>
      </c>
      <c r="E13" s="114">
        <v>44</v>
      </c>
      <c r="F13" s="114">
        <v>38</v>
      </c>
      <c r="G13" s="114">
        <v>46</v>
      </c>
      <c r="H13" s="140">
        <v>91</v>
      </c>
      <c r="I13" s="115">
        <v>-45</v>
      </c>
      <c r="J13" s="116">
        <v>-49.450549450549453</v>
      </c>
    </row>
    <row r="14" spans="1:15" s="287" customFormat="1" ht="24.95" customHeight="1" x14ac:dyDescent="0.2">
      <c r="A14" s="193" t="s">
        <v>215</v>
      </c>
      <c r="B14" s="199" t="s">
        <v>137</v>
      </c>
      <c r="C14" s="113">
        <v>16.173520561685056</v>
      </c>
      <c r="D14" s="115">
        <v>645</v>
      </c>
      <c r="E14" s="114">
        <v>589</v>
      </c>
      <c r="F14" s="114">
        <v>784</v>
      </c>
      <c r="G14" s="114">
        <v>578</v>
      </c>
      <c r="H14" s="140">
        <v>689</v>
      </c>
      <c r="I14" s="115">
        <v>-44</v>
      </c>
      <c r="J14" s="116">
        <v>-6.3860667634252541</v>
      </c>
      <c r="K14" s="110"/>
      <c r="L14" s="110"/>
      <c r="M14" s="110"/>
      <c r="N14" s="110"/>
      <c r="O14" s="110"/>
    </row>
    <row r="15" spans="1:15" s="110" customFormat="1" ht="24.95" customHeight="1" x14ac:dyDescent="0.2">
      <c r="A15" s="193" t="s">
        <v>216</v>
      </c>
      <c r="B15" s="199" t="s">
        <v>217</v>
      </c>
      <c r="C15" s="113">
        <v>3.8114343029087263</v>
      </c>
      <c r="D15" s="115">
        <v>152</v>
      </c>
      <c r="E15" s="114">
        <v>191</v>
      </c>
      <c r="F15" s="114">
        <v>238</v>
      </c>
      <c r="G15" s="114">
        <v>166</v>
      </c>
      <c r="H15" s="140">
        <v>136</v>
      </c>
      <c r="I15" s="115">
        <v>16</v>
      </c>
      <c r="J15" s="116">
        <v>11.764705882352942</v>
      </c>
    </row>
    <row r="16" spans="1:15" s="287" customFormat="1" ht="24.95" customHeight="1" x14ac:dyDescent="0.2">
      <c r="A16" s="193" t="s">
        <v>218</v>
      </c>
      <c r="B16" s="199" t="s">
        <v>141</v>
      </c>
      <c r="C16" s="113">
        <v>7.9989969909729188</v>
      </c>
      <c r="D16" s="115">
        <v>319</v>
      </c>
      <c r="E16" s="114">
        <v>241</v>
      </c>
      <c r="F16" s="114">
        <v>304</v>
      </c>
      <c r="G16" s="114">
        <v>250</v>
      </c>
      <c r="H16" s="140">
        <v>349</v>
      </c>
      <c r="I16" s="115">
        <v>-30</v>
      </c>
      <c r="J16" s="116">
        <v>-8.595988538681949</v>
      </c>
      <c r="K16" s="110"/>
      <c r="L16" s="110"/>
      <c r="M16" s="110"/>
      <c r="N16" s="110"/>
      <c r="O16" s="110"/>
    </row>
    <row r="17" spans="1:15" s="110" customFormat="1" ht="24.95" customHeight="1" x14ac:dyDescent="0.2">
      <c r="A17" s="193" t="s">
        <v>142</v>
      </c>
      <c r="B17" s="199" t="s">
        <v>220</v>
      </c>
      <c r="C17" s="113">
        <v>4.3630892678034101</v>
      </c>
      <c r="D17" s="115">
        <v>174</v>
      </c>
      <c r="E17" s="114">
        <v>157</v>
      </c>
      <c r="F17" s="114">
        <v>242</v>
      </c>
      <c r="G17" s="114">
        <v>162</v>
      </c>
      <c r="H17" s="140">
        <v>204</v>
      </c>
      <c r="I17" s="115">
        <v>-30</v>
      </c>
      <c r="J17" s="116">
        <v>-14.705882352941176</v>
      </c>
    </row>
    <row r="18" spans="1:15" s="287" customFormat="1" ht="24.95" customHeight="1" x14ac:dyDescent="0.2">
      <c r="A18" s="201" t="s">
        <v>144</v>
      </c>
      <c r="B18" s="202" t="s">
        <v>145</v>
      </c>
      <c r="C18" s="113">
        <v>4.5636910732196592</v>
      </c>
      <c r="D18" s="115">
        <v>182</v>
      </c>
      <c r="E18" s="114">
        <v>205</v>
      </c>
      <c r="F18" s="114">
        <v>238</v>
      </c>
      <c r="G18" s="114">
        <v>204</v>
      </c>
      <c r="H18" s="140">
        <v>215</v>
      </c>
      <c r="I18" s="115">
        <v>-33</v>
      </c>
      <c r="J18" s="116">
        <v>-15.348837209302326</v>
      </c>
      <c r="K18" s="110"/>
      <c r="L18" s="110"/>
      <c r="M18" s="110"/>
      <c r="N18" s="110"/>
      <c r="O18" s="110"/>
    </row>
    <row r="19" spans="1:15" s="110" customFormat="1" ht="24.95" customHeight="1" x14ac:dyDescent="0.2">
      <c r="A19" s="193" t="s">
        <v>146</v>
      </c>
      <c r="B19" s="199" t="s">
        <v>147</v>
      </c>
      <c r="C19" s="113">
        <v>12.16148445336008</v>
      </c>
      <c r="D19" s="115">
        <v>485</v>
      </c>
      <c r="E19" s="114">
        <v>339</v>
      </c>
      <c r="F19" s="114">
        <v>484</v>
      </c>
      <c r="G19" s="114">
        <v>371</v>
      </c>
      <c r="H19" s="140">
        <v>444</v>
      </c>
      <c r="I19" s="115">
        <v>41</v>
      </c>
      <c r="J19" s="116">
        <v>9.2342342342342345</v>
      </c>
    </row>
    <row r="20" spans="1:15" s="287" customFormat="1" ht="24.95" customHeight="1" x14ac:dyDescent="0.2">
      <c r="A20" s="193" t="s">
        <v>148</v>
      </c>
      <c r="B20" s="199" t="s">
        <v>149</v>
      </c>
      <c r="C20" s="113">
        <v>11.083249749247743</v>
      </c>
      <c r="D20" s="115">
        <v>442</v>
      </c>
      <c r="E20" s="114">
        <v>368</v>
      </c>
      <c r="F20" s="114">
        <v>493</v>
      </c>
      <c r="G20" s="114">
        <v>285</v>
      </c>
      <c r="H20" s="140">
        <v>384</v>
      </c>
      <c r="I20" s="115">
        <v>58</v>
      </c>
      <c r="J20" s="116">
        <v>15.104166666666666</v>
      </c>
      <c r="K20" s="110"/>
      <c r="L20" s="110"/>
      <c r="M20" s="110"/>
      <c r="N20" s="110"/>
      <c r="O20" s="110"/>
    </row>
    <row r="21" spans="1:15" s="110" customFormat="1" ht="24.95" customHeight="1" x14ac:dyDescent="0.2">
      <c r="A21" s="201" t="s">
        <v>150</v>
      </c>
      <c r="B21" s="202" t="s">
        <v>151</v>
      </c>
      <c r="C21" s="113">
        <v>5.7923771313941828</v>
      </c>
      <c r="D21" s="115">
        <v>231</v>
      </c>
      <c r="E21" s="114">
        <v>198</v>
      </c>
      <c r="F21" s="114">
        <v>273</v>
      </c>
      <c r="G21" s="114">
        <v>195</v>
      </c>
      <c r="H21" s="140">
        <v>230</v>
      </c>
      <c r="I21" s="115">
        <v>1</v>
      </c>
      <c r="J21" s="116">
        <v>0.43478260869565216</v>
      </c>
    </row>
    <row r="22" spans="1:15" s="110" customFormat="1" ht="24.95" customHeight="1" x14ac:dyDescent="0.2">
      <c r="A22" s="201" t="s">
        <v>152</v>
      </c>
      <c r="B22" s="199" t="s">
        <v>153</v>
      </c>
      <c r="C22" s="113">
        <v>0.60180541624874628</v>
      </c>
      <c r="D22" s="115">
        <v>24</v>
      </c>
      <c r="E22" s="114">
        <v>22</v>
      </c>
      <c r="F22" s="114">
        <v>15</v>
      </c>
      <c r="G22" s="114">
        <v>34</v>
      </c>
      <c r="H22" s="140">
        <v>28</v>
      </c>
      <c r="I22" s="115">
        <v>-4</v>
      </c>
      <c r="J22" s="116">
        <v>-14.285714285714286</v>
      </c>
    </row>
    <row r="23" spans="1:15" s="110" customFormat="1" ht="24.95" customHeight="1" x14ac:dyDescent="0.2">
      <c r="A23" s="193" t="s">
        <v>154</v>
      </c>
      <c r="B23" s="199" t="s">
        <v>155</v>
      </c>
      <c r="C23" s="113">
        <v>0.35105315947843529</v>
      </c>
      <c r="D23" s="115">
        <v>14</v>
      </c>
      <c r="E23" s="114">
        <v>15</v>
      </c>
      <c r="F23" s="114">
        <v>20</v>
      </c>
      <c r="G23" s="114">
        <v>28</v>
      </c>
      <c r="H23" s="140">
        <v>17</v>
      </c>
      <c r="I23" s="115">
        <v>-3</v>
      </c>
      <c r="J23" s="116">
        <v>-17.647058823529413</v>
      </c>
    </row>
    <row r="24" spans="1:15" s="110" customFormat="1" ht="24.95" customHeight="1" x14ac:dyDescent="0.2">
      <c r="A24" s="193" t="s">
        <v>156</v>
      </c>
      <c r="B24" s="199" t="s">
        <v>221</v>
      </c>
      <c r="C24" s="113">
        <v>3.9618856569709129</v>
      </c>
      <c r="D24" s="115">
        <v>158</v>
      </c>
      <c r="E24" s="114">
        <v>82</v>
      </c>
      <c r="F24" s="114">
        <v>82</v>
      </c>
      <c r="G24" s="114">
        <v>75</v>
      </c>
      <c r="H24" s="140">
        <v>100</v>
      </c>
      <c r="I24" s="115">
        <v>58</v>
      </c>
      <c r="J24" s="116">
        <v>58</v>
      </c>
    </row>
    <row r="25" spans="1:15" s="110" customFormat="1" ht="24.95" customHeight="1" x14ac:dyDescent="0.2">
      <c r="A25" s="193" t="s">
        <v>222</v>
      </c>
      <c r="B25" s="204" t="s">
        <v>159</v>
      </c>
      <c r="C25" s="113">
        <v>4.3380140421263791</v>
      </c>
      <c r="D25" s="115">
        <v>173</v>
      </c>
      <c r="E25" s="114">
        <v>188</v>
      </c>
      <c r="F25" s="114">
        <v>152</v>
      </c>
      <c r="G25" s="114">
        <v>131</v>
      </c>
      <c r="H25" s="140">
        <v>159</v>
      </c>
      <c r="I25" s="115">
        <v>14</v>
      </c>
      <c r="J25" s="116">
        <v>8.8050314465408803</v>
      </c>
    </row>
    <row r="26" spans="1:15" s="110" customFormat="1" ht="24.95" customHeight="1" x14ac:dyDescent="0.2">
      <c r="A26" s="201">
        <v>782.78300000000002</v>
      </c>
      <c r="B26" s="203" t="s">
        <v>160</v>
      </c>
      <c r="C26" s="113">
        <v>17.301905717151456</v>
      </c>
      <c r="D26" s="115">
        <v>690</v>
      </c>
      <c r="E26" s="114">
        <v>768</v>
      </c>
      <c r="F26" s="114">
        <v>737</v>
      </c>
      <c r="G26" s="114">
        <v>617</v>
      </c>
      <c r="H26" s="140">
        <v>673</v>
      </c>
      <c r="I26" s="115">
        <v>17</v>
      </c>
      <c r="J26" s="116">
        <v>2.526002971768202</v>
      </c>
    </row>
    <row r="27" spans="1:15" s="110" customFormat="1" ht="24.95" customHeight="1" x14ac:dyDescent="0.2">
      <c r="A27" s="193" t="s">
        <v>161</v>
      </c>
      <c r="B27" s="199" t="s">
        <v>162</v>
      </c>
      <c r="C27" s="113">
        <v>4.8395185556670013</v>
      </c>
      <c r="D27" s="115">
        <v>193</v>
      </c>
      <c r="E27" s="114">
        <v>54</v>
      </c>
      <c r="F27" s="114">
        <v>89</v>
      </c>
      <c r="G27" s="114">
        <v>69</v>
      </c>
      <c r="H27" s="140">
        <v>339</v>
      </c>
      <c r="I27" s="115">
        <v>-146</v>
      </c>
      <c r="J27" s="116">
        <v>-43.067846607669615</v>
      </c>
    </row>
    <row r="28" spans="1:15" s="110" customFormat="1" ht="24.95" customHeight="1" x14ac:dyDescent="0.2">
      <c r="A28" s="193" t="s">
        <v>163</v>
      </c>
      <c r="B28" s="199" t="s">
        <v>164</v>
      </c>
      <c r="C28" s="113">
        <v>3.1344032096288865</v>
      </c>
      <c r="D28" s="115">
        <v>125</v>
      </c>
      <c r="E28" s="114">
        <v>62</v>
      </c>
      <c r="F28" s="114">
        <v>118</v>
      </c>
      <c r="G28" s="114">
        <v>84</v>
      </c>
      <c r="H28" s="140">
        <v>101</v>
      </c>
      <c r="I28" s="115">
        <v>24</v>
      </c>
      <c r="J28" s="116">
        <v>23.762376237623762</v>
      </c>
    </row>
    <row r="29" spans="1:15" s="110" customFormat="1" ht="24.95" customHeight="1" x14ac:dyDescent="0.2">
      <c r="A29" s="193">
        <v>86</v>
      </c>
      <c r="B29" s="199" t="s">
        <v>165</v>
      </c>
      <c r="C29" s="113">
        <v>3.0591775325977935</v>
      </c>
      <c r="D29" s="115">
        <v>122</v>
      </c>
      <c r="E29" s="114">
        <v>106</v>
      </c>
      <c r="F29" s="114">
        <v>127</v>
      </c>
      <c r="G29" s="114">
        <v>118</v>
      </c>
      <c r="H29" s="140">
        <v>137</v>
      </c>
      <c r="I29" s="115">
        <v>-15</v>
      </c>
      <c r="J29" s="116">
        <v>-10.948905109489051</v>
      </c>
    </row>
    <row r="30" spans="1:15" s="110" customFormat="1" ht="24.95" customHeight="1" x14ac:dyDescent="0.2">
      <c r="A30" s="193">
        <v>87.88</v>
      </c>
      <c r="B30" s="204" t="s">
        <v>166</v>
      </c>
      <c r="C30" s="113">
        <v>5.6168505516549647</v>
      </c>
      <c r="D30" s="115">
        <v>224</v>
      </c>
      <c r="E30" s="114">
        <v>261</v>
      </c>
      <c r="F30" s="114">
        <v>426</v>
      </c>
      <c r="G30" s="114">
        <v>228</v>
      </c>
      <c r="H30" s="140">
        <v>323</v>
      </c>
      <c r="I30" s="115">
        <v>-99</v>
      </c>
      <c r="J30" s="116">
        <v>-30.650154798761609</v>
      </c>
    </row>
    <row r="31" spans="1:15" s="110" customFormat="1" ht="24.95" customHeight="1" x14ac:dyDescent="0.2">
      <c r="A31" s="193" t="s">
        <v>167</v>
      </c>
      <c r="B31" s="199" t="s">
        <v>168</v>
      </c>
      <c r="C31" s="113">
        <v>2.9588766298896689</v>
      </c>
      <c r="D31" s="115">
        <v>118</v>
      </c>
      <c r="E31" s="114">
        <v>72</v>
      </c>
      <c r="F31" s="114">
        <v>102</v>
      </c>
      <c r="G31" s="114">
        <v>56</v>
      </c>
      <c r="H31" s="140">
        <v>132</v>
      </c>
      <c r="I31" s="115">
        <v>-14</v>
      </c>
      <c r="J31" s="116">
        <v>-10.606060606060606</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2.9087261785356069</v>
      </c>
      <c r="D34" s="115">
        <v>116</v>
      </c>
      <c r="E34" s="114">
        <v>162</v>
      </c>
      <c r="F34" s="114">
        <v>104</v>
      </c>
      <c r="G34" s="114">
        <v>62</v>
      </c>
      <c r="H34" s="140">
        <v>52</v>
      </c>
      <c r="I34" s="115">
        <v>64</v>
      </c>
      <c r="J34" s="116">
        <v>123.07692307692308</v>
      </c>
    </row>
    <row r="35" spans="1:10" s="110" customFormat="1" ht="24.95" customHeight="1" x14ac:dyDescent="0.2">
      <c r="A35" s="292" t="s">
        <v>171</v>
      </c>
      <c r="B35" s="293" t="s">
        <v>172</v>
      </c>
      <c r="C35" s="113">
        <v>21.890672016048143</v>
      </c>
      <c r="D35" s="115">
        <v>873</v>
      </c>
      <c r="E35" s="114">
        <v>838</v>
      </c>
      <c r="F35" s="114">
        <v>1060</v>
      </c>
      <c r="G35" s="114">
        <v>828</v>
      </c>
      <c r="H35" s="140">
        <v>995</v>
      </c>
      <c r="I35" s="115">
        <v>-122</v>
      </c>
      <c r="J35" s="116">
        <v>-12.261306532663317</v>
      </c>
    </row>
    <row r="36" spans="1:10" s="110" customFormat="1" ht="24.95" customHeight="1" x14ac:dyDescent="0.2">
      <c r="A36" s="294" t="s">
        <v>173</v>
      </c>
      <c r="B36" s="295" t="s">
        <v>174</v>
      </c>
      <c r="C36" s="125">
        <v>75.200601805416255</v>
      </c>
      <c r="D36" s="143">
        <v>2999</v>
      </c>
      <c r="E36" s="144">
        <v>2535</v>
      </c>
      <c r="F36" s="144">
        <v>3118</v>
      </c>
      <c r="G36" s="144">
        <v>2291</v>
      </c>
      <c r="H36" s="145">
        <v>3067</v>
      </c>
      <c r="I36" s="143">
        <v>-68</v>
      </c>
      <c r="J36" s="146">
        <v>-2.2171503097489405</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44" t="s">
        <v>368</v>
      </c>
      <c r="B39" s="645"/>
      <c r="C39" s="645"/>
      <c r="D39" s="645"/>
      <c r="E39" s="645"/>
      <c r="F39" s="645"/>
      <c r="G39" s="645"/>
      <c r="H39" s="645"/>
      <c r="I39" s="645"/>
      <c r="J39" s="645"/>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7"/>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369</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335</v>
      </c>
      <c r="B5" s="573"/>
      <c r="C5" s="573"/>
      <c r="D5" s="573"/>
      <c r="E5" s="573"/>
      <c r="F5" s="252"/>
      <c r="G5" s="252"/>
      <c r="H5" s="252"/>
      <c r="I5" s="252"/>
      <c r="J5" s="252"/>
      <c r="K5" s="252"/>
    </row>
    <row r="6" spans="1:17" s="94" customFormat="1" ht="11.25" customHeight="1" x14ac:dyDescent="0.2">
      <c r="A6" s="227"/>
      <c r="B6" s="228"/>
      <c r="C6" s="228"/>
      <c r="D6" s="228"/>
      <c r="E6" s="228"/>
      <c r="F6" s="228"/>
      <c r="G6" s="228"/>
      <c r="H6" s="228"/>
      <c r="I6" s="228"/>
      <c r="J6" s="228"/>
    </row>
    <row r="7" spans="1:17" s="91" customFormat="1" ht="24.95" customHeight="1" x14ac:dyDescent="0.2">
      <c r="A7" s="588" t="s">
        <v>332</v>
      </c>
      <c r="B7" s="577"/>
      <c r="C7" s="577"/>
      <c r="D7" s="582" t="s">
        <v>94</v>
      </c>
      <c r="E7" s="647" t="s">
        <v>370</v>
      </c>
      <c r="F7" s="648"/>
      <c r="G7" s="648"/>
      <c r="H7" s="648"/>
      <c r="I7" s="649"/>
      <c r="J7" s="588" t="s">
        <v>359</v>
      </c>
      <c r="K7" s="589"/>
      <c r="L7" s="96"/>
      <c r="M7" s="96"/>
      <c r="N7" s="96"/>
      <c r="O7" s="96"/>
      <c r="Q7" s="408"/>
    </row>
    <row r="8" spans="1:17" ht="21.75" customHeight="1" x14ac:dyDescent="0.2">
      <c r="A8" s="578"/>
      <c r="B8" s="579"/>
      <c r="C8" s="579"/>
      <c r="D8" s="583"/>
      <c r="E8" s="566" t="s">
        <v>335</v>
      </c>
      <c r="F8" s="566" t="s">
        <v>337</v>
      </c>
      <c r="G8" s="566" t="s">
        <v>338</v>
      </c>
      <c r="H8" s="566" t="s">
        <v>339</v>
      </c>
      <c r="I8" s="566" t="s">
        <v>340</v>
      </c>
      <c r="J8" s="590"/>
      <c r="K8" s="591"/>
    </row>
    <row r="9" spans="1:17" ht="12" customHeight="1" x14ac:dyDescent="0.2">
      <c r="A9" s="578"/>
      <c r="B9" s="579"/>
      <c r="C9" s="579"/>
      <c r="D9" s="583"/>
      <c r="E9" s="567"/>
      <c r="F9" s="567"/>
      <c r="G9" s="567"/>
      <c r="H9" s="567"/>
      <c r="I9" s="567"/>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3988</v>
      </c>
      <c r="F11" s="264">
        <v>3535</v>
      </c>
      <c r="G11" s="264">
        <v>4282</v>
      </c>
      <c r="H11" s="264">
        <v>3181</v>
      </c>
      <c r="I11" s="265">
        <v>4114</v>
      </c>
      <c r="J11" s="263">
        <v>-126</v>
      </c>
      <c r="K11" s="266">
        <v>-3.0627126883811377</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29.638916750250754</v>
      </c>
      <c r="E13" s="115">
        <v>1182</v>
      </c>
      <c r="F13" s="114">
        <v>1386</v>
      </c>
      <c r="G13" s="114">
        <v>1548</v>
      </c>
      <c r="H13" s="114">
        <v>1046</v>
      </c>
      <c r="I13" s="140">
        <v>1211</v>
      </c>
      <c r="J13" s="115">
        <v>-29</v>
      </c>
      <c r="K13" s="116">
        <v>-2.3947151114781171</v>
      </c>
    </row>
    <row r="14" spans="1:17" ht="15.95" customHeight="1" x14ac:dyDescent="0.2">
      <c r="A14" s="306" t="s">
        <v>230</v>
      </c>
      <c r="B14" s="307"/>
      <c r="C14" s="308"/>
      <c r="D14" s="113">
        <v>56.344032096288863</v>
      </c>
      <c r="E14" s="115">
        <v>2247</v>
      </c>
      <c r="F14" s="114">
        <v>1732</v>
      </c>
      <c r="G14" s="114">
        <v>2231</v>
      </c>
      <c r="H14" s="114">
        <v>1771</v>
      </c>
      <c r="I14" s="140">
        <v>2327</v>
      </c>
      <c r="J14" s="115">
        <v>-80</v>
      </c>
      <c r="K14" s="116">
        <v>-3.4379028792436612</v>
      </c>
    </row>
    <row r="15" spans="1:17" ht="15.95" customHeight="1" x14ac:dyDescent="0.2">
      <c r="A15" s="306" t="s">
        <v>231</v>
      </c>
      <c r="B15" s="307"/>
      <c r="C15" s="308"/>
      <c r="D15" s="113">
        <v>6.4944834503510531</v>
      </c>
      <c r="E15" s="115">
        <v>259</v>
      </c>
      <c r="F15" s="114">
        <v>215</v>
      </c>
      <c r="G15" s="114">
        <v>221</v>
      </c>
      <c r="H15" s="114">
        <v>195</v>
      </c>
      <c r="I15" s="140">
        <v>268</v>
      </c>
      <c r="J15" s="115">
        <v>-9</v>
      </c>
      <c r="K15" s="116">
        <v>-3.3582089552238807</v>
      </c>
    </row>
    <row r="16" spans="1:17" ht="15.95" customHeight="1" x14ac:dyDescent="0.2">
      <c r="A16" s="306" t="s">
        <v>232</v>
      </c>
      <c r="B16" s="307"/>
      <c r="C16" s="308"/>
      <c r="D16" s="113">
        <v>7.2968906720160485</v>
      </c>
      <c r="E16" s="115">
        <v>291</v>
      </c>
      <c r="F16" s="114">
        <v>195</v>
      </c>
      <c r="G16" s="114">
        <v>240</v>
      </c>
      <c r="H16" s="114">
        <v>161</v>
      </c>
      <c r="I16" s="140">
        <v>296</v>
      </c>
      <c r="J16" s="115">
        <v>-5</v>
      </c>
      <c r="K16" s="116">
        <v>-1.6891891891891893</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2.2316950852557671</v>
      </c>
      <c r="E18" s="115">
        <v>89</v>
      </c>
      <c r="F18" s="114">
        <v>139</v>
      </c>
      <c r="G18" s="114">
        <v>98</v>
      </c>
      <c r="H18" s="114">
        <v>55</v>
      </c>
      <c r="I18" s="140">
        <v>29</v>
      </c>
      <c r="J18" s="115">
        <v>60</v>
      </c>
      <c r="K18" s="116">
        <v>206.89655172413794</v>
      </c>
    </row>
    <row r="19" spans="1:11" ht="14.1" customHeight="1" x14ac:dyDescent="0.2">
      <c r="A19" s="306" t="s">
        <v>235</v>
      </c>
      <c r="B19" s="307" t="s">
        <v>236</v>
      </c>
      <c r="C19" s="308"/>
      <c r="D19" s="113">
        <v>0.77733199598796388</v>
      </c>
      <c r="E19" s="115">
        <v>31</v>
      </c>
      <c r="F19" s="114">
        <v>126</v>
      </c>
      <c r="G19" s="114">
        <v>77</v>
      </c>
      <c r="H19" s="114">
        <v>33</v>
      </c>
      <c r="I19" s="140">
        <v>11</v>
      </c>
      <c r="J19" s="115">
        <v>20</v>
      </c>
      <c r="K19" s="116">
        <v>181.81818181818181</v>
      </c>
    </row>
    <row r="20" spans="1:11" ht="14.1" customHeight="1" x14ac:dyDescent="0.2">
      <c r="A20" s="306">
        <v>12</v>
      </c>
      <c r="B20" s="307" t="s">
        <v>237</v>
      </c>
      <c r="C20" s="308"/>
      <c r="D20" s="113">
        <v>0.87763289869608829</v>
      </c>
      <c r="E20" s="115">
        <v>35</v>
      </c>
      <c r="F20" s="114">
        <v>36</v>
      </c>
      <c r="G20" s="114">
        <v>18</v>
      </c>
      <c r="H20" s="114">
        <v>29</v>
      </c>
      <c r="I20" s="140">
        <v>36</v>
      </c>
      <c r="J20" s="115">
        <v>-1</v>
      </c>
      <c r="K20" s="116">
        <v>-2.7777777777777777</v>
      </c>
    </row>
    <row r="21" spans="1:11" ht="14.1" customHeight="1" x14ac:dyDescent="0.2">
      <c r="A21" s="306">
        <v>21</v>
      </c>
      <c r="B21" s="307" t="s">
        <v>238</v>
      </c>
      <c r="C21" s="308"/>
      <c r="D21" s="113">
        <v>0.22567703109327983</v>
      </c>
      <c r="E21" s="115">
        <v>9</v>
      </c>
      <c r="F21" s="114">
        <v>16</v>
      </c>
      <c r="G21" s="114">
        <v>19</v>
      </c>
      <c r="H21" s="114">
        <v>15</v>
      </c>
      <c r="I21" s="140">
        <v>19</v>
      </c>
      <c r="J21" s="115">
        <v>-10</v>
      </c>
      <c r="K21" s="116">
        <v>-52.631578947368418</v>
      </c>
    </row>
    <row r="22" spans="1:11" ht="14.1" customHeight="1" x14ac:dyDescent="0.2">
      <c r="A22" s="306">
        <v>22</v>
      </c>
      <c r="B22" s="307" t="s">
        <v>239</v>
      </c>
      <c r="C22" s="308"/>
      <c r="D22" s="113">
        <v>4.8645937813440323</v>
      </c>
      <c r="E22" s="115">
        <v>194</v>
      </c>
      <c r="F22" s="114">
        <v>186</v>
      </c>
      <c r="G22" s="114">
        <v>266</v>
      </c>
      <c r="H22" s="114">
        <v>166</v>
      </c>
      <c r="I22" s="140">
        <v>184</v>
      </c>
      <c r="J22" s="115">
        <v>10</v>
      </c>
      <c r="K22" s="116">
        <v>5.4347826086956523</v>
      </c>
    </row>
    <row r="23" spans="1:11" ht="14.1" customHeight="1" x14ac:dyDescent="0.2">
      <c r="A23" s="306">
        <v>23</v>
      </c>
      <c r="B23" s="307" t="s">
        <v>240</v>
      </c>
      <c r="C23" s="308"/>
      <c r="D23" s="113">
        <v>0.45135406218655966</v>
      </c>
      <c r="E23" s="115">
        <v>18</v>
      </c>
      <c r="F23" s="114">
        <v>19</v>
      </c>
      <c r="G23" s="114">
        <v>20</v>
      </c>
      <c r="H23" s="114">
        <v>24</v>
      </c>
      <c r="I23" s="140">
        <v>17</v>
      </c>
      <c r="J23" s="115">
        <v>1</v>
      </c>
      <c r="K23" s="116">
        <v>5.882352941176471</v>
      </c>
    </row>
    <row r="24" spans="1:11" ht="14.1" customHeight="1" x14ac:dyDescent="0.2">
      <c r="A24" s="306">
        <v>24</v>
      </c>
      <c r="B24" s="307" t="s">
        <v>241</v>
      </c>
      <c r="C24" s="308"/>
      <c r="D24" s="113">
        <v>6.218655967903711</v>
      </c>
      <c r="E24" s="115">
        <v>248</v>
      </c>
      <c r="F24" s="114">
        <v>220</v>
      </c>
      <c r="G24" s="114">
        <v>233</v>
      </c>
      <c r="H24" s="114">
        <v>166</v>
      </c>
      <c r="I24" s="140">
        <v>231</v>
      </c>
      <c r="J24" s="115">
        <v>17</v>
      </c>
      <c r="K24" s="116">
        <v>7.3593073593073592</v>
      </c>
    </row>
    <row r="25" spans="1:11" ht="14.1" customHeight="1" x14ac:dyDescent="0.2">
      <c r="A25" s="306">
        <v>25</v>
      </c>
      <c r="B25" s="307" t="s">
        <v>242</v>
      </c>
      <c r="C25" s="308"/>
      <c r="D25" s="113">
        <v>6.4944834503510531</v>
      </c>
      <c r="E25" s="115">
        <v>259</v>
      </c>
      <c r="F25" s="114">
        <v>243</v>
      </c>
      <c r="G25" s="114">
        <v>283</v>
      </c>
      <c r="H25" s="114">
        <v>266</v>
      </c>
      <c r="I25" s="140">
        <v>278</v>
      </c>
      <c r="J25" s="115">
        <v>-19</v>
      </c>
      <c r="K25" s="116">
        <v>-6.8345323741007196</v>
      </c>
    </row>
    <row r="26" spans="1:11" ht="14.1" customHeight="1" x14ac:dyDescent="0.2">
      <c r="A26" s="306">
        <v>26</v>
      </c>
      <c r="B26" s="307" t="s">
        <v>243</v>
      </c>
      <c r="C26" s="308"/>
      <c r="D26" s="113">
        <v>2.1815446339017051</v>
      </c>
      <c r="E26" s="115">
        <v>87</v>
      </c>
      <c r="F26" s="114">
        <v>69</v>
      </c>
      <c r="G26" s="114">
        <v>79</v>
      </c>
      <c r="H26" s="114">
        <v>52</v>
      </c>
      <c r="I26" s="140">
        <v>103</v>
      </c>
      <c r="J26" s="115">
        <v>-16</v>
      </c>
      <c r="K26" s="116">
        <v>-15.533980582524272</v>
      </c>
    </row>
    <row r="27" spans="1:11" ht="14.1" customHeight="1" x14ac:dyDescent="0.2">
      <c r="A27" s="306">
        <v>27</v>
      </c>
      <c r="B27" s="307" t="s">
        <v>244</v>
      </c>
      <c r="C27" s="308"/>
      <c r="D27" s="113">
        <v>1.8304914744232699</v>
      </c>
      <c r="E27" s="115">
        <v>73</v>
      </c>
      <c r="F27" s="114">
        <v>73</v>
      </c>
      <c r="G27" s="114">
        <v>79</v>
      </c>
      <c r="H27" s="114">
        <v>54</v>
      </c>
      <c r="I27" s="140">
        <v>67</v>
      </c>
      <c r="J27" s="115">
        <v>6</v>
      </c>
      <c r="K27" s="116">
        <v>8.9552238805970141</v>
      </c>
    </row>
    <row r="28" spans="1:11" ht="14.1" customHeight="1" x14ac:dyDescent="0.2">
      <c r="A28" s="306">
        <v>28</v>
      </c>
      <c r="B28" s="307" t="s">
        <v>245</v>
      </c>
      <c r="C28" s="308"/>
      <c r="D28" s="113" t="s">
        <v>513</v>
      </c>
      <c r="E28" s="115" t="s">
        <v>513</v>
      </c>
      <c r="F28" s="114">
        <v>4</v>
      </c>
      <c r="G28" s="114" t="s">
        <v>513</v>
      </c>
      <c r="H28" s="114">
        <v>5</v>
      </c>
      <c r="I28" s="140">
        <v>9</v>
      </c>
      <c r="J28" s="115" t="s">
        <v>513</v>
      </c>
      <c r="K28" s="116" t="s">
        <v>513</v>
      </c>
    </row>
    <row r="29" spans="1:11" ht="14.1" customHeight="1" x14ac:dyDescent="0.2">
      <c r="A29" s="306">
        <v>29</v>
      </c>
      <c r="B29" s="307" t="s">
        <v>246</v>
      </c>
      <c r="C29" s="308"/>
      <c r="D29" s="113">
        <v>4.6138415245737212</v>
      </c>
      <c r="E29" s="115">
        <v>184</v>
      </c>
      <c r="F29" s="114">
        <v>134</v>
      </c>
      <c r="G29" s="114">
        <v>219</v>
      </c>
      <c r="H29" s="114">
        <v>165</v>
      </c>
      <c r="I29" s="140">
        <v>162</v>
      </c>
      <c r="J29" s="115">
        <v>22</v>
      </c>
      <c r="K29" s="116">
        <v>13.580246913580247</v>
      </c>
    </row>
    <row r="30" spans="1:11" ht="14.1" customHeight="1" x14ac:dyDescent="0.2">
      <c r="A30" s="306" t="s">
        <v>247</v>
      </c>
      <c r="B30" s="307" t="s">
        <v>248</v>
      </c>
      <c r="C30" s="308"/>
      <c r="D30" s="113">
        <v>2.0060180541624875</v>
      </c>
      <c r="E30" s="115">
        <v>80</v>
      </c>
      <c r="F30" s="114">
        <v>54</v>
      </c>
      <c r="G30" s="114" t="s">
        <v>513</v>
      </c>
      <c r="H30" s="114" t="s">
        <v>513</v>
      </c>
      <c r="I30" s="140">
        <v>60</v>
      </c>
      <c r="J30" s="115">
        <v>20</v>
      </c>
      <c r="K30" s="116">
        <v>33.333333333333336</v>
      </c>
    </row>
    <row r="31" spans="1:11" ht="14.1" customHeight="1" x14ac:dyDescent="0.2">
      <c r="A31" s="306" t="s">
        <v>249</v>
      </c>
      <c r="B31" s="307" t="s">
        <v>250</v>
      </c>
      <c r="C31" s="308"/>
      <c r="D31" s="113">
        <v>2.6078234704112337</v>
      </c>
      <c r="E31" s="115">
        <v>104</v>
      </c>
      <c r="F31" s="114">
        <v>80</v>
      </c>
      <c r="G31" s="114">
        <v>120</v>
      </c>
      <c r="H31" s="114">
        <v>90</v>
      </c>
      <c r="I31" s="140">
        <v>102</v>
      </c>
      <c r="J31" s="115">
        <v>2</v>
      </c>
      <c r="K31" s="116">
        <v>1.9607843137254901</v>
      </c>
    </row>
    <row r="32" spans="1:11" ht="14.1" customHeight="1" x14ac:dyDescent="0.2">
      <c r="A32" s="306">
        <v>31</v>
      </c>
      <c r="B32" s="307" t="s">
        <v>251</v>
      </c>
      <c r="C32" s="308"/>
      <c r="D32" s="113">
        <v>2.106318956870612</v>
      </c>
      <c r="E32" s="115">
        <v>84</v>
      </c>
      <c r="F32" s="114">
        <v>38</v>
      </c>
      <c r="G32" s="114">
        <v>18</v>
      </c>
      <c r="H32" s="114">
        <v>13</v>
      </c>
      <c r="I32" s="140">
        <v>25</v>
      </c>
      <c r="J32" s="115">
        <v>59</v>
      </c>
      <c r="K32" s="116">
        <v>236</v>
      </c>
    </row>
    <row r="33" spans="1:11" ht="14.1" customHeight="1" x14ac:dyDescent="0.2">
      <c r="A33" s="306">
        <v>32</v>
      </c>
      <c r="B33" s="307" t="s">
        <v>252</v>
      </c>
      <c r="C33" s="308"/>
      <c r="D33" s="113">
        <v>1.9057171514543632</v>
      </c>
      <c r="E33" s="115">
        <v>76</v>
      </c>
      <c r="F33" s="114">
        <v>112</v>
      </c>
      <c r="G33" s="114">
        <v>103</v>
      </c>
      <c r="H33" s="114">
        <v>97</v>
      </c>
      <c r="I33" s="140">
        <v>72</v>
      </c>
      <c r="J33" s="115">
        <v>4</v>
      </c>
      <c r="K33" s="116">
        <v>5.5555555555555554</v>
      </c>
    </row>
    <row r="34" spans="1:11" ht="14.1" customHeight="1" x14ac:dyDescent="0.2">
      <c r="A34" s="306">
        <v>33</v>
      </c>
      <c r="B34" s="307" t="s">
        <v>253</v>
      </c>
      <c r="C34" s="308"/>
      <c r="D34" s="113">
        <v>1.3791374122367102</v>
      </c>
      <c r="E34" s="115">
        <v>55</v>
      </c>
      <c r="F34" s="114">
        <v>55</v>
      </c>
      <c r="G34" s="114">
        <v>70</v>
      </c>
      <c r="H34" s="114">
        <v>49</v>
      </c>
      <c r="I34" s="140">
        <v>65</v>
      </c>
      <c r="J34" s="115">
        <v>-10</v>
      </c>
      <c r="K34" s="116">
        <v>-15.384615384615385</v>
      </c>
    </row>
    <row r="35" spans="1:11" ht="14.1" customHeight="1" x14ac:dyDescent="0.2">
      <c r="A35" s="306">
        <v>34</v>
      </c>
      <c r="B35" s="307" t="s">
        <v>254</v>
      </c>
      <c r="C35" s="308"/>
      <c r="D35" s="113">
        <v>2.2567703109327986</v>
      </c>
      <c r="E35" s="115">
        <v>90</v>
      </c>
      <c r="F35" s="114">
        <v>59</v>
      </c>
      <c r="G35" s="114">
        <v>92</v>
      </c>
      <c r="H35" s="114">
        <v>56</v>
      </c>
      <c r="I35" s="140">
        <v>131</v>
      </c>
      <c r="J35" s="115">
        <v>-41</v>
      </c>
      <c r="K35" s="116">
        <v>-31.297709923664122</v>
      </c>
    </row>
    <row r="36" spans="1:11" ht="14.1" customHeight="1" x14ac:dyDescent="0.2">
      <c r="A36" s="306">
        <v>41</v>
      </c>
      <c r="B36" s="307" t="s">
        <v>255</v>
      </c>
      <c r="C36" s="308"/>
      <c r="D36" s="113">
        <v>0.25075225677031093</v>
      </c>
      <c r="E36" s="115">
        <v>10</v>
      </c>
      <c r="F36" s="114">
        <v>8</v>
      </c>
      <c r="G36" s="114">
        <v>6</v>
      </c>
      <c r="H36" s="114">
        <v>9</v>
      </c>
      <c r="I36" s="140">
        <v>13</v>
      </c>
      <c r="J36" s="115">
        <v>-3</v>
      </c>
      <c r="K36" s="116">
        <v>-23.076923076923077</v>
      </c>
    </row>
    <row r="37" spans="1:11" ht="14.1" customHeight="1" x14ac:dyDescent="0.2">
      <c r="A37" s="306">
        <v>42</v>
      </c>
      <c r="B37" s="307" t="s">
        <v>256</v>
      </c>
      <c r="C37" s="308"/>
      <c r="D37" s="113" t="s">
        <v>513</v>
      </c>
      <c r="E37" s="115" t="s">
        <v>513</v>
      </c>
      <c r="F37" s="114" t="s">
        <v>513</v>
      </c>
      <c r="G37" s="114">
        <v>4</v>
      </c>
      <c r="H37" s="114">
        <v>6</v>
      </c>
      <c r="I37" s="140">
        <v>15</v>
      </c>
      <c r="J37" s="115" t="s">
        <v>513</v>
      </c>
      <c r="K37" s="116" t="s">
        <v>513</v>
      </c>
    </row>
    <row r="38" spans="1:11" ht="14.1" customHeight="1" x14ac:dyDescent="0.2">
      <c r="A38" s="306">
        <v>43</v>
      </c>
      <c r="B38" s="307" t="s">
        <v>257</v>
      </c>
      <c r="C38" s="308"/>
      <c r="D38" s="113">
        <v>0.42627883650952858</v>
      </c>
      <c r="E38" s="115">
        <v>17</v>
      </c>
      <c r="F38" s="114">
        <v>13</v>
      </c>
      <c r="G38" s="114">
        <v>20</v>
      </c>
      <c r="H38" s="114">
        <v>18</v>
      </c>
      <c r="I38" s="140">
        <v>27</v>
      </c>
      <c r="J38" s="115">
        <v>-10</v>
      </c>
      <c r="K38" s="116">
        <v>-37.037037037037038</v>
      </c>
    </row>
    <row r="39" spans="1:11" ht="14.1" customHeight="1" x14ac:dyDescent="0.2">
      <c r="A39" s="306">
        <v>51</v>
      </c>
      <c r="B39" s="307" t="s">
        <v>258</v>
      </c>
      <c r="C39" s="308"/>
      <c r="D39" s="113">
        <v>17.903711133400201</v>
      </c>
      <c r="E39" s="115">
        <v>714</v>
      </c>
      <c r="F39" s="114">
        <v>811</v>
      </c>
      <c r="G39" s="114">
        <v>869</v>
      </c>
      <c r="H39" s="114">
        <v>555</v>
      </c>
      <c r="I39" s="140">
        <v>681</v>
      </c>
      <c r="J39" s="115">
        <v>33</v>
      </c>
      <c r="K39" s="116">
        <v>4.8458149779735686</v>
      </c>
    </row>
    <row r="40" spans="1:11" ht="14.1" customHeight="1" x14ac:dyDescent="0.2">
      <c r="A40" s="306" t="s">
        <v>259</v>
      </c>
      <c r="B40" s="307" t="s">
        <v>260</v>
      </c>
      <c r="C40" s="308"/>
      <c r="D40" s="113">
        <v>16.95085255767302</v>
      </c>
      <c r="E40" s="115">
        <v>676</v>
      </c>
      <c r="F40" s="114">
        <v>789</v>
      </c>
      <c r="G40" s="114">
        <v>826</v>
      </c>
      <c r="H40" s="114">
        <v>528</v>
      </c>
      <c r="I40" s="140">
        <v>649</v>
      </c>
      <c r="J40" s="115">
        <v>27</v>
      </c>
      <c r="K40" s="116">
        <v>4.1602465331278893</v>
      </c>
    </row>
    <row r="41" spans="1:11" ht="14.1" customHeight="1" x14ac:dyDescent="0.2">
      <c r="A41" s="306"/>
      <c r="B41" s="307" t="s">
        <v>261</v>
      </c>
      <c r="C41" s="308"/>
      <c r="D41" s="113">
        <v>15.697091273821464</v>
      </c>
      <c r="E41" s="115">
        <v>626</v>
      </c>
      <c r="F41" s="114">
        <v>705</v>
      </c>
      <c r="G41" s="114">
        <v>770</v>
      </c>
      <c r="H41" s="114">
        <v>489</v>
      </c>
      <c r="I41" s="140">
        <v>592</v>
      </c>
      <c r="J41" s="115">
        <v>34</v>
      </c>
      <c r="K41" s="116">
        <v>5.743243243243243</v>
      </c>
    </row>
    <row r="42" spans="1:11" ht="14.1" customHeight="1" x14ac:dyDescent="0.2">
      <c r="A42" s="306">
        <v>52</v>
      </c>
      <c r="B42" s="307" t="s">
        <v>262</v>
      </c>
      <c r="C42" s="308"/>
      <c r="D42" s="113">
        <v>4.6389167502507522</v>
      </c>
      <c r="E42" s="115">
        <v>185</v>
      </c>
      <c r="F42" s="114">
        <v>143</v>
      </c>
      <c r="G42" s="114">
        <v>141</v>
      </c>
      <c r="H42" s="114">
        <v>115</v>
      </c>
      <c r="I42" s="140">
        <v>161</v>
      </c>
      <c r="J42" s="115">
        <v>24</v>
      </c>
      <c r="K42" s="116">
        <v>14.906832298136646</v>
      </c>
    </row>
    <row r="43" spans="1:11" ht="14.1" customHeight="1" x14ac:dyDescent="0.2">
      <c r="A43" s="306" t="s">
        <v>263</v>
      </c>
      <c r="B43" s="307" t="s">
        <v>264</v>
      </c>
      <c r="C43" s="308"/>
      <c r="D43" s="113">
        <v>4.1624874623871611</v>
      </c>
      <c r="E43" s="115">
        <v>166</v>
      </c>
      <c r="F43" s="114">
        <v>121</v>
      </c>
      <c r="G43" s="114">
        <v>119</v>
      </c>
      <c r="H43" s="114">
        <v>104</v>
      </c>
      <c r="I43" s="140">
        <v>144</v>
      </c>
      <c r="J43" s="115">
        <v>22</v>
      </c>
      <c r="K43" s="116">
        <v>15.277777777777779</v>
      </c>
    </row>
    <row r="44" spans="1:11" ht="14.1" customHeight="1" x14ac:dyDescent="0.2">
      <c r="A44" s="306">
        <v>53</v>
      </c>
      <c r="B44" s="307" t="s">
        <v>265</v>
      </c>
      <c r="C44" s="308"/>
      <c r="D44" s="113">
        <v>0.526579739217653</v>
      </c>
      <c r="E44" s="115">
        <v>21</v>
      </c>
      <c r="F44" s="114">
        <v>19</v>
      </c>
      <c r="G44" s="114">
        <v>16</v>
      </c>
      <c r="H44" s="114">
        <v>8</v>
      </c>
      <c r="I44" s="140">
        <v>27</v>
      </c>
      <c r="J44" s="115">
        <v>-6</v>
      </c>
      <c r="K44" s="116">
        <v>-22.222222222222221</v>
      </c>
    </row>
    <row r="45" spans="1:11" ht="14.1" customHeight="1" x14ac:dyDescent="0.2">
      <c r="A45" s="306" t="s">
        <v>266</v>
      </c>
      <c r="B45" s="307" t="s">
        <v>267</v>
      </c>
      <c r="C45" s="308"/>
      <c r="D45" s="113">
        <v>0.526579739217653</v>
      </c>
      <c r="E45" s="115">
        <v>21</v>
      </c>
      <c r="F45" s="114">
        <v>18</v>
      </c>
      <c r="G45" s="114">
        <v>13</v>
      </c>
      <c r="H45" s="114">
        <v>7</v>
      </c>
      <c r="I45" s="140">
        <v>27</v>
      </c>
      <c r="J45" s="115">
        <v>-6</v>
      </c>
      <c r="K45" s="116">
        <v>-22.222222222222221</v>
      </c>
    </row>
    <row r="46" spans="1:11" ht="14.1" customHeight="1" x14ac:dyDescent="0.2">
      <c r="A46" s="306">
        <v>54</v>
      </c>
      <c r="B46" s="307" t="s">
        <v>268</v>
      </c>
      <c r="C46" s="308"/>
      <c r="D46" s="113">
        <v>1.9057171514543632</v>
      </c>
      <c r="E46" s="115">
        <v>76</v>
      </c>
      <c r="F46" s="114">
        <v>83</v>
      </c>
      <c r="G46" s="114">
        <v>63</v>
      </c>
      <c r="H46" s="114">
        <v>60</v>
      </c>
      <c r="I46" s="140">
        <v>114</v>
      </c>
      <c r="J46" s="115">
        <v>-38</v>
      </c>
      <c r="K46" s="116">
        <v>-33.333333333333336</v>
      </c>
    </row>
    <row r="47" spans="1:11" ht="14.1" customHeight="1" x14ac:dyDescent="0.2">
      <c r="A47" s="306">
        <v>61</v>
      </c>
      <c r="B47" s="307" t="s">
        <v>269</v>
      </c>
      <c r="C47" s="308"/>
      <c r="D47" s="113">
        <v>1.4042126379137412</v>
      </c>
      <c r="E47" s="115">
        <v>56</v>
      </c>
      <c r="F47" s="114">
        <v>34</v>
      </c>
      <c r="G47" s="114">
        <v>64</v>
      </c>
      <c r="H47" s="114">
        <v>42</v>
      </c>
      <c r="I47" s="140">
        <v>57</v>
      </c>
      <c r="J47" s="115">
        <v>-1</v>
      </c>
      <c r="K47" s="116">
        <v>-1.7543859649122806</v>
      </c>
    </row>
    <row r="48" spans="1:11" ht="14.1" customHeight="1" x14ac:dyDescent="0.2">
      <c r="A48" s="306">
        <v>62</v>
      </c>
      <c r="B48" s="307" t="s">
        <v>270</v>
      </c>
      <c r="C48" s="308"/>
      <c r="D48" s="113">
        <v>7.2216649949849545</v>
      </c>
      <c r="E48" s="115">
        <v>288</v>
      </c>
      <c r="F48" s="114">
        <v>196</v>
      </c>
      <c r="G48" s="114">
        <v>270</v>
      </c>
      <c r="H48" s="114">
        <v>253</v>
      </c>
      <c r="I48" s="140">
        <v>253</v>
      </c>
      <c r="J48" s="115">
        <v>35</v>
      </c>
      <c r="K48" s="116">
        <v>13.83399209486166</v>
      </c>
    </row>
    <row r="49" spans="1:11" ht="14.1" customHeight="1" x14ac:dyDescent="0.2">
      <c r="A49" s="306">
        <v>63</v>
      </c>
      <c r="B49" s="307" t="s">
        <v>271</v>
      </c>
      <c r="C49" s="308"/>
      <c r="D49" s="113">
        <v>3.5606820461384152</v>
      </c>
      <c r="E49" s="115">
        <v>142</v>
      </c>
      <c r="F49" s="114">
        <v>127</v>
      </c>
      <c r="G49" s="114">
        <v>160</v>
      </c>
      <c r="H49" s="114">
        <v>105</v>
      </c>
      <c r="I49" s="140">
        <v>147</v>
      </c>
      <c r="J49" s="115">
        <v>-5</v>
      </c>
      <c r="K49" s="116">
        <v>-3.4013605442176869</v>
      </c>
    </row>
    <row r="50" spans="1:11" ht="14.1" customHeight="1" x14ac:dyDescent="0.2">
      <c r="A50" s="306" t="s">
        <v>272</v>
      </c>
      <c r="B50" s="307" t="s">
        <v>273</v>
      </c>
      <c r="C50" s="308"/>
      <c r="D50" s="113">
        <v>0.92778335005015045</v>
      </c>
      <c r="E50" s="115">
        <v>37</v>
      </c>
      <c r="F50" s="114">
        <v>41</v>
      </c>
      <c r="G50" s="114">
        <v>35</v>
      </c>
      <c r="H50" s="114">
        <v>27</v>
      </c>
      <c r="I50" s="140">
        <v>45</v>
      </c>
      <c r="J50" s="115">
        <v>-8</v>
      </c>
      <c r="K50" s="116">
        <v>-17.777777777777779</v>
      </c>
    </row>
    <row r="51" spans="1:11" ht="14.1" customHeight="1" x14ac:dyDescent="0.2">
      <c r="A51" s="306" t="s">
        <v>274</v>
      </c>
      <c r="B51" s="307" t="s">
        <v>275</v>
      </c>
      <c r="C51" s="308"/>
      <c r="D51" s="113">
        <v>2.3821464393179537</v>
      </c>
      <c r="E51" s="115">
        <v>95</v>
      </c>
      <c r="F51" s="114">
        <v>78</v>
      </c>
      <c r="G51" s="114">
        <v>111</v>
      </c>
      <c r="H51" s="114">
        <v>70</v>
      </c>
      <c r="I51" s="140">
        <v>95</v>
      </c>
      <c r="J51" s="115">
        <v>0</v>
      </c>
      <c r="K51" s="116">
        <v>0</v>
      </c>
    </row>
    <row r="52" spans="1:11" ht="14.1" customHeight="1" x14ac:dyDescent="0.2">
      <c r="A52" s="306">
        <v>71</v>
      </c>
      <c r="B52" s="307" t="s">
        <v>276</v>
      </c>
      <c r="C52" s="308"/>
      <c r="D52" s="113">
        <v>8.4002006018054161</v>
      </c>
      <c r="E52" s="115">
        <v>335</v>
      </c>
      <c r="F52" s="114">
        <v>200</v>
      </c>
      <c r="G52" s="114">
        <v>263</v>
      </c>
      <c r="H52" s="114">
        <v>292</v>
      </c>
      <c r="I52" s="140">
        <v>368</v>
      </c>
      <c r="J52" s="115">
        <v>-33</v>
      </c>
      <c r="K52" s="116">
        <v>-8.9673913043478262</v>
      </c>
    </row>
    <row r="53" spans="1:11" ht="14.1" customHeight="1" x14ac:dyDescent="0.2">
      <c r="A53" s="306" t="s">
        <v>277</v>
      </c>
      <c r="B53" s="307" t="s">
        <v>278</v>
      </c>
      <c r="C53" s="308"/>
      <c r="D53" s="113">
        <v>3.3350050150451356</v>
      </c>
      <c r="E53" s="115">
        <v>133</v>
      </c>
      <c r="F53" s="114">
        <v>74</v>
      </c>
      <c r="G53" s="114">
        <v>77</v>
      </c>
      <c r="H53" s="114">
        <v>126</v>
      </c>
      <c r="I53" s="140">
        <v>134</v>
      </c>
      <c r="J53" s="115">
        <v>-1</v>
      </c>
      <c r="K53" s="116">
        <v>-0.74626865671641796</v>
      </c>
    </row>
    <row r="54" spans="1:11" ht="14.1" customHeight="1" x14ac:dyDescent="0.2">
      <c r="A54" s="306" t="s">
        <v>279</v>
      </c>
      <c r="B54" s="307" t="s">
        <v>280</v>
      </c>
      <c r="C54" s="308"/>
      <c r="D54" s="113">
        <v>4.087261785356068</v>
      </c>
      <c r="E54" s="115">
        <v>163</v>
      </c>
      <c r="F54" s="114">
        <v>103</v>
      </c>
      <c r="G54" s="114">
        <v>166</v>
      </c>
      <c r="H54" s="114">
        <v>142</v>
      </c>
      <c r="I54" s="140">
        <v>187</v>
      </c>
      <c r="J54" s="115">
        <v>-24</v>
      </c>
      <c r="K54" s="116">
        <v>-12.834224598930481</v>
      </c>
    </row>
    <row r="55" spans="1:11" ht="14.1" customHeight="1" x14ac:dyDescent="0.2">
      <c r="A55" s="306">
        <v>72</v>
      </c>
      <c r="B55" s="307" t="s">
        <v>281</v>
      </c>
      <c r="C55" s="308"/>
      <c r="D55" s="113">
        <v>1.103309929789368</v>
      </c>
      <c r="E55" s="115">
        <v>44</v>
      </c>
      <c r="F55" s="114">
        <v>34</v>
      </c>
      <c r="G55" s="114">
        <v>49</v>
      </c>
      <c r="H55" s="114">
        <v>37</v>
      </c>
      <c r="I55" s="140">
        <v>45</v>
      </c>
      <c r="J55" s="115">
        <v>-1</v>
      </c>
      <c r="K55" s="116">
        <v>-2.2222222222222223</v>
      </c>
    </row>
    <row r="56" spans="1:11" ht="14.1" customHeight="1" x14ac:dyDescent="0.2">
      <c r="A56" s="306" t="s">
        <v>282</v>
      </c>
      <c r="B56" s="307" t="s">
        <v>283</v>
      </c>
      <c r="C56" s="308"/>
      <c r="D56" s="113">
        <v>0.17552657973921765</v>
      </c>
      <c r="E56" s="115">
        <v>7</v>
      </c>
      <c r="F56" s="114">
        <v>12</v>
      </c>
      <c r="G56" s="114">
        <v>15</v>
      </c>
      <c r="H56" s="114">
        <v>24</v>
      </c>
      <c r="I56" s="140">
        <v>14</v>
      </c>
      <c r="J56" s="115">
        <v>-7</v>
      </c>
      <c r="K56" s="116">
        <v>-50</v>
      </c>
    </row>
    <row r="57" spans="1:11" ht="14.1" customHeight="1" x14ac:dyDescent="0.2">
      <c r="A57" s="306" t="s">
        <v>284</v>
      </c>
      <c r="B57" s="307" t="s">
        <v>285</v>
      </c>
      <c r="C57" s="308"/>
      <c r="D57" s="113">
        <v>0.70210631895687059</v>
      </c>
      <c r="E57" s="115">
        <v>28</v>
      </c>
      <c r="F57" s="114">
        <v>18</v>
      </c>
      <c r="G57" s="114">
        <v>23</v>
      </c>
      <c r="H57" s="114">
        <v>8</v>
      </c>
      <c r="I57" s="140">
        <v>23</v>
      </c>
      <c r="J57" s="115">
        <v>5</v>
      </c>
      <c r="K57" s="116">
        <v>21.739130434782609</v>
      </c>
    </row>
    <row r="58" spans="1:11" ht="14.1" customHeight="1" x14ac:dyDescent="0.2">
      <c r="A58" s="306">
        <v>73</v>
      </c>
      <c r="B58" s="307" t="s">
        <v>286</v>
      </c>
      <c r="C58" s="308"/>
      <c r="D58" s="113">
        <v>1.3791374122367102</v>
      </c>
      <c r="E58" s="115">
        <v>55</v>
      </c>
      <c r="F58" s="114">
        <v>18</v>
      </c>
      <c r="G58" s="114">
        <v>47</v>
      </c>
      <c r="H58" s="114">
        <v>43</v>
      </c>
      <c r="I58" s="140">
        <v>74</v>
      </c>
      <c r="J58" s="115">
        <v>-19</v>
      </c>
      <c r="K58" s="116">
        <v>-25.675675675675677</v>
      </c>
    </row>
    <row r="59" spans="1:11" ht="14.1" customHeight="1" x14ac:dyDescent="0.2">
      <c r="A59" s="306" t="s">
        <v>287</v>
      </c>
      <c r="B59" s="307" t="s">
        <v>288</v>
      </c>
      <c r="C59" s="308"/>
      <c r="D59" s="113">
        <v>1.053159478435306</v>
      </c>
      <c r="E59" s="115">
        <v>42</v>
      </c>
      <c r="F59" s="114">
        <v>12</v>
      </c>
      <c r="G59" s="114">
        <v>37</v>
      </c>
      <c r="H59" s="114">
        <v>35</v>
      </c>
      <c r="I59" s="140">
        <v>69</v>
      </c>
      <c r="J59" s="115">
        <v>-27</v>
      </c>
      <c r="K59" s="116">
        <v>-39.130434782608695</v>
      </c>
    </row>
    <row r="60" spans="1:11" ht="14.1" customHeight="1" x14ac:dyDescent="0.2">
      <c r="A60" s="306">
        <v>81</v>
      </c>
      <c r="B60" s="307" t="s">
        <v>289</v>
      </c>
      <c r="C60" s="308"/>
      <c r="D60" s="113">
        <v>3.9618856569709129</v>
      </c>
      <c r="E60" s="115">
        <v>158</v>
      </c>
      <c r="F60" s="114">
        <v>168</v>
      </c>
      <c r="G60" s="114">
        <v>203</v>
      </c>
      <c r="H60" s="114">
        <v>138</v>
      </c>
      <c r="I60" s="140">
        <v>162</v>
      </c>
      <c r="J60" s="115">
        <v>-4</v>
      </c>
      <c r="K60" s="116">
        <v>-2.4691358024691357</v>
      </c>
    </row>
    <row r="61" spans="1:11" ht="14.1" customHeight="1" x14ac:dyDescent="0.2">
      <c r="A61" s="306" t="s">
        <v>290</v>
      </c>
      <c r="B61" s="307" t="s">
        <v>291</v>
      </c>
      <c r="C61" s="308"/>
      <c r="D61" s="113">
        <v>0.77733199598796388</v>
      </c>
      <c r="E61" s="115">
        <v>31</v>
      </c>
      <c r="F61" s="114">
        <v>23</v>
      </c>
      <c r="G61" s="114">
        <v>34</v>
      </c>
      <c r="H61" s="114">
        <v>33</v>
      </c>
      <c r="I61" s="140">
        <v>26</v>
      </c>
      <c r="J61" s="115">
        <v>5</v>
      </c>
      <c r="K61" s="116">
        <v>19.23076923076923</v>
      </c>
    </row>
    <row r="62" spans="1:11" ht="14.1" customHeight="1" x14ac:dyDescent="0.2">
      <c r="A62" s="306" t="s">
        <v>292</v>
      </c>
      <c r="B62" s="307" t="s">
        <v>293</v>
      </c>
      <c r="C62" s="308"/>
      <c r="D62" s="113">
        <v>1.5546639919759278</v>
      </c>
      <c r="E62" s="115">
        <v>62</v>
      </c>
      <c r="F62" s="114">
        <v>93</v>
      </c>
      <c r="G62" s="114">
        <v>119</v>
      </c>
      <c r="H62" s="114">
        <v>54</v>
      </c>
      <c r="I62" s="140">
        <v>63</v>
      </c>
      <c r="J62" s="115">
        <v>-1</v>
      </c>
      <c r="K62" s="116">
        <v>-1.5873015873015872</v>
      </c>
    </row>
    <row r="63" spans="1:11" ht="14.1" customHeight="1" x14ac:dyDescent="0.2">
      <c r="A63" s="306"/>
      <c r="B63" s="307" t="s">
        <v>294</v>
      </c>
      <c r="C63" s="308"/>
      <c r="D63" s="113">
        <v>1.3540621865596791</v>
      </c>
      <c r="E63" s="115">
        <v>54</v>
      </c>
      <c r="F63" s="114">
        <v>80</v>
      </c>
      <c r="G63" s="114">
        <v>103</v>
      </c>
      <c r="H63" s="114">
        <v>45</v>
      </c>
      <c r="I63" s="140">
        <v>57</v>
      </c>
      <c r="J63" s="115">
        <v>-3</v>
      </c>
      <c r="K63" s="116">
        <v>-5.2631578947368425</v>
      </c>
    </row>
    <row r="64" spans="1:11" ht="14.1" customHeight="1" x14ac:dyDescent="0.2">
      <c r="A64" s="306" t="s">
        <v>295</v>
      </c>
      <c r="B64" s="307" t="s">
        <v>296</v>
      </c>
      <c r="C64" s="308"/>
      <c r="D64" s="113">
        <v>0.57673019057171515</v>
      </c>
      <c r="E64" s="115">
        <v>23</v>
      </c>
      <c r="F64" s="114">
        <v>28</v>
      </c>
      <c r="G64" s="114">
        <v>24</v>
      </c>
      <c r="H64" s="114">
        <v>24</v>
      </c>
      <c r="I64" s="140">
        <v>31</v>
      </c>
      <c r="J64" s="115">
        <v>-8</v>
      </c>
      <c r="K64" s="116">
        <v>-25.806451612903224</v>
      </c>
    </row>
    <row r="65" spans="1:11" ht="14.1" customHeight="1" x14ac:dyDescent="0.2">
      <c r="A65" s="306" t="s">
        <v>297</v>
      </c>
      <c r="B65" s="307" t="s">
        <v>298</v>
      </c>
      <c r="C65" s="308"/>
      <c r="D65" s="113">
        <v>0.67703109327983957</v>
      </c>
      <c r="E65" s="115">
        <v>27</v>
      </c>
      <c r="F65" s="114">
        <v>14</v>
      </c>
      <c r="G65" s="114">
        <v>15</v>
      </c>
      <c r="H65" s="114">
        <v>19</v>
      </c>
      <c r="I65" s="140">
        <v>30</v>
      </c>
      <c r="J65" s="115">
        <v>-3</v>
      </c>
      <c r="K65" s="116">
        <v>-10</v>
      </c>
    </row>
    <row r="66" spans="1:11" ht="14.1" customHeight="1" x14ac:dyDescent="0.2">
      <c r="A66" s="306">
        <v>82</v>
      </c>
      <c r="B66" s="307" t="s">
        <v>299</v>
      </c>
      <c r="C66" s="308"/>
      <c r="D66" s="113">
        <v>2.7331995987963893</v>
      </c>
      <c r="E66" s="115">
        <v>109</v>
      </c>
      <c r="F66" s="114">
        <v>122</v>
      </c>
      <c r="G66" s="114">
        <v>161</v>
      </c>
      <c r="H66" s="114">
        <v>123</v>
      </c>
      <c r="I66" s="140">
        <v>148</v>
      </c>
      <c r="J66" s="115">
        <v>-39</v>
      </c>
      <c r="K66" s="116">
        <v>-26.351351351351351</v>
      </c>
    </row>
    <row r="67" spans="1:11" ht="14.1" customHeight="1" x14ac:dyDescent="0.2">
      <c r="A67" s="306" t="s">
        <v>300</v>
      </c>
      <c r="B67" s="307" t="s">
        <v>301</v>
      </c>
      <c r="C67" s="308"/>
      <c r="D67" s="113">
        <v>1.9057171514543632</v>
      </c>
      <c r="E67" s="115">
        <v>76</v>
      </c>
      <c r="F67" s="114">
        <v>111</v>
      </c>
      <c r="G67" s="114">
        <v>126</v>
      </c>
      <c r="H67" s="114">
        <v>101</v>
      </c>
      <c r="I67" s="140">
        <v>111</v>
      </c>
      <c r="J67" s="115">
        <v>-35</v>
      </c>
      <c r="K67" s="116">
        <v>-31.531531531531531</v>
      </c>
    </row>
    <row r="68" spans="1:11" ht="14.1" customHeight="1" x14ac:dyDescent="0.2">
      <c r="A68" s="306" t="s">
        <v>302</v>
      </c>
      <c r="B68" s="307" t="s">
        <v>303</v>
      </c>
      <c r="C68" s="308"/>
      <c r="D68" s="113">
        <v>0.50150451354062187</v>
      </c>
      <c r="E68" s="115">
        <v>20</v>
      </c>
      <c r="F68" s="114">
        <v>4</v>
      </c>
      <c r="G68" s="114">
        <v>26</v>
      </c>
      <c r="H68" s="114">
        <v>8</v>
      </c>
      <c r="I68" s="140">
        <v>18</v>
      </c>
      <c r="J68" s="115">
        <v>2</v>
      </c>
      <c r="K68" s="116">
        <v>11.111111111111111</v>
      </c>
    </row>
    <row r="69" spans="1:11" ht="14.1" customHeight="1" x14ac:dyDescent="0.2">
      <c r="A69" s="306">
        <v>83</v>
      </c>
      <c r="B69" s="307" t="s">
        <v>304</v>
      </c>
      <c r="C69" s="308"/>
      <c r="D69" s="113">
        <v>4.262788365095286</v>
      </c>
      <c r="E69" s="115">
        <v>170</v>
      </c>
      <c r="F69" s="114">
        <v>76</v>
      </c>
      <c r="G69" s="114">
        <v>204</v>
      </c>
      <c r="H69" s="114">
        <v>100</v>
      </c>
      <c r="I69" s="140">
        <v>261</v>
      </c>
      <c r="J69" s="115">
        <v>-91</v>
      </c>
      <c r="K69" s="116">
        <v>-34.865900383141764</v>
      </c>
    </row>
    <row r="70" spans="1:11" ht="14.1" customHeight="1" x14ac:dyDescent="0.2">
      <c r="A70" s="306" t="s">
        <v>305</v>
      </c>
      <c r="B70" s="307" t="s">
        <v>306</v>
      </c>
      <c r="C70" s="308"/>
      <c r="D70" s="113">
        <v>3.8114343029087263</v>
      </c>
      <c r="E70" s="115">
        <v>152</v>
      </c>
      <c r="F70" s="114">
        <v>63</v>
      </c>
      <c r="G70" s="114">
        <v>173</v>
      </c>
      <c r="H70" s="114">
        <v>85</v>
      </c>
      <c r="I70" s="140">
        <v>241</v>
      </c>
      <c r="J70" s="115">
        <v>-89</v>
      </c>
      <c r="K70" s="116">
        <v>-36.92946058091286</v>
      </c>
    </row>
    <row r="71" spans="1:11" ht="14.1" customHeight="1" x14ac:dyDescent="0.2">
      <c r="A71" s="306"/>
      <c r="B71" s="307" t="s">
        <v>307</v>
      </c>
      <c r="C71" s="308"/>
      <c r="D71" s="113">
        <v>2.6830491474423268</v>
      </c>
      <c r="E71" s="115">
        <v>107</v>
      </c>
      <c r="F71" s="114">
        <v>38</v>
      </c>
      <c r="G71" s="114">
        <v>109</v>
      </c>
      <c r="H71" s="114">
        <v>57</v>
      </c>
      <c r="I71" s="140">
        <v>170</v>
      </c>
      <c r="J71" s="115">
        <v>-63</v>
      </c>
      <c r="K71" s="116">
        <v>-37.058823529411768</v>
      </c>
    </row>
    <row r="72" spans="1:11" ht="14.1" customHeight="1" x14ac:dyDescent="0.2">
      <c r="A72" s="306">
        <v>84</v>
      </c>
      <c r="B72" s="307" t="s">
        <v>308</v>
      </c>
      <c r="C72" s="308"/>
      <c r="D72" s="113">
        <v>1.4794383149448345</v>
      </c>
      <c r="E72" s="115">
        <v>59</v>
      </c>
      <c r="F72" s="114">
        <v>33</v>
      </c>
      <c r="G72" s="114">
        <v>63</v>
      </c>
      <c r="H72" s="114">
        <v>29</v>
      </c>
      <c r="I72" s="140">
        <v>55</v>
      </c>
      <c r="J72" s="115">
        <v>4</v>
      </c>
      <c r="K72" s="116">
        <v>7.2727272727272725</v>
      </c>
    </row>
    <row r="73" spans="1:11" ht="14.1" customHeight="1" x14ac:dyDescent="0.2">
      <c r="A73" s="306" t="s">
        <v>309</v>
      </c>
      <c r="B73" s="307" t="s">
        <v>310</v>
      </c>
      <c r="C73" s="308"/>
      <c r="D73" s="113">
        <v>0.92778335005015045</v>
      </c>
      <c r="E73" s="115">
        <v>37</v>
      </c>
      <c r="F73" s="114">
        <v>14</v>
      </c>
      <c r="G73" s="114">
        <v>38</v>
      </c>
      <c r="H73" s="114">
        <v>10</v>
      </c>
      <c r="I73" s="140">
        <v>20</v>
      </c>
      <c r="J73" s="115">
        <v>17</v>
      </c>
      <c r="K73" s="116">
        <v>85</v>
      </c>
    </row>
    <row r="74" spans="1:11" ht="14.1" customHeight="1" x14ac:dyDescent="0.2">
      <c r="A74" s="306" t="s">
        <v>311</v>
      </c>
      <c r="B74" s="307" t="s">
        <v>312</v>
      </c>
      <c r="C74" s="308"/>
      <c r="D74" s="113">
        <v>0.20060180541624875</v>
      </c>
      <c r="E74" s="115">
        <v>8</v>
      </c>
      <c r="F74" s="114">
        <v>12</v>
      </c>
      <c r="G74" s="114">
        <v>14</v>
      </c>
      <c r="H74" s="114">
        <v>12</v>
      </c>
      <c r="I74" s="140">
        <v>9</v>
      </c>
      <c r="J74" s="115">
        <v>-1</v>
      </c>
      <c r="K74" s="116">
        <v>-11.111111111111111</v>
      </c>
    </row>
    <row r="75" spans="1:11" ht="14.1" customHeight="1" x14ac:dyDescent="0.2">
      <c r="A75" s="306" t="s">
        <v>313</v>
      </c>
      <c r="B75" s="307" t="s">
        <v>314</v>
      </c>
      <c r="C75" s="308"/>
      <c r="D75" s="113" t="s">
        <v>513</v>
      </c>
      <c r="E75" s="115" t="s">
        <v>513</v>
      </c>
      <c r="F75" s="114" t="s">
        <v>513</v>
      </c>
      <c r="G75" s="114">
        <v>0</v>
      </c>
      <c r="H75" s="114">
        <v>0</v>
      </c>
      <c r="I75" s="140">
        <v>0</v>
      </c>
      <c r="J75" s="115" t="s">
        <v>513</v>
      </c>
      <c r="K75" s="116" t="s">
        <v>513</v>
      </c>
    </row>
    <row r="76" spans="1:11" ht="14.1" customHeight="1" x14ac:dyDescent="0.2">
      <c r="A76" s="306">
        <v>91</v>
      </c>
      <c r="B76" s="307" t="s">
        <v>315</v>
      </c>
      <c r="C76" s="308"/>
      <c r="D76" s="113">
        <v>7.5225677031093285E-2</v>
      </c>
      <c r="E76" s="115">
        <v>3</v>
      </c>
      <c r="F76" s="114">
        <v>4</v>
      </c>
      <c r="G76" s="114" t="s">
        <v>513</v>
      </c>
      <c r="H76" s="114" t="s">
        <v>513</v>
      </c>
      <c r="I76" s="140" t="s">
        <v>513</v>
      </c>
      <c r="J76" s="115" t="s">
        <v>513</v>
      </c>
      <c r="K76" s="116" t="s">
        <v>513</v>
      </c>
    </row>
    <row r="77" spans="1:11" ht="14.1" customHeight="1" x14ac:dyDescent="0.2">
      <c r="A77" s="306">
        <v>92</v>
      </c>
      <c r="B77" s="307" t="s">
        <v>316</v>
      </c>
      <c r="C77" s="308"/>
      <c r="D77" s="113">
        <v>0.27582748244734201</v>
      </c>
      <c r="E77" s="115">
        <v>11</v>
      </c>
      <c r="F77" s="114">
        <v>13</v>
      </c>
      <c r="G77" s="114">
        <v>25</v>
      </c>
      <c r="H77" s="114">
        <v>18</v>
      </c>
      <c r="I77" s="140">
        <v>34</v>
      </c>
      <c r="J77" s="115">
        <v>-23</v>
      </c>
      <c r="K77" s="116">
        <v>-67.647058823529406</v>
      </c>
    </row>
    <row r="78" spans="1:11" ht="14.1" customHeight="1" x14ac:dyDescent="0.2">
      <c r="A78" s="306">
        <v>93</v>
      </c>
      <c r="B78" s="307" t="s">
        <v>317</v>
      </c>
      <c r="C78" s="308"/>
      <c r="D78" s="113">
        <v>0.10030090270812438</v>
      </c>
      <c r="E78" s="115">
        <v>4</v>
      </c>
      <c r="F78" s="114" t="s">
        <v>513</v>
      </c>
      <c r="G78" s="114">
        <v>3</v>
      </c>
      <c r="H78" s="114" t="s">
        <v>513</v>
      </c>
      <c r="I78" s="140">
        <v>9</v>
      </c>
      <c r="J78" s="115">
        <v>-5</v>
      </c>
      <c r="K78" s="116">
        <v>-55.555555555555557</v>
      </c>
    </row>
    <row r="79" spans="1:11" ht="14.1" customHeight="1" x14ac:dyDescent="0.2">
      <c r="A79" s="306">
        <v>94</v>
      </c>
      <c r="B79" s="307" t="s">
        <v>318</v>
      </c>
      <c r="C79" s="308"/>
      <c r="D79" s="113">
        <v>0.4012036108324975</v>
      </c>
      <c r="E79" s="115">
        <v>16</v>
      </c>
      <c r="F79" s="114">
        <v>19</v>
      </c>
      <c r="G79" s="114">
        <v>7</v>
      </c>
      <c r="H79" s="114">
        <v>4</v>
      </c>
      <c r="I79" s="140">
        <v>14</v>
      </c>
      <c r="J79" s="115">
        <v>2</v>
      </c>
      <c r="K79" s="116">
        <v>14.285714285714286</v>
      </c>
    </row>
    <row r="80" spans="1:11" ht="14.1" customHeight="1" x14ac:dyDescent="0.2">
      <c r="A80" s="306" t="s">
        <v>319</v>
      </c>
      <c r="B80" s="307" t="s">
        <v>320</v>
      </c>
      <c r="C80" s="308"/>
      <c r="D80" s="113">
        <v>0</v>
      </c>
      <c r="E80" s="115">
        <v>0</v>
      </c>
      <c r="F80" s="114">
        <v>0</v>
      </c>
      <c r="G80" s="114" t="s">
        <v>513</v>
      </c>
      <c r="H80" s="114">
        <v>0</v>
      </c>
      <c r="I80" s="140" t="s">
        <v>513</v>
      </c>
      <c r="J80" s="115" t="s">
        <v>513</v>
      </c>
      <c r="K80" s="116" t="s">
        <v>513</v>
      </c>
    </row>
    <row r="81" spans="1:11" ht="14.1" customHeight="1" x14ac:dyDescent="0.2">
      <c r="A81" s="310" t="s">
        <v>321</v>
      </c>
      <c r="B81" s="311" t="s">
        <v>333</v>
      </c>
      <c r="C81" s="312"/>
      <c r="D81" s="125">
        <v>0.22567703109327983</v>
      </c>
      <c r="E81" s="143">
        <v>9</v>
      </c>
      <c r="F81" s="144">
        <v>7</v>
      </c>
      <c r="G81" s="144">
        <v>42</v>
      </c>
      <c r="H81" s="144">
        <v>8</v>
      </c>
      <c r="I81" s="145">
        <v>12</v>
      </c>
      <c r="J81" s="143">
        <v>-3</v>
      </c>
      <c r="K81" s="146">
        <v>-25</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4" t="s">
        <v>371</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618" t="s">
        <v>365</v>
      </c>
      <c r="B86" s="618"/>
      <c r="C86" s="618"/>
      <c r="D86" s="618"/>
      <c r="E86" s="618"/>
      <c r="F86" s="618"/>
      <c r="G86" s="618"/>
      <c r="H86" s="618"/>
      <c r="I86" s="618"/>
      <c r="J86" s="618"/>
      <c r="K86" s="618"/>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6">
    <mergeCell ref="A87:K87"/>
    <mergeCell ref="A3:K3"/>
    <mergeCell ref="A4:K4"/>
    <mergeCell ref="A5:E5"/>
    <mergeCell ref="A7:C10"/>
    <mergeCell ref="D7:D10"/>
    <mergeCell ref="E7:I7"/>
    <mergeCell ref="J7:K8"/>
    <mergeCell ref="E8:E9"/>
    <mergeCell ref="F8:F9"/>
    <mergeCell ref="G8:G9"/>
    <mergeCell ref="H8:H9"/>
    <mergeCell ref="I8:I9"/>
    <mergeCell ref="A84:K84"/>
    <mergeCell ref="A85:K85"/>
    <mergeCell ref="A86:K86"/>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9"/>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372</v>
      </c>
      <c r="B3" s="571"/>
      <c r="C3" s="571"/>
      <c r="D3" s="571"/>
      <c r="E3" s="571"/>
      <c r="F3" s="571"/>
      <c r="G3" s="571"/>
      <c r="H3" s="571"/>
      <c r="I3" s="571"/>
      <c r="J3" s="571"/>
      <c r="K3" s="571"/>
    </row>
    <row r="4" spans="1:13" s="94" customFormat="1" ht="12" customHeight="1" x14ac:dyDescent="0.2">
      <c r="A4" s="410" t="s">
        <v>373</v>
      </c>
      <c r="B4" s="411"/>
      <c r="C4" s="411"/>
      <c r="D4" s="411"/>
      <c r="E4" s="411"/>
      <c r="F4" s="411"/>
      <c r="G4" s="411"/>
      <c r="H4" s="411"/>
      <c r="I4" s="411"/>
      <c r="J4" s="411"/>
      <c r="K4" s="411"/>
      <c r="L4" s="411"/>
      <c r="M4" s="411"/>
    </row>
    <row r="5" spans="1:13" s="94" customFormat="1" ht="12" customHeight="1" x14ac:dyDescent="0.2">
      <c r="A5" s="667" t="s">
        <v>374</v>
      </c>
      <c r="B5" s="667"/>
      <c r="C5" s="412"/>
      <c r="D5" s="412"/>
      <c r="E5" s="412"/>
      <c r="F5" s="413"/>
      <c r="G5" s="413"/>
      <c r="H5" s="413"/>
      <c r="I5" s="413"/>
      <c r="J5" s="413"/>
      <c r="K5" s="413"/>
      <c r="L5" s="413"/>
      <c r="M5" s="413"/>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375</v>
      </c>
      <c r="B7" s="668" t="s">
        <v>376</v>
      </c>
      <c r="C7" s="668"/>
      <c r="D7" s="668"/>
      <c r="E7" s="668"/>
      <c r="F7" s="668"/>
      <c r="G7" s="668"/>
      <c r="H7" s="669"/>
      <c r="I7" s="668" t="s">
        <v>377</v>
      </c>
      <c r="J7" s="668"/>
      <c r="K7" s="669"/>
      <c r="L7" s="670" t="s">
        <v>378</v>
      </c>
      <c r="M7" s="671"/>
    </row>
    <row r="8" spans="1:13" ht="23.85" customHeight="1" x14ac:dyDescent="0.2">
      <c r="A8" s="583"/>
      <c r="B8" s="414" t="s">
        <v>104</v>
      </c>
      <c r="C8" s="415" t="s">
        <v>106</v>
      </c>
      <c r="D8" s="415" t="s">
        <v>107</v>
      </c>
      <c r="E8" s="415" t="s">
        <v>379</v>
      </c>
      <c r="F8" s="415" t="s">
        <v>380</v>
      </c>
      <c r="G8" s="415" t="s">
        <v>108</v>
      </c>
      <c r="H8" s="416" t="s">
        <v>381</v>
      </c>
      <c r="I8" s="414" t="s">
        <v>104</v>
      </c>
      <c r="J8" s="414" t="s">
        <v>382</v>
      </c>
      <c r="K8" s="417" t="s">
        <v>383</v>
      </c>
      <c r="L8" s="418" t="s">
        <v>384</v>
      </c>
      <c r="M8" s="419" t="s">
        <v>385</v>
      </c>
    </row>
    <row r="9" spans="1:13" ht="12" customHeight="1" x14ac:dyDescent="0.2">
      <c r="A9" s="584"/>
      <c r="B9" s="100">
        <v>1</v>
      </c>
      <c r="C9" s="100">
        <v>2</v>
      </c>
      <c r="D9" s="100">
        <v>3</v>
      </c>
      <c r="E9" s="100">
        <v>4</v>
      </c>
      <c r="F9" s="100">
        <v>5</v>
      </c>
      <c r="G9" s="100">
        <v>6</v>
      </c>
      <c r="H9" s="100">
        <v>7</v>
      </c>
      <c r="I9" s="100">
        <v>8</v>
      </c>
      <c r="J9" s="100">
        <v>9</v>
      </c>
      <c r="K9" s="420">
        <v>10</v>
      </c>
      <c r="L9" s="421">
        <v>11</v>
      </c>
      <c r="M9" s="421">
        <v>12</v>
      </c>
    </row>
    <row r="10" spans="1:13" ht="15" customHeight="1" x14ac:dyDescent="0.2">
      <c r="A10" s="422" t="s">
        <v>386</v>
      </c>
      <c r="B10" s="115">
        <v>44319</v>
      </c>
      <c r="C10" s="114">
        <v>23626</v>
      </c>
      <c r="D10" s="114">
        <v>20693</v>
      </c>
      <c r="E10" s="114">
        <v>35965</v>
      </c>
      <c r="F10" s="114">
        <v>7583</v>
      </c>
      <c r="G10" s="114">
        <v>5112</v>
      </c>
      <c r="H10" s="114">
        <v>13508</v>
      </c>
      <c r="I10" s="115">
        <v>6762</v>
      </c>
      <c r="J10" s="114">
        <v>5209</v>
      </c>
      <c r="K10" s="114">
        <v>1553</v>
      </c>
      <c r="L10" s="423">
        <v>3307</v>
      </c>
      <c r="M10" s="424">
        <v>3857</v>
      </c>
    </row>
    <row r="11" spans="1:13" ht="11.1" customHeight="1" x14ac:dyDescent="0.2">
      <c r="A11" s="422" t="s">
        <v>387</v>
      </c>
      <c r="B11" s="115">
        <v>45370</v>
      </c>
      <c r="C11" s="114">
        <v>24464</v>
      </c>
      <c r="D11" s="114">
        <v>20906</v>
      </c>
      <c r="E11" s="114">
        <v>36911</v>
      </c>
      <c r="F11" s="114">
        <v>7706</v>
      </c>
      <c r="G11" s="114">
        <v>5032</v>
      </c>
      <c r="H11" s="114">
        <v>13996</v>
      </c>
      <c r="I11" s="115">
        <v>6915</v>
      </c>
      <c r="J11" s="114">
        <v>5279</v>
      </c>
      <c r="K11" s="114">
        <v>1636</v>
      </c>
      <c r="L11" s="423">
        <v>3831</v>
      </c>
      <c r="M11" s="424">
        <v>2808</v>
      </c>
    </row>
    <row r="12" spans="1:13" ht="11.1" customHeight="1" x14ac:dyDescent="0.2">
      <c r="A12" s="422" t="s">
        <v>388</v>
      </c>
      <c r="B12" s="115">
        <v>47038</v>
      </c>
      <c r="C12" s="114">
        <v>25432</v>
      </c>
      <c r="D12" s="114">
        <v>21606</v>
      </c>
      <c r="E12" s="114">
        <v>38281</v>
      </c>
      <c r="F12" s="114">
        <v>7983</v>
      </c>
      <c r="G12" s="114">
        <v>5550</v>
      </c>
      <c r="H12" s="114">
        <v>14444</v>
      </c>
      <c r="I12" s="115">
        <v>6979</v>
      </c>
      <c r="J12" s="114">
        <v>5230</v>
      </c>
      <c r="K12" s="114">
        <v>1749</v>
      </c>
      <c r="L12" s="423">
        <v>5446</v>
      </c>
      <c r="M12" s="424">
        <v>3910</v>
      </c>
    </row>
    <row r="13" spans="1:13" s="110" customFormat="1" ht="11.1" customHeight="1" x14ac:dyDescent="0.2">
      <c r="A13" s="422" t="s">
        <v>389</v>
      </c>
      <c r="B13" s="115">
        <v>46121</v>
      </c>
      <c r="C13" s="114">
        <v>24664</v>
      </c>
      <c r="D13" s="114">
        <v>21457</v>
      </c>
      <c r="E13" s="114">
        <v>37402</v>
      </c>
      <c r="F13" s="114">
        <v>7943</v>
      </c>
      <c r="G13" s="114">
        <v>5170</v>
      </c>
      <c r="H13" s="114">
        <v>14411</v>
      </c>
      <c r="I13" s="115">
        <v>6914</v>
      </c>
      <c r="J13" s="114">
        <v>5214</v>
      </c>
      <c r="K13" s="114">
        <v>1700</v>
      </c>
      <c r="L13" s="423">
        <v>2778</v>
      </c>
      <c r="M13" s="424">
        <v>3641</v>
      </c>
    </row>
    <row r="14" spans="1:13" ht="15" customHeight="1" x14ac:dyDescent="0.2">
      <c r="A14" s="422" t="s">
        <v>390</v>
      </c>
      <c r="B14" s="115">
        <v>45523</v>
      </c>
      <c r="C14" s="114">
        <v>24449</v>
      </c>
      <c r="D14" s="114">
        <v>21074</v>
      </c>
      <c r="E14" s="114">
        <v>36153</v>
      </c>
      <c r="F14" s="114">
        <v>8811</v>
      </c>
      <c r="G14" s="114">
        <v>4970</v>
      </c>
      <c r="H14" s="114">
        <v>14426</v>
      </c>
      <c r="I14" s="115">
        <v>6930</v>
      </c>
      <c r="J14" s="114">
        <v>5222</v>
      </c>
      <c r="K14" s="114">
        <v>1708</v>
      </c>
      <c r="L14" s="423">
        <v>3696</v>
      </c>
      <c r="M14" s="424">
        <v>4330</v>
      </c>
    </row>
    <row r="15" spans="1:13" ht="11.1" customHeight="1" x14ac:dyDescent="0.2">
      <c r="A15" s="422" t="s">
        <v>387</v>
      </c>
      <c r="B15" s="115">
        <v>46136</v>
      </c>
      <c r="C15" s="114">
        <v>24954</v>
      </c>
      <c r="D15" s="114">
        <v>21182</v>
      </c>
      <c r="E15" s="114">
        <v>36517</v>
      </c>
      <c r="F15" s="114">
        <v>9062</v>
      </c>
      <c r="G15" s="114">
        <v>4835</v>
      </c>
      <c r="H15" s="114">
        <v>14848</v>
      </c>
      <c r="I15" s="115">
        <v>6938</v>
      </c>
      <c r="J15" s="114">
        <v>5141</v>
      </c>
      <c r="K15" s="114">
        <v>1797</v>
      </c>
      <c r="L15" s="423">
        <v>3550</v>
      </c>
      <c r="M15" s="424">
        <v>2924</v>
      </c>
    </row>
    <row r="16" spans="1:13" ht="11.1" customHeight="1" x14ac:dyDescent="0.2">
      <c r="A16" s="422" t="s">
        <v>388</v>
      </c>
      <c r="B16" s="115">
        <v>47147</v>
      </c>
      <c r="C16" s="114">
        <v>25618</v>
      </c>
      <c r="D16" s="114">
        <v>21529</v>
      </c>
      <c r="E16" s="114">
        <v>37665</v>
      </c>
      <c r="F16" s="114">
        <v>9422</v>
      </c>
      <c r="G16" s="114">
        <v>5264</v>
      </c>
      <c r="H16" s="114">
        <v>15132</v>
      </c>
      <c r="I16" s="115">
        <v>7024</v>
      </c>
      <c r="J16" s="114">
        <v>5099</v>
      </c>
      <c r="K16" s="114">
        <v>1925</v>
      </c>
      <c r="L16" s="423">
        <v>5164</v>
      </c>
      <c r="M16" s="424">
        <v>4280</v>
      </c>
    </row>
    <row r="17" spans="1:13" s="110" customFormat="1" ht="11.1" customHeight="1" x14ac:dyDescent="0.2">
      <c r="A17" s="422" t="s">
        <v>389</v>
      </c>
      <c r="B17" s="115">
        <v>46390</v>
      </c>
      <c r="C17" s="114">
        <v>25005</v>
      </c>
      <c r="D17" s="114">
        <v>21385</v>
      </c>
      <c r="E17" s="114">
        <v>37148</v>
      </c>
      <c r="F17" s="114">
        <v>9180</v>
      </c>
      <c r="G17" s="114">
        <v>4992</v>
      </c>
      <c r="H17" s="114">
        <v>15170</v>
      </c>
      <c r="I17" s="115">
        <v>7049</v>
      </c>
      <c r="J17" s="114">
        <v>5125</v>
      </c>
      <c r="K17" s="114">
        <v>1924</v>
      </c>
      <c r="L17" s="423">
        <v>2369</v>
      </c>
      <c r="M17" s="424">
        <v>3162</v>
      </c>
    </row>
    <row r="18" spans="1:13" ht="15" customHeight="1" x14ac:dyDescent="0.2">
      <c r="A18" s="422" t="s">
        <v>391</v>
      </c>
      <c r="B18" s="115">
        <v>46135</v>
      </c>
      <c r="C18" s="114">
        <v>24833</v>
      </c>
      <c r="D18" s="114">
        <v>21302</v>
      </c>
      <c r="E18" s="114">
        <v>36693</v>
      </c>
      <c r="F18" s="114">
        <v>9412</v>
      </c>
      <c r="G18" s="114">
        <v>4719</v>
      </c>
      <c r="H18" s="114">
        <v>15301</v>
      </c>
      <c r="I18" s="115">
        <v>6796</v>
      </c>
      <c r="J18" s="114">
        <v>4994</v>
      </c>
      <c r="K18" s="114">
        <v>1802</v>
      </c>
      <c r="L18" s="423">
        <v>4149</v>
      </c>
      <c r="M18" s="424">
        <v>4542</v>
      </c>
    </row>
    <row r="19" spans="1:13" ht="11.1" customHeight="1" x14ac:dyDescent="0.2">
      <c r="A19" s="422" t="s">
        <v>387</v>
      </c>
      <c r="B19" s="115">
        <v>46699</v>
      </c>
      <c r="C19" s="114">
        <v>25307</v>
      </c>
      <c r="D19" s="114">
        <v>21392</v>
      </c>
      <c r="E19" s="114">
        <v>36987</v>
      </c>
      <c r="F19" s="114">
        <v>9687</v>
      </c>
      <c r="G19" s="114">
        <v>4472</v>
      </c>
      <c r="H19" s="114">
        <v>15768</v>
      </c>
      <c r="I19" s="115">
        <v>6973</v>
      </c>
      <c r="J19" s="114">
        <v>5118</v>
      </c>
      <c r="K19" s="114">
        <v>1855</v>
      </c>
      <c r="L19" s="423">
        <v>3187</v>
      </c>
      <c r="M19" s="424">
        <v>2786</v>
      </c>
    </row>
    <row r="20" spans="1:13" ht="11.1" customHeight="1" x14ac:dyDescent="0.2">
      <c r="A20" s="422" t="s">
        <v>388</v>
      </c>
      <c r="B20" s="115">
        <v>47581</v>
      </c>
      <c r="C20" s="114">
        <v>25757</v>
      </c>
      <c r="D20" s="114">
        <v>21824</v>
      </c>
      <c r="E20" s="114">
        <v>37592</v>
      </c>
      <c r="F20" s="114">
        <v>9967</v>
      </c>
      <c r="G20" s="114">
        <v>4795</v>
      </c>
      <c r="H20" s="114">
        <v>16062</v>
      </c>
      <c r="I20" s="115">
        <v>7008</v>
      </c>
      <c r="J20" s="114">
        <v>5097</v>
      </c>
      <c r="K20" s="114">
        <v>1911</v>
      </c>
      <c r="L20" s="423">
        <v>4829</v>
      </c>
      <c r="M20" s="424">
        <v>4229</v>
      </c>
    </row>
    <row r="21" spans="1:13" s="110" customFormat="1" ht="11.1" customHeight="1" x14ac:dyDescent="0.2">
      <c r="A21" s="422" t="s">
        <v>389</v>
      </c>
      <c r="B21" s="115">
        <v>46757</v>
      </c>
      <c r="C21" s="114">
        <v>25093</v>
      </c>
      <c r="D21" s="114">
        <v>21664</v>
      </c>
      <c r="E21" s="114">
        <v>37060</v>
      </c>
      <c r="F21" s="114">
        <v>9692</v>
      </c>
      <c r="G21" s="114">
        <v>4575</v>
      </c>
      <c r="H21" s="114">
        <v>16004</v>
      </c>
      <c r="I21" s="115">
        <v>7100</v>
      </c>
      <c r="J21" s="114">
        <v>5126</v>
      </c>
      <c r="K21" s="114">
        <v>1974</v>
      </c>
      <c r="L21" s="423">
        <v>2499</v>
      </c>
      <c r="M21" s="424">
        <v>3375</v>
      </c>
    </row>
    <row r="22" spans="1:13" ht="15" customHeight="1" x14ac:dyDescent="0.2">
      <c r="A22" s="422" t="s">
        <v>392</v>
      </c>
      <c r="B22" s="115">
        <v>46367</v>
      </c>
      <c r="C22" s="114">
        <v>24863</v>
      </c>
      <c r="D22" s="114">
        <v>21504</v>
      </c>
      <c r="E22" s="114">
        <v>36719</v>
      </c>
      <c r="F22" s="114">
        <v>9543</v>
      </c>
      <c r="G22" s="114">
        <v>4319</v>
      </c>
      <c r="H22" s="114">
        <v>16075</v>
      </c>
      <c r="I22" s="115">
        <v>6934</v>
      </c>
      <c r="J22" s="114">
        <v>5078</v>
      </c>
      <c r="K22" s="114">
        <v>1856</v>
      </c>
      <c r="L22" s="423">
        <v>3129</v>
      </c>
      <c r="M22" s="424">
        <v>3571</v>
      </c>
    </row>
    <row r="23" spans="1:13" ht="11.1" customHeight="1" x14ac:dyDescent="0.2">
      <c r="A23" s="422" t="s">
        <v>387</v>
      </c>
      <c r="B23" s="115">
        <v>47232</v>
      </c>
      <c r="C23" s="114">
        <v>25550</v>
      </c>
      <c r="D23" s="114">
        <v>21682</v>
      </c>
      <c r="E23" s="114">
        <v>37393</v>
      </c>
      <c r="F23" s="114">
        <v>9725</v>
      </c>
      <c r="G23" s="114">
        <v>4203</v>
      </c>
      <c r="H23" s="114">
        <v>16533</v>
      </c>
      <c r="I23" s="115">
        <v>6975</v>
      </c>
      <c r="J23" s="114">
        <v>5080</v>
      </c>
      <c r="K23" s="114">
        <v>1895</v>
      </c>
      <c r="L23" s="423">
        <v>3679</v>
      </c>
      <c r="M23" s="424">
        <v>2849</v>
      </c>
    </row>
    <row r="24" spans="1:13" ht="11.1" customHeight="1" x14ac:dyDescent="0.2">
      <c r="A24" s="422" t="s">
        <v>388</v>
      </c>
      <c r="B24" s="115">
        <v>48334</v>
      </c>
      <c r="C24" s="114">
        <v>26219</v>
      </c>
      <c r="D24" s="114">
        <v>22115</v>
      </c>
      <c r="E24" s="114">
        <v>37739</v>
      </c>
      <c r="F24" s="114">
        <v>9894</v>
      </c>
      <c r="G24" s="114">
        <v>4493</v>
      </c>
      <c r="H24" s="114">
        <v>16929</v>
      </c>
      <c r="I24" s="115">
        <v>6993</v>
      </c>
      <c r="J24" s="114">
        <v>5035</v>
      </c>
      <c r="K24" s="114">
        <v>1958</v>
      </c>
      <c r="L24" s="423">
        <v>4561</v>
      </c>
      <c r="M24" s="424">
        <v>3799</v>
      </c>
    </row>
    <row r="25" spans="1:13" s="110" customFormat="1" ht="11.1" customHeight="1" x14ac:dyDescent="0.2">
      <c r="A25" s="422" t="s">
        <v>389</v>
      </c>
      <c r="B25" s="115">
        <v>47488</v>
      </c>
      <c r="C25" s="114">
        <v>25606</v>
      </c>
      <c r="D25" s="114">
        <v>21882</v>
      </c>
      <c r="E25" s="114">
        <v>37056</v>
      </c>
      <c r="F25" s="114">
        <v>9731</v>
      </c>
      <c r="G25" s="114">
        <v>4126</v>
      </c>
      <c r="H25" s="114">
        <v>16913</v>
      </c>
      <c r="I25" s="115">
        <v>6997</v>
      </c>
      <c r="J25" s="114">
        <v>5069</v>
      </c>
      <c r="K25" s="114">
        <v>1928</v>
      </c>
      <c r="L25" s="423">
        <v>2495</v>
      </c>
      <c r="M25" s="424">
        <v>3378</v>
      </c>
    </row>
    <row r="26" spans="1:13" ht="15" customHeight="1" x14ac:dyDescent="0.2">
      <c r="A26" s="422" t="s">
        <v>393</v>
      </c>
      <c r="B26" s="115">
        <v>47276</v>
      </c>
      <c r="C26" s="114">
        <v>25527</v>
      </c>
      <c r="D26" s="114">
        <v>21749</v>
      </c>
      <c r="E26" s="114">
        <v>36828</v>
      </c>
      <c r="F26" s="114">
        <v>9758</v>
      </c>
      <c r="G26" s="114">
        <v>3930</v>
      </c>
      <c r="H26" s="114">
        <v>16994</v>
      </c>
      <c r="I26" s="115">
        <v>6922</v>
      </c>
      <c r="J26" s="114">
        <v>5051</v>
      </c>
      <c r="K26" s="114">
        <v>1871</v>
      </c>
      <c r="L26" s="423">
        <v>3240</v>
      </c>
      <c r="M26" s="424">
        <v>3453</v>
      </c>
    </row>
    <row r="27" spans="1:13" ht="11.1" customHeight="1" x14ac:dyDescent="0.2">
      <c r="A27" s="422" t="s">
        <v>387</v>
      </c>
      <c r="B27" s="115">
        <v>47774</v>
      </c>
      <c r="C27" s="114">
        <v>25831</v>
      </c>
      <c r="D27" s="114">
        <v>21943</v>
      </c>
      <c r="E27" s="114">
        <v>37078</v>
      </c>
      <c r="F27" s="114">
        <v>10013</v>
      </c>
      <c r="G27" s="114">
        <v>3765</v>
      </c>
      <c r="H27" s="114">
        <v>17336</v>
      </c>
      <c r="I27" s="115">
        <v>7001</v>
      </c>
      <c r="J27" s="114">
        <v>5045</v>
      </c>
      <c r="K27" s="114">
        <v>1956</v>
      </c>
      <c r="L27" s="423">
        <v>3173</v>
      </c>
      <c r="M27" s="424">
        <v>2695</v>
      </c>
    </row>
    <row r="28" spans="1:13" ht="11.1" customHeight="1" x14ac:dyDescent="0.2">
      <c r="A28" s="422" t="s">
        <v>388</v>
      </c>
      <c r="B28" s="115">
        <v>48389</v>
      </c>
      <c r="C28" s="114">
        <v>26121</v>
      </c>
      <c r="D28" s="114">
        <v>22268</v>
      </c>
      <c r="E28" s="114">
        <v>38157</v>
      </c>
      <c r="F28" s="114">
        <v>10156</v>
      </c>
      <c r="G28" s="114">
        <v>4056</v>
      </c>
      <c r="H28" s="114">
        <v>17427</v>
      </c>
      <c r="I28" s="115">
        <v>7020</v>
      </c>
      <c r="J28" s="114">
        <v>4974</v>
      </c>
      <c r="K28" s="114">
        <v>2046</v>
      </c>
      <c r="L28" s="423">
        <v>4496</v>
      </c>
      <c r="M28" s="424">
        <v>3967</v>
      </c>
    </row>
    <row r="29" spans="1:13" s="110" customFormat="1" ht="11.1" customHeight="1" x14ac:dyDescent="0.2">
      <c r="A29" s="422" t="s">
        <v>389</v>
      </c>
      <c r="B29" s="115">
        <v>47603</v>
      </c>
      <c r="C29" s="114">
        <v>25481</v>
      </c>
      <c r="D29" s="114">
        <v>22122</v>
      </c>
      <c r="E29" s="114">
        <v>37582</v>
      </c>
      <c r="F29" s="114">
        <v>9970</v>
      </c>
      <c r="G29" s="114">
        <v>3799</v>
      </c>
      <c r="H29" s="114">
        <v>17352</v>
      </c>
      <c r="I29" s="115">
        <v>6990</v>
      </c>
      <c r="J29" s="114">
        <v>4974</v>
      </c>
      <c r="K29" s="114">
        <v>2016</v>
      </c>
      <c r="L29" s="423">
        <v>2336</v>
      </c>
      <c r="M29" s="424">
        <v>3097</v>
      </c>
    </row>
    <row r="30" spans="1:13" ht="15" customHeight="1" x14ac:dyDescent="0.2">
      <c r="A30" s="422" t="s">
        <v>394</v>
      </c>
      <c r="B30" s="115">
        <v>47680</v>
      </c>
      <c r="C30" s="114">
        <v>25498</v>
      </c>
      <c r="D30" s="114">
        <v>22182</v>
      </c>
      <c r="E30" s="114">
        <v>37453</v>
      </c>
      <c r="F30" s="114">
        <v>10188</v>
      </c>
      <c r="G30" s="114">
        <v>3577</v>
      </c>
      <c r="H30" s="114">
        <v>17459</v>
      </c>
      <c r="I30" s="115">
        <v>6597</v>
      </c>
      <c r="J30" s="114">
        <v>4602</v>
      </c>
      <c r="K30" s="114">
        <v>1995</v>
      </c>
      <c r="L30" s="423">
        <v>3884</v>
      </c>
      <c r="M30" s="424">
        <v>3814</v>
      </c>
    </row>
    <row r="31" spans="1:13" ht="11.1" customHeight="1" x14ac:dyDescent="0.2">
      <c r="A31" s="422" t="s">
        <v>387</v>
      </c>
      <c r="B31" s="115">
        <v>48107</v>
      </c>
      <c r="C31" s="114">
        <v>25782</v>
      </c>
      <c r="D31" s="114">
        <v>22325</v>
      </c>
      <c r="E31" s="114">
        <v>37706</v>
      </c>
      <c r="F31" s="114">
        <v>10366</v>
      </c>
      <c r="G31" s="114">
        <v>3502</v>
      </c>
      <c r="H31" s="114">
        <v>17743</v>
      </c>
      <c r="I31" s="115">
        <v>6651</v>
      </c>
      <c r="J31" s="114">
        <v>4590</v>
      </c>
      <c r="K31" s="114">
        <v>2061</v>
      </c>
      <c r="L31" s="423">
        <v>3327</v>
      </c>
      <c r="M31" s="424">
        <v>2920</v>
      </c>
    </row>
    <row r="32" spans="1:13" ht="11.1" customHeight="1" x14ac:dyDescent="0.2">
      <c r="A32" s="422" t="s">
        <v>388</v>
      </c>
      <c r="B32" s="115">
        <v>48705</v>
      </c>
      <c r="C32" s="114">
        <v>26077</v>
      </c>
      <c r="D32" s="114">
        <v>22628</v>
      </c>
      <c r="E32" s="114">
        <v>38183</v>
      </c>
      <c r="F32" s="114">
        <v>10514</v>
      </c>
      <c r="G32" s="114">
        <v>3865</v>
      </c>
      <c r="H32" s="114">
        <v>17787</v>
      </c>
      <c r="I32" s="115">
        <v>6656</v>
      </c>
      <c r="J32" s="114">
        <v>4554</v>
      </c>
      <c r="K32" s="114">
        <v>2102</v>
      </c>
      <c r="L32" s="423">
        <v>4988</v>
      </c>
      <c r="M32" s="424">
        <v>4386</v>
      </c>
    </row>
    <row r="33" spans="1:13" s="110" customFormat="1" ht="11.1" customHeight="1" x14ac:dyDescent="0.2">
      <c r="A33" s="422" t="s">
        <v>389</v>
      </c>
      <c r="B33" s="115">
        <v>47923</v>
      </c>
      <c r="C33" s="114">
        <v>25416</v>
      </c>
      <c r="D33" s="114">
        <v>22507</v>
      </c>
      <c r="E33" s="114">
        <v>37300</v>
      </c>
      <c r="F33" s="114">
        <v>10619</v>
      </c>
      <c r="G33" s="114">
        <v>3584</v>
      </c>
      <c r="H33" s="114">
        <v>17714</v>
      </c>
      <c r="I33" s="115">
        <v>6683</v>
      </c>
      <c r="J33" s="114">
        <v>4547</v>
      </c>
      <c r="K33" s="114">
        <v>2136</v>
      </c>
      <c r="L33" s="423">
        <v>2581</v>
      </c>
      <c r="M33" s="424">
        <v>3554</v>
      </c>
    </row>
    <row r="34" spans="1:13" ht="15" customHeight="1" x14ac:dyDescent="0.2">
      <c r="A34" s="422" t="s">
        <v>395</v>
      </c>
      <c r="B34" s="115">
        <v>47965</v>
      </c>
      <c r="C34" s="114">
        <v>25422</v>
      </c>
      <c r="D34" s="114">
        <v>22543</v>
      </c>
      <c r="E34" s="114">
        <v>37269</v>
      </c>
      <c r="F34" s="114">
        <v>10692</v>
      </c>
      <c r="G34" s="114">
        <v>3431</v>
      </c>
      <c r="H34" s="114">
        <v>17810</v>
      </c>
      <c r="I34" s="115">
        <v>6546</v>
      </c>
      <c r="J34" s="114">
        <v>4477</v>
      </c>
      <c r="K34" s="114">
        <v>2069</v>
      </c>
      <c r="L34" s="423">
        <v>3373</v>
      </c>
      <c r="M34" s="424">
        <v>3307</v>
      </c>
    </row>
    <row r="35" spans="1:13" ht="11.1" customHeight="1" x14ac:dyDescent="0.2">
      <c r="A35" s="422" t="s">
        <v>387</v>
      </c>
      <c r="B35" s="115">
        <v>48279</v>
      </c>
      <c r="C35" s="114">
        <v>25746</v>
      </c>
      <c r="D35" s="114">
        <v>22533</v>
      </c>
      <c r="E35" s="114">
        <v>37462</v>
      </c>
      <c r="F35" s="114">
        <v>10814</v>
      </c>
      <c r="G35" s="114">
        <v>3329</v>
      </c>
      <c r="H35" s="114">
        <v>17987</v>
      </c>
      <c r="I35" s="115">
        <v>6661</v>
      </c>
      <c r="J35" s="114">
        <v>4551</v>
      </c>
      <c r="K35" s="114">
        <v>2110</v>
      </c>
      <c r="L35" s="423">
        <v>3384</v>
      </c>
      <c r="M35" s="424">
        <v>3095</v>
      </c>
    </row>
    <row r="36" spans="1:13" ht="11.1" customHeight="1" x14ac:dyDescent="0.2">
      <c r="A36" s="422" t="s">
        <v>388</v>
      </c>
      <c r="B36" s="115">
        <v>49104</v>
      </c>
      <c r="C36" s="114">
        <v>26308</v>
      </c>
      <c r="D36" s="114">
        <v>22796</v>
      </c>
      <c r="E36" s="114">
        <v>38016</v>
      </c>
      <c r="F36" s="114">
        <v>11087</v>
      </c>
      <c r="G36" s="114">
        <v>3803</v>
      </c>
      <c r="H36" s="114">
        <v>18171</v>
      </c>
      <c r="I36" s="115">
        <v>6685</v>
      </c>
      <c r="J36" s="114">
        <v>4507</v>
      </c>
      <c r="K36" s="114">
        <v>2178</v>
      </c>
      <c r="L36" s="423">
        <v>4159</v>
      </c>
      <c r="M36" s="424">
        <v>3520</v>
      </c>
    </row>
    <row r="37" spans="1:13" s="110" customFormat="1" ht="11.1" customHeight="1" x14ac:dyDescent="0.2">
      <c r="A37" s="422" t="s">
        <v>389</v>
      </c>
      <c r="B37" s="115">
        <v>48449</v>
      </c>
      <c r="C37" s="114">
        <v>25833</v>
      </c>
      <c r="D37" s="114">
        <v>22616</v>
      </c>
      <c r="E37" s="114">
        <v>37347</v>
      </c>
      <c r="F37" s="114">
        <v>11102</v>
      </c>
      <c r="G37" s="114">
        <v>3659</v>
      </c>
      <c r="H37" s="114">
        <v>18057</v>
      </c>
      <c r="I37" s="115">
        <v>6707</v>
      </c>
      <c r="J37" s="114">
        <v>4491</v>
      </c>
      <c r="K37" s="114">
        <v>2216</v>
      </c>
      <c r="L37" s="423">
        <v>2583</v>
      </c>
      <c r="M37" s="424">
        <v>3214</v>
      </c>
    </row>
    <row r="38" spans="1:13" ht="15" customHeight="1" x14ac:dyDescent="0.2">
      <c r="A38" s="425" t="s">
        <v>396</v>
      </c>
      <c r="B38" s="115">
        <v>48479</v>
      </c>
      <c r="C38" s="114">
        <v>25979</v>
      </c>
      <c r="D38" s="114">
        <v>22500</v>
      </c>
      <c r="E38" s="114">
        <v>37378</v>
      </c>
      <c r="F38" s="114">
        <v>11101</v>
      </c>
      <c r="G38" s="114">
        <v>3567</v>
      </c>
      <c r="H38" s="114">
        <v>18079</v>
      </c>
      <c r="I38" s="115">
        <v>6488</v>
      </c>
      <c r="J38" s="114">
        <v>4350</v>
      </c>
      <c r="K38" s="114">
        <v>2138</v>
      </c>
      <c r="L38" s="423">
        <v>3551</v>
      </c>
      <c r="M38" s="424">
        <v>3561</v>
      </c>
    </row>
    <row r="39" spans="1:13" ht="11.1" customHeight="1" x14ac:dyDescent="0.2">
      <c r="A39" s="422" t="s">
        <v>387</v>
      </c>
      <c r="B39" s="115">
        <v>48966</v>
      </c>
      <c r="C39" s="114">
        <v>26338</v>
      </c>
      <c r="D39" s="114">
        <v>22628</v>
      </c>
      <c r="E39" s="114">
        <v>37590</v>
      </c>
      <c r="F39" s="114">
        <v>11376</v>
      </c>
      <c r="G39" s="114">
        <v>3528</v>
      </c>
      <c r="H39" s="114">
        <v>18440</v>
      </c>
      <c r="I39" s="115">
        <v>6607</v>
      </c>
      <c r="J39" s="114">
        <v>4417</v>
      </c>
      <c r="K39" s="114">
        <v>2190</v>
      </c>
      <c r="L39" s="423">
        <v>3441</v>
      </c>
      <c r="M39" s="424">
        <v>2946</v>
      </c>
    </row>
    <row r="40" spans="1:13" ht="11.1" customHeight="1" x14ac:dyDescent="0.2">
      <c r="A40" s="425" t="s">
        <v>388</v>
      </c>
      <c r="B40" s="115">
        <v>50027</v>
      </c>
      <c r="C40" s="114">
        <v>26962</v>
      </c>
      <c r="D40" s="114">
        <v>23065</v>
      </c>
      <c r="E40" s="114">
        <v>38425</v>
      </c>
      <c r="F40" s="114">
        <v>11602</v>
      </c>
      <c r="G40" s="114">
        <v>4092</v>
      </c>
      <c r="H40" s="114">
        <v>18577</v>
      </c>
      <c r="I40" s="115">
        <v>6626</v>
      </c>
      <c r="J40" s="114">
        <v>4363</v>
      </c>
      <c r="K40" s="114">
        <v>2263</v>
      </c>
      <c r="L40" s="423">
        <v>4663</v>
      </c>
      <c r="M40" s="424">
        <v>3700</v>
      </c>
    </row>
    <row r="41" spans="1:13" s="110" customFormat="1" ht="11.1" customHeight="1" x14ac:dyDescent="0.2">
      <c r="A41" s="422" t="s">
        <v>389</v>
      </c>
      <c r="B41" s="115">
        <v>49506</v>
      </c>
      <c r="C41" s="114">
        <v>26585</v>
      </c>
      <c r="D41" s="114">
        <v>22921</v>
      </c>
      <c r="E41" s="114">
        <v>37844</v>
      </c>
      <c r="F41" s="114">
        <v>11662</v>
      </c>
      <c r="G41" s="114">
        <v>3962</v>
      </c>
      <c r="H41" s="114">
        <v>18500</v>
      </c>
      <c r="I41" s="115">
        <v>6650</v>
      </c>
      <c r="J41" s="114">
        <v>4394</v>
      </c>
      <c r="K41" s="114">
        <v>2256</v>
      </c>
      <c r="L41" s="423">
        <v>3233</v>
      </c>
      <c r="M41" s="424">
        <v>3800</v>
      </c>
    </row>
    <row r="42" spans="1:13" ht="15" customHeight="1" x14ac:dyDescent="0.2">
      <c r="A42" s="422" t="s">
        <v>397</v>
      </c>
      <c r="B42" s="115">
        <v>49592</v>
      </c>
      <c r="C42" s="114">
        <v>26691</v>
      </c>
      <c r="D42" s="114">
        <v>22901</v>
      </c>
      <c r="E42" s="114">
        <v>38001</v>
      </c>
      <c r="F42" s="114">
        <v>11591</v>
      </c>
      <c r="G42" s="114">
        <v>3951</v>
      </c>
      <c r="H42" s="114">
        <v>18565</v>
      </c>
      <c r="I42" s="115">
        <v>6483</v>
      </c>
      <c r="J42" s="114">
        <v>4262</v>
      </c>
      <c r="K42" s="114">
        <v>2221</v>
      </c>
      <c r="L42" s="423">
        <v>4290</v>
      </c>
      <c r="M42" s="424">
        <v>4174</v>
      </c>
    </row>
    <row r="43" spans="1:13" ht="11.1" customHeight="1" x14ac:dyDescent="0.2">
      <c r="A43" s="422" t="s">
        <v>387</v>
      </c>
      <c r="B43" s="115">
        <v>50900</v>
      </c>
      <c r="C43" s="114">
        <v>27515</v>
      </c>
      <c r="D43" s="114">
        <v>23385</v>
      </c>
      <c r="E43" s="114">
        <v>39165</v>
      </c>
      <c r="F43" s="114">
        <v>11735</v>
      </c>
      <c r="G43" s="114">
        <v>4062</v>
      </c>
      <c r="H43" s="114">
        <v>18991</v>
      </c>
      <c r="I43" s="115">
        <v>6711</v>
      </c>
      <c r="J43" s="114">
        <v>4392</v>
      </c>
      <c r="K43" s="114">
        <v>2319</v>
      </c>
      <c r="L43" s="423">
        <v>4836</v>
      </c>
      <c r="M43" s="424">
        <v>3552</v>
      </c>
    </row>
    <row r="44" spans="1:13" ht="11.1" customHeight="1" x14ac:dyDescent="0.2">
      <c r="A44" s="422" t="s">
        <v>388</v>
      </c>
      <c r="B44" s="115">
        <v>51587</v>
      </c>
      <c r="C44" s="114">
        <v>27902</v>
      </c>
      <c r="D44" s="114">
        <v>23685</v>
      </c>
      <c r="E44" s="114">
        <v>39707</v>
      </c>
      <c r="F44" s="114">
        <v>11880</v>
      </c>
      <c r="G44" s="114">
        <v>4546</v>
      </c>
      <c r="H44" s="114">
        <v>19055</v>
      </c>
      <c r="I44" s="115">
        <v>6779</v>
      </c>
      <c r="J44" s="114">
        <v>4388</v>
      </c>
      <c r="K44" s="114">
        <v>2391</v>
      </c>
      <c r="L44" s="423">
        <v>4824</v>
      </c>
      <c r="M44" s="424">
        <v>4272</v>
      </c>
    </row>
    <row r="45" spans="1:13" s="110" customFormat="1" ht="11.1" customHeight="1" x14ac:dyDescent="0.2">
      <c r="A45" s="422" t="s">
        <v>389</v>
      </c>
      <c r="B45" s="115">
        <v>51028</v>
      </c>
      <c r="C45" s="114">
        <v>27521</v>
      </c>
      <c r="D45" s="114">
        <v>23507</v>
      </c>
      <c r="E45" s="114">
        <v>39163</v>
      </c>
      <c r="F45" s="114">
        <v>11865</v>
      </c>
      <c r="G45" s="114">
        <v>4457</v>
      </c>
      <c r="H45" s="114">
        <v>18897</v>
      </c>
      <c r="I45" s="115">
        <v>6721</v>
      </c>
      <c r="J45" s="114">
        <v>4340</v>
      </c>
      <c r="K45" s="114">
        <v>2381</v>
      </c>
      <c r="L45" s="423">
        <v>2888</v>
      </c>
      <c r="M45" s="424">
        <v>3446</v>
      </c>
    </row>
    <row r="46" spans="1:13" ht="15" customHeight="1" x14ac:dyDescent="0.2">
      <c r="A46" s="422" t="s">
        <v>398</v>
      </c>
      <c r="B46" s="115">
        <v>50586</v>
      </c>
      <c r="C46" s="114">
        <v>27277</v>
      </c>
      <c r="D46" s="114">
        <v>23309</v>
      </c>
      <c r="E46" s="114">
        <v>38729</v>
      </c>
      <c r="F46" s="114">
        <v>11857</v>
      </c>
      <c r="G46" s="114">
        <v>4290</v>
      </c>
      <c r="H46" s="114">
        <v>18853</v>
      </c>
      <c r="I46" s="115">
        <v>6637</v>
      </c>
      <c r="J46" s="114">
        <v>4268</v>
      </c>
      <c r="K46" s="114">
        <v>2369</v>
      </c>
      <c r="L46" s="423">
        <v>3704</v>
      </c>
      <c r="M46" s="424">
        <v>4114</v>
      </c>
    </row>
    <row r="47" spans="1:13" ht="11.1" customHeight="1" x14ac:dyDescent="0.2">
      <c r="A47" s="422" t="s">
        <v>387</v>
      </c>
      <c r="B47" s="115">
        <v>50521</v>
      </c>
      <c r="C47" s="114">
        <v>27369</v>
      </c>
      <c r="D47" s="114">
        <v>23152</v>
      </c>
      <c r="E47" s="114">
        <v>38567</v>
      </c>
      <c r="F47" s="114">
        <v>11954</v>
      </c>
      <c r="G47" s="114">
        <v>4155</v>
      </c>
      <c r="H47" s="114">
        <v>18938</v>
      </c>
      <c r="I47" s="115">
        <v>6791</v>
      </c>
      <c r="J47" s="114">
        <v>4373</v>
      </c>
      <c r="K47" s="114">
        <v>2418</v>
      </c>
      <c r="L47" s="423">
        <v>3100</v>
      </c>
      <c r="M47" s="424">
        <v>3181</v>
      </c>
    </row>
    <row r="48" spans="1:13" ht="11.1" customHeight="1" x14ac:dyDescent="0.2">
      <c r="A48" s="422" t="s">
        <v>388</v>
      </c>
      <c r="B48" s="115">
        <v>51276</v>
      </c>
      <c r="C48" s="114">
        <v>27815</v>
      </c>
      <c r="D48" s="114">
        <v>23461</v>
      </c>
      <c r="E48" s="114">
        <v>39085</v>
      </c>
      <c r="F48" s="114">
        <v>12191</v>
      </c>
      <c r="G48" s="114">
        <v>4750</v>
      </c>
      <c r="H48" s="114">
        <v>19039</v>
      </c>
      <c r="I48" s="115">
        <v>6763</v>
      </c>
      <c r="J48" s="114">
        <v>4323</v>
      </c>
      <c r="K48" s="114">
        <v>2440</v>
      </c>
      <c r="L48" s="423">
        <v>4869</v>
      </c>
      <c r="M48" s="424">
        <v>4282</v>
      </c>
    </row>
    <row r="49" spans="1:17" s="110" customFormat="1" ht="11.1" customHeight="1" x14ac:dyDescent="0.2">
      <c r="A49" s="422" t="s">
        <v>389</v>
      </c>
      <c r="B49" s="115">
        <v>50663</v>
      </c>
      <c r="C49" s="114">
        <v>27309</v>
      </c>
      <c r="D49" s="114">
        <v>23354</v>
      </c>
      <c r="E49" s="114">
        <v>38348</v>
      </c>
      <c r="F49" s="114">
        <v>12315</v>
      </c>
      <c r="G49" s="114">
        <v>4563</v>
      </c>
      <c r="H49" s="114">
        <v>18961</v>
      </c>
      <c r="I49" s="115">
        <v>6728</v>
      </c>
      <c r="J49" s="114">
        <v>4298</v>
      </c>
      <c r="K49" s="114">
        <v>2430</v>
      </c>
      <c r="L49" s="423">
        <v>2835</v>
      </c>
      <c r="M49" s="424">
        <v>3535</v>
      </c>
    </row>
    <row r="50" spans="1:17" ht="15" customHeight="1" x14ac:dyDescent="0.2">
      <c r="A50" s="422" t="s">
        <v>399</v>
      </c>
      <c r="B50" s="143">
        <v>50204</v>
      </c>
      <c r="C50" s="144">
        <v>27121</v>
      </c>
      <c r="D50" s="144">
        <v>23083</v>
      </c>
      <c r="E50" s="144">
        <v>38001</v>
      </c>
      <c r="F50" s="144">
        <v>12203</v>
      </c>
      <c r="G50" s="144">
        <v>4424</v>
      </c>
      <c r="H50" s="144">
        <v>18818</v>
      </c>
      <c r="I50" s="143">
        <v>6221</v>
      </c>
      <c r="J50" s="144">
        <v>3991</v>
      </c>
      <c r="K50" s="144">
        <v>2230</v>
      </c>
      <c r="L50" s="426">
        <v>3558</v>
      </c>
      <c r="M50" s="427">
        <v>3988</v>
      </c>
    </row>
    <row r="51" spans="1:17" ht="11.25" customHeight="1" x14ac:dyDescent="0.2">
      <c r="A51" s="428"/>
      <c r="B51" s="429"/>
      <c r="C51" s="430"/>
      <c r="D51" s="430"/>
      <c r="E51" s="430"/>
      <c r="F51" s="430"/>
      <c r="G51" s="430"/>
      <c r="H51" s="430"/>
      <c r="I51" s="430"/>
      <c r="J51" s="431"/>
      <c r="K51" s="269"/>
      <c r="L51" s="430"/>
      <c r="M51" s="432" t="s">
        <v>45</v>
      </c>
    </row>
    <row r="52" spans="1:17" ht="18" customHeight="1" x14ac:dyDescent="0.2">
      <c r="A52" s="659" t="s">
        <v>400</v>
      </c>
      <c r="B52" s="659"/>
      <c r="C52" s="659"/>
      <c r="D52" s="659"/>
      <c r="E52" s="659"/>
      <c r="F52" s="659"/>
      <c r="G52" s="659"/>
      <c r="H52" s="659"/>
      <c r="I52" s="659"/>
      <c r="J52" s="659"/>
      <c r="K52" s="659"/>
      <c r="L52" s="659"/>
      <c r="M52" s="659"/>
    </row>
    <row r="53" spans="1:17" ht="38.1" customHeight="1" x14ac:dyDescent="0.2">
      <c r="A53" s="660" t="s">
        <v>401</v>
      </c>
      <c r="B53" s="660"/>
      <c r="C53" s="660"/>
      <c r="D53" s="660"/>
      <c r="E53" s="660"/>
      <c r="F53" s="660"/>
      <c r="G53" s="660"/>
      <c r="H53" s="660"/>
      <c r="I53" s="660"/>
      <c r="J53" s="660"/>
      <c r="K53" s="660"/>
      <c r="L53" s="660"/>
      <c r="M53" s="660"/>
    </row>
    <row r="54" spans="1:17" s="151" customFormat="1" ht="9" x14ac:dyDescent="0.15">
      <c r="A54" s="661" t="s">
        <v>323</v>
      </c>
      <c r="B54" s="661"/>
      <c r="C54" s="661"/>
      <c r="D54" s="661"/>
      <c r="E54" s="661"/>
      <c r="F54" s="661"/>
      <c r="G54" s="661"/>
      <c r="H54" s="661"/>
      <c r="I54" s="661"/>
      <c r="J54" s="661"/>
      <c r="K54" s="661"/>
      <c r="L54" s="661"/>
      <c r="M54" s="661"/>
    </row>
    <row r="55" spans="1:17" s="151" customFormat="1" ht="20.25" customHeight="1" x14ac:dyDescent="0.15">
      <c r="A55" s="662"/>
      <c r="B55" s="663"/>
      <c r="C55" s="663"/>
      <c r="D55" s="663"/>
      <c r="E55" s="663"/>
      <c r="F55" s="663"/>
      <c r="G55" s="663"/>
      <c r="H55" s="663"/>
      <c r="I55" s="663"/>
      <c r="J55" s="663"/>
      <c r="K55" s="663"/>
      <c r="L55" s="221"/>
      <c r="M55" s="221"/>
    </row>
    <row r="56" spans="1:17" s="151" customFormat="1" ht="18" customHeight="1" x14ac:dyDescent="0.2">
      <c r="A56" s="664" t="s">
        <v>520</v>
      </c>
      <c r="B56" s="665"/>
      <c r="C56" s="665"/>
      <c r="D56" s="665"/>
      <c r="E56" s="665"/>
      <c r="F56" s="665"/>
      <c r="G56" s="665"/>
      <c r="H56" s="665"/>
      <c r="I56" s="665"/>
      <c r="J56" s="665"/>
      <c r="K56" s="665"/>
    </row>
    <row r="57" spans="1:17" s="151" customFormat="1" ht="11.25" customHeight="1" x14ac:dyDescent="0.2">
      <c r="A57" s="666"/>
      <c r="B57" s="666"/>
      <c r="C57" s="666"/>
      <c r="D57" s="666"/>
      <c r="E57" s="666"/>
      <c r="F57" s="666"/>
      <c r="G57" s="666"/>
      <c r="H57" s="666"/>
      <c r="I57" s="666"/>
      <c r="J57" s="666"/>
      <c r="L57" s="219"/>
      <c r="N57" s="219"/>
      <c r="O57" s="219"/>
      <c r="P57" s="219"/>
      <c r="Q57" s="219"/>
    </row>
    <row r="58" spans="1:17" ht="12.75" customHeight="1" x14ac:dyDescent="0.2">
      <c r="A58" s="433"/>
      <c r="B58" s="434"/>
      <c r="C58" s="435"/>
      <c r="D58" s="435"/>
      <c r="E58" s="435"/>
      <c r="F58" s="435"/>
      <c r="G58" s="435"/>
      <c r="H58" s="435"/>
      <c r="I58" s="435"/>
      <c r="J58" s="436"/>
      <c r="L58" s="435"/>
      <c r="N58" s="226"/>
      <c r="O58" s="226"/>
      <c r="P58" s="226"/>
      <c r="Q58" s="226"/>
    </row>
    <row r="59" spans="1:17" ht="12.75" customHeight="1" x14ac:dyDescent="0.2">
      <c r="A59" s="437"/>
      <c r="B59" s="434"/>
      <c r="C59" s="435"/>
      <c r="D59" s="435"/>
      <c r="E59" s="435"/>
      <c r="F59" s="435"/>
      <c r="G59" s="435"/>
      <c r="H59" s="435"/>
      <c r="I59" s="435"/>
      <c r="J59" s="436"/>
      <c r="L59" s="435"/>
    </row>
    <row r="60" spans="1:17" ht="12.75" customHeight="1" x14ac:dyDescent="0.2">
      <c r="A60" s="438"/>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9"/>
    </row>
    <row r="68" spans="1:13" ht="15.95" customHeight="1" x14ac:dyDescent="0.2">
      <c r="A68" s="439"/>
    </row>
    <row r="70" spans="1:13" ht="15.95" customHeight="1" x14ac:dyDescent="0.2">
      <c r="K70" s="440"/>
      <c r="M70" s="440"/>
    </row>
    <row r="71" spans="1:13" ht="15.95" customHeight="1" x14ac:dyDescent="0.2">
      <c r="K71" s="440"/>
      <c r="M71" s="440"/>
    </row>
    <row r="72" spans="1:13" ht="15.95" customHeight="1" x14ac:dyDescent="0.2">
      <c r="A72" s="439"/>
      <c r="K72" s="440"/>
      <c r="M72" s="440"/>
    </row>
    <row r="76" spans="1:13" ht="15.95" customHeight="1" x14ac:dyDescent="0.2">
      <c r="A76" s="439"/>
    </row>
    <row r="80" spans="1:13" ht="15.95" customHeight="1" x14ac:dyDescent="0.2">
      <c r="A80" s="439"/>
    </row>
    <row r="84" spans="1:1" ht="15.95" customHeight="1" x14ac:dyDescent="0.2">
      <c r="A84" s="439"/>
    </row>
    <row r="88" spans="1:1" ht="15.95" customHeight="1" x14ac:dyDescent="0.2">
      <c r="A88" s="439"/>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6" customWidth="1"/>
    <col min="2" max="2" width="78" style="446" customWidth="1"/>
    <col min="3" max="6" width="102.75" style="446" customWidth="1"/>
    <col min="7" max="256" width="11" style="446"/>
    <col min="257" max="257" width="2" style="446" customWidth="1"/>
    <col min="258" max="258" width="78" style="446" customWidth="1"/>
    <col min="259" max="262" width="102.75" style="446" customWidth="1"/>
    <col min="263" max="512" width="11" style="446"/>
    <col min="513" max="513" width="2" style="446" customWidth="1"/>
    <col min="514" max="514" width="78" style="446" customWidth="1"/>
    <col min="515" max="518" width="102.75" style="446" customWidth="1"/>
    <col min="519" max="768" width="11" style="446"/>
    <col min="769" max="769" width="2" style="446" customWidth="1"/>
    <col min="770" max="770" width="78" style="446" customWidth="1"/>
    <col min="771" max="774" width="102.75" style="446" customWidth="1"/>
    <col min="775" max="1024" width="11" style="446"/>
    <col min="1025" max="1025" width="2" style="446" customWidth="1"/>
    <col min="1026" max="1026" width="78" style="446" customWidth="1"/>
    <col min="1027" max="1030" width="102.75" style="446" customWidth="1"/>
    <col min="1031" max="1280" width="11" style="446"/>
    <col min="1281" max="1281" width="2" style="446" customWidth="1"/>
    <col min="1282" max="1282" width="78" style="446" customWidth="1"/>
    <col min="1283" max="1286" width="102.75" style="446" customWidth="1"/>
    <col min="1287" max="1536" width="11" style="446"/>
    <col min="1537" max="1537" width="2" style="446" customWidth="1"/>
    <col min="1538" max="1538" width="78" style="446" customWidth="1"/>
    <col min="1539" max="1542" width="102.75" style="446" customWidth="1"/>
    <col min="1543" max="1792" width="11" style="446"/>
    <col min="1793" max="1793" width="2" style="446" customWidth="1"/>
    <col min="1794" max="1794" width="78" style="446" customWidth="1"/>
    <col min="1795" max="1798" width="102.75" style="446" customWidth="1"/>
    <col min="1799" max="2048" width="11" style="446"/>
    <col min="2049" max="2049" width="2" style="446" customWidth="1"/>
    <col min="2050" max="2050" width="78" style="446" customWidth="1"/>
    <col min="2051" max="2054" width="102.75" style="446" customWidth="1"/>
    <col min="2055" max="2304" width="11" style="446"/>
    <col min="2305" max="2305" width="2" style="446" customWidth="1"/>
    <col min="2306" max="2306" width="78" style="446" customWidth="1"/>
    <col min="2307" max="2310" width="102.75" style="446" customWidth="1"/>
    <col min="2311" max="2560" width="11" style="446"/>
    <col min="2561" max="2561" width="2" style="446" customWidth="1"/>
    <col min="2562" max="2562" width="78" style="446" customWidth="1"/>
    <col min="2563" max="2566" width="102.75" style="446" customWidth="1"/>
    <col min="2567" max="2816" width="11" style="446"/>
    <col min="2817" max="2817" width="2" style="446" customWidth="1"/>
    <col min="2818" max="2818" width="78" style="446" customWidth="1"/>
    <col min="2819" max="2822" width="102.75" style="446" customWidth="1"/>
    <col min="2823" max="3072" width="11" style="446"/>
    <col min="3073" max="3073" width="2" style="446" customWidth="1"/>
    <col min="3074" max="3074" width="78" style="446" customWidth="1"/>
    <col min="3075" max="3078" width="102.75" style="446" customWidth="1"/>
    <col min="3079" max="3328" width="11" style="446"/>
    <col min="3329" max="3329" width="2" style="446" customWidth="1"/>
    <col min="3330" max="3330" width="78" style="446" customWidth="1"/>
    <col min="3331" max="3334" width="102.75" style="446" customWidth="1"/>
    <col min="3335" max="3584" width="11" style="446"/>
    <col min="3585" max="3585" width="2" style="446" customWidth="1"/>
    <col min="3586" max="3586" width="78" style="446" customWidth="1"/>
    <col min="3587" max="3590" width="102.75" style="446" customWidth="1"/>
    <col min="3591" max="3840" width="11" style="446"/>
    <col min="3841" max="3841" width="2" style="446" customWidth="1"/>
    <col min="3842" max="3842" width="78" style="446" customWidth="1"/>
    <col min="3843" max="3846" width="102.75" style="446" customWidth="1"/>
    <col min="3847" max="4096" width="11" style="446"/>
    <col min="4097" max="4097" width="2" style="446" customWidth="1"/>
    <col min="4098" max="4098" width="78" style="446" customWidth="1"/>
    <col min="4099" max="4102" width="102.75" style="446" customWidth="1"/>
    <col min="4103" max="4352" width="11" style="446"/>
    <col min="4353" max="4353" width="2" style="446" customWidth="1"/>
    <col min="4354" max="4354" width="78" style="446" customWidth="1"/>
    <col min="4355" max="4358" width="102.75" style="446" customWidth="1"/>
    <col min="4359" max="4608" width="11" style="446"/>
    <col min="4609" max="4609" width="2" style="446" customWidth="1"/>
    <col min="4610" max="4610" width="78" style="446" customWidth="1"/>
    <col min="4611" max="4614" width="102.75" style="446" customWidth="1"/>
    <col min="4615" max="4864" width="11" style="446"/>
    <col min="4865" max="4865" width="2" style="446" customWidth="1"/>
    <col min="4866" max="4866" width="78" style="446" customWidth="1"/>
    <col min="4867" max="4870" width="102.75" style="446" customWidth="1"/>
    <col min="4871" max="5120" width="11" style="446"/>
    <col min="5121" max="5121" width="2" style="446" customWidth="1"/>
    <col min="5122" max="5122" width="78" style="446" customWidth="1"/>
    <col min="5123" max="5126" width="102.75" style="446" customWidth="1"/>
    <col min="5127" max="5376" width="11" style="446"/>
    <col min="5377" max="5377" width="2" style="446" customWidth="1"/>
    <col min="5378" max="5378" width="78" style="446" customWidth="1"/>
    <col min="5379" max="5382" width="102.75" style="446" customWidth="1"/>
    <col min="5383" max="5632" width="11" style="446"/>
    <col min="5633" max="5633" width="2" style="446" customWidth="1"/>
    <col min="5634" max="5634" width="78" style="446" customWidth="1"/>
    <col min="5635" max="5638" width="102.75" style="446" customWidth="1"/>
    <col min="5639" max="5888" width="11" style="446"/>
    <col min="5889" max="5889" width="2" style="446" customWidth="1"/>
    <col min="5890" max="5890" width="78" style="446" customWidth="1"/>
    <col min="5891" max="5894" width="102.75" style="446" customWidth="1"/>
    <col min="5895" max="6144" width="11" style="446"/>
    <col min="6145" max="6145" width="2" style="446" customWidth="1"/>
    <col min="6146" max="6146" width="78" style="446" customWidth="1"/>
    <col min="6147" max="6150" width="102.75" style="446" customWidth="1"/>
    <col min="6151" max="6400" width="11" style="446"/>
    <col min="6401" max="6401" width="2" style="446" customWidth="1"/>
    <col min="6402" max="6402" width="78" style="446" customWidth="1"/>
    <col min="6403" max="6406" width="102.75" style="446" customWidth="1"/>
    <col min="6407" max="6656" width="11" style="446"/>
    <col min="6657" max="6657" width="2" style="446" customWidth="1"/>
    <col min="6658" max="6658" width="78" style="446" customWidth="1"/>
    <col min="6659" max="6662" width="102.75" style="446" customWidth="1"/>
    <col min="6663" max="6912" width="11" style="446"/>
    <col min="6913" max="6913" width="2" style="446" customWidth="1"/>
    <col min="6914" max="6914" width="78" style="446" customWidth="1"/>
    <col min="6915" max="6918" width="102.75" style="446" customWidth="1"/>
    <col min="6919" max="7168" width="11" style="446"/>
    <col min="7169" max="7169" width="2" style="446" customWidth="1"/>
    <col min="7170" max="7170" width="78" style="446" customWidth="1"/>
    <col min="7171" max="7174" width="102.75" style="446" customWidth="1"/>
    <col min="7175" max="7424" width="11" style="446"/>
    <col min="7425" max="7425" width="2" style="446" customWidth="1"/>
    <col min="7426" max="7426" width="78" style="446" customWidth="1"/>
    <col min="7427" max="7430" width="102.75" style="446" customWidth="1"/>
    <col min="7431" max="7680" width="11" style="446"/>
    <col min="7681" max="7681" width="2" style="446" customWidth="1"/>
    <col min="7682" max="7682" width="78" style="446" customWidth="1"/>
    <col min="7683" max="7686" width="102.75" style="446" customWidth="1"/>
    <col min="7687" max="7936" width="11" style="446"/>
    <col min="7937" max="7937" width="2" style="446" customWidth="1"/>
    <col min="7938" max="7938" width="78" style="446" customWidth="1"/>
    <col min="7939" max="7942" width="102.75" style="446" customWidth="1"/>
    <col min="7943" max="8192" width="11" style="446"/>
    <col min="8193" max="8193" width="2" style="446" customWidth="1"/>
    <col min="8194" max="8194" width="78" style="446" customWidth="1"/>
    <col min="8195" max="8198" width="102.75" style="446" customWidth="1"/>
    <col min="8199" max="8448" width="11" style="446"/>
    <col min="8449" max="8449" width="2" style="446" customWidth="1"/>
    <col min="8450" max="8450" width="78" style="446" customWidth="1"/>
    <col min="8451" max="8454" width="102.75" style="446" customWidth="1"/>
    <col min="8455" max="8704" width="11" style="446"/>
    <col min="8705" max="8705" width="2" style="446" customWidth="1"/>
    <col min="8706" max="8706" width="78" style="446" customWidth="1"/>
    <col min="8707" max="8710" width="102.75" style="446" customWidth="1"/>
    <col min="8711" max="8960" width="11" style="446"/>
    <col min="8961" max="8961" width="2" style="446" customWidth="1"/>
    <col min="8962" max="8962" width="78" style="446" customWidth="1"/>
    <col min="8963" max="8966" width="102.75" style="446" customWidth="1"/>
    <col min="8967" max="9216" width="11" style="446"/>
    <col min="9217" max="9217" width="2" style="446" customWidth="1"/>
    <col min="9218" max="9218" width="78" style="446" customWidth="1"/>
    <col min="9219" max="9222" width="102.75" style="446" customWidth="1"/>
    <col min="9223" max="9472" width="11" style="446"/>
    <col min="9473" max="9473" width="2" style="446" customWidth="1"/>
    <col min="9474" max="9474" width="78" style="446" customWidth="1"/>
    <col min="9475" max="9478" width="102.75" style="446" customWidth="1"/>
    <col min="9479" max="9728" width="11" style="446"/>
    <col min="9729" max="9729" width="2" style="446" customWidth="1"/>
    <col min="9730" max="9730" width="78" style="446" customWidth="1"/>
    <col min="9731" max="9734" width="102.75" style="446" customWidth="1"/>
    <col min="9735" max="9984" width="11" style="446"/>
    <col min="9985" max="9985" width="2" style="446" customWidth="1"/>
    <col min="9986" max="9986" width="78" style="446" customWidth="1"/>
    <col min="9987" max="9990" width="102.75" style="446" customWidth="1"/>
    <col min="9991" max="10240" width="11" style="446"/>
    <col min="10241" max="10241" width="2" style="446" customWidth="1"/>
    <col min="10242" max="10242" width="78" style="446" customWidth="1"/>
    <col min="10243" max="10246" width="102.75" style="446" customWidth="1"/>
    <col min="10247" max="10496" width="11" style="446"/>
    <col min="10497" max="10497" width="2" style="446" customWidth="1"/>
    <col min="10498" max="10498" width="78" style="446" customWidth="1"/>
    <col min="10499" max="10502" width="102.75" style="446" customWidth="1"/>
    <col min="10503" max="10752" width="11" style="446"/>
    <col min="10753" max="10753" width="2" style="446" customWidth="1"/>
    <col min="10754" max="10754" width="78" style="446" customWidth="1"/>
    <col min="10755" max="10758" width="102.75" style="446" customWidth="1"/>
    <col min="10759" max="11008" width="11" style="446"/>
    <col min="11009" max="11009" width="2" style="446" customWidth="1"/>
    <col min="11010" max="11010" width="78" style="446" customWidth="1"/>
    <col min="11011" max="11014" width="102.75" style="446" customWidth="1"/>
    <col min="11015" max="11264" width="11" style="446"/>
    <col min="11265" max="11265" width="2" style="446" customWidth="1"/>
    <col min="11266" max="11266" width="78" style="446" customWidth="1"/>
    <col min="11267" max="11270" width="102.75" style="446" customWidth="1"/>
    <col min="11271" max="11520" width="11" style="446"/>
    <col min="11521" max="11521" width="2" style="446" customWidth="1"/>
    <col min="11522" max="11522" width="78" style="446" customWidth="1"/>
    <col min="11523" max="11526" width="102.75" style="446" customWidth="1"/>
    <col min="11527" max="11776" width="11" style="446"/>
    <col min="11777" max="11777" width="2" style="446" customWidth="1"/>
    <col min="11778" max="11778" width="78" style="446" customWidth="1"/>
    <col min="11779" max="11782" width="102.75" style="446" customWidth="1"/>
    <col min="11783" max="12032" width="11" style="446"/>
    <col min="12033" max="12033" width="2" style="446" customWidth="1"/>
    <col min="12034" max="12034" width="78" style="446" customWidth="1"/>
    <col min="12035" max="12038" width="102.75" style="446" customWidth="1"/>
    <col min="12039" max="12288" width="11" style="446"/>
    <col min="12289" max="12289" width="2" style="446" customWidth="1"/>
    <col min="12290" max="12290" width="78" style="446" customWidth="1"/>
    <col min="12291" max="12294" width="102.75" style="446" customWidth="1"/>
    <col min="12295" max="12544" width="11" style="446"/>
    <col min="12545" max="12545" width="2" style="446" customWidth="1"/>
    <col min="12546" max="12546" width="78" style="446" customWidth="1"/>
    <col min="12547" max="12550" width="102.75" style="446" customWidth="1"/>
    <col min="12551" max="12800" width="11" style="446"/>
    <col min="12801" max="12801" width="2" style="446" customWidth="1"/>
    <col min="12802" max="12802" width="78" style="446" customWidth="1"/>
    <col min="12803" max="12806" width="102.75" style="446" customWidth="1"/>
    <col min="12807" max="13056" width="11" style="446"/>
    <col min="13057" max="13057" width="2" style="446" customWidth="1"/>
    <col min="13058" max="13058" width="78" style="446" customWidth="1"/>
    <col min="13059" max="13062" width="102.75" style="446" customWidth="1"/>
    <col min="13063" max="13312" width="11" style="446"/>
    <col min="13313" max="13313" width="2" style="446" customWidth="1"/>
    <col min="13314" max="13314" width="78" style="446" customWidth="1"/>
    <col min="13315" max="13318" width="102.75" style="446" customWidth="1"/>
    <col min="13319" max="13568" width="11" style="446"/>
    <col min="13569" max="13569" width="2" style="446" customWidth="1"/>
    <col min="13570" max="13570" width="78" style="446" customWidth="1"/>
    <col min="13571" max="13574" width="102.75" style="446" customWidth="1"/>
    <col min="13575" max="13824" width="11" style="446"/>
    <col min="13825" max="13825" width="2" style="446" customWidth="1"/>
    <col min="13826" max="13826" width="78" style="446" customWidth="1"/>
    <col min="13827" max="13830" width="102.75" style="446" customWidth="1"/>
    <col min="13831" max="14080" width="11" style="446"/>
    <col min="14081" max="14081" width="2" style="446" customWidth="1"/>
    <col min="14082" max="14082" width="78" style="446" customWidth="1"/>
    <col min="14083" max="14086" width="102.75" style="446" customWidth="1"/>
    <col min="14087" max="14336" width="11" style="446"/>
    <col min="14337" max="14337" width="2" style="446" customWidth="1"/>
    <col min="14338" max="14338" width="78" style="446" customWidth="1"/>
    <col min="14339" max="14342" width="102.75" style="446" customWidth="1"/>
    <col min="14343" max="14592" width="11" style="446"/>
    <col min="14593" max="14593" width="2" style="446" customWidth="1"/>
    <col min="14594" max="14594" width="78" style="446" customWidth="1"/>
    <col min="14595" max="14598" width="102.75" style="446" customWidth="1"/>
    <col min="14599" max="14848" width="11" style="446"/>
    <col min="14849" max="14849" width="2" style="446" customWidth="1"/>
    <col min="14850" max="14850" width="78" style="446" customWidth="1"/>
    <col min="14851" max="14854" width="102.75" style="446" customWidth="1"/>
    <col min="14855" max="15104" width="11" style="446"/>
    <col min="15105" max="15105" width="2" style="446" customWidth="1"/>
    <col min="15106" max="15106" width="78" style="446" customWidth="1"/>
    <col min="15107" max="15110" width="102.75" style="446" customWidth="1"/>
    <col min="15111" max="15360" width="11" style="446"/>
    <col min="15361" max="15361" width="2" style="446" customWidth="1"/>
    <col min="15362" max="15362" width="78" style="446" customWidth="1"/>
    <col min="15363" max="15366" width="102.75" style="446" customWidth="1"/>
    <col min="15367" max="15616" width="11" style="446"/>
    <col min="15617" max="15617" width="2" style="446" customWidth="1"/>
    <col min="15618" max="15618" width="78" style="446" customWidth="1"/>
    <col min="15619" max="15622" width="102.75" style="446" customWidth="1"/>
    <col min="15623" max="15872" width="11" style="446"/>
    <col min="15873" max="15873" width="2" style="446" customWidth="1"/>
    <col min="15874" max="15874" width="78" style="446" customWidth="1"/>
    <col min="15875" max="15878" width="102.75" style="446" customWidth="1"/>
    <col min="15879" max="16128" width="11" style="446"/>
    <col min="16129" max="16129" width="2" style="446" customWidth="1"/>
    <col min="16130" max="16130" width="78" style="446" customWidth="1"/>
    <col min="16131" max="16134" width="102.75" style="446" customWidth="1"/>
    <col min="16135" max="16384" width="11" style="446"/>
  </cols>
  <sheetData>
    <row r="1" spans="1:2" s="443" customFormat="1" ht="36.75" customHeight="1" x14ac:dyDescent="0.2">
      <c r="A1" s="441"/>
      <c r="B1" s="442" t="s">
        <v>6</v>
      </c>
    </row>
    <row r="2" spans="1:2" s="444" customFormat="1" ht="19.5" customHeight="1" x14ac:dyDescent="0.2">
      <c r="B2" s="445" t="s">
        <v>402</v>
      </c>
    </row>
    <row r="3" spans="1:2" ht="15" x14ac:dyDescent="0.25">
      <c r="B3" s="447" t="s">
        <v>403</v>
      </c>
    </row>
    <row r="5" spans="1:2" ht="29.25" customHeight="1" x14ac:dyDescent="0.2">
      <c r="B5" s="448" t="s">
        <v>404</v>
      </c>
    </row>
    <row r="6" spans="1:2" ht="9.9499999999999993" customHeight="1" x14ac:dyDescent="0.2">
      <c r="B6" s="448"/>
    </row>
    <row r="7" spans="1:2" ht="73.5" customHeight="1" x14ac:dyDescent="0.2">
      <c r="B7" s="448" t="s">
        <v>405</v>
      </c>
    </row>
    <row r="8" spans="1:2" ht="9.9499999999999993" customHeight="1" x14ac:dyDescent="0.2">
      <c r="B8" s="448"/>
    </row>
    <row r="9" spans="1:2" ht="50.25" customHeight="1" x14ac:dyDescent="0.2">
      <c r="B9" s="448" t="s">
        <v>406</v>
      </c>
    </row>
    <row r="10" spans="1:2" ht="9.9499999999999993" customHeight="1" x14ac:dyDescent="0.2">
      <c r="B10" s="448"/>
    </row>
    <row r="11" spans="1:2" ht="79.5" customHeight="1" x14ac:dyDescent="0.2">
      <c r="B11" s="448" t="s">
        <v>407</v>
      </c>
    </row>
    <row r="12" spans="1:2" ht="9.9499999999999993" customHeight="1" x14ac:dyDescent="0.2">
      <c r="B12" s="448"/>
    </row>
    <row r="13" spans="1:2" ht="48.75" customHeight="1" x14ac:dyDescent="0.2">
      <c r="B13" s="448" t="s">
        <v>408</v>
      </c>
    </row>
    <row r="14" spans="1:2" ht="9.9499999999999993" customHeight="1" x14ac:dyDescent="0.2">
      <c r="B14" s="448"/>
    </row>
    <row r="15" spans="1:2" ht="33" customHeight="1" x14ac:dyDescent="0.2">
      <c r="B15" s="448" t="s">
        <v>409</v>
      </c>
    </row>
    <row r="16" spans="1:2" ht="9.9499999999999993" customHeight="1" x14ac:dyDescent="0.2">
      <c r="B16" s="448"/>
    </row>
    <row r="17" spans="2:2" ht="105" customHeight="1" x14ac:dyDescent="0.2">
      <c r="B17" s="448" t="s">
        <v>410</v>
      </c>
    </row>
    <row r="18" spans="2:2" ht="9.9499999999999993" customHeight="1" x14ac:dyDescent="0.2">
      <c r="B18" s="448"/>
    </row>
    <row r="19" spans="2:2" ht="13.5" customHeight="1" x14ac:dyDescent="0.2">
      <c r="B19" s="449" t="s">
        <v>411</v>
      </c>
    </row>
    <row r="20" spans="2:2" ht="40.5" customHeight="1" x14ac:dyDescent="0.2">
      <c r="B20" s="450" t="s">
        <v>412</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3" customWidth="1"/>
    <col min="2" max="2" width="78" style="453" customWidth="1"/>
    <col min="3" max="6" width="11" style="453"/>
    <col min="7" max="7" width="4.125" style="453" customWidth="1"/>
    <col min="8" max="256" width="11" style="453"/>
    <col min="257" max="257" width="1.875" style="453" customWidth="1"/>
    <col min="258" max="258" width="78" style="453" customWidth="1"/>
    <col min="259" max="262" width="11" style="453"/>
    <col min="263" max="263" width="4.125" style="453" customWidth="1"/>
    <col min="264" max="512" width="11" style="453"/>
    <col min="513" max="513" width="1.875" style="453" customWidth="1"/>
    <col min="514" max="514" width="78" style="453" customWidth="1"/>
    <col min="515" max="518" width="11" style="453"/>
    <col min="519" max="519" width="4.125" style="453" customWidth="1"/>
    <col min="520" max="768" width="11" style="453"/>
    <col min="769" max="769" width="1.875" style="453" customWidth="1"/>
    <col min="770" max="770" width="78" style="453" customWidth="1"/>
    <col min="771" max="774" width="11" style="453"/>
    <col min="775" max="775" width="4.125" style="453" customWidth="1"/>
    <col min="776" max="1024" width="11" style="453"/>
    <col min="1025" max="1025" width="1.875" style="453" customWidth="1"/>
    <col min="1026" max="1026" width="78" style="453" customWidth="1"/>
    <col min="1027" max="1030" width="11" style="453"/>
    <col min="1031" max="1031" width="4.125" style="453" customWidth="1"/>
    <col min="1032" max="1280" width="11" style="453"/>
    <col min="1281" max="1281" width="1.875" style="453" customWidth="1"/>
    <col min="1282" max="1282" width="78" style="453" customWidth="1"/>
    <col min="1283" max="1286" width="11" style="453"/>
    <col min="1287" max="1287" width="4.125" style="453" customWidth="1"/>
    <col min="1288" max="1536" width="11" style="453"/>
    <col min="1537" max="1537" width="1.875" style="453" customWidth="1"/>
    <col min="1538" max="1538" width="78" style="453" customWidth="1"/>
    <col min="1539" max="1542" width="11" style="453"/>
    <col min="1543" max="1543" width="4.125" style="453" customWidth="1"/>
    <col min="1544" max="1792" width="11" style="453"/>
    <col min="1793" max="1793" width="1.875" style="453" customWidth="1"/>
    <col min="1794" max="1794" width="78" style="453" customWidth="1"/>
    <col min="1795" max="1798" width="11" style="453"/>
    <col min="1799" max="1799" width="4.125" style="453" customWidth="1"/>
    <col min="1800" max="2048" width="11" style="453"/>
    <col min="2049" max="2049" width="1.875" style="453" customWidth="1"/>
    <col min="2050" max="2050" width="78" style="453" customWidth="1"/>
    <col min="2051" max="2054" width="11" style="453"/>
    <col min="2055" max="2055" width="4.125" style="453" customWidth="1"/>
    <col min="2056" max="2304" width="11" style="453"/>
    <col min="2305" max="2305" width="1.875" style="453" customWidth="1"/>
    <col min="2306" max="2306" width="78" style="453" customWidth="1"/>
    <col min="2307" max="2310" width="11" style="453"/>
    <col min="2311" max="2311" width="4.125" style="453" customWidth="1"/>
    <col min="2312" max="2560" width="11" style="453"/>
    <col min="2561" max="2561" width="1.875" style="453" customWidth="1"/>
    <col min="2562" max="2562" width="78" style="453" customWidth="1"/>
    <col min="2563" max="2566" width="11" style="453"/>
    <col min="2567" max="2567" width="4.125" style="453" customWidth="1"/>
    <col min="2568" max="2816" width="11" style="453"/>
    <col min="2817" max="2817" width="1.875" style="453" customWidth="1"/>
    <col min="2818" max="2818" width="78" style="453" customWidth="1"/>
    <col min="2819" max="2822" width="11" style="453"/>
    <col min="2823" max="2823" width="4.125" style="453" customWidth="1"/>
    <col min="2824" max="3072" width="11" style="453"/>
    <col min="3073" max="3073" width="1.875" style="453" customWidth="1"/>
    <col min="3074" max="3074" width="78" style="453" customWidth="1"/>
    <col min="3075" max="3078" width="11" style="453"/>
    <col min="3079" max="3079" width="4.125" style="453" customWidth="1"/>
    <col min="3080" max="3328" width="11" style="453"/>
    <col min="3329" max="3329" width="1.875" style="453" customWidth="1"/>
    <col min="3330" max="3330" width="78" style="453" customWidth="1"/>
    <col min="3331" max="3334" width="11" style="453"/>
    <col min="3335" max="3335" width="4.125" style="453" customWidth="1"/>
    <col min="3336" max="3584" width="11" style="453"/>
    <col min="3585" max="3585" width="1.875" style="453" customWidth="1"/>
    <col min="3586" max="3586" width="78" style="453" customWidth="1"/>
    <col min="3587" max="3590" width="11" style="453"/>
    <col min="3591" max="3591" width="4.125" style="453" customWidth="1"/>
    <col min="3592" max="3840" width="11" style="453"/>
    <col min="3841" max="3841" width="1.875" style="453" customWidth="1"/>
    <col min="3842" max="3842" width="78" style="453" customWidth="1"/>
    <col min="3843" max="3846" width="11" style="453"/>
    <col min="3847" max="3847" width="4.125" style="453" customWidth="1"/>
    <col min="3848" max="4096" width="11" style="453"/>
    <col min="4097" max="4097" width="1.875" style="453" customWidth="1"/>
    <col min="4098" max="4098" width="78" style="453" customWidth="1"/>
    <col min="4099" max="4102" width="11" style="453"/>
    <col min="4103" max="4103" width="4.125" style="453" customWidth="1"/>
    <col min="4104" max="4352" width="11" style="453"/>
    <col min="4353" max="4353" width="1.875" style="453" customWidth="1"/>
    <col min="4354" max="4354" width="78" style="453" customWidth="1"/>
    <col min="4355" max="4358" width="11" style="453"/>
    <col min="4359" max="4359" width="4.125" style="453" customWidth="1"/>
    <col min="4360" max="4608" width="11" style="453"/>
    <col min="4609" max="4609" width="1.875" style="453" customWidth="1"/>
    <col min="4610" max="4610" width="78" style="453" customWidth="1"/>
    <col min="4611" max="4614" width="11" style="453"/>
    <col min="4615" max="4615" width="4.125" style="453" customWidth="1"/>
    <col min="4616" max="4864" width="11" style="453"/>
    <col min="4865" max="4865" width="1.875" style="453" customWidth="1"/>
    <col min="4866" max="4866" width="78" style="453" customWidth="1"/>
    <col min="4867" max="4870" width="11" style="453"/>
    <col min="4871" max="4871" width="4.125" style="453" customWidth="1"/>
    <col min="4872" max="5120" width="11" style="453"/>
    <col min="5121" max="5121" width="1.875" style="453" customWidth="1"/>
    <col min="5122" max="5122" width="78" style="453" customWidth="1"/>
    <col min="5123" max="5126" width="11" style="453"/>
    <col min="5127" max="5127" width="4.125" style="453" customWidth="1"/>
    <col min="5128" max="5376" width="11" style="453"/>
    <col min="5377" max="5377" width="1.875" style="453" customWidth="1"/>
    <col min="5378" max="5378" width="78" style="453" customWidth="1"/>
    <col min="5379" max="5382" width="11" style="453"/>
    <col min="5383" max="5383" width="4.125" style="453" customWidth="1"/>
    <col min="5384" max="5632" width="11" style="453"/>
    <col min="5633" max="5633" width="1.875" style="453" customWidth="1"/>
    <col min="5634" max="5634" width="78" style="453" customWidth="1"/>
    <col min="5635" max="5638" width="11" style="453"/>
    <col min="5639" max="5639" width="4.125" style="453" customWidth="1"/>
    <col min="5640" max="5888" width="11" style="453"/>
    <col min="5889" max="5889" width="1.875" style="453" customWidth="1"/>
    <col min="5890" max="5890" width="78" style="453" customWidth="1"/>
    <col min="5891" max="5894" width="11" style="453"/>
    <col min="5895" max="5895" width="4.125" style="453" customWidth="1"/>
    <col min="5896" max="6144" width="11" style="453"/>
    <col min="6145" max="6145" width="1.875" style="453" customWidth="1"/>
    <col min="6146" max="6146" width="78" style="453" customWidth="1"/>
    <col min="6147" max="6150" width="11" style="453"/>
    <col min="6151" max="6151" width="4.125" style="453" customWidth="1"/>
    <col min="6152" max="6400" width="11" style="453"/>
    <col min="6401" max="6401" width="1.875" style="453" customWidth="1"/>
    <col min="6402" max="6402" width="78" style="453" customWidth="1"/>
    <col min="6403" max="6406" width="11" style="453"/>
    <col min="6407" max="6407" width="4.125" style="453" customWidth="1"/>
    <col min="6408" max="6656" width="11" style="453"/>
    <col min="6657" max="6657" width="1.875" style="453" customWidth="1"/>
    <col min="6658" max="6658" width="78" style="453" customWidth="1"/>
    <col min="6659" max="6662" width="11" style="453"/>
    <col min="6663" max="6663" width="4.125" style="453" customWidth="1"/>
    <col min="6664" max="6912" width="11" style="453"/>
    <col min="6913" max="6913" width="1.875" style="453" customWidth="1"/>
    <col min="6914" max="6914" width="78" style="453" customWidth="1"/>
    <col min="6915" max="6918" width="11" style="453"/>
    <col min="6919" max="6919" width="4.125" style="453" customWidth="1"/>
    <col min="6920" max="7168" width="11" style="453"/>
    <col min="7169" max="7169" width="1.875" style="453" customWidth="1"/>
    <col min="7170" max="7170" width="78" style="453" customWidth="1"/>
    <col min="7171" max="7174" width="11" style="453"/>
    <col min="7175" max="7175" width="4.125" style="453" customWidth="1"/>
    <col min="7176" max="7424" width="11" style="453"/>
    <col min="7425" max="7425" width="1.875" style="453" customWidth="1"/>
    <col min="7426" max="7426" width="78" style="453" customWidth="1"/>
    <col min="7427" max="7430" width="11" style="453"/>
    <col min="7431" max="7431" width="4.125" style="453" customWidth="1"/>
    <col min="7432" max="7680" width="11" style="453"/>
    <col min="7681" max="7681" width="1.875" style="453" customWidth="1"/>
    <col min="7682" max="7682" width="78" style="453" customWidth="1"/>
    <col min="7683" max="7686" width="11" style="453"/>
    <col min="7687" max="7687" width="4.125" style="453" customWidth="1"/>
    <col min="7688" max="7936" width="11" style="453"/>
    <col min="7937" max="7937" width="1.875" style="453" customWidth="1"/>
    <col min="7938" max="7938" width="78" style="453" customWidth="1"/>
    <col min="7939" max="7942" width="11" style="453"/>
    <col min="7943" max="7943" width="4.125" style="453" customWidth="1"/>
    <col min="7944" max="8192" width="11" style="453"/>
    <col min="8193" max="8193" width="1.875" style="453" customWidth="1"/>
    <col min="8194" max="8194" width="78" style="453" customWidth="1"/>
    <col min="8195" max="8198" width="11" style="453"/>
    <col min="8199" max="8199" width="4.125" style="453" customWidth="1"/>
    <col min="8200" max="8448" width="11" style="453"/>
    <col min="8449" max="8449" width="1.875" style="453" customWidth="1"/>
    <col min="8450" max="8450" width="78" style="453" customWidth="1"/>
    <col min="8451" max="8454" width="11" style="453"/>
    <col min="8455" max="8455" width="4.125" style="453" customWidth="1"/>
    <col min="8456" max="8704" width="11" style="453"/>
    <col min="8705" max="8705" width="1.875" style="453" customWidth="1"/>
    <col min="8706" max="8706" width="78" style="453" customWidth="1"/>
    <col min="8707" max="8710" width="11" style="453"/>
    <col min="8711" max="8711" width="4.125" style="453" customWidth="1"/>
    <col min="8712" max="8960" width="11" style="453"/>
    <col min="8961" max="8961" width="1.875" style="453" customWidth="1"/>
    <col min="8962" max="8962" width="78" style="453" customWidth="1"/>
    <col min="8963" max="8966" width="11" style="453"/>
    <col min="8967" max="8967" width="4.125" style="453" customWidth="1"/>
    <col min="8968" max="9216" width="11" style="453"/>
    <col min="9217" max="9217" width="1.875" style="453" customWidth="1"/>
    <col min="9218" max="9218" width="78" style="453" customWidth="1"/>
    <col min="9219" max="9222" width="11" style="453"/>
    <col min="9223" max="9223" width="4.125" style="453" customWidth="1"/>
    <col min="9224" max="9472" width="11" style="453"/>
    <col min="9473" max="9473" width="1.875" style="453" customWidth="1"/>
    <col min="9474" max="9474" width="78" style="453" customWidth="1"/>
    <col min="9475" max="9478" width="11" style="453"/>
    <col min="9479" max="9479" width="4.125" style="453" customWidth="1"/>
    <col min="9480" max="9728" width="11" style="453"/>
    <col min="9729" max="9729" width="1.875" style="453" customWidth="1"/>
    <col min="9730" max="9730" width="78" style="453" customWidth="1"/>
    <col min="9731" max="9734" width="11" style="453"/>
    <col min="9735" max="9735" width="4.125" style="453" customWidth="1"/>
    <col min="9736" max="9984" width="11" style="453"/>
    <col min="9985" max="9985" width="1.875" style="453" customWidth="1"/>
    <col min="9986" max="9986" width="78" style="453" customWidth="1"/>
    <col min="9987" max="9990" width="11" style="453"/>
    <col min="9991" max="9991" width="4.125" style="453" customWidth="1"/>
    <col min="9992" max="10240" width="11" style="453"/>
    <col min="10241" max="10241" width="1.875" style="453" customWidth="1"/>
    <col min="10242" max="10242" width="78" style="453" customWidth="1"/>
    <col min="10243" max="10246" width="11" style="453"/>
    <col min="10247" max="10247" width="4.125" style="453" customWidth="1"/>
    <col min="10248" max="10496" width="11" style="453"/>
    <col min="10497" max="10497" width="1.875" style="453" customWidth="1"/>
    <col min="10498" max="10498" width="78" style="453" customWidth="1"/>
    <col min="10499" max="10502" width="11" style="453"/>
    <col min="10503" max="10503" width="4.125" style="453" customWidth="1"/>
    <col min="10504" max="10752" width="11" style="453"/>
    <col min="10753" max="10753" width="1.875" style="453" customWidth="1"/>
    <col min="10754" max="10754" width="78" style="453" customWidth="1"/>
    <col min="10755" max="10758" width="11" style="453"/>
    <col min="10759" max="10759" width="4.125" style="453" customWidth="1"/>
    <col min="10760" max="11008" width="11" style="453"/>
    <col min="11009" max="11009" width="1.875" style="453" customWidth="1"/>
    <col min="11010" max="11010" width="78" style="453" customWidth="1"/>
    <col min="11011" max="11014" width="11" style="453"/>
    <col min="11015" max="11015" width="4.125" style="453" customWidth="1"/>
    <col min="11016" max="11264" width="11" style="453"/>
    <col min="11265" max="11265" width="1.875" style="453" customWidth="1"/>
    <col min="11266" max="11266" width="78" style="453" customWidth="1"/>
    <col min="11267" max="11270" width="11" style="453"/>
    <col min="11271" max="11271" width="4.125" style="453" customWidth="1"/>
    <col min="11272" max="11520" width="11" style="453"/>
    <col min="11521" max="11521" width="1.875" style="453" customWidth="1"/>
    <col min="11522" max="11522" width="78" style="453" customWidth="1"/>
    <col min="11523" max="11526" width="11" style="453"/>
    <col min="11527" max="11527" width="4.125" style="453" customWidth="1"/>
    <col min="11528" max="11776" width="11" style="453"/>
    <col min="11777" max="11777" width="1.875" style="453" customWidth="1"/>
    <col min="11778" max="11778" width="78" style="453" customWidth="1"/>
    <col min="11779" max="11782" width="11" style="453"/>
    <col min="11783" max="11783" width="4.125" style="453" customWidth="1"/>
    <col min="11784" max="12032" width="11" style="453"/>
    <col min="12033" max="12033" width="1.875" style="453" customWidth="1"/>
    <col min="12034" max="12034" width="78" style="453" customWidth="1"/>
    <col min="12035" max="12038" width="11" style="453"/>
    <col min="12039" max="12039" width="4.125" style="453" customWidth="1"/>
    <col min="12040" max="12288" width="11" style="453"/>
    <col min="12289" max="12289" width="1.875" style="453" customWidth="1"/>
    <col min="12290" max="12290" width="78" style="453" customWidth="1"/>
    <col min="12291" max="12294" width="11" style="453"/>
    <col min="12295" max="12295" width="4.125" style="453" customWidth="1"/>
    <col min="12296" max="12544" width="11" style="453"/>
    <col min="12545" max="12545" width="1.875" style="453" customWidth="1"/>
    <col min="12546" max="12546" width="78" style="453" customWidth="1"/>
    <col min="12547" max="12550" width="11" style="453"/>
    <col min="12551" max="12551" width="4.125" style="453" customWidth="1"/>
    <col min="12552" max="12800" width="11" style="453"/>
    <col min="12801" max="12801" width="1.875" style="453" customWidth="1"/>
    <col min="12802" max="12802" width="78" style="453" customWidth="1"/>
    <col min="12803" max="12806" width="11" style="453"/>
    <col min="12807" max="12807" width="4.125" style="453" customWidth="1"/>
    <col min="12808" max="13056" width="11" style="453"/>
    <col min="13057" max="13057" width="1.875" style="453" customWidth="1"/>
    <col min="13058" max="13058" width="78" style="453" customWidth="1"/>
    <col min="13059" max="13062" width="11" style="453"/>
    <col min="13063" max="13063" width="4.125" style="453" customWidth="1"/>
    <col min="13064" max="13312" width="11" style="453"/>
    <col min="13313" max="13313" width="1.875" style="453" customWidth="1"/>
    <col min="13314" max="13314" width="78" style="453" customWidth="1"/>
    <col min="13315" max="13318" width="11" style="453"/>
    <col min="13319" max="13319" width="4.125" style="453" customWidth="1"/>
    <col min="13320" max="13568" width="11" style="453"/>
    <col min="13569" max="13569" width="1.875" style="453" customWidth="1"/>
    <col min="13570" max="13570" width="78" style="453" customWidth="1"/>
    <col min="13571" max="13574" width="11" style="453"/>
    <col min="13575" max="13575" width="4.125" style="453" customWidth="1"/>
    <col min="13576" max="13824" width="11" style="453"/>
    <col min="13825" max="13825" width="1.875" style="453" customWidth="1"/>
    <col min="13826" max="13826" width="78" style="453" customWidth="1"/>
    <col min="13827" max="13830" width="11" style="453"/>
    <col min="13831" max="13831" width="4.125" style="453" customWidth="1"/>
    <col min="13832" max="14080" width="11" style="453"/>
    <col min="14081" max="14081" width="1.875" style="453" customWidth="1"/>
    <col min="14082" max="14082" width="78" style="453" customWidth="1"/>
    <col min="14083" max="14086" width="11" style="453"/>
    <col min="14087" max="14087" width="4.125" style="453" customWidth="1"/>
    <col min="14088" max="14336" width="11" style="453"/>
    <col min="14337" max="14337" width="1.875" style="453" customWidth="1"/>
    <col min="14338" max="14338" width="78" style="453" customWidth="1"/>
    <col min="14339" max="14342" width="11" style="453"/>
    <col min="14343" max="14343" width="4.125" style="453" customWidth="1"/>
    <col min="14344" max="14592" width="11" style="453"/>
    <col min="14593" max="14593" width="1.875" style="453" customWidth="1"/>
    <col min="14594" max="14594" width="78" style="453" customWidth="1"/>
    <col min="14595" max="14598" width="11" style="453"/>
    <col min="14599" max="14599" width="4.125" style="453" customWidth="1"/>
    <col min="14600" max="14848" width="11" style="453"/>
    <col min="14849" max="14849" width="1.875" style="453" customWidth="1"/>
    <col min="14850" max="14850" width="78" style="453" customWidth="1"/>
    <col min="14851" max="14854" width="11" style="453"/>
    <col min="14855" max="14855" width="4.125" style="453" customWidth="1"/>
    <col min="14856" max="15104" width="11" style="453"/>
    <col min="15105" max="15105" width="1.875" style="453" customWidth="1"/>
    <col min="15106" max="15106" width="78" style="453" customWidth="1"/>
    <col min="15107" max="15110" width="11" style="453"/>
    <col min="15111" max="15111" width="4.125" style="453" customWidth="1"/>
    <col min="15112" max="15360" width="11" style="453"/>
    <col min="15361" max="15361" width="1.875" style="453" customWidth="1"/>
    <col min="15362" max="15362" width="78" style="453" customWidth="1"/>
    <col min="15363" max="15366" width="11" style="453"/>
    <col min="15367" max="15367" width="4.125" style="453" customWidth="1"/>
    <col min="15368" max="15616" width="11" style="453"/>
    <col min="15617" max="15617" width="1.875" style="453" customWidth="1"/>
    <col min="15618" max="15618" width="78" style="453" customWidth="1"/>
    <col min="15619" max="15622" width="11" style="453"/>
    <col min="15623" max="15623" width="4.125" style="453" customWidth="1"/>
    <col min="15624" max="15872" width="11" style="453"/>
    <col min="15873" max="15873" width="1.875" style="453" customWidth="1"/>
    <col min="15874" max="15874" width="78" style="453" customWidth="1"/>
    <col min="15875" max="15878" width="11" style="453"/>
    <col min="15879" max="15879" width="4.125" style="453" customWidth="1"/>
    <col min="15880" max="16128" width="11" style="453"/>
    <col min="16129" max="16129" width="1.875" style="453" customWidth="1"/>
    <col min="16130" max="16130" width="78" style="453" customWidth="1"/>
    <col min="16131" max="16134" width="11" style="453"/>
    <col min="16135" max="16135" width="4.125" style="453" customWidth="1"/>
    <col min="16136" max="16384" width="11" style="453"/>
  </cols>
  <sheetData>
    <row r="1" spans="1:2" ht="39.75" customHeight="1" x14ac:dyDescent="0.2">
      <c r="A1" s="451"/>
      <c r="B1" s="452" t="s">
        <v>6</v>
      </c>
    </row>
    <row r="2" spans="1:2" ht="25.5" customHeight="1" x14ac:dyDescent="0.2">
      <c r="B2" s="454" t="s">
        <v>402</v>
      </c>
    </row>
    <row r="3" spans="1:2" ht="24.95" customHeight="1" x14ac:dyDescent="0.2">
      <c r="A3" s="455"/>
      <c r="B3" s="456" t="s">
        <v>413</v>
      </c>
    </row>
    <row r="4" spans="1:2" s="446" customFormat="1" ht="12" x14ac:dyDescent="0.2"/>
    <row r="5" spans="1:2" s="446" customFormat="1" ht="139.5" customHeight="1" x14ac:dyDescent="0.2">
      <c r="B5" s="448" t="s">
        <v>414</v>
      </c>
    </row>
    <row r="6" spans="1:2" s="446" customFormat="1" ht="9.9499999999999993" customHeight="1" x14ac:dyDescent="0.2">
      <c r="B6" s="448"/>
    </row>
    <row r="7" spans="1:2" s="446" customFormat="1" ht="222.75" customHeight="1" x14ac:dyDescent="0.2">
      <c r="B7" s="448" t="s">
        <v>415</v>
      </c>
    </row>
    <row r="8" spans="1:2" s="446" customFormat="1" ht="9.9499999999999993" customHeight="1" x14ac:dyDescent="0.2">
      <c r="B8" s="448"/>
    </row>
    <row r="9" spans="1:2" s="446" customFormat="1" ht="61.5" customHeight="1" x14ac:dyDescent="0.2">
      <c r="B9" s="457" t="s">
        <v>416</v>
      </c>
    </row>
    <row r="10" spans="1:2" s="446" customFormat="1" ht="9.9499999999999993" customHeight="1" x14ac:dyDescent="0.2">
      <c r="B10" s="448"/>
    </row>
    <row r="11" spans="1:2" s="446" customFormat="1" ht="152.25" customHeight="1" x14ac:dyDescent="0.2">
      <c r="B11" s="448" t="s">
        <v>417</v>
      </c>
    </row>
    <row r="12" spans="1:2" s="446" customFormat="1" ht="9.9499999999999993" customHeight="1" x14ac:dyDescent="0.2">
      <c r="B12" s="448"/>
    </row>
    <row r="13" spans="1:2" s="446" customFormat="1" ht="96" customHeight="1" x14ac:dyDescent="0.2">
      <c r="B13" s="448" t="s">
        <v>418</v>
      </c>
    </row>
    <row r="14" spans="1:2" s="446" customFormat="1" ht="9.9499999999999993" customHeight="1" x14ac:dyDescent="0.2">
      <c r="B14" s="448"/>
    </row>
    <row r="15" spans="1:2" s="446" customFormat="1" ht="176.25" customHeight="1" x14ac:dyDescent="0.2">
      <c r="B15" s="457" t="s">
        <v>419</v>
      </c>
    </row>
    <row r="16" spans="1:2" s="446" customFormat="1" ht="9.9499999999999993" customHeight="1" x14ac:dyDescent="0.2">
      <c r="B16" s="448"/>
    </row>
    <row r="17" spans="1:6" s="446" customFormat="1" ht="26.25" customHeight="1" x14ac:dyDescent="0.2">
      <c r="B17" s="449" t="s">
        <v>420</v>
      </c>
    </row>
    <row r="18" spans="1:6" s="446" customFormat="1" ht="37.5" customHeight="1" x14ac:dyDescent="0.2">
      <c r="B18" s="450" t="s">
        <v>421</v>
      </c>
    </row>
    <row r="19" spans="1:6" s="446" customFormat="1" ht="12" x14ac:dyDescent="0.2"/>
    <row r="20" spans="1:6" s="446" customFormat="1" ht="12" x14ac:dyDescent="0.2"/>
    <row r="21" spans="1:6" s="446" customFormat="1" ht="12" x14ac:dyDescent="0.2"/>
    <row r="22" spans="1:6" x14ac:dyDescent="0.2">
      <c r="A22" s="455"/>
      <c r="B22" s="455"/>
      <c r="C22" s="455"/>
      <c r="D22" s="455"/>
      <c r="E22" s="455"/>
      <c r="F22" s="455"/>
    </row>
    <row r="23" spans="1:6" x14ac:dyDescent="0.2">
      <c r="A23" s="455"/>
      <c r="B23" s="455"/>
      <c r="C23" s="455"/>
      <c r="D23" s="455"/>
      <c r="E23" s="455"/>
      <c r="F23" s="455"/>
    </row>
    <row r="24" spans="1:6" x14ac:dyDescent="0.2">
      <c r="A24" s="458"/>
      <c r="B24" s="455"/>
      <c r="C24" s="455"/>
      <c r="D24" s="455"/>
      <c r="E24" s="455"/>
      <c r="F24" s="455"/>
    </row>
    <row r="25" spans="1:6" x14ac:dyDescent="0.2">
      <c r="A25" s="459"/>
      <c r="B25" s="455"/>
      <c r="C25" s="455"/>
      <c r="D25" s="455"/>
      <c r="E25" s="455"/>
      <c r="F25" s="455"/>
    </row>
    <row r="26" spans="1:6" x14ac:dyDescent="0.2">
      <c r="A26" s="455"/>
      <c r="B26" s="455"/>
      <c r="C26" s="455"/>
      <c r="D26" s="455"/>
      <c r="E26" s="455"/>
      <c r="F26" s="455"/>
    </row>
    <row r="27" spans="1:6" x14ac:dyDescent="0.2">
      <c r="A27" s="455"/>
      <c r="B27" s="455"/>
      <c r="C27" s="455"/>
      <c r="D27" s="455"/>
      <c r="E27" s="455"/>
      <c r="F27" s="455"/>
    </row>
    <row r="28" spans="1:6" x14ac:dyDescent="0.2">
      <c r="A28" s="455"/>
      <c r="B28" s="455"/>
      <c r="C28" s="455"/>
      <c r="D28" s="455"/>
      <c r="E28" s="455"/>
      <c r="F28" s="455"/>
    </row>
    <row r="29" spans="1:6" x14ac:dyDescent="0.2">
      <c r="A29" s="455"/>
      <c r="B29" s="455"/>
      <c r="C29" s="455"/>
      <c r="D29" s="455"/>
      <c r="E29" s="455"/>
      <c r="F29" s="455"/>
    </row>
    <row r="30" spans="1:6" x14ac:dyDescent="0.2">
      <c r="A30" s="455"/>
      <c r="B30" s="455"/>
      <c r="C30" s="455"/>
      <c r="D30" s="455"/>
      <c r="E30" s="455"/>
      <c r="F30" s="455"/>
    </row>
    <row r="31" spans="1:6" x14ac:dyDescent="0.2">
      <c r="A31" s="455"/>
      <c r="B31" s="455"/>
      <c r="C31" s="455"/>
      <c r="D31" s="455"/>
      <c r="E31" s="455"/>
      <c r="F31" s="455"/>
    </row>
    <row r="32" spans="1:6" x14ac:dyDescent="0.2">
      <c r="A32" s="455"/>
      <c r="B32" s="455"/>
      <c r="C32" s="455"/>
      <c r="D32" s="455"/>
      <c r="E32" s="455"/>
      <c r="F32" s="455"/>
    </row>
    <row r="33" spans="1:10" x14ac:dyDescent="0.2">
      <c r="A33" s="460"/>
      <c r="B33" s="460"/>
      <c r="C33" s="460"/>
      <c r="D33" s="460"/>
      <c r="E33" s="460"/>
      <c r="F33" s="460"/>
    </row>
    <row r="34" spans="1:10" x14ac:dyDescent="0.2">
      <c r="A34" s="455"/>
      <c r="B34" s="455"/>
      <c r="C34" s="455"/>
      <c r="D34" s="455"/>
      <c r="E34" s="455"/>
      <c r="F34" s="455"/>
    </row>
    <row r="35" spans="1:10" x14ac:dyDescent="0.2">
      <c r="A35" s="455"/>
      <c r="B35" s="455"/>
      <c r="C35" s="455"/>
      <c r="D35" s="455"/>
      <c r="E35" s="455"/>
      <c r="F35" s="455"/>
    </row>
    <row r="36" spans="1:10" ht="8.1" customHeight="1" x14ac:dyDescent="0.2">
      <c r="A36" s="455"/>
      <c r="B36" s="455"/>
      <c r="C36" s="455"/>
      <c r="D36" s="455"/>
      <c r="E36" s="455"/>
      <c r="F36" s="455"/>
    </row>
    <row r="37" spans="1:10" ht="13.5" customHeight="1" x14ac:dyDescent="0.2">
      <c r="A37" s="455"/>
      <c r="B37" s="455"/>
      <c r="C37" s="455"/>
      <c r="D37" s="455"/>
      <c r="E37" s="455"/>
      <c r="F37" s="455"/>
    </row>
    <row r="38" spans="1:10" x14ac:dyDescent="0.2">
      <c r="A38" s="455"/>
      <c r="B38" s="455"/>
      <c r="C38" s="455"/>
      <c r="D38" s="455"/>
      <c r="E38" s="455"/>
      <c r="F38" s="455"/>
    </row>
    <row r="39" spans="1:10" x14ac:dyDescent="0.2">
      <c r="A39" s="455"/>
      <c r="B39" s="455"/>
      <c r="C39" s="455"/>
      <c r="D39" s="455"/>
      <c r="E39" s="455"/>
      <c r="F39" s="455"/>
      <c r="J39" s="461"/>
    </row>
    <row r="40" spans="1:10" x14ac:dyDescent="0.2">
      <c r="A40" s="455"/>
      <c r="B40" s="455"/>
      <c r="C40" s="455"/>
      <c r="D40" s="455"/>
      <c r="E40" s="455"/>
      <c r="F40" s="455"/>
    </row>
    <row r="41" spans="1:10" x14ac:dyDescent="0.2">
      <c r="A41" s="455"/>
      <c r="B41" s="455"/>
      <c r="C41" s="455"/>
      <c r="D41" s="455"/>
      <c r="E41" s="455"/>
      <c r="F41" s="455"/>
    </row>
    <row r="42" spans="1:10" x14ac:dyDescent="0.2">
      <c r="A42" s="455"/>
      <c r="B42" s="455"/>
      <c r="C42" s="455"/>
      <c r="D42" s="455"/>
      <c r="E42" s="455"/>
      <c r="F42" s="455"/>
    </row>
    <row r="43" spans="1:10" ht="33" customHeight="1" x14ac:dyDescent="0.2">
      <c r="A43" s="455"/>
      <c r="B43" s="455"/>
      <c r="C43" s="455"/>
      <c r="D43" s="455"/>
      <c r="E43" s="455"/>
      <c r="F43" s="455"/>
    </row>
    <row r="44" spans="1:10" ht="16.5" customHeight="1" x14ac:dyDescent="0.2">
      <c r="A44" s="455"/>
      <c r="B44" s="455"/>
      <c r="C44" s="455"/>
      <c r="D44" s="455"/>
      <c r="E44" s="455"/>
      <c r="F44" s="455"/>
    </row>
    <row r="45" spans="1:10" x14ac:dyDescent="0.2">
      <c r="A45" s="455"/>
      <c r="B45" s="455"/>
      <c r="C45" s="455"/>
      <c r="D45" s="455"/>
      <c r="E45" s="455"/>
      <c r="F45" s="455"/>
    </row>
    <row r="46" spans="1:10" x14ac:dyDescent="0.2">
      <c r="A46" s="455"/>
      <c r="B46" s="455"/>
      <c r="C46" s="455"/>
      <c r="D46" s="455"/>
      <c r="E46" s="455"/>
      <c r="F46" s="455"/>
    </row>
    <row r="47" spans="1:10" x14ac:dyDescent="0.2">
      <c r="A47" s="455"/>
      <c r="B47" s="455"/>
      <c r="C47" s="455"/>
      <c r="D47" s="455"/>
      <c r="E47" s="455"/>
      <c r="F47" s="455"/>
    </row>
    <row r="48" spans="1:10" x14ac:dyDescent="0.2">
      <c r="A48" s="455"/>
      <c r="B48" s="455"/>
      <c r="C48" s="455"/>
      <c r="D48" s="455"/>
      <c r="E48" s="455"/>
      <c r="F48" s="455"/>
    </row>
    <row r="49" spans="1:6" x14ac:dyDescent="0.2">
      <c r="A49" s="455"/>
      <c r="B49" s="455"/>
      <c r="C49" s="455"/>
      <c r="D49" s="455"/>
      <c r="E49" s="455"/>
      <c r="F49" s="455"/>
    </row>
    <row r="50" spans="1:6" x14ac:dyDescent="0.2">
      <c r="A50" s="455"/>
      <c r="B50" s="455"/>
      <c r="C50" s="455"/>
      <c r="D50" s="455"/>
      <c r="E50" s="455"/>
      <c r="F50" s="455"/>
    </row>
    <row r="51" spans="1:6" x14ac:dyDescent="0.2">
      <c r="A51" s="455"/>
      <c r="B51" s="455"/>
      <c r="C51" s="455"/>
      <c r="D51" s="455"/>
      <c r="E51" s="455"/>
      <c r="F51" s="455"/>
    </row>
    <row r="52" spans="1:6" x14ac:dyDescent="0.2">
      <c r="A52" s="455"/>
      <c r="B52" s="455"/>
      <c r="C52" s="455"/>
      <c r="D52" s="455"/>
      <c r="E52" s="455"/>
      <c r="F52" s="455"/>
    </row>
    <row r="53" spans="1:6" x14ac:dyDescent="0.2">
      <c r="A53" s="455"/>
      <c r="B53" s="455"/>
      <c r="C53" s="455"/>
      <c r="D53" s="455"/>
      <c r="E53" s="455"/>
      <c r="F53" s="455"/>
    </row>
    <row r="54" spans="1:6" x14ac:dyDescent="0.2">
      <c r="A54" s="455"/>
      <c r="B54" s="455"/>
      <c r="C54" s="455"/>
      <c r="D54" s="455"/>
      <c r="E54" s="455"/>
      <c r="F54" s="455"/>
    </row>
    <row r="55" spans="1:6" x14ac:dyDescent="0.2">
      <c r="A55" s="455"/>
      <c r="B55" s="455"/>
      <c r="C55" s="455"/>
      <c r="D55" s="455"/>
      <c r="E55" s="455"/>
      <c r="F55" s="455"/>
    </row>
    <row r="56" spans="1:6" x14ac:dyDescent="0.2">
      <c r="A56" s="455"/>
      <c r="B56" s="455"/>
      <c r="C56" s="455"/>
      <c r="D56" s="455"/>
      <c r="E56" s="455"/>
      <c r="F56" s="455"/>
    </row>
    <row r="57" spans="1:6" x14ac:dyDescent="0.2">
      <c r="A57" s="455"/>
      <c r="B57" s="455"/>
      <c r="C57" s="455"/>
      <c r="D57" s="455"/>
      <c r="E57" s="455"/>
      <c r="F57" s="455"/>
    </row>
    <row r="58" spans="1:6" x14ac:dyDescent="0.2">
      <c r="A58" s="455"/>
      <c r="B58" s="455"/>
      <c r="C58" s="455"/>
      <c r="D58" s="455"/>
      <c r="E58" s="455"/>
      <c r="F58" s="455"/>
    </row>
    <row r="59" spans="1:6" x14ac:dyDescent="0.2">
      <c r="A59" s="455"/>
      <c r="B59" s="455"/>
      <c r="C59" s="455"/>
      <c r="D59" s="455"/>
      <c r="E59" s="455"/>
      <c r="F59" s="455"/>
    </row>
    <row r="60" spans="1:6" x14ac:dyDescent="0.2">
      <c r="A60" s="455"/>
      <c r="B60" s="455"/>
      <c r="C60" s="455"/>
      <c r="D60" s="455"/>
      <c r="E60" s="455"/>
      <c r="F60" s="455"/>
    </row>
    <row r="61" spans="1:6" x14ac:dyDescent="0.2">
      <c r="A61" s="455"/>
      <c r="B61" s="455"/>
      <c r="C61" s="455"/>
      <c r="D61" s="455"/>
      <c r="E61" s="455"/>
      <c r="F61" s="455"/>
    </row>
    <row r="62" spans="1:6" x14ac:dyDescent="0.2">
      <c r="A62" s="455"/>
      <c r="B62" s="455"/>
      <c r="C62" s="455"/>
      <c r="D62" s="455"/>
      <c r="E62" s="455"/>
      <c r="F62" s="455"/>
    </row>
    <row r="63" spans="1:6" x14ac:dyDescent="0.2">
      <c r="A63" s="455"/>
      <c r="B63" s="455"/>
      <c r="C63" s="455"/>
      <c r="D63" s="455"/>
      <c r="E63" s="455"/>
      <c r="F63" s="455"/>
    </row>
    <row r="64" spans="1:6" x14ac:dyDescent="0.2">
      <c r="A64" s="455"/>
      <c r="B64" s="455"/>
      <c r="C64" s="455"/>
      <c r="D64" s="455"/>
      <c r="E64" s="455"/>
      <c r="F64" s="455"/>
    </row>
    <row r="65" spans="1:6" x14ac:dyDescent="0.2">
      <c r="A65" s="455"/>
      <c r="B65" s="455"/>
      <c r="C65" s="455"/>
      <c r="D65" s="455"/>
      <c r="E65" s="455"/>
      <c r="F65" s="455"/>
    </row>
    <row r="66" spans="1:6" x14ac:dyDescent="0.2">
      <c r="A66" s="455"/>
      <c r="B66" s="455"/>
      <c r="C66" s="455"/>
      <c r="D66" s="455"/>
      <c r="E66" s="455"/>
      <c r="F66" s="455"/>
    </row>
    <row r="67" spans="1:6" x14ac:dyDescent="0.2">
      <c r="A67" s="455"/>
      <c r="B67" s="455"/>
      <c r="C67" s="455"/>
      <c r="D67" s="455"/>
      <c r="E67" s="455"/>
      <c r="F67" s="455"/>
    </row>
    <row r="68" spans="1:6" x14ac:dyDescent="0.2">
      <c r="A68" s="455"/>
      <c r="B68" s="455"/>
      <c r="C68" s="455"/>
      <c r="D68" s="455"/>
      <c r="E68" s="455"/>
      <c r="F68" s="455"/>
    </row>
    <row r="69" spans="1:6" x14ac:dyDescent="0.2">
      <c r="A69" s="455"/>
      <c r="B69" s="455"/>
      <c r="C69" s="455"/>
      <c r="D69" s="455"/>
      <c r="E69" s="455"/>
      <c r="F69" s="455"/>
    </row>
    <row r="70" spans="1:6" x14ac:dyDescent="0.2">
      <c r="A70" s="455"/>
      <c r="B70" s="455"/>
      <c r="C70" s="455"/>
      <c r="D70" s="455"/>
      <c r="E70" s="455"/>
      <c r="F70" s="455"/>
    </row>
    <row r="71" spans="1:6" x14ac:dyDescent="0.2">
      <c r="A71" s="455"/>
      <c r="B71" s="455"/>
      <c r="C71" s="455"/>
      <c r="D71" s="455"/>
      <c r="E71" s="455"/>
      <c r="F71" s="455"/>
    </row>
    <row r="72" spans="1:6" x14ac:dyDescent="0.2">
      <c r="A72" s="455"/>
      <c r="B72" s="455"/>
      <c r="C72" s="455"/>
      <c r="D72" s="455"/>
      <c r="E72" s="455"/>
      <c r="F72" s="455"/>
    </row>
    <row r="73" spans="1:6" x14ac:dyDescent="0.2">
      <c r="A73" s="455"/>
      <c r="B73" s="455"/>
      <c r="C73" s="455"/>
      <c r="D73" s="455"/>
      <c r="E73" s="455"/>
      <c r="F73" s="455"/>
    </row>
    <row r="74" spans="1:6" x14ac:dyDescent="0.2">
      <c r="A74" s="455"/>
      <c r="B74" s="455"/>
      <c r="C74" s="455"/>
      <c r="D74" s="455"/>
      <c r="E74" s="455"/>
      <c r="F74" s="455"/>
    </row>
    <row r="75" spans="1:6" x14ac:dyDescent="0.2">
      <c r="A75" s="455"/>
      <c r="B75" s="455"/>
      <c r="C75" s="455"/>
      <c r="D75" s="455"/>
      <c r="E75" s="455"/>
      <c r="F75" s="455"/>
    </row>
    <row r="76" spans="1:6" x14ac:dyDescent="0.2">
      <c r="A76" s="455"/>
      <c r="B76" s="455"/>
      <c r="C76" s="455"/>
      <c r="D76" s="455"/>
      <c r="E76" s="455"/>
      <c r="F76" s="455"/>
    </row>
    <row r="77" spans="1:6" x14ac:dyDescent="0.2">
      <c r="A77" s="455"/>
      <c r="B77" s="455"/>
      <c r="C77" s="455"/>
      <c r="D77" s="455"/>
      <c r="E77" s="455"/>
      <c r="F77" s="455"/>
    </row>
    <row r="78" spans="1:6" x14ac:dyDescent="0.2">
      <c r="A78" s="455"/>
      <c r="B78" s="455"/>
      <c r="C78" s="455"/>
      <c r="D78" s="455"/>
      <c r="E78" s="455"/>
      <c r="F78" s="455"/>
    </row>
    <row r="79" spans="1:6" x14ac:dyDescent="0.2">
      <c r="A79" s="455"/>
      <c r="B79" s="455"/>
      <c r="C79" s="455"/>
      <c r="D79" s="455"/>
      <c r="E79" s="455"/>
      <c r="F79" s="455"/>
    </row>
    <row r="80" spans="1:6" x14ac:dyDescent="0.2">
      <c r="A80" s="455"/>
      <c r="B80" s="455"/>
      <c r="C80" s="455"/>
      <c r="D80" s="455"/>
      <c r="E80" s="455"/>
      <c r="F80" s="455"/>
    </row>
    <row r="81" spans="1:6" x14ac:dyDescent="0.2">
      <c r="A81" s="455"/>
      <c r="B81" s="455"/>
      <c r="C81" s="455"/>
      <c r="D81" s="455"/>
      <c r="E81" s="455"/>
      <c r="F81" s="455"/>
    </row>
    <row r="82" spans="1:6" x14ac:dyDescent="0.2">
      <c r="A82" s="455"/>
      <c r="B82" s="455"/>
      <c r="C82" s="455"/>
      <c r="D82" s="455"/>
      <c r="E82" s="455"/>
      <c r="F82" s="455"/>
    </row>
    <row r="83" spans="1:6" x14ac:dyDescent="0.2">
      <c r="A83" s="455"/>
      <c r="B83" s="455"/>
      <c r="C83" s="455"/>
      <c r="D83" s="455"/>
      <c r="E83" s="455"/>
      <c r="F83" s="455"/>
    </row>
    <row r="84" spans="1:6" x14ac:dyDescent="0.2">
      <c r="A84" s="455"/>
      <c r="B84" s="455"/>
      <c r="C84" s="455"/>
      <c r="D84" s="455"/>
      <c r="E84" s="455"/>
      <c r="F84" s="455"/>
    </row>
    <row r="85" spans="1:6" x14ac:dyDescent="0.2">
      <c r="A85" s="455"/>
      <c r="B85" s="455"/>
      <c r="C85" s="455"/>
      <c r="D85" s="455"/>
      <c r="E85" s="455"/>
      <c r="F85" s="455"/>
    </row>
    <row r="86" spans="1:6" x14ac:dyDescent="0.2">
      <c r="A86" s="455"/>
      <c r="B86" s="455"/>
      <c r="C86" s="455"/>
      <c r="D86" s="455"/>
      <c r="E86" s="455"/>
      <c r="F86" s="455"/>
    </row>
    <row r="87" spans="1:6" x14ac:dyDescent="0.2">
      <c r="A87" s="455"/>
      <c r="B87" s="455"/>
      <c r="C87" s="455"/>
      <c r="D87" s="455"/>
      <c r="E87" s="455"/>
      <c r="F87" s="455"/>
    </row>
    <row r="88" spans="1:6" x14ac:dyDescent="0.2">
      <c r="A88" s="455"/>
      <c r="B88" s="455"/>
      <c r="C88" s="455"/>
      <c r="D88" s="455"/>
      <c r="E88" s="455"/>
      <c r="F88" s="455"/>
    </row>
    <row r="89" spans="1:6" x14ac:dyDescent="0.2">
      <c r="A89" s="455"/>
      <c r="B89" s="455"/>
      <c r="C89" s="455"/>
      <c r="D89" s="455"/>
      <c r="E89" s="455"/>
      <c r="F89" s="455"/>
    </row>
    <row r="90" spans="1:6" x14ac:dyDescent="0.2">
      <c r="A90" s="455"/>
      <c r="B90" s="455"/>
      <c r="C90" s="455"/>
      <c r="D90" s="455"/>
      <c r="E90" s="455"/>
      <c r="F90" s="455"/>
    </row>
    <row r="91" spans="1:6" x14ac:dyDescent="0.2">
      <c r="A91" s="455"/>
      <c r="B91" s="455"/>
      <c r="C91" s="455"/>
      <c r="D91" s="455"/>
      <c r="E91" s="455"/>
      <c r="F91" s="455"/>
    </row>
    <row r="92" spans="1:6" x14ac:dyDescent="0.2">
      <c r="A92" s="455"/>
      <c r="B92" s="455"/>
      <c r="C92" s="455"/>
      <c r="D92" s="455"/>
      <c r="E92" s="455"/>
      <c r="F92" s="455"/>
    </row>
    <row r="93" spans="1:6" x14ac:dyDescent="0.2">
      <c r="A93" s="455"/>
      <c r="B93" s="455"/>
      <c r="C93" s="455"/>
      <c r="D93" s="455"/>
      <c r="E93" s="455"/>
      <c r="F93" s="455"/>
    </row>
    <row r="94" spans="1:6" x14ac:dyDescent="0.2">
      <c r="A94" s="455"/>
      <c r="B94" s="455"/>
      <c r="C94" s="455"/>
      <c r="D94" s="455"/>
      <c r="E94" s="455"/>
      <c r="F94" s="455"/>
    </row>
    <row r="95" spans="1:6" x14ac:dyDescent="0.2">
      <c r="A95" s="455"/>
      <c r="B95" s="455"/>
      <c r="C95" s="455"/>
      <c r="D95" s="455"/>
      <c r="E95" s="455"/>
      <c r="F95" s="455"/>
    </row>
    <row r="96" spans="1:6" x14ac:dyDescent="0.2">
      <c r="A96" s="455"/>
      <c r="B96" s="455"/>
      <c r="C96" s="455"/>
      <c r="D96" s="455"/>
      <c r="E96" s="455"/>
      <c r="F96" s="455"/>
    </row>
    <row r="97" spans="1:6" x14ac:dyDescent="0.2">
      <c r="A97" s="455"/>
      <c r="B97" s="455"/>
      <c r="C97" s="455"/>
      <c r="D97" s="455"/>
      <c r="E97" s="455"/>
      <c r="F97" s="455"/>
    </row>
    <row r="98" spans="1:6" x14ac:dyDescent="0.2">
      <c r="A98" s="455"/>
      <c r="B98" s="455"/>
      <c r="C98" s="455"/>
      <c r="D98" s="455"/>
      <c r="E98" s="455"/>
      <c r="F98" s="455"/>
    </row>
    <row r="99" spans="1:6" x14ac:dyDescent="0.2">
      <c r="A99" s="455"/>
      <c r="B99" s="455"/>
      <c r="C99" s="455"/>
      <c r="D99" s="455"/>
      <c r="E99" s="455"/>
      <c r="F99" s="455"/>
    </row>
    <row r="100" spans="1:6" x14ac:dyDescent="0.2">
      <c r="A100" s="455"/>
      <c r="B100" s="455"/>
      <c r="C100" s="455"/>
      <c r="D100" s="455"/>
      <c r="E100" s="455"/>
      <c r="F100" s="455"/>
    </row>
    <row r="101" spans="1:6" x14ac:dyDescent="0.2">
      <c r="A101" s="455"/>
      <c r="B101" s="455"/>
      <c r="C101" s="455"/>
      <c r="D101" s="455"/>
      <c r="E101" s="455"/>
      <c r="F101" s="455"/>
    </row>
    <row r="102" spans="1:6" x14ac:dyDescent="0.2">
      <c r="A102" s="455"/>
      <c r="B102" s="455"/>
      <c r="C102" s="455"/>
      <c r="D102" s="455"/>
      <c r="E102" s="455"/>
      <c r="F102" s="455"/>
    </row>
    <row r="103" spans="1:6" x14ac:dyDescent="0.2">
      <c r="A103" s="455"/>
      <c r="B103" s="455"/>
      <c r="C103" s="455"/>
      <c r="D103" s="455"/>
      <c r="E103" s="455"/>
      <c r="F103" s="455"/>
    </row>
    <row r="104" spans="1:6" x14ac:dyDescent="0.2">
      <c r="A104" s="455"/>
      <c r="B104" s="455"/>
      <c r="C104" s="455"/>
      <c r="D104" s="455"/>
      <c r="E104" s="455"/>
      <c r="F104" s="455"/>
    </row>
    <row r="105" spans="1:6" x14ac:dyDescent="0.2">
      <c r="A105" s="455"/>
      <c r="B105" s="455"/>
      <c r="C105" s="455"/>
      <c r="D105" s="455"/>
      <c r="E105" s="455"/>
      <c r="F105" s="455"/>
    </row>
    <row r="106" spans="1:6" x14ac:dyDescent="0.2">
      <c r="A106" s="455"/>
      <c r="B106" s="455"/>
      <c r="C106" s="455"/>
      <c r="D106" s="455"/>
      <c r="E106" s="455"/>
      <c r="F106" s="455"/>
    </row>
    <row r="107" spans="1:6" x14ac:dyDescent="0.2">
      <c r="A107" s="455"/>
      <c r="B107" s="455"/>
      <c r="C107" s="455"/>
      <c r="D107" s="455"/>
      <c r="E107" s="455"/>
      <c r="F107" s="455"/>
    </row>
    <row r="108" spans="1:6" x14ac:dyDescent="0.2">
      <c r="A108" s="455"/>
      <c r="B108" s="455"/>
      <c r="C108" s="455"/>
      <c r="D108" s="455"/>
      <c r="E108" s="455"/>
      <c r="F108" s="455"/>
    </row>
    <row r="109" spans="1:6" x14ac:dyDescent="0.2">
      <c r="A109" s="455"/>
      <c r="B109" s="455"/>
      <c r="C109" s="455"/>
      <c r="D109" s="455"/>
      <c r="E109" s="455"/>
      <c r="F109" s="455"/>
    </row>
    <row r="110" spans="1:6" x14ac:dyDescent="0.2">
      <c r="A110" s="455"/>
      <c r="B110" s="455"/>
      <c r="C110" s="455"/>
      <c r="D110" s="455"/>
      <c r="E110" s="455"/>
      <c r="F110" s="455"/>
    </row>
    <row r="111" spans="1:6" x14ac:dyDescent="0.2">
      <c r="A111" s="455"/>
      <c r="B111" s="455"/>
      <c r="C111" s="455"/>
      <c r="D111" s="455"/>
      <c r="E111" s="455"/>
      <c r="F111" s="455"/>
    </row>
    <row r="112" spans="1:6" x14ac:dyDescent="0.2">
      <c r="A112" s="455"/>
      <c r="B112" s="455"/>
      <c r="C112" s="455"/>
      <c r="D112" s="455"/>
      <c r="E112" s="455"/>
      <c r="F112" s="455"/>
    </row>
    <row r="113" spans="1:6" x14ac:dyDescent="0.2">
      <c r="A113" s="455"/>
      <c r="B113" s="455"/>
      <c r="C113" s="455"/>
      <c r="D113" s="455"/>
      <c r="E113" s="455"/>
      <c r="F113" s="455"/>
    </row>
    <row r="114" spans="1:6" x14ac:dyDescent="0.2">
      <c r="A114" s="455"/>
      <c r="B114" s="455"/>
      <c r="C114" s="455"/>
      <c r="D114" s="455"/>
      <c r="E114" s="455"/>
      <c r="F114" s="455"/>
    </row>
    <row r="115" spans="1:6" x14ac:dyDescent="0.2">
      <c r="A115" s="455"/>
      <c r="B115" s="455"/>
      <c r="C115" s="455"/>
      <c r="D115" s="455"/>
      <c r="E115" s="455"/>
      <c r="F115" s="455"/>
    </row>
    <row r="116" spans="1:6" x14ac:dyDescent="0.2">
      <c r="A116" s="455"/>
      <c r="B116" s="455"/>
      <c r="C116" s="455"/>
      <c r="D116" s="455"/>
      <c r="E116" s="455"/>
      <c r="F116" s="455"/>
    </row>
    <row r="117" spans="1:6" x14ac:dyDescent="0.2">
      <c r="A117" s="455"/>
      <c r="B117" s="455"/>
      <c r="C117" s="455"/>
      <c r="D117" s="455"/>
      <c r="E117" s="455"/>
      <c r="F117" s="455"/>
    </row>
    <row r="118" spans="1:6" x14ac:dyDescent="0.2">
      <c r="A118" s="455"/>
      <c r="B118" s="455"/>
      <c r="C118" s="455"/>
      <c r="D118" s="455"/>
      <c r="E118" s="455"/>
      <c r="F118" s="455"/>
    </row>
    <row r="119" spans="1:6" x14ac:dyDescent="0.2">
      <c r="A119" s="455"/>
      <c r="B119" s="455"/>
      <c r="C119" s="455"/>
      <c r="D119" s="455"/>
      <c r="E119" s="455"/>
      <c r="F119" s="455"/>
    </row>
    <row r="120" spans="1:6" x14ac:dyDescent="0.2">
      <c r="A120" s="455"/>
      <c r="B120" s="455"/>
      <c r="C120" s="455"/>
      <c r="D120" s="455"/>
      <c r="E120" s="455"/>
      <c r="F120" s="455"/>
    </row>
    <row r="121" spans="1:6" x14ac:dyDescent="0.2">
      <c r="A121" s="455"/>
      <c r="B121" s="455"/>
      <c r="C121" s="455"/>
      <c r="D121" s="455"/>
      <c r="E121" s="455"/>
      <c r="F121" s="455"/>
    </row>
    <row r="122" spans="1:6" x14ac:dyDescent="0.2">
      <c r="A122" s="455"/>
      <c r="B122" s="455"/>
      <c r="C122" s="455"/>
      <c r="D122" s="455"/>
      <c r="E122" s="455"/>
      <c r="F122" s="455"/>
    </row>
    <row r="123" spans="1:6" x14ac:dyDescent="0.2">
      <c r="A123" s="455"/>
      <c r="B123" s="455"/>
      <c r="C123" s="455"/>
      <c r="D123" s="455"/>
      <c r="E123" s="455"/>
      <c r="F123" s="455"/>
    </row>
    <row r="124" spans="1:6" x14ac:dyDescent="0.2">
      <c r="A124" s="455"/>
      <c r="B124" s="455"/>
      <c r="C124" s="455"/>
      <c r="D124" s="455"/>
      <c r="E124" s="455"/>
      <c r="F124" s="455"/>
    </row>
    <row r="125" spans="1:6" x14ac:dyDescent="0.2">
      <c r="A125" s="455"/>
      <c r="B125" s="455"/>
      <c r="C125" s="455"/>
      <c r="D125" s="455"/>
      <c r="E125" s="455"/>
      <c r="F125" s="455"/>
    </row>
    <row r="126" spans="1:6" x14ac:dyDescent="0.2">
      <c r="A126" s="455"/>
      <c r="B126" s="455"/>
      <c r="C126" s="455"/>
      <c r="D126" s="455"/>
      <c r="E126" s="455"/>
      <c r="F126" s="455"/>
    </row>
    <row r="127" spans="1:6" x14ac:dyDescent="0.2">
      <c r="A127" s="455"/>
      <c r="B127" s="455"/>
      <c r="C127" s="455"/>
      <c r="D127" s="455"/>
      <c r="E127" s="455"/>
      <c r="F127" s="455"/>
    </row>
    <row r="128" spans="1:6" x14ac:dyDescent="0.2">
      <c r="A128" s="455"/>
      <c r="B128" s="455"/>
      <c r="C128" s="455"/>
      <c r="D128" s="455"/>
      <c r="E128" s="455"/>
      <c r="F128" s="455"/>
    </row>
    <row r="129" spans="1:6" x14ac:dyDescent="0.2">
      <c r="A129" s="455"/>
      <c r="B129" s="455"/>
      <c r="C129" s="455"/>
      <c r="D129" s="455"/>
      <c r="E129" s="455"/>
      <c r="F129" s="455"/>
    </row>
    <row r="130" spans="1:6" x14ac:dyDescent="0.2">
      <c r="A130" s="455"/>
      <c r="B130" s="455"/>
      <c r="C130" s="455"/>
      <c r="D130" s="455"/>
      <c r="E130" s="455"/>
      <c r="F130" s="455"/>
    </row>
    <row r="131" spans="1:6" x14ac:dyDescent="0.2">
      <c r="A131" s="455"/>
      <c r="B131" s="455"/>
      <c r="C131" s="455"/>
      <c r="D131" s="455"/>
      <c r="E131" s="455"/>
      <c r="F131" s="455"/>
    </row>
    <row r="132" spans="1:6" x14ac:dyDescent="0.2">
      <c r="A132" s="455"/>
      <c r="B132" s="455"/>
      <c r="C132" s="455"/>
      <c r="D132" s="455"/>
      <c r="E132" s="455"/>
      <c r="F132" s="455"/>
    </row>
    <row r="133" spans="1:6" x14ac:dyDescent="0.2">
      <c r="A133" s="455"/>
      <c r="B133" s="455"/>
      <c r="C133" s="455"/>
      <c r="D133" s="455"/>
      <c r="E133" s="455"/>
      <c r="F133" s="455"/>
    </row>
    <row r="134" spans="1:6" x14ac:dyDescent="0.2">
      <c r="A134" s="455"/>
      <c r="B134" s="455"/>
      <c r="C134" s="455"/>
      <c r="D134" s="455"/>
      <c r="E134" s="455"/>
      <c r="F134" s="455"/>
    </row>
    <row r="135" spans="1:6" x14ac:dyDescent="0.2">
      <c r="A135" s="455"/>
      <c r="B135" s="455"/>
      <c r="C135" s="455"/>
      <c r="D135" s="455"/>
      <c r="E135" s="455"/>
      <c r="F135" s="455"/>
    </row>
    <row r="136" spans="1:6" x14ac:dyDescent="0.2">
      <c r="A136" s="455"/>
      <c r="B136" s="455"/>
      <c r="C136" s="455"/>
      <c r="D136" s="455"/>
      <c r="E136" s="455"/>
      <c r="F136" s="455"/>
    </row>
    <row r="137" spans="1:6" x14ac:dyDescent="0.2">
      <c r="A137" s="455"/>
      <c r="B137" s="455"/>
      <c r="C137" s="455"/>
      <c r="D137" s="455"/>
      <c r="E137" s="455"/>
      <c r="F137" s="455"/>
    </row>
    <row r="138" spans="1:6" x14ac:dyDescent="0.2">
      <c r="A138" s="455"/>
      <c r="B138" s="455"/>
      <c r="C138" s="455"/>
      <c r="D138" s="455"/>
      <c r="E138" s="455"/>
      <c r="F138" s="455"/>
    </row>
    <row r="139" spans="1:6" x14ac:dyDescent="0.2">
      <c r="A139" s="455"/>
      <c r="B139" s="455"/>
      <c r="C139" s="455"/>
      <c r="D139" s="455"/>
      <c r="E139" s="455"/>
      <c r="F139" s="455"/>
    </row>
    <row r="140" spans="1:6" x14ac:dyDescent="0.2">
      <c r="A140" s="455"/>
      <c r="B140" s="455"/>
      <c r="C140" s="455"/>
      <c r="D140" s="455"/>
      <c r="E140" s="455"/>
      <c r="F140" s="455"/>
    </row>
    <row r="141" spans="1:6" x14ac:dyDescent="0.2">
      <c r="A141" s="455"/>
      <c r="B141" s="455"/>
      <c r="C141" s="455"/>
      <c r="D141" s="455"/>
      <c r="E141" s="455"/>
      <c r="F141" s="455"/>
    </row>
    <row r="142" spans="1:6" x14ac:dyDescent="0.2">
      <c r="A142" s="455"/>
      <c r="B142" s="455"/>
      <c r="C142" s="455"/>
      <c r="D142" s="455"/>
      <c r="E142" s="455"/>
      <c r="F142" s="455"/>
    </row>
    <row r="143" spans="1:6" x14ac:dyDescent="0.2">
      <c r="A143" s="455"/>
      <c r="B143" s="455"/>
      <c r="C143" s="455"/>
      <c r="D143" s="455"/>
      <c r="E143" s="455"/>
      <c r="F143" s="455"/>
    </row>
    <row r="144" spans="1:6" x14ac:dyDescent="0.2">
      <c r="A144" s="455"/>
      <c r="B144" s="455"/>
      <c r="C144" s="455"/>
      <c r="D144" s="455"/>
      <c r="E144" s="455"/>
      <c r="F144" s="455"/>
    </row>
    <row r="145" spans="1:6" x14ac:dyDescent="0.2">
      <c r="A145" s="455"/>
      <c r="B145" s="455"/>
      <c r="C145" s="455"/>
      <c r="D145" s="455"/>
      <c r="E145" s="455"/>
      <c r="F145" s="455"/>
    </row>
    <row r="146" spans="1:6" x14ac:dyDescent="0.2">
      <c r="A146" s="455"/>
      <c r="B146" s="455"/>
      <c r="C146" s="455"/>
      <c r="D146" s="455"/>
      <c r="E146" s="455"/>
      <c r="F146" s="455"/>
    </row>
    <row r="147" spans="1:6" x14ac:dyDescent="0.2">
      <c r="A147" s="455"/>
      <c r="B147" s="455"/>
      <c r="C147" s="455"/>
      <c r="D147" s="455"/>
      <c r="E147" s="455"/>
      <c r="F147" s="455"/>
    </row>
    <row r="148" spans="1:6" x14ac:dyDescent="0.2">
      <c r="A148" s="455"/>
      <c r="B148" s="455"/>
      <c r="C148" s="455"/>
      <c r="D148" s="455"/>
      <c r="E148" s="455"/>
      <c r="F148" s="455"/>
    </row>
    <row r="149" spans="1:6" x14ac:dyDescent="0.2">
      <c r="A149" s="455"/>
      <c r="B149" s="455"/>
      <c r="C149" s="455"/>
      <c r="D149" s="455"/>
      <c r="E149" s="455"/>
      <c r="F149" s="455"/>
    </row>
    <row r="150" spans="1:6" x14ac:dyDescent="0.2">
      <c r="A150" s="455"/>
      <c r="B150" s="455"/>
      <c r="C150" s="455"/>
      <c r="D150" s="455"/>
      <c r="E150" s="455"/>
      <c r="F150" s="455"/>
    </row>
    <row r="151" spans="1:6" x14ac:dyDescent="0.2">
      <c r="A151" s="455"/>
      <c r="B151" s="455"/>
      <c r="C151" s="455"/>
      <c r="D151" s="455"/>
      <c r="E151" s="455"/>
      <c r="F151" s="455"/>
    </row>
    <row r="152" spans="1:6" x14ac:dyDescent="0.2">
      <c r="A152" s="455"/>
      <c r="B152" s="455"/>
      <c r="C152" s="455"/>
      <c r="D152" s="455"/>
      <c r="E152" s="455"/>
      <c r="F152" s="455"/>
    </row>
    <row r="153" spans="1:6" x14ac:dyDescent="0.2">
      <c r="A153" s="455"/>
      <c r="B153" s="455"/>
      <c r="C153" s="455"/>
      <c r="D153" s="455"/>
      <c r="E153" s="455"/>
      <c r="F153" s="455"/>
    </row>
    <row r="154" spans="1:6" x14ac:dyDescent="0.2">
      <c r="A154" s="455"/>
      <c r="B154" s="455"/>
      <c r="C154" s="455"/>
      <c r="D154" s="455"/>
      <c r="E154" s="455"/>
      <c r="F154" s="455"/>
    </row>
    <row r="155" spans="1:6" x14ac:dyDescent="0.2">
      <c r="A155" s="455"/>
      <c r="B155" s="455"/>
      <c r="C155" s="455"/>
      <c r="D155" s="455"/>
      <c r="E155" s="455"/>
      <c r="F155" s="455"/>
    </row>
    <row r="156" spans="1:6" x14ac:dyDescent="0.2">
      <c r="A156" s="455"/>
      <c r="B156" s="455"/>
      <c r="C156" s="455"/>
      <c r="D156" s="455"/>
      <c r="E156" s="455"/>
      <c r="F156" s="455"/>
    </row>
    <row r="157" spans="1:6" x14ac:dyDescent="0.2">
      <c r="A157" s="455"/>
      <c r="B157" s="455"/>
      <c r="C157" s="455"/>
      <c r="D157" s="455"/>
      <c r="E157" s="455"/>
      <c r="F157" s="455"/>
    </row>
    <row r="158" spans="1:6" x14ac:dyDescent="0.2">
      <c r="A158" s="455"/>
      <c r="B158" s="455"/>
      <c r="C158" s="455"/>
      <c r="D158" s="455"/>
      <c r="E158" s="455"/>
      <c r="F158" s="455"/>
    </row>
    <row r="159" spans="1:6" x14ac:dyDescent="0.2">
      <c r="A159" s="455"/>
      <c r="B159" s="455"/>
      <c r="C159" s="455"/>
      <c r="D159" s="455"/>
      <c r="E159" s="455"/>
      <c r="F159" s="455"/>
    </row>
    <row r="160" spans="1:6" x14ac:dyDescent="0.2">
      <c r="A160" s="455"/>
      <c r="B160" s="455"/>
      <c r="C160" s="455"/>
      <c r="D160" s="455"/>
      <c r="E160" s="455"/>
      <c r="F160" s="455"/>
    </row>
    <row r="161" spans="1:6" x14ac:dyDescent="0.2">
      <c r="A161" s="455"/>
      <c r="B161" s="455"/>
      <c r="C161" s="455"/>
      <c r="D161" s="455"/>
      <c r="E161" s="455"/>
      <c r="F161" s="455"/>
    </row>
    <row r="162" spans="1:6" x14ac:dyDescent="0.2">
      <c r="A162" s="455"/>
      <c r="B162" s="455"/>
      <c r="C162" s="455"/>
      <c r="D162" s="455"/>
      <c r="E162" s="455"/>
      <c r="F162" s="455"/>
    </row>
    <row r="163" spans="1:6" x14ac:dyDescent="0.2">
      <c r="A163" s="455"/>
      <c r="B163" s="455"/>
      <c r="C163" s="455"/>
      <c r="D163" s="455"/>
      <c r="E163" s="455"/>
      <c r="F163" s="455"/>
    </row>
    <row r="164" spans="1:6" x14ac:dyDescent="0.2">
      <c r="A164" s="455"/>
      <c r="B164" s="455"/>
      <c r="C164" s="455"/>
      <c r="D164" s="455"/>
      <c r="E164" s="455"/>
      <c r="F164" s="455"/>
    </row>
    <row r="165" spans="1:6" x14ac:dyDescent="0.2">
      <c r="A165" s="455"/>
      <c r="B165" s="455"/>
      <c r="C165" s="455"/>
      <c r="D165" s="455"/>
      <c r="E165" s="455"/>
      <c r="F165" s="455"/>
    </row>
    <row r="166" spans="1:6" x14ac:dyDescent="0.2">
      <c r="A166" s="455"/>
      <c r="B166" s="455"/>
      <c r="C166" s="455"/>
      <c r="D166" s="455"/>
      <c r="E166" s="455"/>
      <c r="F166" s="455"/>
    </row>
    <row r="167" spans="1:6" x14ac:dyDescent="0.2">
      <c r="A167" s="455"/>
      <c r="B167" s="455"/>
      <c r="C167" s="455"/>
      <c r="D167" s="455"/>
      <c r="E167" s="455"/>
      <c r="F167" s="455"/>
    </row>
    <row r="168" spans="1:6" x14ac:dyDescent="0.2">
      <c r="A168" s="455"/>
      <c r="B168" s="455"/>
      <c r="C168" s="455"/>
      <c r="D168" s="455"/>
      <c r="E168" s="455"/>
      <c r="F168" s="455"/>
    </row>
    <row r="169" spans="1:6" x14ac:dyDescent="0.2">
      <c r="A169" s="455"/>
      <c r="B169" s="455"/>
      <c r="C169" s="455"/>
      <c r="D169" s="455"/>
      <c r="E169" s="455"/>
      <c r="F169" s="455"/>
    </row>
    <row r="170" spans="1:6" x14ac:dyDescent="0.2">
      <c r="A170" s="455"/>
      <c r="B170" s="455"/>
      <c r="C170" s="455"/>
      <c r="D170" s="455"/>
      <c r="E170" s="455"/>
      <c r="F170" s="455"/>
    </row>
    <row r="171" spans="1:6" x14ac:dyDescent="0.2">
      <c r="A171" s="455"/>
      <c r="B171" s="455"/>
      <c r="C171" s="455"/>
      <c r="D171" s="455"/>
      <c r="E171" s="455"/>
      <c r="F171" s="455"/>
    </row>
    <row r="172" spans="1:6" x14ac:dyDescent="0.2">
      <c r="A172" s="455"/>
      <c r="B172" s="455"/>
      <c r="C172" s="455"/>
      <c r="D172" s="455"/>
      <c r="E172" s="455"/>
      <c r="F172" s="455"/>
    </row>
    <row r="173" spans="1:6" x14ac:dyDescent="0.2">
      <c r="A173" s="455"/>
      <c r="B173" s="455"/>
      <c r="C173" s="455"/>
      <c r="D173" s="455"/>
      <c r="E173" s="455"/>
      <c r="F173" s="455"/>
    </row>
    <row r="174" spans="1:6" x14ac:dyDescent="0.2">
      <c r="A174" s="455"/>
      <c r="B174" s="455"/>
      <c r="C174" s="455"/>
      <c r="D174" s="455"/>
      <c r="E174" s="455"/>
      <c r="F174" s="455"/>
    </row>
    <row r="175" spans="1:6" x14ac:dyDescent="0.2">
      <c r="A175" s="455"/>
      <c r="B175" s="455"/>
      <c r="C175" s="455"/>
      <c r="D175" s="455"/>
      <c r="E175" s="455"/>
      <c r="F175" s="455"/>
    </row>
    <row r="176" spans="1:6" x14ac:dyDescent="0.2">
      <c r="A176" s="455"/>
      <c r="B176" s="455"/>
      <c r="C176" s="455"/>
      <c r="D176" s="455"/>
      <c r="E176" s="455"/>
      <c r="F176" s="455"/>
    </row>
    <row r="177" spans="1:6" x14ac:dyDescent="0.2">
      <c r="A177" s="455"/>
      <c r="B177" s="455"/>
      <c r="C177" s="455"/>
      <c r="D177" s="455"/>
      <c r="E177" s="455"/>
      <c r="F177" s="455"/>
    </row>
    <row r="178" spans="1:6" x14ac:dyDescent="0.2">
      <c r="A178" s="455"/>
      <c r="B178" s="455"/>
      <c r="C178" s="455"/>
      <c r="D178" s="455"/>
      <c r="E178" s="455"/>
      <c r="F178" s="455"/>
    </row>
    <row r="179" spans="1:6" x14ac:dyDescent="0.2">
      <c r="A179" s="455"/>
      <c r="B179" s="455"/>
      <c r="C179" s="455"/>
      <c r="D179" s="455"/>
      <c r="E179" s="455"/>
      <c r="F179" s="455"/>
    </row>
    <row r="180" spans="1:6" x14ac:dyDescent="0.2">
      <c r="A180" s="455"/>
      <c r="B180" s="455"/>
      <c r="C180" s="455"/>
      <c r="D180" s="455"/>
      <c r="E180" s="455"/>
      <c r="F180" s="455"/>
    </row>
    <row r="181" spans="1:6" x14ac:dyDescent="0.2">
      <c r="A181" s="455"/>
      <c r="B181" s="455"/>
      <c r="C181" s="455"/>
      <c r="D181" s="455"/>
      <c r="E181" s="455"/>
      <c r="F181" s="455"/>
    </row>
    <row r="182" spans="1:6" x14ac:dyDescent="0.2">
      <c r="A182" s="455"/>
      <c r="B182" s="455"/>
      <c r="C182" s="455"/>
      <c r="D182" s="455"/>
      <c r="E182" s="455"/>
      <c r="F182" s="455"/>
    </row>
    <row r="183" spans="1:6" x14ac:dyDescent="0.2">
      <c r="A183" s="455"/>
      <c r="B183" s="455"/>
      <c r="C183" s="455"/>
      <c r="D183" s="455"/>
      <c r="E183" s="455"/>
      <c r="F183" s="455"/>
    </row>
    <row r="184" spans="1:6" x14ac:dyDescent="0.2">
      <c r="A184" s="455"/>
      <c r="B184" s="455"/>
      <c r="C184" s="455"/>
      <c r="D184" s="455"/>
      <c r="E184" s="455"/>
      <c r="F184" s="455"/>
    </row>
    <row r="185" spans="1:6" x14ac:dyDescent="0.2">
      <c r="A185" s="455"/>
      <c r="B185" s="455"/>
      <c r="C185" s="455"/>
      <c r="D185" s="455"/>
      <c r="E185" s="455"/>
      <c r="F185" s="455"/>
    </row>
    <row r="186" spans="1:6" x14ac:dyDescent="0.2">
      <c r="A186" s="455"/>
      <c r="B186" s="455"/>
      <c r="C186" s="455"/>
      <c r="D186" s="455"/>
      <c r="E186" s="455"/>
      <c r="F186" s="455"/>
    </row>
    <row r="187" spans="1:6" x14ac:dyDescent="0.2">
      <c r="A187" s="455"/>
      <c r="B187" s="455"/>
      <c r="C187" s="455"/>
      <c r="D187" s="455"/>
      <c r="E187" s="455"/>
      <c r="F187" s="455"/>
    </row>
    <row r="188" spans="1:6" x14ac:dyDescent="0.2">
      <c r="A188" s="455"/>
      <c r="B188" s="455"/>
      <c r="C188" s="455"/>
      <c r="D188" s="455"/>
      <c r="E188" s="455"/>
      <c r="F188" s="455"/>
    </row>
    <row r="189" spans="1:6" x14ac:dyDescent="0.2">
      <c r="A189" s="455"/>
      <c r="B189" s="455"/>
      <c r="C189" s="455"/>
      <c r="D189" s="455"/>
      <c r="E189" s="455"/>
      <c r="F189" s="455"/>
    </row>
    <row r="190" spans="1:6" x14ac:dyDescent="0.2">
      <c r="A190" s="455"/>
      <c r="B190" s="455"/>
      <c r="C190" s="455"/>
      <c r="D190" s="455"/>
      <c r="E190" s="455"/>
      <c r="F190" s="455"/>
    </row>
    <row r="191" spans="1:6" x14ac:dyDescent="0.2">
      <c r="A191" s="455"/>
      <c r="B191" s="455"/>
      <c r="C191" s="455"/>
      <c r="D191" s="455"/>
      <c r="E191" s="455"/>
      <c r="F191" s="455"/>
    </row>
    <row r="192" spans="1:6" x14ac:dyDescent="0.2">
      <c r="A192" s="455"/>
      <c r="B192" s="455"/>
      <c r="C192" s="455"/>
      <c r="D192" s="455"/>
      <c r="E192" s="455"/>
      <c r="F192" s="455"/>
    </row>
    <row r="193" spans="1:6" x14ac:dyDescent="0.2">
      <c r="A193" s="455"/>
      <c r="B193" s="455"/>
      <c r="C193" s="455"/>
      <c r="D193" s="455"/>
      <c r="E193" s="455"/>
      <c r="F193" s="455"/>
    </row>
    <row r="194" spans="1:6" x14ac:dyDescent="0.2">
      <c r="A194" s="455"/>
      <c r="B194" s="455"/>
      <c r="C194" s="455"/>
      <c r="D194" s="455"/>
      <c r="E194" s="455"/>
      <c r="F194" s="455"/>
    </row>
    <row r="195" spans="1:6" x14ac:dyDescent="0.2">
      <c r="A195" s="455"/>
      <c r="B195" s="455"/>
      <c r="C195" s="455"/>
      <c r="D195" s="455"/>
      <c r="E195" s="455"/>
      <c r="F195" s="455"/>
    </row>
    <row r="196" spans="1:6" x14ac:dyDescent="0.2">
      <c r="A196" s="455"/>
      <c r="B196" s="455"/>
      <c r="C196" s="455"/>
      <c r="D196" s="455"/>
      <c r="E196" s="455"/>
      <c r="F196" s="455"/>
    </row>
    <row r="197" spans="1:6" x14ac:dyDescent="0.2">
      <c r="A197" s="455"/>
      <c r="B197" s="455"/>
      <c r="C197" s="455"/>
      <c r="D197" s="455"/>
      <c r="E197" s="455"/>
      <c r="F197" s="455"/>
    </row>
    <row r="198" spans="1:6" x14ac:dyDescent="0.2">
      <c r="A198" s="455"/>
      <c r="B198" s="455"/>
      <c r="C198" s="455"/>
      <c r="D198" s="455"/>
      <c r="E198" s="455"/>
      <c r="F198" s="455"/>
    </row>
    <row r="199" spans="1:6" x14ac:dyDescent="0.2">
      <c r="A199" s="455"/>
      <c r="B199" s="455"/>
      <c r="C199" s="455"/>
      <c r="D199" s="455"/>
      <c r="E199" s="455"/>
      <c r="F199" s="455"/>
    </row>
    <row r="200" spans="1:6" x14ac:dyDescent="0.2">
      <c r="A200" s="455"/>
      <c r="B200" s="455"/>
      <c r="C200" s="455"/>
      <c r="D200" s="455"/>
      <c r="E200" s="455"/>
      <c r="F200" s="455"/>
    </row>
    <row r="201" spans="1:6" x14ac:dyDescent="0.2">
      <c r="A201" s="455"/>
      <c r="B201" s="455"/>
      <c r="C201" s="455"/>
      <c r="D201" s="455"/>
      <c r="E201" s="455"/>
      <c r="F201" s="455"/>
    </row>
    <row r="202" spans="1:6" x14ac:dyDescent="0.2">
      <c r="A202" s="455"/>
      <c r="B202" s="455"/>
      <c r="C202" s="455"/>
      <c r="D202" s="455"/>
      <c r="E202" s="455"/>
      <c r="F202" s="455"/>
    </row>
    <row r="203" spans="1:6" x14ac:dyDescent="0.2">
      <c r="A203" s="455"/>
      <c r="B203" s="455"/>
      <c r="C203" s="455"/>
      <c r="D203" s="455"/>
      <c r="E203" s="455"/>
      <c r="F203" s="455"/>
    </row>
    <row r="204" spans="1:6" x14ac:dyDescent="0.2">
      <c r="A204" s="455"/>
      <c r="B204" s="455"/>
      <c r="C204" s="455"/>
      <c r="D204" s="455"/>
      <c r="E204" s="455"/>
      <c r="F204" s="455"/>
    </row>
    <row r="205" spans="1:6" x14ac:dyDescent="0.2">
      <c r="A205" s="455"/>
      <c r="B205" s="455"/>
      <c r="C205" s="455"/>
      <c r="D205" s="455"/>
      <c r="E205" s="455"/>
      <c r="F205" s="455"/>
    </row>
    <row r="206" spans="1:6" x14ac:dyDescent="0.2">
      <c r="A206" s="455"/>
      <c r="B206" s="455"/>
      <c r="C206" s="455"/>
      <c r="D206" s="455"/>
      <c r="E206" s="455"/>
      <c r="F206" s="455"/>
    </row>
    <row r="207" spans="1:6" x14ac:dyDescent="0.2">
      <c r="A207" s="455"/>
      <c r="B207" s="455"/>
      <c r="C207" s="455"/>
      <c r="D207" s="455"/>
      <c r="E207" s="455"/>
      <c r="F207" s="455"/>
    </row>
    <row r="208" spans="1:6" x14ac:dyDescent="0.2">
      <c r="A208" s="455"/>
      <c r="B208" s="455"/>
      <c r="C208" s="455"/>
      <c r="D208" s="455"/>
      <c r="E208" s="455"/>
      <c r="F208" s="455"/>
    </row>
    <row r="209" spans="1:6" x14ac:dyDescent="0.2">
      <c r="A209" s="455"/>
      <c r="B209" s="455"/>
      <c r="C209" s="455"/>
      <c r="D209" s="455"/>
      <c r="E209" s="455"/>
      <c r="F209" s="455"/>
    </row>
    <row r="210" spans="1:6" x14ac:dyDescent="0.2">
      <c r="A210" s="455"/>
      <c r="B210" s="455"/>
      <c r="C210" s="455"/>
      <c r="D210" s="455"/>
      <c r="E210" s="455"/>
      <c r="F210" s="455"/>
    </row>
    <row r="211" spans="1:6" x14ac:dyDescent="0.2">
      <c r="A211" s="455"/>
      <c r="B211" s="455"/>
      <c r="C211" s="455"/>
      <c r="D211" s="455"/>
      <c r="E211" s="455"/>
      <c r="F211" s="455"/>
    </row>
    <row r="212" spans="1:6" x14ac:dyDescent="0.2">
      <c r="A212" s="455"/>
      <c r="B212" s="455"/>
      <c r="C212" s="455"/>
      <c r="D212" s="455"/>
      <c r="E212" s="455"/>
      <c r="F212" s="455"/>
    </row>
    <row r="213" spans="1:6" x14ac:dyDescent="0.2">
      <c r="A213" s="455"/>
      <c r="B213" s="455"/>
      <c r="C213" s="455"/>
      <c r="D213" s="455"/>
      <c r="E213" s="455"/>
      <c r="F213" s="455"/>
    </row>
    <row r="214" spans="1:6" x14ac:dyDescent="0.2">
      <c r="A214" s="455"/>
      <c r="B214" s="455"/>
      <c r="C214" s="455"/>
      <c r="D214" s="455"/>
      <c r="E214" s="455"/>
      <c r="F214" s="455"/>
    </row>
    <row r="215" spans="1:6" x14ac:dyDescent="0.2">
      <c r="A215" s="455"/>
      <c r="B215" s="455"/>
      <c r="C215" s="455"/>
      <c r="D215" s="455"/>
      <c r="E215" s="455"/>
      <c r="F215" s="455"/>
    </row>
    <row r="216" spans="1:6" x14ac:dyDescent="0.2">
      <c r="A216" s="455"/>
      <c r="B216" s="455"/>
      <c r="C216" s="455"/>
      <c r="D216" s="455"/>
      <c r="E216" s="455"/>
      <c r="F216" s="455"/>
    </row>
    <row r="217" spans="1:6" x14ac:dyDescent="0.2">
      <c r="A217" s="455"/>
      <c r="B217" s="455"/>
      <c r="C217" s="455"/>
      <c r="D217" s="455"/>
      <c r="E217" s="455"/>
      <c r="F217" s="455"/>
    </row>
    <row r="218" spans="1:6" x14ac:dyDescent="0.2">
      <c r="A218" s="455"/>
      <c r="B218" s="455"/>
      <c r="C218" s="455"/>
      <c r="D218" s="455"/>
      <c r="E218" s="455"/>
      <c r="F218" s="455"/>
    </row>
    <row r="219" spans="1:6" x14ac:dyDescent="0.2">
      <c r="A219" s="455"/>
      <c r="B219" s="455"/>
      <c r="C219" s="455"/>
      <c r="D219" s="455"/>
      <c r="E219" s="455"/>
      <c r="F219" s="455"/>
    </row>
    <row r="220" spans="1:6" x14ac:dyDescent="0.2">
      <c r="A220" s="455"/>
      <c r="B220" s="455"/>
      <c r="C220" s="455"/>
      <c r="D220" s="455"/>
      <c r="E220" s="455"/>
      <c r="F220" s="455"/>
    </row>
    <row r="221" spans="1:6" x14ac:dyDescent="0.2">
      <c r="A221" s="455"/>
      <c r="B221" s="455"/>
      <c r="C221" s="455"/>
      <c r="D221" s="455"/>
      <c r="E221" s="455"/>
      <c r="F221" s="455"/>
    </row>
    <row r="222" spans="1:6" x14ac:dyDescent="0.2">
      <c r="A222" s="455"/>
      <c r="B222" s="455"/>
      <c r="C222" s="455"/>
      <c r="D222" s="455"/>
      <c r="E222" s="455"/>
      <c r="F222" s="455"/>
    </row>
    <row r="223" spans="1:6" x14ac:dyDescent="0.2">
      <c r="A223" s="455"/>
      <c r="B223" s="455"/>
      <c r="C223" s="455"/>
      <c r="D223" s="455"/>
      <c r="E223" s="455"/>
      <c r="F223" s="455"/>
    </row>
    <row r="224" spans="1:6" x14ac:dyDescent="0.2">
      <c r="A224" s="455"/>
      <c r="B224" s="455"/>
      <c r="C224" s="455"/>
      <c r="D224" s="455"/>
      <c r="E224" s="455"/>
      <c r="F224" s="455"/>
    </row>
    <row r="225" spans="1:6" x14ac:dyDescent="0.2">
      <c r="A225" s="455"/>
      <c r="B225" s="455"/>
      <c r="C225" s="455"/>
      <c r="D225" s="455"/>
      <c r="E225" s="455"/>
      <c r="F225" s="455"/>
    </row>
    <row r="226" spans="1:6" x14ac:dyDescent="0.2">
      <c r="A226" s="455"/>
      <c r="B226" s="455"/>
      <c r="C226" s="455"/>
      <c r="D226" s="455"/>
      <c r="E226" s="455"/>
      <c r="F226" s="455"/>
    </row>
    <row r="227" spans="1:6" x14ac:dyDescent="0.2">
      <c r="A227" s="455"/>
      <c r="B227" s="455"/>
      <c r="C227" s="455"/>
      <c r="D227" s="455"/>
      <c r="E227" s="455"/>
      <c r="F227" s="455"/>
    </row>
    <row r="228" spans="1:6" x14ac:dyDescent="0.2">
      <c r="A228" s="455"/>
      <c r="B228" s="455"/>
      <c r="C228" s="455"/>
      <c r="D228" s="455"/>
      <c r="E228" s="455"/>
      <c r="F228" s="455"/>
    </row>
    <row r="229" spans="1:6" x14ac:dyDescent="0.2">
      <c r="A229" s="455"/>
      <c r="B229" s="455"/>
      <c r="C229" s="455"/>
      <c r="D229" s="455"/>
      <c r="E229" s="455"/>
      <c r="F229" s="455"/>
    </row>
    <row r="230" spans="1:6" x14ac:dyDescent="0.2">
      <c r="A230" s="455"/>
      <c r="B230" s="455"/>
      <c r="C230" s="455"/>
      <c r="D230" s="455"/>
      <c r="E230" s="455"/>
      <c r="F230" s="455"/>
    </row>
    <row r="231" spans="1:6" x14ac:dyDescent="0.2">
      <c r="A231" s="455"/>
      <c r="B231" s="455"/>
      <c r="C231" s="455"/>
      <c r="D231" s="455"/>
      <c r="E231" s="455"/>
      <c r="F231" s="455"/>
    </row>
    <row r="232" spans="1:6" x14ac:dyDescent="0.2">
      <c r="A232" s="455"/>
      <c r="B232" s="455"/>
      <c r="C232" s="455"/>
      <c r="D232" s="455"/>
      <c r="E232" s="455"/>
      <c r="F232" s="455"/>
    </row>
    <row r="233" spans="1:6" x14ac:dyDescent="0.2">
      <c r="A233" s="455"/>
      <c r="B233" s="455"/>
      <c r="C233" s="455"/>
      <c r="D233" s="455"/>
      <c r="E233" s="455"/>
      <c r="F233" s="455"/>
    </row>
    <row r="234" spans="1:6" x14ac:dyDescent="0.2">
      <c r="A234" s="455"/>
      <c r="B234" s="455"/>
      <c r="C234" s="455"/>
      <c r="D234" s="455"/>
      <c r="E234" s="455"/>
      <c r="F234" s="455"/>
    </row>
    <row r="235" spans="1:6" x14ac:dyDescent="0.2">
      <c r="A235" s="455"/>
      <c r="B235" s="455"/>
      <c r="C235" s="455"/>
      <c r="D235" s="455"/>
      <c r="E235" s="455"/>
      <c r="F235" s="455"/>
    </row>
    <row r="236" spans="1:6" x14ac:dyDescent="0.2">
      <c r="A236" s="455"/>
      <c r="B236" s="455"/>
      <c r="C236" s="455"/>
      <c r="D236" s="455"/>
      <c r="E236" s="455"/>
      <c r="F236" s="455"/>
    </row>
    <row r="237" spans="1:6" x14ac:dyDescent="0.2">
      <c r="A237" s="455"/>
      <c r="B237" s="455"/>
      <c r="C237" s="455"/>
      <c r="D237" s="455"/>
      <c r="E237" s="455"/>
      <c r="F237" s="455"/>
    </row>
    <row r="238" spans="1:6" x14ac:dyDescent="0.2">
      <c r="A238" s="455"/>
      <c r="B238" s="455"/>
      <c r="C238" s="455"/>
      <c r="D238" s="455"/>
      <c r="E238" s="455"/>
      <c r="F238" s="455"/>
    </row>
    <row r="239" spans="1:6" x14ac:dyDescent="0.2">
      <c r="A239" s="455"/>
      <c r="B239" s="455"/>
      <c r="C239" s="455"/>
      <c r="D239" s="455"/>
      <c r="E239" s="455"/>
      <c r="F239" s="455"/>
    </row>
    <row r="240" spans="1:6" x14ac:dyDescent="0.2">
      <c r="A240" s="455"/>
      <c r="B240" s="455"/>
      <c r="C240" s="455"/>
      <c r="D240" s="455"/>
      <c r="E240" s="455"/>
      <c r="F240" s="455"/>
    </row>
    <row r="241" spans="1:6" x14ac:dyDescent="0.2">
      <c r="A241" s="455"/>
      <c r="B241" s="455"/>
      <c r="C241" s="455"/>
      <c r="D241" s="455"/>
      <c r="E241" s="455"/>
      <c r="F241" s="455"/>
    </row>
    <row r="242" spans="1:6" x14ac:dyDescent="0.2">
      <c r="A242" s="455"/>
      <c r="B242" s="455"/>
      <c r="C242" s="455"/>
      <c r="D242" s="455"/>
      <c r="E242" s="455"/>
      <c r="F242" s="455"/>
    </row>
    <row r="243" spans="1:6" x14ac:dyDescent="0.2">
      <c r="A243" s="455"/>
      <c r="B243" s="455"/>
      <c r="C243" s="455"/>
      <c r="D243" s="455"/>
      <c r="E243" s="455"/>
      <c r="F243" s="455"/>
    </row>
    <row r="244" spans="1:6" x14ac:dyDescent="0.2">
      <c r="A244" s="455"/>
      <c r="B244" s="455"/>
      <c r="C244" s="455"/>
      <c r="D244" s="455"/>
      <c r="E244" s="455"/>
      <c r="F244" s="455"/>
    </row>
    <row r="245" spans="1:6" x14ac:dyDescent="0.2">
      <c r="A245" s="455"/>
      <c r="B245" s="455"/>
      <c r="C245" s="455"/>
      <c r="D245" s="455"/>
      <c r="E245" s="455"/>
      <c r="F245" s="455"/>
    </row>
    <row r="246" spans="1:6" x14ac:dyDescent="0.2">
      <c r="A246" s="455"/>
      <c r="B246" s="455"/>
      <c r="C246" s="455"/>
      <c r="D246" s="455"/>
      <c r="E246" s="455"/>
      <c r="F246" s="455"/>
    </row>
    <row r="247" spans="1:6" x14ac:dyDescent="0.2">
      <c r="A247" s="455"/>
      <c r="B247" s="455"/>
      <c r="C247" s="455"/>
      <c r="D247" s="455"/>
      <c r="E247" s="455"/>
      <c r="F247" s="455"/>
    </row>
    <row r="248" spans="1:6" x14ac:dyDescent="0.2">
      <c r="A248" s="455"/>
      <c r="B248" s="455"/>
      <c r="C248" s="455"/>
      <c r="D248" s="455"/>
      <c r="E248" s="455"/>
      <c r="F248" s="455"/>
    </row>
    <row r="249" spans="1:6" x14ac:dyDescent="0.2">
      <c r="A249" s="455"/>
      <c r="B249" s="455"/>
      <c r="C249" s="455"/>
      <c r="D249" s="455"/>
      <c r="E249" s="455"/>
      <c r="F249" s="455"/>
    </row>
    <row r="250" spans="1:6" x14ac:dyDescent="0.2">
      <c r="A250" s="455"/>
      <c r="B250" s="455"/>
      <c r="C250" s="455"/>
      <c r="D250" s="455"/>
      <c r="E250" s="455"/>
      <c r="F250" s="455"/>
    </row>
    <row r="251" spans="1:6" x14ac:dyDescent="0.2">
      <c r="A251" s="455"/>
      <c r="B251" s="455"/>
      <c r="C251" s="455"/>
      <c r="D251" s="455"/>
      <c r="E251" s="455"/>
      <c r="F251" s="455"/>
    </row>
    <row r="252" spans="1:6" x14ac:dyDescent="0.2">
      <c r="A252" s="455"/>
      <c r="B252" s="455"/>
      <c r="C252" s="455"/>
      <c r="D252" s="455"/>
      <c r="E252" s="455"/>
      <c r="F252" s="455"/>
    </row>
    <row r="253" spans="1:6" x14ac:dyDescent="0.2">
      <c r="A253" s="455"/>
      <c r="B253" s="455"/>
      <c r="C253" s="455"/>
      <c r="D253" s="455"/>
      <c r="E253" s="455"/>
      <c r="F253" s="455"/>
    </row>
    <row r="254" spans="1:6" x14ac:dyDescent="0.2">
      <c r="A254" s="455"/>
      <c r="B254" s="455"/>
      <c r="C254" s="455"/>
      <c r="D254" s="455"/>
      <c r="E254" s="455"/>
      <c r="F254" s="455"/>
    </row>
    <row r="255" spans="1:6" x14ac:dyDescent="0.2">
      <c r="A255" s="455"/>
      <c r="B255" s="455"/>
      <c r="C255" s="455"/>
      <c r="D255" s="455"/>
      <c r="E255" s="455"/>
      <c r="F255" s="455"/>
    </row>
    <row r="256" spans="1:6" x14ac:dyDescent="0.2">
      <c r="A256" s="455"/>
      <c r="B256" s="455"/>
      <c r="C256" s="455"/>
      <c r="D256" s="455"/>
      <c r="E256" s="455"/>
      <c r="F256" s="455"/>
    </row>
    <row r="257" spans="1:6" x14ac:dyDescent="0.2">
      <c r="A257" s="455"/>
      <c r="B257" s="455"/>
      <c r="C257" s="455"/>
      <c r="D257" s="455"/>
      <c r="E257" s="455"/>
      <c r="F257" s="455"/>
    </row>
    <row r="258" spans="1:6" x14ac:dyDescent="0.2">
      <c r="A258" s="455"/>
      <c r="B258" s="455"/>
      <c r="C258" s="455"/>
      <c r="D258" s="455"/>
      <c r="E258" s="455"/>
      <c r="F258" s="455"/>
    </row>
    <row r="259" spans="1:6" x14ac:dyDescent="0.2">
      <c r="A259" s="455"/>
      <c r="B259" s="455"/>
      <c r="C259" s="455"/>
      <c r="D259" s="455"/>
      <c r="E259" s="455"/>
      <c r="F259" s="455"/>
    </row>
    <row r="260" spans="1:6" x14ac:dyDescent="0.2">
      <c r="A260" s="455"/>
      <c r="B260" s="455"/>
      <c r="C260" s="455"/>
      <c r="D260" s="455"/>
      <c r="E260" s="455"/>
      <c r="F260" s="455"/>
    </row>
    <row r="261" spans="1:6" x14ac:dyDescent="0.2">
      <c r="A261" s="455"/>
      <c r="B261" s="455"/>
      <c r="C261" s="455"/>
      <c r="D261" s="455"/>
      <c r="E261" s="455"/>
      <c r="F261" s="455"/>
    </row>
    <row r="262" spans="1:6" x14ac:dyDescent="0.2">
      <c r="A262" s="455"/>
      <c r="B262" s="455"/>
      <c r="C262" s="455"/>
      <c r="D262" s="455"/>
      <c r="E262" s="455"/>
      <c r="F262" s="455"/>
    </row>
    <row r="263" spans="1:6" x14ac:dyDescent="0.2">
      <c r="A263" s="455"/>
      <c r="B263" s="455"/>
      <c r="C263" s="455"/>
      <c r="D263" s="455"/>
      <c r="E263" s="455"/>
      <c r="F263" s="455"/>
    </row>
    <row r="264" spans="1:6" x14ac:dyDescent="0.2">
      <c r="A264" s="455"/>
      <c r="B264" s="455"/>
      <c r="C264" s="455"/>
      <c r="D264" s="455"/>
      <c r="E264" s="455"/>
      <c r="F264" s="455"/>
    </row>
    <row r="265" spans="1:6" x14ac:dyDescent="0.2">
      <c r="A265" s="455"/>
      <c r="B265" s="455"/>
      <c r="C265" s="455"/>
      <c r="D265" s="455"/>
      <c r="E265" s="455"/>
      <c r="F265" s="455"/>
    </row>
    <row r="266" spans="1:6" x14ac:dyDescent="0.2">
      <c r="A266" s="455"/>
      <c r="B266" s="455"/>
      <c r="C266" s="455"/>
      <c r="D266" s="455"/>
      <c r="E266" s="455"/>
      <c r="F266" s="455"/>
    </row>
    <row r="267" spans="1:6" x14ac:dyDescent="0.2">
      <c r="A267" s="455"/>
      <c r="B267" s="455"/>
      <c r="C267" s="455"/>
      <c r="D267" s="455"/>
      <c r="E267" s="455"/>
      <c r="F267" s="455"/>
    </row>
    <row r="268" spans="1:6" x14ac:dyDescent="0.2">
      <c r="A268" s="455"/>
      <c r="B268" s="455"/>
      <c r="C268" s="455"/>
      <c r="D268" s="455"/>
      <c r="E268" s="455"/>
      <c r="F268" s="455"/>
    </row>
    <row r="269" spans="1:6" x14ac:dyDescent="0.2">
      <c r="A269" s="455"/>
      <c r="B269" s="455"/>
      <c r="C269" s="455"/>
      <c r="D269" s="455"/>
      <c r="E269" s="455"/>
      <c r="F269" s="455"/>
    </row>
    <row r="270" spans="1:6" x14ac:dyDescent="0.2">
      <c r="A270" s="455"/>
      <c r="B270" s="455"/>
      <c r="C270" s="455"/>
      <c r="D270" s="455"/>
      <c r="E270" s="455"/>
      <c r="F270" s="455"/>
    </row>
    <row r="271" spans="1:6" x14ac:dyDescent="0.2">
      <c r="A271" s="455"/>
      <c r="B271" s="455"/>
      <c r="C271" s="455"/>
      <c r="D271" s="455"/>
      <c r="E271" s="455"/>
      <c r="F271" s="455"/>
    </row>
    <row r="272" spans="1:6" x14ac:dyDescent="0.2">
      <c r="A272" s="455"/>
      <c r="B272" s="455"/>
      <c r="C272" s="455"/>
      <c r="D272" s="455"/>
      <c r="E272" s="455"/>
      <c r="F272" s="455"/>
    </row>
    <row r="273" spans="1:6" x14ac:dyDescent="0.2">
      <c r="A273" s="455"/>
      <c r="B273" s="455"/>
      <c r="C273" s="455"/>
      <c r="D273" s="455"/>
      <c r="E273" s="455"/>
      <c r="F273" s="455"/>
    </row>
    <row r="274" spans="1:6" x14ac:dyDescent="0.2">
      <c r="A274" s="455"/>
      <c r="B274" s="455"/>
      <c r="C274" s="455"/>
      <c r="D274" s="455"/>
      <c r="E274" s="455"/>
      <c r="F274" s="455"/>
    </row>
    <row r="275" spans="1:6" x14ac:dyDescent="0.2">
      <c r="A275" s="455"/>
      <c r="B275" s="455"/>
      <c r="C275" s="455"/>
      <c r="D275" s="455"/>
      <c r="E275" s="455"/>
      <c r="F275" s="455"/>
    </row>
    <row r="276" spans="1:6" x14ac:dyDescent="0.2">
      <c r="A276" s="455"/>
      <c r="B276" s="455"/>
      <c r="C276" s="455"/>
      <c r="D276" s="455"/>
      <c r="E276" s="455"/>
      <c r="F276" s="455"/>
    </row>
    <row r="277" spans="1:6" x14ac:dyDescent="0.2">
      <c r="A277" s="455"/>
      <c r="B277" s="455"/>
      <c r="C277" s="455"/>
      <c r="D277" s="455"/>
      <c r="E277" s="455"/>
      <c r="F277" s="455"/>
    </row>
    <row r="278" spans="1:6" x14ac:dyDescent="0.2">
      <c r="A278" s="455"/>
      <c r="B278" s="455"/>
      <c r="C278" s="455"/>
      <c r="D278" s="455"/>
      <c r="E278" s="455"/>
      <c r="F278" s="455"/>
    </row>
    <row r="279" spans="1:6" x14ac:dyDescent="0.2">
      <c r="A279" s="455"/>
      <c r="B279" s="455"/>
      <c r="C279" s="455"/>
      <c r="D279" s="455"/>
      <c r="E279" s="455"/>
      <c r="F279" s="455"/>
    </row>
    <row r="280" spans="1:6" x14ac:dyDescent="0.2">
      <c r="A280" s="455"/>
      <c r="B280" s="455"/>
      <c r="C280" s="455"/>
      <c r="D280" s="455"/>
      <c r="E280" s="455"/>
      <c r="F280" s="455"/>
    </row>
    <row r="281" spans="1:6" x14ac:dyDescent="0.2">
      <c r="A281" s="455"/>
      <c r="B281" s="455"/>
      <c r="C281" s="455"/>
      <c r="D281" s="455"/>
      <c r="E281" s="455"/>
      <c r="F281" s="455"/>
    </row>
    <row r="282" spans="1:6" x14ac:dyDescent="0.2">
      <c r="A282" s="455"/>
      <c r="B282" s="455"/>
      <c r="C282" s="455"/>
      <c r="D282" s="455"/>
      <c r="E282" s="455"/>
      <c r="F282" s="455"/>
    </row>
    <row r="283" spans="1:6" x14ac:dyDescent="0.2">
      <c r="A283" s="455"/>
      <c r="B283" s="455"/>
      <c r="C283" s="455"/>
      <c r="D283" s="455"/>
      <c r="E283" s="455"/>
      <c r="F283" s="455"/>
    </row>
    <row r="284" spans="1:6" x14ac:dyDescent="0.2">
      <c r="A284" s="455"/>
      <c r="B284" s="455"/>
      <c r="C284" s="455"/>
      <c r="D284" s="455"/>
      <c r="E284" s="455"/>
      <c r="F284" s="455"/>
    </row>
    <row r="285" spans="1:6" x14ac:dyDescent="0.2">
      <c r="A285" s="455"/>
      <c r="B285" s="455"/>
      <c r="C285" s="455"/>
      <c r="D285" s="455"/>
      <c r="E285" s="455"/>
      <c r="F285" s="455"/>
    </row>
    <row r="286" spans="1:6" x14ac:dyDescent="0.2">
      <c r="A286" s="455"/>
      <c r="B286" s="455"/>
      <c r="C286" s="455"/>
      <c r="D286" s="455"/>
      <c r="E286" s="455"/>
      <c r="F286" s="455"/>
    </row>
    <row r="287" spans="1:6" x14ac:dyDescent="0.2">
      <c r="A287" s="455"/>
      <c r="B287" s="455"/>
      <c r="C287" s="455"/>
      <c r="D287" s="455"/>
      <c r="E287" s="455"/>
      <c r="F287" s="455"/>
    </row>
    <row r="288" spans="1:6" x14ac:dyDescent="0.2">
      <c r="A288" s="455"/>
      <c r="B288" s="455"/>
      <c r="C288" s="455"/>
      <c r="D288" s="455"/>
      <c r="E288" s="455"/>
      <c r="F288" s="455"/>
    </row>
    <row r="289" spans="1:6" x14ac:dyDescent="0.2">
      <c r="A289" s="455"/>
      <c r="B289" s="455"/>
      <c r="C289" s="455"/>
      <c r="D289" s="455"/>
      <c r="E289" s="455"/>
      <c r="F289" s="455"/>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4" customWidth="1"/>
    <col min="2" max="2" width="78.75" style="464" customWidth="1"/>
    <col min="3" max="5" width="10.25" style="464"/>
    <col min="6" max="6" width="4.25" style="464" customWidth="1"/>
    <col min="7" max="256" width="10.25" style="464"/>
    <col min="257" max="257" width="1.25" style="464" customWidth="1"/>
    <col min="258" max="258" width="78.75" style="464" customWidth="1"/>
    <col min="259" max="261" width="10.25" style="464"/>
    <col min="262" max="262" width="4.25" style="464" customWidth="1"/>
    <col min="263" max="512" width="10.25" style="464"/>
    <col min="513" max="513" width="1.25" style="464" customWidth="1"/>
    <col min="514" max="514" width="78.75" style="464" customWidth="1"/>
    <col min="515" max="517" width="10.25" style="464"/>
    <col min="518" max="518" width="4.25" style="464" customWidth="1"/>
    <col min="519" max="768" width="10.25" style="464"/>
    <col min="769" max="769" width="1.25" style="464" customWidth="1"/>
    <col min="770" max="770" width="78.75" style="464" customWidth="1"/>
    <col min="771" max="773" width="10.25" style="464"/>
    <col min="774" max="774" width="4.25" style="464" customWidth="1"/>
    <col min="775" max="1024" width="10.25" style="464"/>
    <col min="1025" max="1025" width="1.25" style="464" customWidth="1"/>
    <col min="1026" max="1026" width="78.75" style="464" customWidth="1"/>
    <col min="1027" max="1029" width="10.25" style="464"/>
    <col min="1030" max="1030" width="4.25" style="464" customWidth="1"/>
    <col min="1031" max="1280" width="10.25" style="464"/>
    <col min="1281" max="1281" width="1.25" style="464" customWidth="1"/>
    <col min="1282" max="1282" width="78.75" style="464" customWidth="1"/>
    <col min="1283" max="1285" width="10.25" style="464"/>
    <col min="1286" max="1286" width="4.25" style="464" customWidth="1"/>
    <col min="1287" max="1536" width="10.25" style="464"/>
    <col min="1537" max="1537" width="1.25" style="464" customWidth="1"/>
    <col min="1538" max="1538" width="78.75" style="464" customWidth="1"/>
    <col min="1539" max="1541" width="10.25" style="464"/>
    <col min="1542" max="1542" width="4.25" style="464" customWidth="1"/>
    <col min="1543" max="1792" width="10.25" style="464"/>
    <col min="1793" max="1793" width="1.25" style="464" customWidth="1"/>
    <col min="1794" max="1794" width="78.75" style="464" customWidth="1"/>
    <col min="1795" max="1797" width="10.25" style="464"/>
    <col min="1798" max="1798" width="4.25" style="464" customWidth="1"/>
    <col min="1799" max="2048" width="10.25" style="464"/>
    <col min="2049" max="2049" width="1.25" style="464" customWidth="1"/>
    <col min="2050" max="2050" width="78.75" style="464" customWidth="1"/>
    <col min="2051" max="2053" width="10.25" style="464"/>
    <col min="2054" max="2054" width="4.25" style="464" customWidth="1"/>
    <col min="2055" max="2304" width="10.25" style="464"/>
    <col min="2305" max="2305" width="1.25" style="464" customWidth="1"/>
    <col min="2306" max="2306" width="78.75" style="464" customWidth="1"/>
    <col min="2307" max="2309" width="10.25" style="464"/>
    <col min="2310" max="2310" width="4.25" style="464" customWidth="1"/>
    <col min="2311" max="2560" width="10.25" style="464"/>
    <col min="2561" max="2561" width="1.25" style="464" customWidth="1"/>
    <col min="2562" max="2562" width="78.75" style="464" customWidth="1"/>
    <col min="2563" max="2565" width="10.25" style="464"/>
    <col min="2566" max="2566" width="4.25" style="464" customWidth="1"/>
    <col min="2567" max="2816" width="10.25" style="464"/>
    <col min="2817" max="2817" width="1.25" style="464" customWidth="1"/>
    <col min="2818" max="2818" width="78.75" style="464" customWidth="1"/>
    <col min="2819" max="2821" width="10.25" style="464"/>
    <col min="2822" max="2822" width="4.25" style="464" customWidth="1"/>
    <col min="2823" max="3072" width="10.25" style="464"/>
    <col min="3073" max="3073" width="1.25" style="464" customWidth="1"/>
    <col min="3074" max="3074" width="78.75" style="464" customWidth="1"/>
    <col min="3075" max="3077" width="10.25" style="464"/>
    <col min="3078" max="3078" width="4.25" style="464" customWidth="1"/>
    <col min="3079" max="3328" width="10.25" style="464"/>
    <col min="3329" max="3329" width="1.25" style="464" customWidth="1"/>
    <col min="3330" max="3330" width="78.75" style="464" customWidth="1"/>
    <col min="3331" max="3333" width="10.25" style="464"/>
    <col min="3334" max="3334" width="4.25" style="464" customWidth="1"/>
    <col min="3335" max="3584" width="10.25" style="464"/>
    <col min="3585" max="3585" width="1.25" style="464" customWidth="1"/>
    <col min="3586" max="3586" width="78.75" style="464" customWidth="1"/>
    <col min="3587" max="3589" width="10.25" style="464"/>
    <col min="3590" max="3590" width="4.25" style="464" customWidth="1"/>
    <col min="3591" max="3840" width="10.25" style="464"/>
    <col min="3841" max="3841" width="1.25" style="464" customWidth="1"/>
    <col min="3842" max="3842" width="78.75" style="464" customWidth="1"/>
    <col min="3843" max="3845" width="10.25" style="464"/>
    <col min="3846" max="3846" width="4.25" style="464" customWidth="1"/>
    <col min="3847" max="4096" width="10.25" style="464"/>
    <col min="4097" max="4097" width="1.25" style="464" customWidth="1"/>
    <col min="4098" max="4098" width="78.75" style="464" customWidth="1"/>
    <col min="4099" max="4101" width="10.25" style="464"/>
    <col min="4102" max="4102" width="4.25" style="464" customWidth="1"/>
    <col min="4103" max="4352" width="10.25" style="464"/>
    <col min="4353" max="4353" width="1.25" style="464" customWidth="1"/>
    <col min="4354" max="4354" width="78.75" style="464" customWidth="1"/>
    <col min="4355" max="4357" width="10.25" style="464"/>
    <col min="4358" max="4358" width="4.25" style="464" customWidth="1"/>
    <col min="4359" max="4608" width="10.25" style="464"/>
    <col min="4609" max="4609" width="1.25" style="464" customWidth="1"/>
    <col min="4610" max="4610" width="78.75" style="464" customWidth="1"/>
    <col min="4611" max="4613" width="10.25" style="464"/>
    <col min="4614" max="4614" width="4.25" style="464" customWidth="1"/>
    <col min="4615" max="4864" width="10.25" style="464"/>
    <col min="4865" max="4865" width="1.25" style="464" customWidth="1"/>
    <col min="4866" max="4866" width="78.75" style="464" customWidth="1"/>
    <col min="4867" max="4869" width="10.25" style="464"/>
    <col min="4870" max="4870" width="4.25" style="464" customWidth="1"/>
    <col min="4871" max="5120" width="10.25" style="464"/>
    <col min="5121" max="5121" width="1.25" style="464" customWidth="1"/>
    <col min="5122" max="5122" width="78.75" style="464" customWidth="1"/>
    <col min="5123" max="5125" width="10.25" style="464"/>
    <col min="5126" max="5126" width="4.25" style="464" customWidth="1"/>
    <col min="5127" max="5376" width="10.25" style="464"/>
    <col min="5377" max="5377" width="1.25" style="464" customWidth="1"/>
    <col min="5378" max="5378" width="78.75" style="464" customWidth="1"/>
    <col min="5379" max="5381" width="10.25" style="464"/>
    <col min="5382" max="5382" width="4.25" style="464" customWidth="1"/>
    <col min="5383" max="5632" width="10.25" style="464"/>
    <col min="5633" max="5633" width="1.25" style="464" customWidth="1"/>
    <col min="5634" max="5634" width="78.75" style="464" customWidth="1"/>
    <col min="5635" max="5637" width="10.25" style="464"/>
    <col min="5638" max="5638" width="4.25" style="464" customWidth="1"/>
    <col min="5639" max="5888" width="10.25" style="464"/>
    <col min="5889" max="5889" width="1.25" style="464" customWidth="1"/>
    <col min="5890" max="5890" width="78.75" style="464" customWidth="1"/>
    <col min="5891" max="5893" width="10.25" style="464"/>
    <col min="5894" max="5894" width="4.25" style="464" customWidth="1"/>
    <col min="5895" max="6144" width="10.25" style="464"/>
    <col min="6145" max="6145" width="1.25" style="464" customWidth="1"/>
    <col min="6146" max="6146" width="78.75" style="464" customWidth="1"/>
    <col min="6147" max="6149" width="10.25" style="464"/>
    <col min="6150" max="6150" width="4.25" style="464" customWidth="1"/>
    <col min="6151" max="6400" width="10.25" style="464"/>
    <col min="6401" max="6401" width="1.25" style="464" customWidth="1"/>
    <col min="6402" max="6402" width="78.75" style="464" customWidth="1"/>
    <col min="6403" max="6405" width="10.25" style="464"/>
    <col min="6406" max="6406" width="4.25" style="464" customWidth="1"/>
    <col min="6407" max="6656" width="10.25" style="464"/>
    <col min="6657" max="6657" width="1.25" style="464" customWidth="1"/>
    <col min="6658" max="6658" width="78.75" style="464" customWidth="1"/>
    <col min="6659" max="6661" width="10.25" style="464"/>
    <col min="6662" max="6662" width="4.25" style="464" customWidth="1"/>
    <col min="6663" max="6912" width="10.25" style="464"/>
    <col min="6913" max="6913" width="1.25" style="464" customWidth="1"/>
    <col min="6914" max="6914" width="78.75" style="464" customWidth="1"/>
    <col min="6915" max="6917" width="10.25" style="464"/>
    <col min="6918" max="6918" width="4.25" style="464" customWidth="1"/>
    <col min="6919" max="7168" width="10.25" style="464"/>
    <col min="7169" max="7169" width="1.25" style="464" customWidth="1"/>
    <col min="7170" max="7170" width="78.75" style="464" customWidth="1"/>
    <col min="7171" max="7173" width="10.25" style="464"/>
    <col min="7174" max="7174" width="4.25" style="464" customWidth="1"/>
    <col min="7175" max="7424" width="10.25" style="464"/>
    <col min="7425" max="7425" width="1.25" style="464" customWidth="1"/>
    <col min="7426" max="7426" width="78.75" style="464" customWidth="1"/>
    <col min="7427" max="7429" width="10.25" style="464"/>
    <col min="7430" max="7430" width="4.25" style="464" customWidth="1"/>
    <col min="7431" max="7680" width="10.25" style="464"/>
    <col min="7681" max="7681" width="1.25" style="464" customWidth="1"/>
    <col min="7682" max="7682" width="78.75" style="464" customWidth="1"/>
    <col min="7683" max="7685" width="10.25" style="464"/>
    <col min="7686" max="7686" width="4.25" style="464" customWidth="1"/>
    <col min="7687" max="7936" width="10.25" style="464"/>
    <col min="7937" max="7937" width="1.25" style="464" customWidth="1"/>
    <col min="7938" max="7938" width="78.75" style="464" customWidth="1"/>
    <col min="7939" max="7941" width="10.25" style="464"/>
    <col min="7942" max="7942" width="4.25" style="464" customWidth="1"/>
    <col min="7943" max="8192" width="10.25" style="464"/>
    <col min="8193" max="8193" width="1.25" style="464" customWidth="1"/>
    <col min="8194" max="8194" width="78.75" style="464" customWidth="1"/>
    <col min="8195" max="8197" width="10.25" style="464"/>
    <col min="8198" max="8198" width="4.25" style="464" customWidth="1"/>
    <col min="8199" max="8448" width="10.25" style="464"/>
    <col min="8449" max="8449" width="1.25" style="464" customWidth="1"/>
    <col min="8450" max="8450" width="78.75" style="464" customWidth="1"/>
    <col min="8451" max="8453" width="10.25" style="464"/>
    <col min="8454" max="8454" width="4.25" style="464" customWidth="1"/>
    <col min="8455" max="8704" width="10.25" style="464"/>
    <col min="8705" max="8705" width="1.25" style="464" customWidth="1"/>
    <col min="8706" max="8706" width="78.75" style="464" customWidth="1"/>
    <col min="8707" max="8709" width="10.25" style="464"/>
    <col min="8710" max="8710" width="4.25" style="464" customWidth="1"/>
    <col min="8711" max="8960" width="10.25" style="464"/>
    <col min="8961" max="8961" width="1.25" style="464" customWidth="1"/>
    <col min="8962" max="8962" width="78.75" style="464" customWidth="1"/>
    <col min="8963" max="8965" width="10.25" style="464"/>
    <col min="8966" max="8966" width="4.25" style="464" customWidth="1"/>
    <col min="8967" max="9216" width="10.25" style="464"/>
    <col min="9217" max="9217" width="1.25" style="464" customWidth="1"/>
    <col min="9218" max="9218" width="78.75" style="464" customWidth="1"/>
    <col min="9219" max="9221" width="10.25" style="464"/>
    <col min="9222" max="9222" width="4.25" style="464" customWidth="1"/>
    <col min="9223" max="9472" width="10.25" style="464"/>
    <col min="9473" max="9473" width="1.25" style="464" customWidth="1"/>
    <col min="9474" max="9474" width="78.75" style="464" customWidth="1"/>
    <col min="9475" max="9477" width="10.25" style="464"/>
    <col min="9478" max="9478" width="4.25" style="464" customWidth="1"/>
    <col min="9479" max="9728" width="10.25" style="464"/>
    <col min="9729" max="9729" width="1.25" style="464" customWidth="1"/>
    <col min="9730" max="9730" width="78.75" style="464" customWidth="1"/>
    <col min="9731" max="9733" width="10.25" style="464"/>
    <col min="9734" max="9734" width="4.25" style="464" customWidth="1"/>
    <col min="9735" max="9984" width="10.25" style="464"/>
    <col min="9985" max="9985" width="1.25" style="464" customWidth="1"/>
    <col min="9986" max="9986" width="78.75" style="464" customWidth="1"/>
    <col min="9987" max="9989" width="10.25" style="464"/>
    <col min="9990" max="9990" width="4.25" style="464" customWidth="1"/>
    <col min="9991" max="10240" width="10.25" style="464"/>
    <col min="10241" max="10241" width="1.25" style="464" customWidth="1"/>
    <col min="10242" max="10242" width="78.75" style="464" customWidth="1"/>
    <col min="10243" max="10245" width="10.25" style="464"/>
    <col min="10246" max="10246" width="4.25" style="464" customWidth="1"/>
    <col min="10247" max="10496" width="10.25" style="464"/>
    <col min="10497" max="10497" width="1.25" style="464" customWidth="1"/>
    <col min="10498" max="10498" width="78.75" style="464" customWidth="1"/>
    <col min="10499" max="10501" width="10.25" style="464"/>
    <col min="10502" max="10502" width="4.25" style="464" customWidth="1"/>
    <col min="10503" max="10752" width="10.25" style="464"/>
    <col min="10753" max="10753" width="1.25" style="464" customWidth="1"/>
    <col min="10754" max="10754" width="78.75" style="464" customWidth="1"/>
    <col min="10755" max="10757" width="10.25" style="464"/>
    <col min="10758" max="10758" width="4.25" style="464" customWidth="1"/>
    <col min="10759" max="11008" width="10.25" style="464"/>
    <col min="11009" max="11009" width="1.25" style="464" customWidth="1"/>
    <col min="11010" max="11010" width="78.75" style="464" customWidth="1"/>
    <col min="11011" max="11013" width="10.25" style="464"/>
    <col min="11014" max="11014" width="4.25" style="464" customWidth="1"/>
    <col min="11015" max="11264" width="10.25" style="464"/>
    <col min="11265" max="11265" width="1.25" style="464" customWidth="1"/>
    <col min="11266" max="11266" width="78.75" style="464" customWidth="1"/>
    <col min="11267" max="11269" width="10.25" style="464"/>
    <col min="11270" max="11270" width="4.25" style="464" customWidth="1"/>
    <col min="11271" max="11520" width="10.25" style="464"/>
    <col min="11521" max="11521" width="1.25" style="464" customWidth="1"/>
    <col min="11522" max="11522" width="78.75" style="464" customWidth="1"/>
    <col min="11523" max="11525" width="10.25" style="464"/>
    <col min="11526" max="11526" width="4.25" style="464" customWidth="1"/>
    <col min="11527" max="11776" width="10.25" style="464"/>
    <col min="11777" max="11777" width="1.25" style="464" customWidth="1"/>
    <col min="11778" max="11778" width="78.75" style="464" customWidth="1"/>
    <col min="11779" max="11781" width="10.25" style="464"/>
    <col min="11782" max="11782" width="4.25" style="464" customWidth="1"/>
    <col min="11783" max="12032" width="10.25" style="464"/>
    <col min="12033" max="12033" width="1.25" style="464" customWidth="1"/>
    <col min="12034" max="12034" width="78.75" style="464" customWidth="1"/>
    <col min="12035" max="12037" width="10.25" style="464"/>
    <col min="12038" max="12038" width="4.25" style="464" customWidth="1"/>
    <col min="12039" max="12288" width="10.25" style="464"/>
    <col min="12289" max="12289" width="1.25" style="464" customWidth="1"/>
    <col min="12290" max="12290" width="78.75" style="464" customWidth="1"/>
    <col min="12291" max="12293" width="10.25" style="464"/>
    <col min="12294" max="12294" width="4.25" style="464" customWidth="1"/>
    <col min="12295" max="12544" width="10.25" style="464"/>
    <col min="12545" max="12545" width="1.25" style="464" customWidth="1"/>
    <col min="12546" max="12546" width="78.75" style="464" customWidth="1"/>
    <col min="12547" max="12549" width="10.25" style="464"/>
    <col min="12550" max="12550" width="4.25" style="464" customWidth="1"/>
    <col min="12551" max="12800" width="10.25" style="464"/>
    <col min="12801" max="12801" width="1.25" style="464" customWidth="1"/>
    <col min="12802" max="12802" width="78.75" style="464" customWidth="1"/>
    <col min="12803" max="12805" width="10.25" style="464"/>
    <col min="12806" max="12806" width="4.25" style="464" customWidth="1"/>
    <col min="12807" max="13056" width="10.25" style="464"/>
    <col min="13057" max="13057" width="1.25" style="464" customWidth="1"/>
    <col min="13058" max="13058" width="78.75" style="464" customWidth="1"/>
    <col min="13059" max="13061" width="10.25" style="464"/>
    <col min="13062" max="13062" width="4.25" style="464" customWidth="1"/>
    <col min="13063" max="13312" width="10.25" style="464"/>
    <col min="13313" max="13313" width="1.25" style="464" customWidth="1"/>
    <col min="13314" max="13314" width="78.75" style="464" customWidth="1"/>
    <col min="13315" max="13317" width="10.25" style="464"/>
    <col min="13318" max="13318" width="4.25" style="464" customWidth="1"/>
    <col min="13319" max="13568" width="10.25" style="464"/>
    <col min="13569" max="13569" width="1.25" style="464" customWidth="1"/>
    <col min="13570" max="13570" width="78.75" style="464" customWidth="1"/>
    <col min="13571" max="13573" width="10.25" style="464"/>
    <col min="13574" max="13574" width="4.25" style="464" customWidth="1"/>
    <col min="13575" max="13824" width="10.25" style="464"/>
    <col min="13825" max="13825" width="1.25" style="464" customWidth="1"/>
    <col min="13826" max="13826" width="78.75" style="464" customWidth="1"/>
    <col min="13827" max="13829" width="10.25" style="464"/>
    <col min="13830" max="13830" width="4.25" style="464" customWidth="1"/>
    <col min="13831" max="14080" width="10.25" style="464"/>
    <col min="14081" max="14081" width="1.25" style="464" customWidth="1"/>
    <col min="14082" max="14082" width="78.75" style="464" customWidth="1"/>
    <col min="14083" max="14085" width="10.25" style="464"/>
    <col min="14086" max="14086" width="4.25" style="464" customWidth="1"/>
    <col min="14087" max="14336" width="10.25" style="464"/>
    <col min="14337" max="14337" width="1.25" style="464" customWidth="1"/>
    <col min="14338" max="14338" width="78.75" style="464" customWidth="1"/>
    <col min="14339" max="14341" width="10.25" style="464"/>
    <col min="14342" max="14342" width="4.25" style="464" customWidth="1"/>
    <col min="14343" max="14592" width="10.25" style="464"/>
    <col min="14593" max="14593" width="1.25" style="464" customWidth="1"/>
    <col min="14594" max="14594" width="78.75" style="464" customWidth="1"/>
    <col min="14595" max="14597" width="10.25" style="464"/>
    <col min="14598" max="14598" width="4.25" style="464" customWidth="1"/>
    <col min="14599" max="14848" width="10.25" style="464"/>
    <col min="14849" max="14849" width="1.25" style="464" customWidth="1"/>
    <col min="14850" max="14850" width="78.75" style="464" customWidth="1"/>
    <col min="14851" max="14853" width="10.25" style="464"/>
    <col min="14854" max="14854" width="4.25" style="464" customWidth="1"/>
    <col min="14855" max="15104" width="10.25" style="464"/>
    <col min="15105" max="15105" width="1.25" style="464" customWidth="1"/>
    <col min="15106" max="15106" width="78.75" style="464" customWidth="1"/>
    <col min="15107" max="15109" width="10.25" style="464"/>
    <col min="15110" max="15110" width="4.25" style="464" customWidth="1"/>
    <col min="15111" max="15360" width="10.25" style="464"/>
    <col min="15361" max="15361" width="1.25" style="464" customWidth="1"/>
    <col min="15362" max="15362" width="78.75" style="464" customWidth="1"/>
    <col min="15363" max="15365" width="10.25" style="464"/>
    <col min="15366" max="15366" width="4.25" style="464" customWidth="1"/>
    <col min="15367" max="15616" width="10.25" style="464"/>
    <col min="15617" max="15617" width="1.25" style="464" customWidth="1"/>
    <col min="15618" max="15618" width="78.75" style="464" customWidth="1"/>
    <col min="15619" max="15621" width="10.25" style="464"/>
    <col min="15622" max="15622" width="4.25" style="464" customWidth="1"/>
    <col min="15623" max="15872" width="10.25" style="464"/>
    <col min="15873" max="15873" width="1.25" style="464" customWidth="1"/>
    <col min="15874" max="15874" width="78.75" style="464" customWidth="1"/>
    <col min="15875" max="15877" width="10.25" style="464"/>
    <col min="15878" max="15878" width="4.25" style="464" customWidth="1"/>
    <col min="15879" max="16128" width="10.25" style="464"/>
    <col min="16129" max="16129" width="1.25" style="464" customWidth="1"/>
    <col min="16130" max="16130" width="78.75" style="464" customWidth="1"/>
    <col min="16131" max="16133" width="10.25" style="464"/>
    <col min="16134" max="16134" width="4.25" style="464" customWidth="1"/>
    <col min="16135" max="16384" width="10.25" style="464"/>
  </cols>
  <sheetData>
    <row r="1" spans="1:5" ht="39.75" customHeight="1" x14ac:dyDescent="0.2">
      <c r="A1" s="462"/>
      <c r="B1" s="463" t="s">
        <v>6</v>
      </c>
    </row>
    <row r="2" spans="1:5" ht="25.5" customHeight="1" x14ac:dyDescent="0.2">
      <c r="B2" s="465" t="s">
        <v>422</v>
      </c>
    </row>
    <row r="3" spans="1:5" ht="24.95" customHeight="1" x14ac:dyDescent="0.2">
      <c r="A3" s="466"/>
      <c r="B3" s="467" t="s">
        <v>423</v>
      </c>
    </row>
    <row r="4" spans="1:5" ht="24.75" customHeight="1" x14ac:dyDescent="0.2">
      <c r="A4" s="466"/>
      <c r="B4" s="468"/>
    </row>
    <row r="5" spans="1:5" s="471" customFormat="1" ht="60" x14ac:dyDescent="0.2">
      <c r="A5" s="469"/>
      <c r="B5" s="470" t="s">
        <v>424</v>
      </c>
      <c r="C5" s="469"/>
      <c r="D5" s="469"/>
      <c r="E5" s="469"/>
    </row>
    <row r="6" spans="1:5" s="471" customFormat="1" ht="10.15" customHeight="1" x14ac:dyDescent="0.2">
      <c r="A6" s="469"/>
      <c r="B6" s="470"/>
      <c r="C6" s="469"/>
      <c r="D6" s="469"/>
      <c r="E6" s="469"/>
    </row>
    <row r="7" spans="1:5" ht="96" x14ac:dyDescent="0.2">
      <c r="A7" s="466"/>
      <c r="B7" s="470" t="s">
        <v>425</v>
      </c>
      <c r="C7" s="466"/>
      <c r="D7" s="466"/>
      <c r="E7" s="466"/>
    </row>
    <row r="8" spans="1:5" ht="10.15" customHeight="1" x14ac:dyDescent="0.2">
      <c r="A8" s="466"/>
      <c r="B8" s="466"/>
      <c r="C8" s="466"/>
      <c r="D8" s="466"/>
      <c r="E8" s="466"/>
    </row>
    <row r="9" spans="1:5" ht="204" x14ac:dyDescent="0.2">
      <c r="A9" s="466"/>
      <c r="B9" s="470" t="s">
        <v>426</v>
      </c>
      <c r="C9" s="466"/>
      <c r="D9" s="466"/>
      <c r="E9" s="466"/>
    </row>
    <row r="10" spans="1:5" ht="10.15" customHeight="1" x14ac:dyDescent="0.2">
      <c r="A10" s="466"/>
      <c r="B10" s="472"/>
      <c r="C10" s="466"/>
      <c r="D10" s="466"/>
      <c r="E10" s="466"/>
    </row>
    <row r="11" spans="1:5" ht="36" x14ac:dyDescent="0.2">
      <c r="A11" s="466"/>
      <c r="B11" s="470" t="s">
        <v>427</v>
      </c>
      <c r="C11" s="466"/>
      <c r="D11" s="466"/>
      <c r="E11" s="466"/>
    </row>
    <row r="12" spans="1:5" ht="9" customHeight="1" x14ac:dyDescent="0.2">
      <c r="A12" s="466"/>
      <c r="B12" s="472"/>
      <c r="C12" s="466"/>
      <c r="D12" s="466"/>
      <c r="E12" s="466"/>
    </row>
    <row r="13" spans="1:5" ht="96" x14ac:dyDescent="0.2">
      <c r="A13" s="466"/>
      <c r="B13" s="470" t="s">
        <v>428</v>
      </c>
      <c r="C13" s="466"/>
      <c r="D13" s="466"/>
      <c r="E13" s="466"/>
    </row>
    <row r="14" spans="1:5" ht="9" customHeight="1" x14ac:dyDescent="0.2">
      <c r="A14" s="466"/>
      <c r="B14" s="472"/>
      <c r="C14" s="466"/>
      <c r="D14" s="466"/>
      <c r="E14" s="466"/>
    </row>
    <row r="15" spans="1:5" ht="96" x14ac:dyDescent="0.2">
      <c r="A15" s="466"/>
      <c r="B15" s="470" t="s">
        <v>429</v>
      </c>
      <c r="C15" s="466"/>
      <c r="D15" s="466"/>
      <c r="E15" s="466"/>
    </row>
    <row r="16" spans="1:5" ht="9" customHeight="1" x14ac:dyDescent="0.2">
      <c r="A16" s="466"/>
      <c r="B16" s="472"/>
      <c r="C16" s="466"/>
      <c r="D16" s="466"/>
      <c r="E16" s="466"/>
    </row>
    <row r="17" spans="1:8" ht="120" x14ac:dyDescent="0.2">
      <c r="A17" s="466"/>
      <c r="B17" s="470" t="s">
        <v>430</v>
      </c>
      <c r="C17" s="466"/>
      <c r="D17" s="466"/>
      <c r="E17" s="466"/>
    </row>
    <row r="18" spans="1:8" ht="9" customHeight="1" x14ac:dyDescent="0.2">
      <c r="A18" s="466"/>
      <c r="B18" s="472"/>
      <c r="C18" s="466"/>
      <c r="D18" s="466"/>
      <c r="E18" s="466"/>
    </row>
    <row r="19" spans="1:8" ht="168" x14ac:dyDescent="0.2">
      <c r="A19" s="466"/>
      <c r="B19" s="470" t="s">
        <v>431</v>
      </c>
      <c r="C19" s="466"/>
      <c r="D19" s="466"/>
      <c r="E19" s="466"/>
    </row>
    <row r="20" spans="1:8" ht="9" customHeight="1" x14ac:dyDescent="0.2">
      <c r="A20" s="466"/>
      <c r="B20" s="472"/>
      <c r="C20" s="466"/>
      <c r="D20" s="466"/>
      <c r="E20" s="466"/>
    </row>
    <row r="21" spans="1:8" ht="24" x14ac:dyDescent="0.2">
      <c r="A21" s="466"/>
      <c r="B21" s="470" t="s">
        <v>432</v>
      </c>
      <c r="C21" s="466"/>
      <c r="D21" s="466"/>
      <c r="E21" s="466"/>
    </row>
    <row r="22" spans="1:8" ht="9" customHeight="1" x14ac:dyDescent="0.2">
      <c r="A22" s="466"/>
      <c r="B22" s="472"/>
      <c r="C22" s="466"/>
      <c r="D22" s="466"/>
      <c r="E22" s="466"/>
    </row>
    <row r="23" spans="1:8" ht="96" x14ac:dyDescent="0.2">
      <c r="A23" s="466"/>
      <c r="B23" s="470" t="s">
        <v>433</v>
      </c>
      <c r="C23" s="466"/>
      <c r="D23" s="466"/>
      <c r="E23" s="466"/>
    </row>
    <row r="24" spans="1:8" ht="9" customHeight="1" x14ac:dyDescent="0.2">
      <c r="A24" s="466"/>
      <c r="B24" s="472"/>
      <c r="C24" s="466"/>
      <c r="D24" s="466"/>
      <c r="E24" s="466"/>
    </row>
    <row r="25" spans="1:8" ht="24" x14ac:dyDescent="0.2">
      <c r="A25" s="466"/>
      <c r="B25" s="470" t="s">
        <v>434</v>
      </c>
      <c r="C25" s="466"/>
      <c r="D25" s="466"/>
      <c r="E25" s="466"/>
    </row>
    <row r="26" spans="1:8" ht="24" x14ac:dyDescent="0.2">
      <c r="A26" s="466"/>
      <c r="B26" s="473" t="s">
        <v>435</v>
      </c>
      <c r="C26" s="473"/>
      <c r="D26" s="473"/>
      <c r="E26" s="473"/>
      <c r="F26" s="473"/>
      <c r="G26" s="473"/>
      <c r="H26" s="473"/>
    </row>
    <row r="27" spans="1:8" x14ac:dyDescent="0.2">
      <c r="A27" s="466"/>
      <c r="B27" s="473"/>
      <c r="C27" s="473"/>
      <c r="D27" s="473"/>
      <c r="E27" s="473"/>
      <c r="F27" s="473"/>
      <c r="G27" s="473"/>
      <c r="H27" s="473"/>
    </row>
    <row r="28" spans="1:8" x14ac:dyDescent="0.2">
      <c r="A28" s="466"/>
      <c r="B28" s="466"/>
      <c r="C28" s="466"/>
      <c r="D28" s="466"/>
      <c r="E28" s="466"/>
    </row>
    <row r="29" spans="1:8" x14ac:dyDescent="0.2">
      <c r="A29" s="466"/>
      <c r="B29" s="466"/>
      <c r="C29" s="466"/>
      <c r="D29" s="466"/>
      <c r="E29" s="466"/>
    </row>
    <row r="30" spans="1:8" x14ac:dyDescent="0.2">
      <c r="A30" s="460"/>
      <c r="B30" s="460"/>
      <c r="C30" s="460"/>
      <c r="D30" s="460"/>
      <c r="E30" s="460"/>
    </row>
    <row r="31" spans="1:8" x14ac:dyDescent="0.2">
      <c r="A31" s="466"/>
      <c r="B31" s="466"/>
      <c r="C31" s="466"/>
      <c r="D31" s="466"/>
      <c r="E31" s="466"/>
    </row>
    <row r="32" spans="1:8" x14ac:dyDescent="0.2">
      <c r="A32" s="466"/>
      <c r="B32" s="466"/>
      <c r="C32" s="466"/>
      <c r="D32" s="466"/>
      <c r="E32" s="466"/>
    </row>
    <row r="33" spans="1:9" ht="8.1" customHeight="1" x14ac:dyDescent="0.2">
      <c r="A33" s="466"/>
      <c r="B33" s="466"/>
      <c r="C33" s="466"/>
      <c r="D33" s="466"/>
      <c r="E33" s="466"/>
    </row>
    <row r="34" spans="1:9" ht="13.5" customHeight="1" x14ac:dyDescent="0.2">
      <c r="A34" s="466"/>
      <c r="B34" s="466"/>
      <c r="C34" s="466"/>
      <c r="D34" s="466"/>
      <c r="E34" s="466"/>
    </row>
    <row r="35" spans="1:9" x14ac:dyDescent="0.2">
      <c r="A35" s="466"/>
      <c r="B35" s="466"/>
      <c r="C35" s="466"/>
      <c r="D35" s="466"/>
      <c r="E35" s="466"/>
    </row>
    <row r="36" spans="1:9" x14ac:dyDescent="0.2">
      <c r="A36" s="466"/>
      <c r="B36" s="466"/>
      <c r="C36" s="466"/>
      <c r="D36" s="466"/>
      <c r="E36" s="466"/>
      <c r="I36" s="474"/>
    </row>
    <row r="37" spans="1:9" x14ac:dyDescent="0.2">
      <c r="A37" s="466"/>
      <c r="B37" s="466"/>
      <c r="C37" s="466"/>
      <c r="D37" s="466"/>
      <c r="E37" s="466"/>
    </row>
    <row r="38" spans="1:9" x14ac:dyDescent="0.2">
      <c r="A38" s="466"/>
      <c r="B38" s="466"/>
      <c r="C38" s="466"/>
      <c r="D38" s="466"/>
      <c r="E38" s="466"/>
    </row>
    <row r="39" spans="1:9" x14ac:dyDescent="0.2">
      <c r="A39" s="466"/>
      <c r="B39" s="466"/>
      <c r="C39" s="466"/>
      <c r="D39" s="466"/>
      <c r="E39" s="466"/>
    </row>
    <row r="40" spans="1:9" ht="33" customHeight="1" x14ac:dyDescent="0.2">
      <c r="A40" s="466"/>
      <c r="B40" s="466"/>
      <c r="C40" s="466"/>
      <c r="D40" s="466"/>
      <c r="E40" s="466"/>
    </row>
    <row r="41" spans="1:9" ht="16.5" customHeight="1" x14ac:dyDescent="0.2">
      <c r="A41" s="466"/>
      <c r="B41" s="466"/>
      <c r="C41" s="466"/>
      <c r="D41" s="466"/>
      <c r="E41" s="466"/>
    </row>
    <row r="42" spans="1:9" x14ac:dyDescent="0.2">
      <c r="A42" s="466"/>
      <c r="B42" s="466"/>
      <c r="C42" s="466"/>
      <c r="D42" s="466"/>
      <c r="E42" s="466"/>
    </row>
    <row r="43" spans="1:9" x14ac:dyDescent="0.2">
      <c r="A43" s="466"/>
      <c r="B43" s="466"/>
      <c r="C43" s="466"/>
      <c r="D43" s="466"/>
      <c r="E43" s="466"/>
    </row>
    <row r="44" spans="1:9" x14ac:dyDescent="0.2">
      <c r="A44" s="466"/>
      <c r="B44" s="466"/>
      <c r="C44" s="466"/>
      <c r="D44" s="466"/>
      <c r="E44" s="466"/>
    </row>
    <row r="45" spans="1:9" x14ac:dyDescent="0.2">
      <c r="A45" s="466"/>
      <c r="B45" s="466"/>
      <c r="C45" s="466"/>
      <c r="D45" s="466"/>
      <c r="E45" s="466"/>
    </row>
    <row r="46" spans="1:9" x14ac:dyDescent="0.2">
      <c r="A46" s="466"/>
      <c r="B46" s="466"/>
      <c r="C46" s="466"/>
      <c r="D46" s="466"/>
      <c r="E46" s="466"/>
    </row>
    <row r="47" spans="1:9" x14ac:dyDescent="0.2">
      <c r="A47" s="466"/>
      <c r="B47" s="466"/>
      <c r="C47" s="466"/>
      <c r="D47" s="466"/>
      <c r="E47" s="466"/>
    </row>
    <row r="48" spans="1:9" x14ac:dyDescent="0.2">
      <c r="A48" s="466"/>
      <c r="B48" s="466"/>
      <c r="C48" s="466"/>
      <c r="D48" s="466"/>
      <c r="E48" s="466"/>
    </row>
    <row r="49" spans="1:5" x14ac:dyDescent="0.2">
      <c r="A49" s="466"/>
      <c r="B49" s="466"/>
      <c r="C49" s="466"/>
      <c r="D49" s="466"/>
      <c r="E49" s="466"/>
    </row>
    <row r="50" spans="1:5" x14ac:dyDescent="0.2">
      <c r="A50" s="466"/>
      <c r="B50" s="466"/>
      <c r="C50" s="466"/>
      <c r="D50" s="466"/>
      <c r="E50" s="466"/>
    </row>
    <row r="51" spans="1:5"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row r="59" spans="1:5" x14ac:dyDescent="0.2">
      <c r="A59" s="466"/>
      <c r="B59" s="466"/>
      <c r="C59" s="466"/>
      <c r="D59" s="466"/>
      <c r="E59" s="466"/>
    </row>
    <row r="60" spans="1:5" x14ac:dyDescent="0.2">
      <c r="A60" s="466"/>
      <c r="B60" s="466"/>
      <c r="C60" s="466"/>
      <c r="D60" s="466"/>
      <c r="E60" s="466"/>
    </row>
    <row r="61" spans="1:5" x14ac:dyDescent="0.2">
      <c r="A61" s="466"/>
      <c r="B61" s="466"/>
      <c r="C61" s="466"/>
      <c r="D61" s="466"/>
      <c r="E61" s="466"/>
    </row>
    <row r="62" spans="1:5" x14ac:dyDescent="0.2">
      <c r="A62" s="466"/>
      <c r="B62" s="466"/>
      <c r="C62" s="466"/>
      <c r="D62" s="466"/>
      <c r="E62" s="466"/>
    </row>
    <row r="63" spans="1:5" x14ac:dyDescent="0.2">
      <c r="A63" s="466"/>
      <c r="B63" s="466"/>
      <c r="C63" s="466"/>
      <c r="D63" s="466"/>
      <c r="E63" s="466"/>
    </row>
    <row r="64" spans="1:5" x14ac:dyDescent="0.2">
      <c r="A64" s="466"/>
      <c r="B64" s="466"/>
      <c r="C64" s="466"/>
      <c r="D64" s="466"/>
      <c r="E64" s="466"/>
    </row>
    <row r="65" spans="1:5" x14ac:dyDescent="0.2">
      <c r="A65" s="466"/>
      <c r="B65" s="466"/>
      <c r="C65" s="466"/>
      <c r="D65" s="466"/>
      <c r="E65" s="466"/>
    </row>
    <row r="66" spans="1:5" x14ac:dyDescent="0.2">
      <c r="A66" s="466"/>
      <c r="B66" s="466"/>
      <c r="C66" s="466"/>
      <c r="D66" s="466"/>
      <c r="E66" s="466"/>
    </row>
    <row r="67" spans="1:5" x14ac:dyDescent="0.2">
      <c r="A67" s="466"/>
      <c r="B67" s="466"/>
      <c r="C67" s="466"/>
      <c r="D67" s="466"/>
      <c r="E67" s="466"/>
    </row>
    <row r="68" spans="1:5" x14ac:dyDescent="0.2">
      <c r="A68" s="466"/>
      <c r="B68" s="466"/>
      <c r="C68" s="466"/>
      <c r="D68" s="466"/>
      <c r="E68" s="466"/>
    </row>
    <row r="69" spans="1:5" x14ac:dyDescent="0.2">
      <c r="A69" s="466"/>
      <c r="B69" s="466"/>
      <c r="C69" s="466"/>
      <c r="D69" s="466"/>
      <c r="E69" s="466"/>
    </row>
    <row r="70" spans="1:5" x14ac:dyDescent="0.2">
      <c r="A70" s="466"/>
      <c r="B70" s="466"/>
      <c r="C70" s="466"/>
      <c r="D70" s="466"/>
      <c r="E70" s="466"/>
    </row>
    <row r="71" spans="1:5" x14ac:dyDescent="0.2">
      <c r="A71" s="466"/>
      <c r="B71" s="466"/>
      <c r="C71" s="466"/>
      <c r="D71" s="466"/>
      <c r="E71" s="466"/>
    </row>
    <row r="72" spans="1:5" x14ac:dyDescent="0.2">
      <c r="A72" s="466"/>
      <c r="B72" s="466"/>
      <c r="C72" s="466"/>
      <c r="D72" s="466"/>
      <c r="E72" s="466"/>
    </row>
    <row r="73" spans="1:5" x14ac:dyDescent="0.2">
      <c r="A73" s="466"/>
      <c r="B73" s="466"/>
      <c r="C73" s="466"/>
      <c r="D73" s="466"/>
      <c r="E73" s="466"/>
    </row>
    <row r="74" spans="1:5" x14ac:dyDescent="0.2">
      <c r="A74" s="466"/>
      <c r="B74" s="466"/>
      <c r="C74" s="466"/>
      <c r="D74" s="466"/>
      <c r="E74" s="466"/>
    </row>
    <row r="75" spans="1:5" x14ac:dyDescent="0.2">
      <c r="A75" s="466"/>
      <c r="B75" s="466"/>
      <c r="C75" s="466"/>
      <c r="D75" s="466"/>
      <c r="E75" s="466"/>
    </row>
    <row r="76" spans="1:5" x14ac:dyDescent="0.2">
      <c r="A76" s="466"/>
      <c r="B76" s="466"/>
      <c r="C76" s="466"/>
      <c r="D76" s="466"/>
      <c r="E76" s="466"/>
    </row>
    <row r="77" spans="1:5" x14ac:dyDescent="0.2">
      <c r="A77" s="466"/>
      <c r="B77" s="466"/>
      <c r="C77" s="466"/>
      <c r="D77" s="466"/>
      <c r="E77" s="466"/>
    </row>
    <row r="78" spans="1:5" x14ac:dyDescent="0.2">
      <c r="A78" s="466"/>
      <c r="B78" s="466"/>
      <c r="C78" s="466"/>
      <c r="D78" s="466"/>
      <c r="E78" s="466"/>
    </row>
    <row r="79" spans="1:5" x14ac:dyDescent="0.2">
      <c r="A79" s="466"/>
      <c r="B79" s="466"/>
      <c r="C79" s="466"/>
      <c r="D79" s="466"/>
      <c r="E79" s="466"/>
    </row>
    <row r="80" spans="1:5" x14ac:dyDescent="0.2">
      <c r="A80" s="466"/>
      <c r="B80" s="466"/>
      <c r="C80" s="466"/>
      <c r="D80" s="466"/>
      <c r="E80" s="466"/>
    </row>
    <row r="81" spans="1:5" x14ac:dyDescent="0.2">
      <c r="A81" s="466"/>
      <c r="B81" s="466"/>
      <c r="C81" s="466"/>
      <c r="D81" s="466"/>
      <c r="E81" s="466"/>
    </row>
    <row r="82" spans="1:5" x14ac:dyDescent="0.2">
      <c r="A82" s="466"/>
      <c r="B82" s="466"/>
      <c r="C82" s="466"/>
      <c r="D82" s="466"/>
      <c r="E82" s="466"/>
    </row>
    <row r="83" spans="1:5" x14ac:dyDescent="0.2">
      <c r="A83" s="466"/>
      <c r="B83" s="466"/>
      <c r="C83" s="466"/>
      <c r="D83" s="466"/>
      <c r="E83" s="466"/>
    </row>
    <row r="84" spans="1:5" x14ac:dyDescent="0.2">
      <c r="A84" s="466"/>
      <c r="B84" s="466"/>
      <c r="C84" s="466"/>
      <c r="D84" s="466"/>
      <c r="E84" s="466"/>
    </row>
    <row r="85" spans="1:5" x14ac:dyDescent="0.2">
      <c r="A85" s="466"/>
      <c r="B85" s="466"/>
      <c r="C85" s="466"/>
      <c r="D85" s="466"/>
      <c r="E85" s="466"/>
    </row>
    <row r="86" spans="1:5" x14ac:dyDescent="0.2">
      <c r="A86" s="466"/>
      <c r="B86" s="466"/>
      <c r="C86" s="466"/>
      <c r="D86" s="466"/>
      <c r="E86" s="466"/>
    </row>
    <row r="87" spans="1:5" x14ac:dyDescent="0.2">
      <c r="A87" s="466"/>
      <c r="B87" s="466"/>
      <c r="C87" s="466"/>
      <c r="D87" s="466"/>
      <c r="E87" s="466"/>
    </row>
    <row r="88" spans="1:5" x14ac:dyDescent="0.2">
      <c r="A88" s="466"/>
      <c r="B88" s="466"/>
      <c r="C88" s="466"/>
      <c r="D88" s="466"/>
      <c r="E88" s="466"/>
    </row>
    <row r="89" spans="1:5" x14ac:dyDescent="0.2">
      <c r="A89" s="466"/>
      <c r="B89" s="466"/>
      <c r="C89" s="466"/>
      <c r="D89" s="466"/>
      <c r="E89" s="466"/>
    </row>
    <row r="90" spans="1:5" x14ac:dyDescent="0.2">
      <c r="A90" s="466"/>
      <c r="B90" s="466"/>
      <c r="C90" s="466"/>
      <c r="D90" s="466"/>
      <c r="E90" s="466"/>
    </row>
    <row r="91" spans="1:5" x14ac:dyDescent="0.2">
      <c r="A91" s="466"/>
      <c r="B91" s="466"/>
      <c r="C91" s="466"/>
      <c r="D91" s="466"/>
      <c r="E91" s="466"/>
    </row>
    <row r="92" spans="1:5" x14ac:dyDescent="0.2">
      <c r="A92" s="466"/>
      <c r="B92" s="466"/>
      <c r="C92" s="466"/>
      <c r="D92" s="466"/>
      <c r="E92" s="466"/>
    </row>
    <row r="93" spans="1:5" x14ac:dyDescent="0.2">
      <c r="A93" s="466"/>
      <c r="B93" s="466"/>
      <c r="C93" s="466"/>
      <c r="D93" s="466"/>
      <c r="E93" s="466"/>
    </row>
    <row r="94" spans="1:5" x14ac:dyDescent="0.2">
      <c r="A94" s="466"/>
      <c r="B94" s="466"/>
      <c r="C94" s="466"/>
      <c r="D94" s="466"/>
      <c r="E94" s="466"/>
    </row>
    <row r="95" spans="1:5" x14ac:dyDescent="0.2">
      <c r="A95" s="466"/>
      <c r="B95" s="466"/>
      <c r="C95" s="466"/>
      <c r="D95" s="466"/>
      <c r="E95" s="466"/>
    </row>
    <row r="96" spans="1:5" x14ac:dyDescent="0.2">
      <c r="A96" s="466"/>
      <c r="B96" s="466"/>
      <c r="C96" s="466"/>
      <c r="D96" s="466"/>
      <c r="E96" s="466"/>
    </row>
    <row r="97" spans="1:5" x14ac:dyDescent="0.2">
      <c r="A97" s="466"/>
      <c r="B97" s="466"/>
      <c r="C97" s="466"/>
      <c r="D97" s="466"/>
      <c r="E97" s="466"/>
    </row>
    <row r="98" spans="1:5" x14ac:dyDescent="0.2">
      <c r="A98" s="466"/>
      <c r="B98" s="466"/>
      <c r="C98" s="466"/>
      <c r="D98" s="466"/>
      <c r="E98" s="466"/>
    </row>
    <row r="99" spans="1:5" x14ac:dyDescent="0.2">
      <c r="A99" s="466"/>
      <c r="B99" s="466"/>
      <c r="C99" s="466"/>
      <c r="D99" s="466"/>
      <c r="E99" s="466"/>
    </row>
    <row r="100" spans="1:5" x14ac:dyDescent="0.2">
      <c r="A100" s="466"/>
      <c r="B100" s="466"/>
      <c r="C100" s="466"/>
      <c r="D100" s="466"/>
      <c r="E100" s="466"/>
    </row>
    <row r="101" spans="1:5" x14ac:dyDescent="0.2">
      <c r="A101" s="466"/>
      <c r="B101" s="466"/>
      <c r="C101" s="466"/>
      <c r="D101" s="466"/>
      <c r="E101" s="466"/>
    </row>
    <row r="102" spans="1:5" x14ac:dyDescent="0.2">
      <c r="A102" s="466"/>
      <c r="B102" s="466"/>
      <c r="C102" s="466"/>
      <c r="D102" s="466"/>
      <c r="E102" s="466"/>
    </row>
    <row r="103" spans="1:5" x14ac:dyDescent="0.2">
      <c r="A103" s="466"/>
      <c r="B103" s="466"/>
      <c r="C103" s="466"/>
      <c r="D103" s="466"/>
      <c r="E103" s="466"/>
    </row>
    <row r="104" spans="1:5" x14ac:dyDescent="0.2">
      <c r="A104" s="466"/>
      <c r="B104" s="466"/>
      <c r="C104" s="466"/>
      <c r="D104" s="466"/>
      <c r="E104" s="466"/>
    </row>
    <row r="105" spans="1:5" x14ac:dyDescent="0.2">
      <c r="A105" s="466"/>
      <c r="B105" s="466"/>
      <c r="C105" s="466"/>
      <c r="D105" s="466"/>
      <c r="E105" s="466"/>
    </row>
    <row r="106" spans="1:5" x14ac:dyDescent="0.2">
      <c r="A106" s="466"/>
      <c r="B106" s="466"/>
      <c r="C106" s="466"/>
      <c r="D106" s="466"/>
      <c r="E106" s="466"/>
    </row>
    <row r="107" spans="1:5" x14ac:dyDescent="0.2">
      <c r="A107" s="466"/>
      <c r="B107" s="466"/>
      <c r="C107" s="466"/>
      <c r="D107" s="466"/>
      <c r="E107" s="466"/>
    </row>
    <row r="108" spans="1:5" x14ac:dyDescent="0.2">
      <c r="A108" s="466"/>
      <c r="B108" s="466"/>
      <c r="C108" s="466"/>
      <c r="D108" s="466"/>
      <c r="E108" s="466"/>
    </row>
    <row r="109" spans="1:5" x14ac:dyDescent="0.2">
      <c r="A109" s="466"/>
      <c r="B109" s="466"/>
      <c r="C109" s="466"/>
      <c r="D109" s="466"/>
      <c r="E109" s="466"/>
    </row>
    <row r="110" spans="1:5" x14ac:dyDescent="0.2">
      <c r="A110" s="466"/>
      <c r="B110" s="466"/>
      <c r="C110" s="466"/>
      <c r="D110" s="466"/>
      <c r="E110" s="466"/>
    </row>
    <row r="111" spans="1:5" x14ac:dyDescent="0.2">
      <c r="A111" s="466"/>
      <c r="B111" s="466"/>
      <c r="C111" s="466"/>
      <c r="D111" s="466"/>
      <c r="E111" s="466"/>
    </row>
    <row r="112" spans="1:5" x14ac:dyDescent="0.2">
      <c r="A112" s="466"/>
      <c r="B112" s="466"/>
      <c r="C112" s="466"/>
      <c r="D112" s="466"/>
      <c r="E112" s="466"/>
    </row>
    <row r="113" spans="1:5" x14ac:dyDescent="0.2">
      <c r="A113" s="466"/>
      <c r="B113" s="466"/>
      <c r="C113" s="466"/>
      <c r="D113" s="466"/>
      <c r="E113" s="466"/>
    </row>
    <row r="114" spans="1:5" x14ac:dyDescent="0.2">
      <c r="A114" s="466"/>
      <c r="B114" s="466"/>
      <c r="C114" s="466"/>
      <c r="D114" s="466"/>
      <c r="E114" s="466"/>
    </row>
    <row r="115" spans="1:5" x14ac:dyDescent="0.2">
      <c r="A115" s="466"/>
      <c r="B115" s="466"/>
      <c r="C115" s="466"/>
      <c r="D115" s="466"/>
      <c r="E115" s="466"/>
    </row>
    <row r="116" spans="1:5" x14ac:dyDescent="0.2">
      <c r="A116" s="466"/>
      <c r="B116" s="466"/>
      <c r="C116" s="466"/>
      <c r="D116" s="466"/>
      <c r="E116" s="466"/>
    </row>
    <row r="117" spans="1:5" x14ac:dyDescent="0.2">
      <c r="A117" s="466"/>
      <c r="B117" s="466"/>
      <c r="C117" s="466"/>
      <c r="D117" s="466"/>
      <c r="E117" s="466"/>
    </row>
    <row r="118" spans="1:5" x14ac:dyDescent="0.2">
      <c r="A118" s="466"/>
      <c r="B118" s="466"/>
      <c r="C118" s="466"/>
      <c r="D118" s="466"/>
      <c r="E118" s="466"/>
    </row>
    <row r="119" spans="1:5" x14ac:dyDescent="0.2">
      <c r="A119" s="466"/>
      <c r="B119" s="466"/>
      <c r="C119" s="466"/>
      <c r="D119" s="466"/>
      <c r="E119" s="466"/>
    </row>
    <row r="120" spans="1:5" x14ac:dyDescent="0.2">
      <c r="A120" s="466"/>
      <c r="B120" s="466"/>
      <c r="C120" s="466"/>
      <c r="D120" s="466"/>
      <c r="E120" s="466"/>
    </row>
    <row r="121" spans="1:5" x14ac:dyDescent="0.2">
      <c r="A121" s="466"/>
      <c r="B121" s="466"/>
      <c r="C121" s="466"/>
      <c r="D121" s="466"/>
      <c r="E121" s="466"/>
    </row>
    <row r="122" spans="1:5" x14ac:dyDescent="0.2">
      <c r="A122" s="466"/>
      <c r="B122" s="466"/>
      <c r="C122" s="466"/>
      <c r="D122" s="466"/>
      <c r="E122" s="466"/>
    </row>
    <row r="123" spans="1:5" x14ac:dyDescent="0.2">
      <c r="A123" s="466"/>
      <c r="B123" s="466"/>
      <c r="C123" s="466"/>
      <c r="D123" s="466"/>
      <c r="E123" s="466"/>
    </row>
    <row r="124" spans="1:5" x14ac:dyDescent="0.2">
      <c r="A124" s="466"/>
      <c r="B124" s="466"/>
      <c r="C124" s="466"/>
      <c r="D124" s="466"/>
      <c r="E124" s="466"/>
    </row>
    <row r="125" spans="1:5" x14ac:dyDescent="0.2">
      <c r="A125" s="466"/>
      <c r="B125" s="466"/>
      <c r="C125" s="466"/>
      <c r="D125" s="466"/>
      <c r="E125" s="466"/>
    </row>
    <row r="126" spans="1:5" x14ac:dyDescent="0.2">
      <c r="A126" s="466"/>
      <c r="B126" s="466"/>
      <c r="C126" s="466"/>
      <c r="D126" s="466"/>
      <c r="E126" s="466"/>
    </row>
    <row r="127" spans="1:5" x14ac:dyDescent="0.2">
      <c r="A127" s="466"/>
      <c r="B127" s="466"/>
      <c r="C127" s="466"/>
      <c r="D127" s="466"/>
      <c r="E127" s="466"/>
    </row>
    <row r="128" spans="1:5" x14ac:dyDescent="0.2">
      <c r="A128" s="466"/>
      <c r="B128" s="466"/>
      <c r="C128" s="466"/>
      <c r="D128" s="466"/>
      <c r="E128" s="466"/>
    </row>
    <row r="129" spans="1:5" x14ac:dyDescent="0.2">
      <c r="A129" s="466"/>
      <c r="B129" s="466"/>
      <c r="C129" s="466"/>
      <c r="D129" s="466"/>
      <c r="E129" s="466"/>
    </row>
    <row r="130" spans="1:5" x14ac:dyDescent="0.2">
      <c r="A130" s="466"/>
      <c r="B130" s="466"/>
      <c r="C130" s="466"/>
      <c r="D130" s="466"/>
      <c r="E130" s="466"/>
    </row>
    <row r="131" spans="1:5" x14ac:dyDescent="0.2">
      <c r="A131" s="466"/>
      <c r="B131" s="466"/>
      <c r="C131" s="466"/>
      <c r="D131" s="466"/>
      <c r="E131" s="466"/>
    </row>
    <row r="132" spans="1:5" x14ac:dyDescent="0.2">
      <c r="A132" s="466"/>
      <c r="B132" s="466"/>
      <c r="C132" s="466"/>
      <c r="D132" s="466"/>
      <c r="E132" s="466"/>
    </row>
    <row r="133" spans="1:5" x14ac:dyDescent="0.2">
      <c r="A133" s="466"/>
      <c r="B133" s="466"/>
      <c r="C133" s="466"/>
      <c r="D133" s="466"/>
      <c r="E133" s="466"/>
    </row>
    <row r="134" spans="1:5" x14ac:dyDescent="0.2">
      <c r="A134" s="466"/>
      <c r="B134" s="466"/>
      <c r="C134" s="466"/>
      <c r="D134" s="466"/>
      <c r="E134" s="466"/>
    </row>
    <row r="135" spans="1:5" x14ac:dyDescent="0.2">
      <c r="A135" s="466"/>
      <c r="B135" s="466"/>
      <c r="C135" s="466"/>
      <c r="D135" s="466"/>
      <c r="E135" s="466"/>
    </row>
    <row r="136" spans="1:5" x14ac:dyDescent="0.2">
      <c r="A136" s="466"/>
      <c r="B136" s="466"/>
      <c r="C136" s="466"/>
      <c r="D136" s="466"/>
      <c r="E136" s="466"/>
    </row>
    <row r="137" spans="1:5" x14ac:dyDescent="0.2">
      <c r="A137" s="466"/>
      <c r="B137" s="466"/>
      <c r="C137" s="466"/>
      <c r="D137" s="466"/>
      <c r="E137" s="466"/>
    </row>
    <row r="138" spans="1:5" x14ac:dyDescent="0.2">
      <c r="A138" s="466"/>
      <c r="B138" s="466"/>
      <c r="C138" s="466"/>
      <c r="D138" s="466"/>
      <c r="E138" s="466"/>
    </row>
    <row r="139" spans="1:5" x14ac:dyDescent="0.2">
      <c r="A139" s="466"/>
      <c r="B139" s="466"/>
      <c r="C139" s="466"/>
      <c r="D139" s="466"/>
      <c r="E139" s="466"/>
    </row>
    <row r="140" spans="1:5" x14ac:dyDescent="0.2">
      <c r="A140" s="466"/>
      <c r="B140" s="466"/>
      <c r="C140" s="466"/>
      <c r="D140" s="466"/>
      <c r="E140" s="466"/>
    </row>
    <row r="141" spans="1:5" x14ac:dyDescent="0.2">
      <c r="A141" s="466"/>
      <c r="B141" s="466"/>
      <c r="C141" s="466"/>
      <c r="D141" s="466"/>
      <c r="E141" s="466"/>
    </row>
    <row r="142" spans="1:5" x14ac:dyDescent="0.2">
      <c r="A142" s="466"/>
      <c r="B142" s="466"/>
      <c r="C142" s="466"/>
      <c r="D142" s="466"/>
      <c r="E142" s="466"/>
    </row>
    <row r="143" spans="1:5" x14ac:dyDescent="0.2">
      <c r="A143" s="466"/>
      <c r="B143" s="466"/>
      <c r="C143" s="466"/>
      <c r="D143" s="466"/>
      <c r="E143" s="466"/>
    </row>
    <row r="144" spans="1:5" x14ac:dyDescent="0.2">
      <c r="A144" s="466"/>
      <c r="B144" s="466"/>
      <c r="C144" s="466"/>
      <c r="D144" s="466"/>
      <c r="E144" s="466"/>
    </row>
    <row r="145" spans="1:5" x14ac:dyDescent="0.2">
      <c r="A145" s="466"/>
      <c r="B145" s="466"/>
      <c r="C145" s="466"/>
      <c r="D145" s="466"/>
      <c r="E145" s="466"/>
    </row>
    <row r="146" spans="1:5" x14ac:dyDescent="0.2">
      <c r="A146" s="466"/>
      <c r="B146" s="466"/>
      <c r="C146" s="466"/>
      <c r="D146" s="466"/>
      <c r="E146" s="466"/>
    </row>
    <row r="147" spans="1:5" x14ac:dyDescent="0.2">
      <c r="A147" s="466"/>
      <c r="B147" s="466"/>
      <c r="C147" s="466"/>
      <c r="D147" s="466"/>
      <c r="E147" s="466"/>
    </row>
    <row r="148" spans="1:5" x14ac:dyDescent="0.2">
      <c r="A148" s="466"/>
      <c r="B148" s="466"/>
      <c r="C148" s="466"/>
      <c r="D148" s="466"/>
      <c r="E148" s="466"/>
    </row>
    <row r="149" spans="1:5" x14ac:dyDescent="0.2">
      <c r="A149" s="466"/>
      <c r="B149" s="466"/>
      <c r="C149" s="466"/>
      <c r="D149" s="466"/>
      <c r="E149" s="466"/>
    </row>
    <row r="150" spans="1:5" x14ac:dyDescent="0.2">
      <c r="A150" s="466"/>
      <c r="B150" s="466"/>
      <c r="C150" s="466"/>
      <c r="D150" s="466"/>
      <c r="E150" s="466"/>
    </row>
    <row r="151" spans="1:5" x14ac:dyDescent="0.2">
      <c r="A151" s="466"/>
      <c r="B151" s="466"/>
      <c r="C151" s="466"/>
      <c r="D151" s="466"/>
      <c r="E151" s="466"/>
    </row>
    <row r="152" spans="1:5" x14ac:dyDescent="0.2">
      <c r="A152" s="466"/>
      <c r="B152" s="466"/>
      <c r="C152" s="466"/>
      <c r="D152" s="466"/>
      <c r="E152" s="466"/>
    </row>
    <row r="153" spans="1:5" x14ac:dyDescent="0.2">
      <c r="A153" s="466"/>
      <c r="B153" s="466"/>
      <c r="C153" s="466"/>
      <c r="D153" s="466"/>
      <c r="E153" s="466"/>
    </row>
    <row r="154" spans="1:5" x14ac:dyDescent="0.2">
      <c r="A154" s="466"/>
      <c r="B154" s="466"/>
      <c r="C154" s="466"/>
      <c r="D154" s="466"/>
      <c r="E154" s="466"/>
    </row>
    <row r="155" spans="1:5" x14ac:dyDescent="0.2">
      <c r="A155" s="466"/>
      <c r="B155" s="466"/>
      <c r="C155" s="466"/>
      <c r="D155" s="466"/>
      <c r="E155" s="466"/>
    </row>
    <row r="156" spans="1:5" x14ac:dyDescent="0.2">
      <c r="A156" s="466"/>
      <c r="B156" s="466"/>
      <c r="C156" s="466"/>
      <c r="D156" s="466"/>
      <c r="E156" s="466"/>
    </row>
    <row r="157" spans="1:5" x14ac:dyDescent="0.2">
      <c r="A157" s="466"/>
      <c r="B157" s="466"/>
      <c r="C157" s="466"/>
      <c r="D157" s="466"/>
      <c r="E157" s="466"/>
    </row>
    <row r="158" spans="1:5" x14ac:dyDescent="0.2">
      <c r="A158" s="466"/>
      <c r="B158" s="466"/>
      <c r="C158" s="466"/>
      <c r="D158" s="466"/>
      <c r="E158" s="466"/>
    </row>
    <row r="159" spans="1:5" x14ac:dyDescent="0.2">
      <c r="A159" s="466"/>
      <c r="B159" s="466"/>
      <c r="C159" s="466"/>
      <c r="D159" s="466"/>
      <c r="E159" s="466"/>
    </row>
    <row r="160" spans="1:5" x14ac:dyDescent="0.2">
      <c r="A160" s="466"/>
      <c r="B160" s="466"/>
      <c r="C160" s="466"/>
      <c r="D160" s="466"/>
      <c r="E160" s="466"/>
    </row>
    <row r="161" spans="1:5" x14ac:dyDescent="0.2">
      <c r="A161" s="466"/>
      <c r="B161" s="466"/>
      <c r="C161" s="466"/>
      <c r="D161" s="466"/>
      <c r="E161" s="466"/>
    </row>
    <row r="162" spans="1:5" x14ac:dyDescent="0.2">
      <c r="A162" s="466"/>
      <c r="B162" s="466"/>
      <c r="C162" s="466"/>
      <c r="D162" s="466"/>
      <c r="E162" s="466"/>
    </row>
    <row r="163" spans="1:5" x14ac:dyDescent="0.2">
      <c r="A163" s="466"/>
      <c r="B163" s="466"/>
      <c r="C163" s="466"/>
      <c r="D163" s="466"/>
      <c r="E163" s="466"/>
    </row>
    <row r="164" spans="1:5" x14ac:dyDescent="0.2">
      <c r="A164" s="466"/>
      <c r="B164" s="466"/>
      <c r="C164" s="466"/>
      <c r="D164" s="466"/>
      <c r="E164" s="466"/>
    </row>
    <row r="165" spans="1:5" x14ac:dyDescent="0.2">
      <c r="A165" s="466"/>
      <c r="B165" s="466"/>
      <c r="C165" s="466"/>
      <c r="D165" s="466"/>
      <c r="E165" s="466"/>
    </row>
    <row r="166" spans="1:5" x14ac:dyDescent="0.2">
      <c r="A166" s="466"/>
      <c r="B166" s="466"/>
      <c r="C166" s="466"/>
      <c r="D166" s="466"/>
      <c r="E166" s="466"/>
    </row>
    <row r="167" spans="1:5" x14ac:dyDescent="0.2">
      <c r="A167" s="466"/>
      <c r="B167" s="466"/>
      <c r="C167" s="466"/>
      <c r="D167" s="466"/>
      <c r="E167" s="466"/>
    </row>
    <row r="168" spans="1:5" x14ac:dyDescent="0.2">
      <c r="A168" s="466"/>
      <c r="B168" s="466"/>
      <c r="C168" s="466"/>
      <c r="D168" s="466"/>
      <c r="E168" s="466"/>
    </row>
    <row r="169" spans="1:5" x14ac:dyDescent="0.2">
      <c r="A169" s="466"/>
      <c r="B169" s="466"/>
      <c r="C169" s="466"/>
      <c r="D169" s="466"/>
      <c r="E169" s="466"/>
    </row>
    <row r="170" spans="1:5" x14ac:dyDescent="0.2">
      <c r="A170" s="466"/>
      <c r="B170" s="466"/>
      <c r="C170" s="466"/>
      <c r="D170" s="466"/>
      <c r="E170" s="466"/>
    </row>
    <row r="171" spans="1:5" x14ac:dyDescent="0.2">
      <c r="A171" s="466"/>
      <c r="B171" s="466"/>
      <c r="C171" s="466"/>
      <c r="D171" s="466"/>
      <c r="E171" s="466"/>
    </row>
    <row r="172" spans="1:5" x14ac:dyDescent="0.2">
      <c r="A172" s="466"/>
      <c r="B172" s="466"/>
      <c r="C172" s="466"/>
      <c r="D172" s="466"/>
      <c r="E172" s="466"/>
    </row>
    <row r="173" spans="1:5" x14ac:dyDescent="0.2">
      <c r="A173" s="466"/>
      <c r="B173" s="466"/>
      <c r="C173" s="466"/>
      <c r="D173" s="466"/>
      <c r="E173" s="466"/>
    </row>
    <row r="174" spans="1:5" x14ac:dyDescent="0.2">
      <c r="A174" s="466"/>
      <c r="B174" s="466"/>
      <c r="C174" s="466"/>
      <c r="D174" s="466"/>
      <c r="E174" s="466"/>
    </row>
    <row r="175" spans="1:5" x14ac:dyDescent="0.2">
      <c r="A175" s="466"/>
      <c r="B175" s="466"/>
      <c r="C175" s="466"/>
      <c r="D175" s="466"/>
      <c r="E175" s="466"/>
    </row>
    <row r="176" spans="1:5" x14ac:dyDescent="0.2">
      <c r="A176" s="466"/>
      <c r="B176" s="466"/>
      <c r="C176" s="466"/>
      <c r="D176" s="466"/>
      <c r="E176" s="466"/>
    </row>
    <row r="177" spans="1:5" x14ac:dyDescent="0.2">
      <c r="A177" s="466"/>
      <c r="B177" s="466"/>
      <c r="C177" s="466"/>
      <c r="D177" s="466"/>
      <c r="E177" s="466"/>
    </row>
    <row r="178" spans="1:5" x14ac:dyDescent="0.2">
      <c r="A178" s="466"/>
      <c r="B178" s="466"/>
      <c r="C178" s="466"/>
      <c r="D178" s="466"/>
      <c r="E178" s="466"/>
    </row>
    <row r="179" spans="1:5" x14ac:dyDescent="0.2">
      <c r="A179" s="466"/>
      <c r="B179" s="466"/>
      <c r="C179" s="466"/>
      <c r="D179" s="466"/>
      <c r="E179" s="466"/>
    </row>
    <row r="180" spans="1:5" x14ac:dyDescent="0.2">
      <c r="A180" s="466"/>
      <c r="B180" s="466"/>
      <c r="C180" s="466"/>
      <c r="D180" s="466"/>
      <c r="E180" s="466"/>
    </row>
    <row r="181" spans="1:5" x14ac:dyDescent="0.2">
      <c r="A181" s="466"/>
      <c r="B181" s="466"/>
      <c r="C181" s="466"/>
      <c r="D181" s="466"/>
      <c r="E181" s="466"/>
    </row>
    <row r="182" spans="1:5" x14ac:dyDescent="0.2">
      <c r="A182" s="466"/>
      <c r="B182" s="466"/>
      <c r="C182" s="466"/>
      <c r="D182" s="466"/>
      <c r="E182" s="466"/>
    </row>
    <row r="183" spans="1:5" x14ac:dyDescent="0.2">
      <c r="A183" s="466"/>
      <c r="B183" s="466"/>
      <c r="C183" s="466"/>
      <c r="D183" s="466"/>
      <c r="E183" s="466"/>
    </row>
    <row r="184" spans="1:5" x14ac:dyDescent="0.2">
      <c r="A184" s="466"/>
      <c r="B184" s="466"/>
      <c r="C184" s="466"/>
      <c r="D184" s="466"/>
      <c r="E184" s="466"/>
    </row>
    <row r="185" spans="1:5" x14ac:dyDescent="0.2">
      <c r="A185" s="466"/>
      <c r="B185" s="466"/>
      <c r="C185" s="466"/>
      <c r="D185" s="466"/>
      <c r="E185" s="466"/>
    </row>
    <row r="186" spans="1:5" x14ac:dyDescent="0.2">
      <c r="A186" s="466"/>
      <c r="B186" s="466"/>
      <c r="C186" s="466"/>
      <c r="D186" s="466"/>
      <c r="E186" s="466"/>
    </row>
    <row r="187" spans="1:5" x14ac:dyDescent="0.2">
      <c r="A187" s="466"/>
      <c r="B187" s="466"/>
      <c r="C187" s="466"/>
      <c r="D187" s="466"/>
      <c r="E187" s="466"/>
    </row>
    <row r="188" spans="1:5" x14ac:dyDescent="0.2">
      <c r="A188" s="466"/>
      <c r="B188" s="466"/>
      <c r="C188" s="466"/>
      <c r="D188" s="466"/>
      <c r="E188" s="466"/>
    </row>
    <row r="189" spans="1:5" x14ac:dyDescent="0.2">
      <c r="A189" s="466"/>
      <c r="B189" s="466"/>
      <c r="C189" s="466"/>
      <c r="D189" s="466"/>
      <c r="E189" s="466"/>
    </row>
    <row r="190" spans="1:5" x14ac:dyDescent="0.2">
      <c r="A190" s="466"/>
      <c r="B190" s="466"/>
      <c r="C190" s="466"/>
      <c r="D190" s="466"/>
      <c r="E190" s="466"/>
    </row>
    <row r="191" spans="1:5" x14ac:dyDescent="0.2">
      <c r="A191" s="466"/>
      <c r="B191" s="466"/>
      <c r="C191" s="466"/>
      <c r="D191" s="466"/>
      <c r="E191" s="466"/>
    </row>
    <row r="192" spans="1:5" x14ac:dyDescent="0.2">
      <c r="A192" s="466"/>
      <c r="B192" s="466"/>
      <c r="C192" s="466"/>
      <c r="D192" s="466"/>
      <c r="E192" s="466"/>
    </row>
    <row r="193" spans="1:5" x14ac:dyDescent="0.2">
      <c r="A193" s="466"/>
      <c r="B193" s="466"/>
      <c r="C193" s="466"/>
      <c r="D193" s="466"/>
      <c r="E193" s="466"/>
    </row>
    <row r="194" spans="1:5" x14ac:dyDescent="0.2">
      <c r="A194" s="466"/>
      <c r="B194" s="466"/>
      <c r="C194" s="466"/>
      <c r="D194" s="466"/>
      <c r="E194" s="466"/>
    </row>
    <row r="195" spans="1:5" x14ac:dyDescent="0.2">
      <c r="A195" s="466"/>
      <c r="B195" s="466"/>
      <c r="C195" s="466"/>
      <c r="D195" s="466"/>
      <c r="E195" s="466"/>
    </row>
    <row r="196" spans="1:5" x14ac:dyDescent="0.2">
      <c r="A196" s="466"/>
      <c r="B196" s="466"/>
      <c r="C196" s="466"/>
      <c r="D196" s="466"/>
      <c r="E196" s="466"/>
    </row>
    <row r="197" spans="1:5" x14ac:dyDescent="0.2">
      <c r="A197" s="466"/>
      <c r="B197" s="466"/>
      <c r="C197" s="466"/>
      <c r="D197" s="466"/>
      <c r="E197" s="466"/>
    </row>
    <row r="198" spans="1:5" x14ac:dyDescent="0.2">
      <c r="A198" s="466"/>
      <c r="B198" s="466"/>
      <c r="C198" s="466"/>
      <c r="D198" s="466"/>
      <c r="E198" s="466"/>
    </row>
    <row r="199" spans="1:5" x14ac:dyDescent="0.2">
      <c r="A199" s="466"/>
      <c r="B199" s="466"/>
      <c r="C199" s="466"/>
      <c r="D199" s="466"/>
      <c r="E199" s="466"/>
    </row>
    <row r="200" spans="1:5" x14ac:dyDescent="0.2">
      <c r="A200" s="466"/>
      <c r="B200" s="466"/>
      <c r="C200" s="466"/>
      <c r="D200" s="466"/>
      <c r="E200" s="466"/>
    </row>
    <row r="201" spans="1:5" x14ac:dyDescent="0.2">
      <c r="A201" s="466"/>
      <c r="B201" s="466"/>
      <c r="C201" s="466"/>
      <c r="D201" s="466"/>
      <c r="E201" s="466"/>
    </row>
    <row r="202" spans="1:5" x14ac:dyDescent="0.2">
      <c r="A202" s="466"/>
      <c r="B202" s="466"/>
      <c r="C202" s="466"/>
      <c r="D202" s="466"/>
      <c r="E202" s="466"/>
    </row>
    <row r="203" spans="1:5" x14ac:dyDescent="0.2">
      <c r="A203" s="466"/>
      <c r="B203" s="466"/>
      <c r="C203" s="466"/>
      <c r="D203" s="466"/>
      <c r="E203" s="466"/>
    </row>
    <row r="204" spans="1:5" x14ac:dyDescent="0.2">
      <c r="A204" s="466"/>
      <c r="B204" s="466"/>
      <c r="C204" s="466"/>
      <c r="D204" s="466"/>
      <c r="E204" s="466"/>
    </row>
    <row r="205" spans="1:5" x14ac:dyDescent="0.2">
      <c r="A205" s="466"/>
      <c r="B205" s="466"/>
      <c r="C205" s="466"/>
      <c r="D205" s="466"/>
      <c r="E205" s="466"/>
    </row>
    <row r="206" spans="1:5" x14ac:dyDescent="0.2">
      <c r="A206" s="466"/>
      <c r="B206" s="466"/>
      <c r="C206" s="466"/>
      <c r="D206" s="466"/>
      <c r="E206" s="466"/>
    </row>
    <row r="207" spans="1:5" x14ac:dyDescent="0.2">
      <c r="A207" s="466"/>
      <c r="B207" s="466"/>
      <c r="C207" s="466"/>
      <c r="D207" s="466"/>
      <c r="E207" s="466"/>
    </row>
    <row r="208" spans="1:5" x14ac:dyDescent="0.2">
      <c r="A208" s="466"/>
      <c r="B208" s="466"/>
      <c r="C208" s="466"/>
      <c r="D208" s="466"/>
      <c r="E208" s="466"/>
    </row>
    <row r="209" spans="1:5" x14ac:dyDescent="0.2">
      <c r="A209" s="466"/>
      <c r="B209" s="466"/>
      <c r="C209" s="466"/>
      <c r="D209" s="466"/>
      <c r="E209" s="466"/>
    </row>
    <row r="210" spans="1:5" x14ac:dyDescent="0.2">
      <c r="A210" s="466"/>
      <c r="B210" s="466"/>
      <c r="C210" s="466"/>
      <c r="D210" s="466"/>
      <c r="E210" s="466"/>
    </row>
    <row r="211" spans="1:5" x14ac:dyDescent="0.2">
      <c r="A211" s="466"/>
      <c r="B211" s="466"/>
      <c r="C211" s="466"/>
      <c r="D211" s="466"/>
      <c r="E211" s="466"/>
    </row>
    <row r="212" spans="1:5" x14ac:dyDescent="0.2">
      <c r="A212" s="466"/>
      <c r="B212" s="466"/>
      <c r="C212" s="466"/>
      <c r="D212" s="466"/>
      <c r="E212" s="466"/>
    </row>
    <row r="213" spans="1:5" x14ac:dyDescent="0.2">
      <c r="A213" s="466"/>
      <c r="B213" s="466"/>
      <c r="C213" s="466"/>
      <c r="D213" s="466"/>
      <c r="E213" s="466"/>
    </row>
    <row r="214" spans="1:5" x14ac:dyDescent="0.2">
      <c r="A214" s="466"/>
      <c r="B214" s="466"/>
      <c r="C214" s="466"/>
      <c r="D214" s="466"/>
      <c r="E214" s="466"/>
    </row>
    <row r="215" spans="1:5" x14ac:dyDescent="0.2">
      <c r="A215" s="466"/>
      <c r="B215" s="466"/>
      <c r="C215" s="466"/>
      <c r="D215" s="466"/>
      <c r="E215" s="466"/>
    </row>
    <row r="216" spans="1:5" x14ac:dyDescent="0.2">
      <c r="A216" s="466"/>
      <c r="B216" s="466"/>
      <c r="C216" s="466"/>
      <c r="D216" s="466"/>
      <c r="E216" s="466"/>
    </row>
    <row r="217" spans="1:5" x14ac:dyDescent="0.2">
      <c r="A217" s="466"/>
      <c r="B217" s="466"/>
      <c r="C217" s="466"/>
      <c r="D217" s="466"/>
      <c r="E217" s="466"/>
    </row>
    <row r="218" spans="1:5" x14ac:dyDescent="0.2">
      <c r="A218" s="466"/>
      <c r="B218" s="466"/>
      <c r="C218" s="466"/>
      <c r="D218" s="466"/>
      <c r="E218" s="466"/>
    </row>
    <row r="219" spans="1:5" x14ac:dyDescent="0.2">
      <c r="A219" s="466"/>
      <c r="B219" s="466"/>
      <c r="C219" s="466"/>
      <c r="D219" s="466"/>
      <c r="E219" s="466"/>
    </row>
    <row r="220" spans="1:5" x14ac:dyDescent="0.2">
      <c r="A220" s="466"/>
      <c r="B220" s="466"/>
      <c r="C220" s="466"/>
      <c r="D220" s="466"/>
      <c r="E220" s="466"/>
    </row>
    <row r="221" spans="1:5" x14ac:dyDescent="0.2">
      <c r="A221" s="466"/>
      <c r="B221" s="466"/>
      <c r="C221" s="466"/>
      <c r="D221" s="466"/>
      <c r="E221" s="466"/>
    </row>
    <row r="222" spans="1:5" x14ac:dyDescent="0.2">
      <c r="A222" s="466"/>
      <c r="B222" s="466"/>
      <c r="C222" s="466"/>
      <c r="D222" s="466"/>
      <c r="E222" s="466"/>
    </row>
    <row r="223" spans="1:5" x14ac:dyDescent="0.2">
      <c r="A223" s="466"/>
      <c r="B223" s="466"/>
      <c r="C223" s="466"/>
      <c r="D223" s="466"/>
      <c r="E223" s="466"/>
    </row>
    <row r="224" spans="1:5" x14ac:dyDescent="0.2">
      <c r="A224" s="466"/>
      <c r="B224" s="466"/>
      <c r="C224" s="466"/>
      <c r="D224" s="466"/>
      <c r="E224" s="466"/>
    </row>
    <row r="225" spans="1:5" x14ac:dyDescent="0.2">
      <c r="A225" s="466"/>
      <c r="B225" s="466"/>
      <c r="C225" s="466"/>
      <c r="D225" s="466"/>
      <c r="E225" s="466"/>
    </row>
    <row r="226" spans="1:5" x14ac:dyDescent="0.2">
      <c r="A226" s="466"/>
      <c r="B226" s="466"/>
      <c r="C226" s="466"/>
      <c r="D226" s="466"/>
      <c r="E226" s="466"/>
    </row>
    <row r="227" spans="1:5" x14ac:dyDescent="0.2">
      <c r="A227" s="466"/>
      <c r="B227" s="466"/>
      <c r="C227" s="466"/>
      <c r="D227" s="466"/>
      <c r="E227" s="466"/>
    </row>
    <row r="228" spans="1:5" x14ac:dyDescent="0.2">
      <c r="A228" s="466"/>
      <c r="B228" s="466"/>
      <c r="C228" s="466"/>
      <c r="D228" s="466"/>
      <c r="E228" s="466"/>
    </row>
    <row r="229" spans="1:5" x14ac:dyDescent="0.2">
      <c r="A229" s="466"/>
      <c r="B229" s="466"/>
      <c r="C229" s="466"/>
      <c r="D229" s="466"/>
      <c r="E229" s="466"/>
    </row>
    <row r="230" spans="1:5" x14ac:dyDescent="0.2">
      <c r="A230" s="466"/>
      <c r="B230" s="466"/>
      <c r="C230" s="466"/>
      <c r="D230" s="466"/>
      <c r="E230" s="466"/>
    </row>
    <row r="231" spans="1:5" x14ac:dyDescent="0.2">
      <c r="A231" s="466"/>
      <c r="B231" s="466"/>
      <c r="C231" s="466"/>
      <c r="D231" s="466"/>
      <c r="E231" s="466"/>
    </row>
    <row r="232" spans="1:5" x14ac:dyDescent="0.2">
      <c r="A232" s="466"/>
      <c r="B232" s="466"/>
      <c r="C232" s="466"/>
      <c r="D232" s="466"/>
      <c r="E232" s="466"/>
    </row>
    <row r="233" spans="1:5" x14ac:dyDescent="0.2">
      <c r="A233" s="466"/>
      <c r="B233" s="466"/>
      <c r="C233" s="466"/>
      <c r="D233" s="466"/>
      <c r="E233" s="466"/>
    </row>
    <row r="234" spans="1:5" x14ac:dyDescent="0.2">
      <c r="A234" s="466"/>
      <c r="B234" s="466"/>
      <c r="C234" s="466"/>
      <c r="D234" s="466"/>
      <c r="E234" s="466"/>
    </row>
    <row r="235" spans="1:5" x14ac:dyDescent="0.2">
      <c r="A235" s="466"/>
      <c r="B235" s="466"/>
      <c r="C235" s="466"/>
      <c r="D235" s="466"/>
      <c r="E235" s="466"/>
    </row>
    <row r="236" spans="1:5" x14ac:dyDescent="0.2">
      <c r="A236" s="466"/>
      <c r="B236" s="466"/>
      <c r="C236" s="466"/>
      <c r="D236" s="466"/>
      <c r="E236" s="466"/>
    </row>
    <row r="237" spans="1:5" x14ac:dyDescent="0.2">
      <c r="A237" s="466"/>
      <c r="B237" s="466"/>
      <c r="C237" s="466"/>
      <c r="D237" s="466"/>
      <c r="E237" s="466"/>
    </row>
    <row r="238" spans="1:5" x14ac:dyDescent="0.2">
      <c r="A238" s="466"/>
      <c r="B238" s="466"/>
      <c r="C238" s="466"/>
      <c r="D238" s="466"/>
      <c r="E238" s="466"/>
    </row>
    <row r="239" spans="1:5" x14ac:dyDescent="0.2">
      <c r="A239" s="466"/>
      <c r="B239" s="466"/>
      <c r="C239" s="466"/>
      <c r="D239" s="466"/>
      <c r="E239" s="466"/>
    </row>
    <row r="240" spans="1:5" x14ac:dyDescent="0.2">
      <c r="A240" s="466"/>
      <c r="B240" s="466"/>
      <c r="C240" s="466"/>
      <c r="D240" s="466"/>
      <c r="E240" s="466"/>
    </row>
    <row r="241" spans="1:5" x14ac:dyDescent="0.2">
      <c r="A241" s="466"/>
      <c r="B241" s="466"/>
      <c r="C241" s="466"/>
      <c r="D241" s="466"/>
      <c r="E241" s="466"/>
    </row>
    <row r="242" spans="1:5" x14ac:dyDescent="0.2">
      <c r="A242" s="466"/>
      <c r="B242" s="466"/>
      <c r="C242" s="466"/>
      <c r="D242" s="466"/>
      <c r="E242" s="466"/>
    </row>
    <row r="243" spans="1:5" x14ac:dyDescent="0.2">
      <c r="A243" s="466"/>
      <c r="B243" s="466"/>
      <c r="C243" s="466"/>
      <c r="D243" s="466"/>
      <c r="E243" s="466"/>
    </row>
    <row r="244" spans="1:5" x14ac:dyDescent="0.2">
      <c r="A244" s="466"/>
      <c r="B244" s="466"/>
      <c r="C244" s="466"/>
      <c r="D244" s="466"/>
      <c r="E244" s="466"/>
    </row>
    <row r="245" spans="1:5" x14ac:dyDescent="0.2">
      <c r="A245" s="466"/>
      <c r="B245" s="466"/>
      <c r="C245" s="466"/>
      <c r="D245" s="466"/>
      <c r="E245" s="466"/>
    </row>
    <row r="246" spans="1:5" x14ac:dyDescent="0.2">
      <c r="A246" s="466"/>
      <c r="B246" s="466"/>
      <c r="C246" s="466"/>
      <c r="D246" s="466"/>
      <c r="E246" s="466"/>
    </row>
    <row r="247" spans="1:5" x14ac:dyDescent="0.2">
      <c r="A247" s="466"/>
      <c r="B247" s="466"/>
      <c r="C247" s="466"/>
      <c r="D247" s="466"/>
      <c r="E247" s="466"/>
    </row>
    <row r="248" spans="1:5" x14ac:dyDescent="0.2">
      <c r="A248" s="466"/>
      <c r="B248" s="466"/>
      <c r="C248" s="466"/>
      <c r="D248" s="466"/>
      <c r="E248" s="466"/>
    </row>
    <row r="249" spans="1:5" x14ac:dyDescent="0.2">
      <c r="A249" s="466"/>
      <c r="B249" s="466"/>
      <c r="C249" s="466"/>
      <c r="D249" s="466"/>
      <c r="E249" s="466"/>
    </row>
    <row r="250" spans="1:5" x14ac:dyDescent="0.2">
      <c r="A250" s="466"/>
      <c r="B250" s="466"/>
      <c r="C250" s="466"/>
      <c r="D250" s="466"/>
      <c r="E250" s="466"/>
    </row>
    <row r="251" spans="1:5" x14ac:dyDescent="0.2">
      <c r="A251" s="466"/>
      <c r="B251" s="466"/>
      <c r="C251" s="466"/>
      <c r="D251" s="466"/>
      <c r="E251" s="466"/>
    </row>
    <row r="252" spans="1:5" x14ac:dyDescent="0.2">
      <c r="A252" s="466"/>
      <c r="B252" s="466"/>
      <c r="C252" s="466"/>
      <c r="D252" s="466"/>
      <c r="E252" s="466"/>
    </row>
    <row r="253" spans="1:5" x14ac:dyDescent="0.2">
      <c r="A253" s="466"/>
      <c r="B253" s="466"/>
      <c r="C253" s="466"/>
      <c r="D253" s="466"/>
      <c r="E253" s="466"/>
    </row>
    <row r="254" spans="1:5" x14ac:dyDescent="0.2">
      <c r="A254" s="466"/>
      <c r="B254" s="466"/>
      <c r="C254" s="466"/>
      <c r="D254" s="466"/>
      <c r="E254" s="466"/>
    </row>
    <row r="255" spans="1:5" x14ac:dyDescent="0.2">
      <c r="A255" s="466"/>
      <c r="B255" s="466"/>
      <c r="C255" s="466"/>
      <c r="D255" s="466"/>
      <c r="E255" s="466"/>
    </row>
    <row r="256" spans="1:5" x14ac:dyDescent="0.2">
      <c r="A256" s="466"/>
      <c r="B256" s="466"/>
      <c r="C256" s="466"/>
      <c r="D256" s="466"/>
      <c r="E256" s="466"/>
    </row>
    <row r="257" spans="1:5" x14ac:dyDescent="0.2">
      <c r="A257" s="466"/>
      <c r="B257" s="466"/>
      <c r="C257" s="466"/>
      <c r="D257" s="466"/>
      <c r="E257" s="466"/>
    </row>
    <row r="258" spans="1:5" x14ac:dyDescent="0.2">
      <c r="A258" s="466"/>
      <c r="B258" s="466"/>
      <c r="C258" s="466"/>
      <c r="D258" s="466"/>
      <c r="E258" s="466"/>
    </row>
    <row r="259" spans="1:5" x14ac:dyDescent="0.2">
      <c r="A259" s="466"/>
      <c r="B259" s="466"/>
      <c r="C259" s="466"/>
      <c r="D259" s="466"/>
      <c r="E259" s="466"/>
    </row>
    <row r="260" spans="1:5" x14ac:dyDescent="0.2">
      <c r="A260" s="466"/>
      <c r="B260" s="466"/>
      <c r="C260" s="466"/>
      <c r="D260" s="466"/>
      <c r="E260" s="466"/>
    </row>
    <row r="261" spans="1:5" x14ac:dyDescent="0.2">
      <c r="A261" s="466"/>
      <c r="B261" s="466"/>
      <c r="C261" s="466"/>
      <c r="D261" s="466"/>
      <c r="E261" s="466"/>
    </row>
    <row r="262" spans="1:5" x14ac:dyDescent="0.2">
      <c r="A262" s="466"/>
      <c r="B262" s="466"/>
      <c r="C262" s="466"/>
      <c r="D262" s="466"/>
      <c r="E262" s="466"/>
    </row>
    <row r="263" spans="1:5" x14ac:dyDescent="0.2">
      <c r="A263" s="466"/>
      <c r="B263" s="466"/>
      <c r="C263" s="466"/>
      <c r="D263" s="466"/>
      <c r="E263" s="466"/>
    </row>
    <row r="264" spans="1:5" x14ac:dyDescent="0.2">
      <c r="A264" s="466"/>
      <c r="B264" s="466"/>
      <c r="C264" s="466"/>
      <c r="D264" s="466"/>
      <c r="E264" s="466"/>
    </row>
    <row r="265" spans="1:5" x14ac:dyDescent="0.2">
      <c r="A265" s="466"/>
      <c r="B265" s="466"/>
      <c r="C265" s="466"/>
      <c r="D265" s="466"/>
      <c r="E265" s="466"/>
    </row>
    <row r="266" spans="1:5" x14ac:dyDescent="0.2">
      <c r="A266" s="466"/>
      <c r="B266" s="466"/>
      <c r="C266" s="466"/>
      <c r="D266" s="466"/>
      <c r="E266" s="466"/>
    </row>
    <row r="267" spans="1:5" x14ac:dyDescent="0.2">
      <c r="A267" s="466"/>
      <c r="B267" s="466"/>
      <c r="C267" s="466"/>
      <c r="D267" s="466"/>
      <c r="E267" s="466"/>
    </row>
    <row r="268" spans="1:5" x14ac:dyDescent="0.2">
      <c r="A268" s="466"/>
      <c r="B268" s="466"/>
      <c r="C268" s="466"/>
      <c r="D268" s="466"/>
      <c r="E268" s="466"/>
    </row>
    <row r="269" spans="1:5" x14ac:dyDescent="0.2">
      <c r="A269" s="466"/>
      <c r="B269" s="466"/>
      <c r="C269" s="466"/>
      <c r="D269" s="466"/>
      <c r="E269" s="466"/>
    </row>
    <row r="270" spans="1:5" x14ac:dyDescent="0.2">
      <c r="A270" s="466"/>
      <c r="B270" s="466"/>
      <c r="C270" s="466"/>
      <c r="D270" s="466"/>
      <c r="E270" s="466"/>
    </row>
    <row r="271" spans="1:5" x14ac:dyDescent="0.2">
      <c r="A271" s="466"/>
      <c r="B271" s="466"/>
      <c r="C271" s="466"/>
      <c r="D271" s="466"/>
      <c r="E271" s="466"/>
    </row>
    <row r="272" spans="1:5" x14ac:dyDescent="0.2">
      <c r="A272" s="466"/>
      <c r="B272" s="466"/>
      <c r="C272" s="466"/>
      <c r="D272" s="466"/>
      <c r="E272" s="466"/>
    </row>
    <row r="273" spans="1:5" x14ac:dyDescent="0.2">
      <c r="A273" s="466"/>
      <c r="B273" s="466"/>
      <c r="C273" s="466"/>
      <c r="D273" s="466"/>
      <c r="E273" s="466"/>
    </row>
    <row r="274" spans="1:5" x14ac:dyDescent="0.2">
      <c r="A274" s="466"/>
      <c r="B274" s="466"/>
      <c r="C274" s="466"/>
      <c r="D274" s="466"/>
      <c r="E274" s="466"/>
    </row>
    <row r="275" spans="1:5" x14ac:dyDescent="0.2">
      <c r="A275" s="466"/>
      <c r="B275" s="466"/>
      <c r="C275" s="466"/>
      <c r="D275" s="466"/>
      <c r="E275" s="466"/>
    </row>
    <row r="276" spans="1:5" x14ac:dyDescent="0.2">
      <c r="A276" s="466"/>
      <c r="B276" s="466"/>
      <c r="C276" s="466"/>
      <c r="D276" s="466"/>
      <c r="E276" s="466"/>
    </row>
    <row r="277" spans="1:5" x14ac:dyDescent="0.2">
      <c r="A277" s="466"/>
      <c r="B277" s="466"/>
      <c r="C277" s="466"/>
      <c r="D277" s="466"/>
      <c r="E277" s="466"/>
    </row>
    <row r="278" spans="1:5" x14ac:dyDescent="0.2">
      <c r="A278" s="466"/>
      <c r="B278" s="466"/>
      <c r="C278" s="466"/>
      <c r="D278" s="466"/>
      <c r="E278" s="466"/>
    </row>
    <row r="279" spans="1:5" x14ac:dyDescent="0.2">
      <c r="A279" s="466"/>
      <c r="B279" s="466"/>
      <c r="C279" s="466"/>
      <c r="D279" s="466"/>
      <c r="E279" s="466"/>
    </row>
    <row r="280" spans="1:5" x14ac:dyDescent="0.2">
      <c r="A280" s="466"/>
      <c r="B280" s="466"/>
      <c r="C280" s="466"/>
      <c r="D280" s="466"/>
      <c r="E280" s="466"/>
    </row>
    <row r="281" spans="1:5" x14ac:dyDescent="0.2">
      <c r="A281" s="466"/>
      <c r="B281" s="466"/>
      <c r="C281" s="466"/>
      <c r="D281" s="466"/>
      <c r="E281" s="466"/>
    </row>
    <row r="282" spans="1:5" x14ac:dyDescent="0.2">
      <c r="A282" s="466"/>
      <c r="B282" s="466"/>
      <c r="C282" s="466"/>
      <c r="D282" s="466"/>
      <c r="E282" s="466"/>
    </row>
    <row r="283" spans="1:5" x14ac:dyDescent="0.2">
      <c r="A283" s="466"/>
      <c r="B283" s="466"/>
      <c r="C283" s="466"/>
      <c r="D283" s="466"/>
      <c r="E283" s="466"/>
    </row>
    <row r="284" spans="1:5" x14ac:dyDescent="0.2">
      <c r="A284" s="466"/>
      <c r="B284" s="466"/>
      <c r="C284" s="466"/>
      <c r="D284" s="466"/>
      <c r="E284" s="466"/>
    </row>
    <row r="285" spans="1:5" x14ac:dyDescent="0.2">
      <c r="A285" s="466"/>
      <c r="B285" s="466"/>
      <c r="C285" s="466"/>
      <c r="D285" s="466"/>
      <c r="E285" s="466"/>
    </row>
    <row r="286" spans="1:5" x14ac:dyDescent="0.2">
      <c r="A286" s="466"/>
      <c r="B286" s="466"/>
      <c r="C286" s="466"/>
      <c r="D286" s="466"/>
      <c r="E286" s="466"/>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4" customWidth="1"/>
    <col min="2" max="4" width="13.75" style="453" customWidth="1"/>
    <col min="5" max="7" width="13.75" style="488" customWidth="1"/>
    <col min="8" max="8" width="13.75" style="476" customWidth="1"/>
    <col min="9" max="14" width="13.75" style="488" customWidth="1"/>
    <col min="15" max="16384" width="11" style="453"/>
  </cols>
  <sheetData>
    <row r="1" spans="1:14" s="475" customFormat="1" ht="15" customHeight="1" x14ac:dyDescent="0.2">
      <c r="E1" s="476"/>
      <c r="F1" s="476"/>
      <c r="G1" s="476"/>
      <c r="H1" s="476"/>
      <c r="I1" s="476"/>
      <c r="J1" s="476"/>
      <c r="K1" s="476"/>
      <c r="L1" s="476"/>
      <c r="M1" s="476"/>
      <c r="N1" s="476"/>
    </row>
    <row r="2" spans="1:14" s="475" customFormat="1" ht="15" customHeight="1" x14ac:dyDescent="0.2">
      <c r="A2" s="477" t="s">
        <v>65</v>
      </c>
      <c r="E2" s="476"/>
      <c r="F2" s="476"/>
      <c r="G2" s="476"/>
      <c r="H2" s="476"/>
      <c r="I2" s="476"/>
      <c r="J2" s="476"/>
      <c r="K2" s="476"/>
      <c r="L2" s="476"/>
      <c r="M2" s="476"/>
      <c r="N2" s="476"/>
    </row>
    <row r="3" spans="1:14" s="475" customFormat="1" ht="15" customHeight="1" x14ac:dyDescent="0.2">
      <c r="E3" s="476"/>
      <c r="F3" s="476"/>
      <c r="G3" s="476"/>
      <c r="H3" s="476"/>
      <c r="I3" s="476"/>
      <c r="J3" s="476"/>
      <c r="K3" s="476"/>
      <c r="L3" s="476"/>
      <c r="M3" s="476"/>
      <c r="N3" s="476"/>
    </row>
    <row r="4" spans="1:14" s="475" customFormat="1" ht="15" customHeight="1" x14ac:dyDescent="0.2">
      <c r="B4" s="678" t="s">
        <v>436</v>
      </c>
      <c r="C4" s="678"/>
      <c r="D4" s="678" t="s">
        <v>437</v>
      </c>
      <c r="E4" s="678"/>
      <c r="F4" s="672" t="s">
        <v>438</v>
      </c>
      <c r="G4" s="672"/>
      <c r="H4" s="672" t="s">
        <v>439</v>
      </c>
      <c r="I4" s="672"/>
      <c r="J4" s="672" t="s">
        <v>440</v>
      </c>
      <c r="K4" s="672"/>
      <c r="L4" s="672"/>
      <c r="M4" s="672"/>
      <c r="N4" s="672"/>
    </row>
    <row r="5" spans="1:14" s="475" customFormat="1" ht="15" customHeight="1" x14ac:dyDescent="0.2">
      <c r="B5" s="475" t="s">
        <v>441</v>
      </c>
      <c r="C5" s="475" t="s">
        <v>442</v>
      </c>
      <c r="D5" s="475" t="s">
        <v>441</v>
      </c>
      <c r="E5" s="475" t="s">
        <v>442</v>
      </c>
      <c r="F5" s="475" t="s">
        <v>441</v>
      </c>
      <c r="G5" s="475" t="s">
        <v>442</v>
      </c>
      <c r="H5" s="475" t="s">
        <v>441</v>
      </c>
      <c r="I5" s="475" t="s">
        <v>442</v>
      </c>
      <c r="J5" s="476" t="s">
        <v>443</v>
      </c>
      <c r="K5" s="476" t="s">
        <v>444</v>
      </c>
      <c r="L5" s="476" t="s">
        <v>445</v>
      </c>
      <c r="M5" s="476" t="s">
        <v>446</v>
      </c>
      <c r="N5" s="476" t="s">
        <v>447</v>
      </c>
    </row>
    <row r="6" spans="1:14" s="475" customFormat="1" ht="15" customHeight="1" x14ac:dyDescent="0.2">
      <c r="A6" s="478" t="s">
        <v>448</v>
      </c>
      <c r="B6" s="479">
        <f>'Tabelle 2.3'!J11</f>
        <v>-0.7551496461471553</v>
      </c>
      <c r="C6" s="480">
        <f>'Tabelle 3.3'!J11</f>
        <v>-6.2678921199337054</v>
      </c>
      <c r="D6" s="481">
        <f t="shared" ref="D6:E9" si="0">IF(OR(AND(B6&gt;=-50,B6&lt;=50),ISNUMBER(B6)=FALSE),B6,"")</f>
        <v>-0.7551496461471553</v>
      </c>
      <c r="E6" s="481">
        <f t="shared" si="0"/>
        <v>-6.2678921199337054</v>
      </c>
      <c r="F6" s="476" t="str">
        <f t="shared" ref="F6:G9" si="1">IF(ISNUMBER(B6)=FALSE,"",IF(B6&lt;-50,"&lt; -50",IF(B6&gt;50,"&gt; 50","")))</f>
        <v/>
      </c>
      <c r="G6" s="476" t="str">
        <f t="shared" si="1"/>
        <v/>
      </c>
      <c r="H6" s="482" t="str">
        <f t="shared" ref="H6:I9" si="2">IF(B6&lt;-50,0.75,IF(B6&gt;50,-0.75,""))</f>
        <v/>
      </c>
      <c r="I6" s="482" t="str">
        <f t="shared" si="2"/>
        <v/>
      </c>
      <c r="J6" s="476" t="e">
        <f>IF(OR(B6&lt;-50,B6&gt;50),N6,#N/A)</f>
        <v>#N/A</v>
      </c>
      <c r="K6" s="476" t="e">
        <f>IF(B6&lt;-50,-45,IF(B6&gt;50,45,#N/A))</f>
        <v>#N/A</v>
      </c>
      <c r="L6" s="476" t="e">
        <f>IF(OR(C6&lt;-50,C6&gt;50),N6,#N/A)</f>
        <v>#N/A</v>
      </c>
      <c r="M6" s="476" t="e">
        <f>IF(C6&lt;-50,-45,IF(C6&gt;50,45,#N/A))</f>
        <v>#N/A</v>
      </c>
      <c r="N6" s="476">
        <v>5</v>
      </c>
    </row>
    <row r="7" spans="1:14" s="475" customFormat="1" ht="15" customHeight="1" x14ac:dyDescent="0.2">
      <c r="A7" s="478" t="s">
        <v>449</v>
      </c>
      <c r="B7" s="479">
        <f>'Tabelle 2.1'!J25</f>
        <v>-0.4752160751981519</v>
      </c>
      <c r="C7" s="480">
        <f>'Tabelle 3.1'!J23</f>
        <v>-3.3695878434637803</v>
      </c>
      <c r="D7" s="481">
        <f t="shared" si="0"/>
        <v>-0.4752160751981519</v>
      </c>
      <c r="E7" s="481">
        <f>IF(OR(AND(C7&gt;=-50,C7&lt;=50),ISNUMBER(C7)=FALSE),C7,"")</f>
        <v>-3.3695878434637803</v>
      </c>
      <c r="F7" s="476" t="str">
        <f t="shared" si="1"/>
        <v/>
      </c>
      <c r="G7" s="476" t="str">
        <f>IF(ISNUMBER(C7)=FALSE,"",IF(C7&lt;-50,"&lt; -50",IF(C7&gt;50,"&gt; 50","")))</f>
        <v/>
      </c>
      <c r="H7" s="482" t="str">
        <f t="shared" si="2"/>
        <v/>
      </c>
      <c r="I7" s="482" t="str">
        <f>IF(C7&lt;-50,0.75,IF(C7&gt;50,-0.75,""))</f>
        <v/>
      </c>
      <c r="J7" s="476" t="e">
        <f>IF(OR(B7&lt;-50,B7&gt;50),N7,#N/A)</f>
        <v>#N/A</v>
      </c>
      <c r="K7" s="476" t="e">
        <f>IF(B7&lt;-50,-45,IF(B7&gt;50,45,#N/A))</f>
        <v>#N/A</v>
      </c>
      <c r="L7" s="476" t="e">
        <f>IF(OR(C7&lt;-50,C7&gt;50),N7,#N/A)</f>
        <v>#N/A</v>
      </c>
      <c r="M7" s="476" t="e">
        <f>IF(C7&lt;-50,-45,IF(C7&gt;50,45,#N/A))</f>
        <v>#N/A</v>
      </c>
      <c r="N7" s="476">
        <v>15</v>
      </c>
    </row>
    <row r="8" spans="1:14" s="475" customFormat="1" ht="15" customHeight="1" x14ac:dyDescent="0.2">
      <c r="A8" s="478" t="s">
        <v>450</v>
      </c>
      <c r="B8" s="479">
        <f>'Tabelle 2.1'!J38</f>
        <v>0.95490282911153723</v>
      </c>
      <c r="C8" s="480">
        <f>'Tabelle 3.1'!J34</f>
        <v>-3.6279896103654186</v>
      </c>
      <c r="D8" s="481">
        <f t="shared" si="0"/>
        <v>0.95490282911153723</v>
      </c>
      <c r="E8" s="481">
        <f>IF(OR(AND(C8&gt;=-50,C8&lt;=50),ISNUMBER(C8)=FALSE),C8,"")</f>
        <v>-3.6279896103654186</v>
      </c>
      <c r="F8" s="476" t="str">
        <f t="shared" si="1"/>
        <v/>
      </c>
      <c r="G8" s="476" t="str">
        <f>IF(ISNUMBER(C8)=FALSE,"",IF(C8&lt;-50,"&lt; -50",IF(C8&gt;50,"&gt; 50","")))</f>
        <v/>
      </c>
      <c r="H8" s="482" t="str">
        <f t="shared" si="2"/>
        <v/>
      </c>
      <c r="I8" s="482" t="str">
        <f>IF(C8&lt;-50,0.75,IF(C8&gt;50,-0.75,""))</f>
        <v/>
      </c>
      <c r="J8" s="476" t="e">
        <f>IF(OR(B8&lt;-50,B8&gt;50),N8,#N/A)</f>
        <v>#N/A</v>
      </c>
      <c r="K8" s="476" t="e">
        <f>IF(B8&lt;-50,-45,IF(B8&gt;50,45,#N/A))</f>
        <v>#N/A</v>
      </c>
      <c r="L8" s="476" t="e">
        <f>IF(OR(C8&lt;-50,C8&gt;50),N8,#N/A)</f>
        <v>#N/A</v>
      </c>
      <c r="M8" s="476" t="e">
        <f>IF(C8&lt;-50,-45,IF(C8&gt;50,45,#N/A))</f>
        <v>#N/A</v>
      </c>
      <c r="N8" s="476">
        <v>25</v>
      </c>
    </row>
    <row r="9" spans="1:14" s="475" customFormat="1" ht="15" customHeight="1" x14ac:dyDescent="0.2">
      <c r="A9" s="478" t="s">
        <v>451</v>
      </c>
      <c r="B9" s="479">
        <f>'Tabelle 2.1'!J51</f>
        <v>1.0875687030768</v>
      </c>
      <c r="C9" s="480">
        <f>'Tabelle 3.1'!J45</f>
        <v>-2.8655893304673015</v>
      </c>
      <c r="D9" s="481">
        <f t="shared" si="0"/>
        <v>1.0875687030768</v>
      </c>
      <c r="E9" s="481">
        <f t="shared" si="0"/>
        <v>-2.8655893304673015</v>
      </c>
      <c r="F9" s="476" t="str">
        <f t="shared" si="1"/>
        <v/>
      </c>
      <c r="G9" s="476" t="str">
        <f t="shared" si="1"/>
        <v/>
      </c>
      <c r="H9" s="482" t="str">
        <f t="shared" si="2"/>
        <v/>
      </c>
      <c r="I9" s="482" t="str">
        <f t="shared" si="2"/>
        <v/>
      </c>
      <c r="J9" s="476" t="e">
        <f>IF(OR(B9&lt;-50,B9&gt;50),N9,#N/A)</f>
        <v>#N/A</v>
      </c>
      <c r="K9" s="476" t="e">
        <f>IF(B9&lt;-50,-45,IF(B9&gt;50,45,#N/A))</f>
        <v>#N/A</v>
      </c>
      <c r="L9" s="476" t="e">
        <f>IF(OR(C9&lt;-50,C9&gt;50),N9,#N/A)</f>
        <v>#N/A</v>
      </c>
      <c r="M9" s="476" t="e">
        <f>IF(C9&lt;-50,-45,IF(C9&gt;50,45,#N/A))</f>
        <v>#N/A</v>
      </c>
      <c r="N9" s="476">
        <v>35</v>
      </c>
    </row>
    <row r="10" spans="1:14" s="475" customFormat="1" ht="15" customHeight="1" x14ac:dyDescent="0.2">
      <c r="E10" s="476"/>
      <c r="F10" s="476"/>
      <c r="G10" s="476"/>
      <c r="H10" s="476"/>
      <c r="I10" s="476"/>
      <c r="J10" s="476"/>
      <c r="K10" s="476"/>
      <c r="L10" s="476"/>
      <c r="M10" s="476"/>
      <c r="N10" s="476"/>
    </row>
    <row r="11" spans="1:14" s="475" customFormat="1" ht="15" customHeight="1" x14ac:dyDescent="0.2">
      <c r="E11" s="476"/>
      <c r="F11" s="476"/>
      <c r="G11" s="476"/>
      <c r="H11" s="476"/>
      <c r="I11" s="476"/>
      <c r="J11" s="476"/>
      <c r="K11" s="476"/>
      <c r="L11" s="476"/>
      <c r="M11" s="476"/>
      <c r="N11" s="476"/>
    </row>
    <row r="12" spans="1:14" s="475" customFormat="1" ht="15" customHeight="1" x14ac:dyDescent="0.2">
      <c r="A12" s="679" t="s">
        <v>452</v>
      </c>
      <c r="B12" s="678" t="s">
        <v>436</v>
      </c>
      <c r="C12" s="678"/>
      <c r="D12" s="678" t="s">
        <v>437</v>
      </c>
      <c r="E12" s="678"/>
      <c r="F12" s="672" t="s">
        <v>438</v>
      </c>
      <c r="G12" s="672"/>
      <c r="H12" s="672" t="s">
        <v>439</v>
      </c>
      <c r="I12" s="672"/>
      <c r="J12" s="672" t="s">
        <v>440</v>
      </c>
      <c r="K12" s="672"/>
      <c r="L12" s="672"/>
      <c r="M12" s="672"/>
      <c r="N12" s="672"/>
    </row>
    <row r="13" spans="1:14" s="475" customFormat="1" ht="15" customHeight="1" x14ac:dyDescent="0.2">
      <c r="A13" s="679"/>
      <c r="B13" s="475" t="s">
        <v>441</v>
      </c>
      <c r="C13" s="475" t="s">
        <v>442</v>
      </c>
      <c r="D13" s="475" t="s">
        <v>441</v>
      </c>
      <c r="E13" s="475" t="s">
        <v>442</v>
      </c>
      <c r="F13" s="475" t="s">
        <v>441</v>
      </c>
      <c r="G13" s="475" t="s">
        <v>442</v>
      </c>
      <c r="H13" s="475" t="s">
        <v>441</v>
      </c>
      <c r="I13" s="475" t="s">
        <v>442</v>
      </c>
      <c r="J13" s="476" t="s">
        <v>443</v>
      </c>
      <c r="K13" s="476" t="s">
        <v>444</v>
      </c>
      <c r="L13" s="476" t="s">
        <v>445</v>
      </c>
      <c r="M13" s="476" t="s">
        <v>446</v>
      </c>
      <c r="N13" s="476" t="s">
        <v>447</v>
      </c>
    </row>
    <row r="14" spans="1:14" s="475" customFormat="1" ht="15" customHeight="1" x14ac:dyDescent="0.2">
      <c r="A14" s="475">
        <v>1</v>
      </c>
      <c r="B14" s="479">
        <f>'Tabelle 2.3'!J11</f>
        <v>-0.7551496461471553</v>
      </c>
      <c r="C14" s="480">
        <f>'Tabelle 3.3'!J11</f>
        <v>-6.2678921199337054</v>
      </c>
      <c r="D14" s="481">
        <f>IF(OR(AND(B14&gt;=-50,B14&lt;=50),ISNUMBER(B14)=FALSE),B14,"")</f>
        <v>-0.7551496461471553</v>
      </c>
      <c r="E14" s="481">
        <f>IF(OR(AND(C14&gt;=-50,C14&lt;=50),ISNUMBER(C14)=FALSE),C14,"")</f>
        <v>-6.2678921199337054</v>
      </c>
      <c r="F14" s="476" t="str">
        <f>IF(ISNUMBER(B14)=FALSE,"",IF(B14&lt;-50,"&lt; -50",IF(B14&gt;50,"&gt; 50","")))</f>
        <v/>
      </c>
      <c r="G14" s="476" t="str">
        <f>IF(ISNUMBER(C14)=FALSE,"",IF(C14&lt;-50,"&lt; -50",IF(C14&gt;50,"&gt; 50","")))</f>
        <v/>
      </c>
      <c r="H14" s="482" t="str">
        <f>IF(B14&lt;-50,0.75,IF(B14&gt;50,-0.75,""))</f>
        <v/>
      </c>
      <c r="I14" s="482" t="str">
        <f>IF(C14&lt;-50,0.75,IF(C14&gt;50,-0.75,""))</f>
        <v/>
      </c>
      <c r="J14" s="476" t="e">
        <f>IF(OR(B14&lt;-50,B14&gt;50),N14,#N/A)</f>
        <v>#N/A</v>
      </c>
      <c r="K14" s="476" t="e">
        <f>IF(B14&lt;-50,-45,IF(B14&gt;50,45,#N/A))</f>
        <v>#N/A</v>
      </c>
      <c r="L14" s="476" t="e">
        <f>IF(OR(C14&lt;-50,C14&gt;50),N14,#N/A)</f>
        <v>#N/A</v>
      </c>
      <c r="M14" s="476" t="e">
        <f>IF(C14&lt;-50,-45,IF(C14&gt;50,45,#N/A))</f>
        <v>#N/A</v>
      </c>
      <c r="N14" s="476">
        <v>5</v>
      </c>
    </row>
    <row r="15" spans="1:14" s="475" customFormat="1" ht="15" customHeight="1" x14ac:dyDescent="0.2">
      <c r="A15" s="475">
        <v>2</v>
      </c>
      <c r="B15" s="479">
        <f>'Tabelle 2.3'!J12</f>
        <v>-3.7530266343825667</v>
      </c>
      <c r="C15" s="480">
        <f>'Tabelle 3.3'!J12</f>
        <v>1.5384615384615385</v>
      </c>
      <c r="D15" s="481">
        <f t="shared" ref="D15:E45" si="3">IF(OR(AND(B15&gt;=-50,B15&lt;=50),ISNUMBER(B15)=FALSE),B15,"")</f>
        <v>-3.7530266343825667</v>
      </c>
      <c r="E15" s="481">
        <f t="shared" si="3"/>
        <v>1.5384615384615385</v>
      </c>
      <c r="F15" s="476" t="str">
        <f t="shared" ref="F15:G45" si="4">IF(ISNUMBER(B15)=FALSE,"",IF(B15&lt;-50,"&lt; -50",IF(B15&gt;50,"&gt; 50","")))</f>
        <v/>
      </c>
      <c r="G15" s="476" t="str">
        <f t="shared" si="4"/>
        <v/>
      </c>
      <c r="H15" s="482" t="str">
        <f t="shared" ref="H15:I45" si="5">IF(B15&lt;-50,0.75,IF(B15&gt;50,-0.75,""))</f>
        <v/>
      </c>
      <c r="I15" s="482" t="str">
        <f t="shared" si="5"/>
        <v/>
      </c>
      <c r="J15" s="476" t="e">
        <f t="shared" ref="J15:J45" si="6">IF(OR(B15&lt;-50,B15&gt;50),N15,#N/A)</f>
        <v>#N/A</v>
      </c>
      <c r="K15" s="476" t="e">
        <f t="shared" ref="K15:K45" si="7">IF(B15&lt;-50,-45,IF(B15&gt;50,45,#N/A))</f>
        <v>#N/A</v>
      </c>
      <c r="L15" s="476" t="e">
        <f t="shared" ref="L15:L45" si="8">IF(OR(C15&lt;-50,C15&gt;50),N15,#N/A)</f>
        <v>#N/A</v>
      </c>
      <c r="M15" s="476" t="e">
        <f t="shared" ref="M15:M45" si="9">IF(C15&lt;-50,-45,IF(C15&gt;50,45,#N/A))</f>
        <v>#N/A</v>
      </c>
      <c r="N15" s="476">
        <v>15</v>
      </c>
    </row>
    <row r="16" spans="1:14" s="475" customFormat="1" ht="15" customHeight="1" x14ac:dyDescent="0.2">
      <c r="A16" s="475">
        <v>3</v>
      </c>
      <c r="B16" s="479">
        <f>'Tabelle 2.3'!J13</f>
        <v>2.6497695852534564</v>
      </c>
      <c r="C16" s="480">
        <f>'Tabelle 3.3'!J13</f>
        <v>-8.695652173913043</v>
      </c>
      <c r="D16" s="481">
        <f t="shared" si="3"/>
        <v>2.6497695852534564</v>
      </c>
      <c r="E16" s="481">
        <f t="shared" si="3"/>
        <v>-8.695652173913043</v>
      </c>
      <c r="F16" s="476" t="str">
        <f t="shared" si="4"/>
        <v/>
      </c>
      <c r="G16" s="476" t="str">
        <f t="shared" si="4"/>
        <v/>
      </c>
      <c r="H16" s="482" t="str">
        <f t="shared" si="5"/>
        <v/>
      </c>
      <c r="I16" s="482" t="str">
        <f t="shared" si="5"/>
        <v/>
      </c>
      <c r="J16" s="476" t="e">
        <f t="shared" si="6"/>
        <v>#N/A</v>
      </c>
      <c r="K16" s="476" t="e">
        <f t="shared" si="7"/>
        <v>#N/A</v>
      </c>
      <c r="L16" s="476" t="e">
        <f t="shared" si="8"/>
        <v>#N/A</v>
      </c>
      <c r="M16" s="476" t="e">
        <f t="shared" si="9"/>
        <v>#N/A</v>
      </c>
      <c r="N16" s="476">
        <v>25</v>
      </c>
    </row>
    <row r="17" spans="1:14" s="475" customFormat="1" ht="15" customHeight="1" x14ac:dyDescent="0.2">
      <c r="A17" s="475">
        <v>4</v>
      </c>
      <c r="B17" s="479">
        <f>'Tabelle 2.3'!J14</f>
        <v>-0.95219588029537505</v>
      </c>
      <c r="C17" s="480">
        <f>'Tabelle 3.3'!J14</f>
        <v>-3.1558185404339252</v>
      </c>
      <c r="D17" s="481">
        <f t="shared" si="3"/>
        <v>-0.95219588029537505</v>
      </c>
      <c r="E17" s="481">
        <f t="shared" si="3"/>
        <v>-3.1558185404339252</v>
      </c>
      <c r="F17" s="476" t="str">
        <f t="shared" si="4"/>
        <v/>
      </c>
      <c r="G17" s="476" t="str">
        <f t="shared" si="4"/>
        <v/>
      </c>
      <c r="H17" s="482" t="str">
        <f t="shared" si="5"/>
        <v/>
      </c>
      <c r="I17" s="482" t="str">
        <f t="shared" si="5"/>
        <v/>
      </c>
      <c r="J17" s="476" t="e">
        <f t="shared" si="6"/>
        <v>#N/A</v>
      </c>
      <c r="K17" s="476" t="e">
        <f t="shared" si="7"/>
        <v>#N/A</v>
      </c>
      <c r="L17" s="476" t="e">
        <f t="shared" si="8"/>
        <v>#N/A</v>
      </c>
      <c r="M17" s="476" t="e">
        <f t="shared" si="9"/>
        <v>#N/A</v>
      </c>
      <c r="N17" s="476">
        <v>36</v>
      </c>
    </row>
    <row r="18" spans="1:14" s="475" customFormat="1" ht="15" customHeight="1" x14ac:dyDescent="0.2">
      <c r="A18" s="475">
        <v>5</v>
      </c>
      <c r="B18" s="479">
        <f>'Tabelle 2.3'!J15</f>
        <v>2.9128881560868369</v>
      </c>
      <c r="C18" s="480">
        <f>'Tabelle 3.3'!J15</f>
        <v>5.1470588235294121</v>
      </c>
      <c r="D18" s="481">
        <f t="shared" si="3"/>
        <v>2.9128881560868369</v>
      </c>
      <c r="E18" s="481">
        <f t="shared" si="3"/>
        <v>5.1470588235294121</v>
      </c>
      <c r="F18" s="476" t="str">
        <f t="shared" si="4"/>
        <v/>
      </c>
      <c r="G18" s="476" t="str">
        <f t="shared" si="4"/>
        <v/>
      </c>
      <c r="H18" s="482" t="str">
        <f t="shared" si="5"/>
        <v/>
      </c>
      <c r="I18" s="482" t="str">
        <f t="shared" si="5"/>
        <v/>
      </c>
      <c r="J18" s="476" t="e">
        <f t="shared" si="6"/>
        <v>#N/A</v>
      </c>
      <c r="K18" s="476" t="e">
        <f t="shared" si="7"/>
        <v>#N/A</v>
      </c>
      <c r="L18" s="476" t="e">
        <f t="shared" si="8"/>
        <v>#N/A</v>
      </c>
      <c r="M18" s="476" t="e">
        <f t="shared" si="9"/>
        <v>#N/A</v>
      </c>
      <c r="N18" s="476">
        <v>46</v>
      </c>
    </row>
    <row r="19" spans="1:14" s="475" customFormat="1" ht="15" customHeight="1" x14ac:dyDescent="0.2">
      <c r="A19" s="475">
        <v>6</v>
      </c>
      <c r="B19" s="479">
        <f>'Tabelle 2.3'!J16</f>
        <v>-0.99023518085545315</v>
      </c>
      <c r="C19" s="480">
        <f>'Tabelle 3.3'!J16</f>
        <v>3.9525691699604741</v>
      </c>
      <c r="D19" s="481">
        <f t="shared" si="3"/>
        <v>-0.99023518085545315</v>
      </c>
      <c r="E19" s="481">
        <f t="shared" si="3"/>
        <v>3.9525691699604741</v>
      </c>
      <c r="F19" s="476" t="str">
        <f t="shared" si="4"/>
        <v/>
      </c>
      <c r="G19" s="476" t="str">
        <f t="shared" si="4"/>
        <v/>
      </c>
      <c r="H19" s="482" t="str">
        <f t="shared" si="5"/>
        <v/>
      </c>
      <c r="I19" s="482" t="str">
        <f t="shared" si="5"/>
        <v/>
      </c>
      <c r="J19" s="476" t="e">
        <f t="shared" si="6"/>
        <v>#N/A</v>
      </c>
      <c r="K19" s="476" t="e">
        <f t="shared" si="7"/>
        <v>#N/A</v>
      </c>
      <c r="L19" s="476" t="e">
        <f t="shared" si="8"/>
        <v>#N/A</v>
      </c>
      <c r="M19" s="476" t="e">
        <f t="shared" si="9"/>
        <v>#N/A</v>
      </c>
      <c r="N19" s="476">
        <v>56</v>
      </c>
    </row>
    <row r="20" spans="1:14" s="475" customFormat="1" ht="15" customHeight="1" x14ac:dyDescent="0.2">
      <c r="A20" s="475">
        <v>7</v>
      </c>
      <c r="B20" s="479">
        <f>'Tabelle 2.3'!J17</f>
        <v>-3.9973498233215548</v>
      </c>
      <c r="C20" s="480">
        <f>'Tabelle 3.3'!J17</f>
        <v>-27.966101694915253</v>
      </c>
      <c r="D20" s="481">
        <f t="shared" si="3"/>
        <v>-3.9973498233215548</v>
      </c>
      <c r="E20" s="481">
        <f t="shared" si="3"/>
        <v>-27.966101694915253</v>
      </c>
      <c r="F20" s="476" t="str">
        <f t="shared" si="4"/>
        <v/>
      </c>
      <c r="G20" s="476" t="str">
        <f t="shared" si="4"/>
        <v/>
      </c>
      <c r="H20" s="482" t="str">
        <f t="shared" si="5"/>
        <v/>
      </c>
      <c r="I20" s="482" t="str">
        <f t="shared" si="5"/>
        <v/>
      </c>
      <c r="J20" s="476" t="e">
        <f t="shared" si="6"/>
        <v>#N/A</v>
      </c>
      <c r="K20" s="476" t="e">
        <f t="shared" si="7"/>
        <v>#N/A</v>
      </c>
      <c r="L20" s="476" t="e">
        <f t="shared" si="8"/>
        <v>#N/A</v>
      </c>
      <c r="M20" s="476" t="e">
        <f t="shared" si="9"/>
        <v>#N/A</v>
      </c>
      <c r="N20" s="476">
        <v>67</v>
      </c>
    </row>
    <row r="21" spans="1:14" s="475" customFormat="1" ht="15" customHeight="1" x14ac:dyDescent="0.2">
      <c r="A21" s="475">
        <v>8</v>
      </c>
      <c r="B21" s="479">
        <f>'Tabelle 2.3'!J18</f>
        <v>0.6097560975609756</v>
      </c>
      <c r="C21" s="480">
        <f>'Tabelle 3.3'!J18</f>
        <v>0.44345898004434592</v>
      </c>
      <c r="D21" s="481">
        <f t="shared" si="3"/>
        <v>0.6097560975609756</v>
      </c>
      <c r="E21" s="481">
        <f t="shared" si="3"/>
        <v>0.44345898004434592</v>
      </c>
      <c r="F21" s="476" t="str">
        <f t="shared" si="4"/>
        <v/>
      </c>
      <c r="G21" s="476" t="str">
        <f t="shared" si="4"/>
        <v/>
      </c>
      <c r="H21" s="482" t="str">
        <f t="shared" si="5"/>
        <v/>
      </c>
      <c r="I21" s="482" t="str">
        <f t="shared" si="5"/>
        <v/>
      </c>
      <c r="J21" s="476" t="e">
        <f t="shared" si="6"/>
        <v>#N/A</v>
      </c>
      <c r="K21" s="476" t="e">
        <f t="shared" si="7"/>
        <v>#N/A</v>
      </c>
      <c r="L21" s="476" t="e">
        <f t="shared" si="8"/>
        <v>#N/A</v>
      </c>
      <c r="M21" s="476" t="e">
        <f t="shared" si="9"/>
        <v>#N/A</v>
      </c>
      <c r="N21" s="476">
        <v>77</v>
      </c>
    </row>
    <row r="22" spans="1:14" s="475" customFormat="1" ht="15" customHeight="1" x14ac:dyDescent="0.2">
      <c r="A22" s="475">
        <v>9</v>
      </c>
      <c r="B22" s="479">
        <f>'Tabelle 2.3'!J19</f>
        <v>1.2545110843787592</v>
      </c>
      <c r="C22" s="480">
        <f>'Tabelle 3.3'!J19</f>
        <v>-0.37002775208140609</v>
      </c>
      <c r="D22" s="481">
        <f t="shared" si="3"/>
        <v>1.2545110843787592</v>
      </c>
      <c r="E22" s="481">
        <f t="shared" si="3"/>
        <v>-0.37002775208140609</v>
      </c>
      <c r="F22" s="476" t="str">
        <f t="shared" si="4"/>
        <v/>
      </c>
      <c r="G22" s="476" t="str">
        <f t="shared" si="4"/>
        <v/>
      </c>
      <c r="H22" s="482" t="str">
        <f t="shared" si="5"/>
        <v/>
      </c>
      <c r="I22" s="482" t="str">
        <f t="shared" si="5"/>
        <v/>
      </c>
      <c r="J22" s="476" t="e">
        <f t="shared" si="6"/>
        <v>#N/A</v>
      </c>
      <c r="K22" s="476" t="e">
        <f t="shared" si="7"/>
        <v>#N/A</v>
      </c>
      <c r="L22" s="476" t="e">
        <f t="shared" si="8"/>
        <v>#N/A</v>
      </c>
      <c r="M22" s="476" t="e">
        <f t="shared" si="9"/>
        <v>#N/A</v>
      </c>
      <c r="N22" s="476">
        <v>87</v>
      </c>
    </row>
    <row r="23" spans="1:14" s="475" customFormat="1" ht="15" customHeight="1" x14ac:dyDescent="0.2">
      <c r="A23" s="475">
        <v>10</v>
      </c>
      <c r="B23" s="479">
        <f>'Tabelle 2.3'!J20</f>
        <v>-2.4515028778512042</v>
      </c>
      <c r="C23" s="480">
        <f>'Tabelle 3.3'!J20</f>
        <v>-14.848883048620236</v>
      </c>
      <c r="D23" s="481">
        <f t="shared" si="3"/>
        <v>-2.4515028778512042</v>
      </c>
      <c r="E23" s="481">
        <f t="shared" si="3"/>
        <v>-14.848883048620236</v>
      </c>
      <c r="F23" s="476" t="str">
        <f t="shared" si="4"/>
        <v/>
      </c>
      <c r="G23" s="476" t="str">
        <f t="shared" si="4"/>
        <v/>
      </c>
      <c r="H23" s="482" t="str">
        <f t="shared" si="5"/>
        <v/>
      </c>
      <c r="I23" s="482" t="str">
        <f t="shared" si="5"/>
        <v/>
      </c>
      <c r="J23" s="476" t="e">
        <f t="shared" si="6"/>
        <v>#N/A</v>
      </c>
      <c r="K23" s="476" t="e">
        <f t="shared" si="7"/>
        <v>#N/A</v>
      </c>
      <c r="L23" s="476" t="e">
        <f t="shared" si="8"/>
        <v>#N/A</v>
      </c>
      <c r="M23" s="476" t="e">
        <f t="shared" si="9"/>
        <v>#N/A</v>
      </c>
      <c r="N23" s="476">
        <v>98</v>
      </c>
    </row>
    <row r="24" spans="1:14" s="475" customFormat="1" ht="15" customHeight="1" x14ac:dyDescent="0.2">
      <c r="A24" s="475">
        <v>11</v>
      </c>
      <c r="B24" s="479">
        <f>'Tabelle 2.3'!J21</f>
        <v>-0.52938062466913716</v>
      </c>
      <c r="C24" s="480">
        <f>'Tabelle 3.3'!J21</f>
        <v>-18.592436974789916</v>
      </c>
      <c r="D24" s="481">
        <f t="shared" si="3"/>
        <v>-0.52938062466913716</v>
      </c>
      <c r="E24" s="481">
        <f t="shared" si="3"/>
        <v>-18.592436974789916</v>
      </c>
      <c r="F24" s="476" t="str">
        <f t="shared" si="4"/>
        <v/>
      </c>
      <c r="G24" s="476" t="str">
        <f t="shared" si="4"/>
        <v/>
      </c>
      <c r="H24" s="482" t="str">
        <f t="shared" si="5"/>
        <v/>
      </c>
      <c r="I24" s="482" t="str">
        <f t="shared" si="5"/>
        <v/>
      </c>
      <c r="J24" s="476" t="e">
        <f t="shared" si="6"/>
        <v>#N/A</v>
      </c>
      <c r="K24" s="476" t="e">
        <f t="shared" si="7"/>
        <v>#N/A</v>
      </c>
      <c r="L24" s="476" t="e">
        <f t="shared" si="8"/>
        <v>#N/A</v>
      </c>
      <c r="M24" s="476" t="e">
        <f t="shared" si="9"/>
        <v>#N/A</v>
      </c>
      <c r="N24" s="476">
        <v>108</v>
      </c>
    </row>
    <row r="25" spans="1:14" s="475" customFormat="1" ht="15" customHeight="1" x14ac:dyDescent="0.2">
      <c r="A25" s="475">
        <v>12</v>
      </c>
      <c r="B25" s="479">
        <f>'Tabelle 2.3'!J22</f>
        <v>-1.4492753623188406</v>
      </c>
      <c r="C25" s="480">
        <f>'Tabelle 3.3'!J22</f>
        <v>12.941176470588236</v>
      </c>
      <c r="D25" s="481">
        <f t="shared" si="3"/>
        <v>-1.4492753623188406</v>
      </c>
      <c r="E25" s="481">
        <f t="shared" si="3"/>
        <v>12.941176470588236</v>
      </c>
      <c r="F25" s="476" t="str">
        <f t="shared" si="4"/>
        <v/>
      </c>
      <c r="G25" s="476" t="str">
        <f t="shared" si="4"/>
        <v/>
      </c>
      <c r="H25" s="482" t="str">
        <f t="shared" si="5"/>
        <v/>
      </c>
      <c r="I25" s="482" t="str">
        <f t="shared" si="5"/>
        <v/>
      </c>
      <c r="J25" s="476" t="e">
        <f t="shared" si="6"/>
        <v>#N/A</v>
      </c>
      <c r="K25" s="476" t="e">
        <f t="shared" si="7"/>
        <v>#N/A</v>
      </c>
      <c r="L25" s="476" t="e">
        <f t="shared" si="8"/>
        <v>#N/A</v>
      </c>
      <c r="M25" s="476" t="e">
        <f t="shared" si="9"/>
        <v>#N/A</v>
      </c>
      <c r="N25" s="476">
        <v>118</v>
      </c>
    </row>
    <row r="26" spans="1:14" s="475" customFormat="1" ht="15" customHeight="1" x14ac:dyDescent="0.2">
      <c r="A26" s="475">
        <v>13</v>
      </c>
      <c r="B26" s="479">
        <f>'Tabelle 2.3'!J23</f>
        <v>-5.1020408163265305</v>
      </c>
      <c r="C26" s="480">
        <f>'Tabelle 3.3'!J23</f>
        <v>-15</v>
      </c>
      <c r="D26" s="481">
        <f t="shared" si="3"/>
        <v>-5.1020408163265305</v>
      </c>
      <c r="E26" s="481">
        <f t="shared" si="3"/>
        <v>-15</v>
      </c>
      <c r="F26" s="476" t="str">
        <f t="shared" si="4"/>
        <v/>
      </c>
      <c r="G26" s="476" t="str">
        <f t="shared" si="4"/>
        <v/>
      </c>
      <c r="H26" s="482" t="str">
        <f t="shared" si="5"/>
        <v/>
      </c>
      <c r="I26" s="482" t="str">
        <f t="shared" si="5"/>
        <v/>
      </c>
      <c r="J26" s="476" t="e">
        <f t="shared" si="6"/>
        <v>#N/A</v>
      </c>
      <c r="K26" s="476" t="e">
        <f t="shared" si="7"/>
        <v>#N/A</v>
      </c>
      <c r="L26" s="476" t="e">
        <f t="shared" si="8"/>
        <v>#N/A</v>
      </c>
      <c r="M26" s="476" t="e">
        <f t="shared" si="9"/>
        <v>#N/A</v>
      </c>
      <c r="N26" s="476">
        <v>129</v>
      </c>
    </row>
    <row r="27" spans="1:14" s="475" customFormat="1" ht="15" customHeight="1" x14ac:dyDescent="0.2">
      <c r="A27" s="475">
        <v>14</v>
      </c>
      <c r="B27" s="479">
        <f>'Tabelle 2.3'!J24</f>
        <v>0.86682427107959026</v>
      </c>
      <c r="C27" s="480">
        <f>'Tabelle 3.3'!J24</f>
        <v>-4.4642857142857144</v>
      </c>
      <c r="D27" s="481">
        <f t="shared" si="3"/>
        <v>0.86682427107959026</v>
      </c>
      <c r="E27" s="481">
        <f t="shared" si="3"/>
        <v>-4.4642857142857144</v>
      </c>
      <c r="F27" s="476" t="str">
        <f t="shared" si="4"/>
        <v/>
      </c>
      <c r="G27" s="476" t="str">
        <f t="shared" si="4"/>
        <v/>
      </c>
      <c r="H27" s="482" t="str">
        <f t="shared" si="5"/>
        <v/>
      </c>
      <c r="I27" s="482" t="str">
        <f t="shared" si="5"/>
        <v/>
      </c>
      <c r="J27" s="476" t="e">
        <f t="shared" si="6"/>
        <v>#N/A</v>
      </c>
      <c r="K27" s="476" t="e">
        <f t="shared" si="7"/>
        <v>#N/A</v>
      </c>
      <c r="L27" s="476" t="e">
        <f t="shared" si="8"/>
        <v>#N/A</v>
      </c>
      <c r="M27" s="476" t="e">
        <f t="shared" si="9"/>
        <v>#N/A</v>
      </c>
      <c r="N27" s="476">
        <v>139</v>
      </c>
    </row>
    <row r="28" spans="1:14" s="475" customFormat="1" ht="15" customHeight="1" x14ac:dyDescent="0.2">
      <c r="A28" s="475">
        <v>15</v>
      </c>
      <c r="B28" s="479">
        <f>'Tabelle 2.3'!J25</f>
        <v>-4.5340050377833752</v>
      </c>
      <c r="C28" s="480">
        <f>'Tabelle 3.3'!J25</f>
        <v>-6.3131313131313131</v>
      </c>
      <c r="D28" s="481">
        <f t="shared" si="3"/>
        <v>-4.5340050377833752</v>
      </c>
      <c r="E28" s="481">
        <f t="shared" si="3"/>
        <v>-6.3131313131313131</v>
      </c>
      <c r="F28" s="476" t="str">
        <f t="shared" si="4"/>
        <v/>
      </c>
      <c r="G28" s="476" t="str">
        <f t="shared" si="4"/>
        <v/>
      </c>
      <c r="H28" s="482" t="str">
        <f t="shared" si="5"/>
        <v/>
      </c>
      <c r="I28" s="482" t="str">
        <f t="shared" si="5"/>
        <v/>
      </c>
      <c r="J28" s="476" t="e">
        <f t="shared" si="6"/>
        <v>#N/A</v>
      </c>
      <c r="K28" s="476" t="e">
        <f t="shared" si="7"/>
        <v>#N/A</v>
      </c>
      <c r="L28" s="476" t="e">
        <f t="shared" si="8"/>
        <v>#N/A</v>
      </c>
      <c r="M28" s="476" t="e">
        <f t="shared" si="9"/>
        <v>#N/A</v>
      </c>
      <c r="N28" s="476">
        <v>149</v>
      </c>
    </row>
    <row r="29" spans="1:14" s="475" customFormat="1" ht="15" customHeight="1" x14ac:dyDescent="0.2">
      <c r="A29" s="475">
        <v>16</v>
      </c>
      <c r="B29" s="479">
        <f>'Tabelle 2.3'!J26</f>
        <v>-11.30346232179226</v>
      </c>
      <c r="C29" s="480">
        <f>'Tabelle 3.3'!J26</f>
        <v>15.555555555555555</v>
      </c>
      <c r="D29" s="481">
        <f t="shared" si="3"/>
        <v>-11.30346232179226</v>
      </c>
      <c r="E29" s="481">
        <f t="shared" si="3"/>
        <v>15.555555555555555</v>
      </c>
      <c r="F29" s="476" t="str">
        <f t="shared" si="4"/>
        <v/>
      </c>
      <c r="G29" s="476" t="str">
        <f t="shared" si="4"/>
        <v/>
      </c>
      <c r="H29" s="482" t="str">
        <f t="shared" si="5"/>
        <v/>
      </c>
      <c r="I29" s="482" t="str">
        <f t="shared" si="5"/>
        <v/>
      </c>
      <c r="J29" s="476" t="e">
        <f t="shared" si="6"/>
        <v>#N/A</v>
      </c>
      <c r="K29" s="476" t="e">
        <f t="shared" si="7"/>
        <v>#N/A</v>
      </c>
      <c r="L29" s="476" t="e">
        <f t="shared" si="8"/>
        <v>#N/A</v>
      </c>
      <c r="M29" s="476" t="e">
        <f t="shared" si="9"/>
        <v>#N/A</v>
      </c>
      <c r="N29" s="476">
        <v>160</v>
      </c>
    </row>
    <row r="30" spans="1:14" s="475" customFormat="1" ht="15" customHeight="1" x14ac:dyDescent="0.2">
      <c r="A30" s="475">
        <v>17</v>
      </c>
      <c r="B30" s="479">
        <f>'Tabelle 2.3'!J27</f>
        <v>1.6525890561880279</v>
      </c>
      <c r="C30" s="480">
        <f>'Tabelle 3.3'!J27</f>
        <v>-8.2802547770700645</v>
      </c>
      <c r="D30" s="481">
        <f t="shared" si="3"/>
        <v>1.6525890561880279</v>
      </c>
      <c r="E30" s="481">
        <f t="shared" si="3"/>
        <v>-8.2802547770700645</v>
      </c>
      <c r="F30" s="476" t="str">
        <f t="shared" si="4"/>
        <v/>
      </c>
      <c r="G30" s="476" t="str">
        <f t="shared" si="4"/>
        <v/>
      </c>
      <c r="H30" s="482" t="str">
        <f t="shared" si="5"/>
        <v/>
      </c>
      <c r="I30" s="482" t="str">
        <f t="shared" si="5"/>
        <v/>
      </c>
      <c r="J30" s="476" t="e">
        <f t="shared" si="6"/>
        <v>#N/A</v>
      </c>
      <c r="K30" s="476" t="e">
        <f t="shared" si="7"/>
        <v>#N/A</v>
      </c>
      <c r="L30" s="476" t="e">
        <f t="shared" si="8"/>
        <v>#N/A</v>
      </c>
      <c r="M30" s="476" t="e">
        <f t="shared" si="9"/>
        <v>#N/A</v>
      </c>
      <c r="N30" s="476">
        <v>170</v>
      </c>
    </row>
    <row r="31" spans="1:14" s="475" customFormat="1" ht="15" customHeight="1" x14ac:dyDescent="0.2">
      <c r="A31" s="475">
        <v>18</v>
      </c>
      <c r="B31" s="479">
        <f>'Tabelle 2.3'!J28</f>
        <v>-2.5625</v>
      </c>
      <c r="C31" s="480">
        <f>'Tabelle 3.3'!J28</f>
        <v>7.0175438596491224</v>
      </c>
      <c r="D31" s="481">
        <f t="shared" si="3"/>
        <v>-2.5625</v>
      </c>
      <c r="E31" s="481">
        <f t="shared" si="3"/>
        <v>7.0175438596491224</v>
      </c>
      <c r="F31" s="476" t="str">
        <f t="shared" si="4"/>
        <v/>
      </c>
      <c r="G31" s="476" t="str">
        <f t="shared" si="4"/>
        <v/>
      </c>
      <c r="H31" s="482" t="str">
        <f t="shared" si="5"/>
        <v/>
      </c>
      <c r="I31" s="482" t="str">
        <f t="shared" si="5"/>
        <v/>
      </c>
      <c r="J31" s="476" t="e">
        <f t="shared" si="6"/>
        <v>#N/A</v>
      </c>
      <c r="K31" s="476" t="e">
        <f t="shared" si="7"/>
        <v>#N/A</v>
      </c>
      <c r="L31" s="476" t="e">
        <f t="shared" si="8"/>
        <v>#N/A</v>
      </c>
      <c r="M31" s="476" t="e">
        <f t="shared" si="9"/>
        <v>#N/A</v>
      </c>
      <c r="N31" s="476">
        <v>180</v>
      </c>
    </row>
    <row r="32" spans="1:14" s="475" customFormat="1" ht="15" customHeight="1" x14ac:dyDescent="0.2">
      <c r="A32" s="475">
        <v>19</v>
      </c>
      <c r="B32" s="479">
        <f>'Tabelle 2.3'!J29</f>
        <v>2.2845691382765532</v>
      </c>
      <c r="C32" s="480">
        <f>'Tabelle 3.3'!J29</f>
        <v>-3.943661971830986</v>
      </c>
      <c r="D32" s="481">
        <f t="shared" si="3"/>
        <v>2.2845691382765532</v>
      </c>
      <c r="E32" s="481">
        <f t="shared" si="3"/>
        <v>-3.943661971830986</v>
      </c>
      <c r="F32" s="476" t="str">
        <f t="shared" si="4"/>
        <v/>
      </c>
      <c r="G32" s="476" t="str">
        <f t="shared" si="4"/>
        <v/>
      </c>
      <c r="H32" s="482" t="str">
        <f t="shared" si="5"/>
        <v/>
      </c>
      <c r="I32" s="482" t="str">
        <f t="shared" si="5"/>
        <v/>
      </c>
      <c r="J32" s="476" t="e">
        <f t="shared" si="6"/>
        <v>#N/A</v>
      </c>
      <c r="K32" s="476" t="e">
        <f t="shared" si="7"/>
        <v>#N/A</v>
      </c>
      <c r="L32" s="476" t="e">
        <f t="shared" si="8"/>
        <v>#N/A</v>
      </c>
      <c r="M32" s="476" t="e">
        <f t="shared" si="9"/>
        <v>#N/A</v>
      </c>
      <c r="N32" s="476">
        <v>191</v>
      </c>
    </row>
    <row r="33" spans="1:14" s="475" customFormat="1" ht="15" customHeight="1" x14ac:dyDescent="0.2">
      <c r="A33" s="475">
        <v>20</v>
      </c>
      <c r="B33" s="479">
        <f>'Tabelle 2.3'!J30</f>
        <v>1.4932928372563907</v>
      </c>
      <c r="C33" s="480">
        <f>'Tabelle 3.3'!J30</f>
        <v>-10.714285714285714</v>
      </c>
      <c r="D33" s="481">
        <f t="shared" si="3"/>
        <v>1.4932928372563907</v>
      </c>
      <c r="E33" s="481">
        <f t="shared" si="3"/>
        <v>-10.714285714285714</v>
      </c>
      <c r="F33" s="476" t="str">
        <f t="shared" si="4"/>
        <v/>
      </c>
      <c r="G33" s="476" t="str">
        <f t="shared" si="4"/>
        <v/>
      </c>
      <c r="H33" s="482" t="str">
        <f t="shared" si="5"/>
        <v/>
      </c>
      <c r="I33" s="482" t="str">
        <f t="shared" si="5"/>
        <v/>
      </c>
      <c r="J33" s="476" t="e">
        <f t="shared" si="6"/>
        <v>#N/A</v>
      </c>
      <c r="K33" s="476" t="e">
        <f t="shared" si="7"/>
        <v>#N/A</v>
      </c>
      <c r="L33" s="476" t="e">
        <f t="shared" si="8"/>
        <v>#N/A</v>
      </c>
      <c r="M33" s="476" t="e">
        <f t="shared" si="9"/>
        <v>#N/A</v>
      </c>
      <c r="N33" s="476">
        <v>201</v>
      </c>
    </row>
    <row r="34" spans="1:14" s="475" customFormat="1" ht="15" customHeight="1" x14ac:dyDescent="0.2">
      <c r="A34" s="475">
        <v>21</v>
      </c>
      <c r="B34" s="479">
        <f>'Tabelle 2.3'!J31</f>
        <v>1.717557251908397</v>
      </c>
      <c r="C34" s="480">
        <f>'Tabelle 3.3'!J31</f>
        <v>-3.2822757111597376</v>
      </c>
      <c r="D34" s="481">
        <f t="shared" si="3"/>
        <v>1.717557251908397</v>
      </c>
      <c r="E34" s="481">
        <f t="shared" si="3"/>
        <v>-3.2822757111597376</v>
      </c>
      <c r="F34" s="476" t="str">
        <f t="shared" si="4"/>
        <v/>
      </c>
      <c r="G34" s="476" t="str">
        <f t="shared" si="4"/>
        <v/>
      </c>
      <c r="H34" s="482" t="str">
        <f t="shared" si="5"/>
        <v/>
      </c>
      <c r="I34" s="482" t="str">
        <f t="shared" si="5"/>
        <v/>
      </c>
      <c r="J34" s="476" t="e">
        <f t="shared" si="6"/>
        <v>#N/A</v>
      </c>
      <c r="K34" s="476" t="e">
        <f t="shared" si="7"/>
        <v>#N/A</v>
      </c>
      <c r="L34" s="476" t="e">
        <f t="shared" si="8"/>
        <v>#N/A</v>
      </c>
      <c r="M34" s="476" t="e">
        <f t="shared" si="9"/>
        <v>#N/A</v>
      </c>
      <c r="N34" s="476">
        <v>211</v>
      </c>
    </row>
    <row r="35" spans="1:14" s="475" customFormat="1" ht="15" customHeight="1" x14ac:dyDescent="0.2">
      <c r="A35" s="475">
        <v>22</v>
      </c>
      <c r="B35" s="479">
        <f>'Tabelle 2.3'!J32</f>
        <v>0</v>
      </c>
      <c r="C35" s="480">
        <f>'Tabelle 3.3'!J32</f>
        <v>0</v>
      </c>
      <c r="D35" s="481">
        <f t="shared" si="3"/>
        <v>0</v>
      </c>
      <c r="E35" s="481">
        <f t="shared" si="3"/>
        <v>0</v>
      </c>
      <c r="F35" s="476" t="str">
        <f t="shared" si="4"/>
        <v/>
      </c>
      <c r="G35" s="476" t="str">
        <f t="shared" si="4"/>
        <v/>
      </c>
      <c r="H35" s="482" t="str">
        <f t="shared" si="5"/>
        <v/>
      </c>
      <c r="I35" s="482" t="str">
        <f t="shared" si="5"/>
        <v/>
      </c>
      <c r="J35" s="476" t="e">
        <f t="shared" si="6"/>
        <v>#N/A</v>
      </c>
      <c r="K35" s="476" t="e">
        <f t="shared" si="7"/>
        <v>#N/A</v>
      </c>
      <c r="L35" s="476" t="e">
        <f t="shared" si="8"/>
        <v>#N/A</v>
      </c>
      <c r="M35" s="476" t="e">
        <f t="shared" si="9"/>
        <v>#N/A</v>
      </c>
      <c r="N35" s="476">
        <v>222</v>
      </c>
    </row>
    <row r="36" spans="1:14" s="475" customFormat="1" ht="15" customHeight="1" x14ac:dyDescent="0.2">
      <c r="A36" s="475">
        <v>23</v>
      </c>
      <c r="B36" s="479"/>
      <c r="C36" s="480"/>
      <c r="D36" s="481">
        <f t="shared" si="3"/>
        <v>0</v>
      </c>
      <c r="E36" s="481">
        <f t="shared" si="3"/>
        <v>0</v>
      </c>
      <c r="F36" s="476" t="str">
        <f t="shared" si="4"/>
        <v/>
      </c>
      <c r="G36" s="476" t="str">
        <f t="shared" si="4"/>
        <v/>
      </c>
      <c r="H36" s="482" t="str">
        <f t="shared" si="5"/>
        <v/>
      </c>
      <c r="I36" s="482" t="str">
        <f t="shared" si="5"/>
        <v/>
      </c>
      <c r="J36" s="476" t="e">
        <f t="shared" si="6"/>
        <v>#N/A</v>
      </c>
      <c r="K36" s="476" t="e">
        <f t="shared" si="7"/>
        <v>#N/A</v>
      </c>
      <c r="L36" s="476" t="e">
        <f t="shared" si="8"/>
        <v>#N/A</v>
      </c>
      <c r="M36" s="476" t="e">
        <f t="shared" si="9"/>
        <v>#N/A</v>
      </c>
      <c r="N36" s="476">
        <v>232</v>
      </c>
    </row>
    <row r="37" spans="1:14" s="475" customFormat="1" ht="15" customHeight="1" x14ac:dyDescent="0.2">
      <c r="A37" s="475">
        <v>24</v>
      </c>
      <c r="B37" s="479">
        <f>'Tabelle 2.3'!J34</f>
        <v>-3.7530266343825667</v>
      </c>
      <c r="C37" s="480">
        <f>'Tabelle 3.3'!J34</f>
        <v>1.5384615384615385</v>
      </c>
      <c r="D37" s="481">
        <f t="shared" si="3"/>
        <v>-3.7530266343825667</v>
      </c>
      <c r="E37" s="481">
        <f t="shared" si="3"/>
        <v>1.5384615384615385</v>
      </c>
      <c r="F37" s="476" t="str">
        <f t="shared" si="4"/>
        <v/>
      </c>
      <c r="G37" s="476" t="str">
        <f t="shared" si="4"/>
        <v/>
      </c>
      <c r="H37" s="482" t="str">
        <f t="shared" si="5"/>
        <v/>
      </c>
      <c r="I37" s="482" t="str">
        <f t="shared" si="5"/>
        <v/>
      </c>
      <c r="J37" s="476" t="e">
        <f t="shared" si="6"/>
        <v>#N/A</v>
      </c>
      <c r="K37" s="476" t="e">
        <f t="shared" si="7"/>
        <v>#N/A</v>
      </c>
      <c r="L37" s="476" t="e">
        <f t="shared" si="8"/>
        <v>#N/A</v>
      </c>
      <c r="M37" s="476" t="e">
        <f t="shared" si="9"/>
        <v>#N/A</v>
      </c>
      <c r="N37" s="476">
        <v>242</v>
      </c>
    </row>
    <row r="38" spans="1:14" s="475" customFormat="1" ht="15" customHeight="1" x14ac:dyDescent="0.2">
      <c r="A38" s="475">
        <v>25</v>
      </c>
      <c r="B38" s="479">
        <f>'Tabelle 2.3'!J35</f>
        <v>-0.54062403459993824</v>
      </c>
      <c r="C38" s="480">
        <f>'Tabelle 3.3'!J35</f>
        <v>-1.7928286852589641</v>
      </c>
      <c r="D38" s="481">
        <f t="shared" si="3"/>
        <v>-0.54062403459993824</v>
      </c>
      <c r="E38" s="481">
        <f t="shared" si="3"/>
        <v>-1.7928286852589641</v>
      </c>
      <c r="F38" s="476" t="str">
        <f t="shared" si="4"/>
        <v/>
      </c>
      <c r="G38" s="476" t="str">
        <f t="shared" si="4"/>
        <v/>
      </c>
      <c r="H38" s="482" t="str">
        <f t="shared" si="5"/>
        <v/>
      </c>
      <c r="I38" s="482" t="str">
        <f t="shared" si="5"/>
        <v/>
      </c>
      <c r="J38" s="476" t="e">
        <f t="shared" si="6"/>
        <v>#N/A</v>
      </c>
      <c r="K38" s="476" t="e">
        <f t="shared" si="7"/>
        <v>#N/A</v>
      </c>
      <c r="L38" s="476" t="e">
        <f t="shared" si="8"/>
        <v>#N/A</v>
      </c>
      <c r="M38" s="476" t="e">
        <f t="shared" si="9"/>
        <v>#N/A</v>
      </c>
      <c r="N38" s="476">
        <v>253</v>
      </c>
    </row>
    <row r="39" spans="1:14" s="475" customFormat="1" ht="15" customHeight="1" x14ac:dyDescent="0.2">
      <c r="A39" s="475">
        <v>26</v>
      </c>
      <c r="B39" s="479">
        <f>'Tabelle 2.3'!J36</f>
        <v>-0.81086426264091238</v>
      </c>
      <c r="C39" s="480">
        <f>'Tabelle 3.3'!J36</f>
        <v>-7.2687624931855348</v>
      </c>
      <c r="D39" s="481">
        <f t="shared" si="3"/>
        <v>-0.81086426264091238</v>
      </c>
      <c r="E39" s="481">
        <f t="shared" si="3"/>
        <v>-7.2687624931855348</v>
      </c>
      <c r="F39" s="476" t="str">
        <f t="shared" si="4"/>
        <v/>
      </c>
      <c r="G39" s="476" t="str">
        <f t="shared" si="4"/>
        <v/>
      </c>
      <c r="H39" s="482" t="str">
        <f t="shared" si="5"/>
        <v/>
      </c>
      <c r="I39" s="482" t="str">
        <f t="shared" si="5"/>
        <v/>
      </c>
      <c r="J39" s="476" t="e">
        <f t="shared" si="6"/>
        <v>#N/A</v>
      </c>
      <c r="K39" s="476" t="e">
        <f t="shared" si="7"/>
        <v>#N/A</v>
      </c>
      <c r="L39" s="476" t="e">
        <f t="shared" si="8"/>
        <v>#N/A</v>
      </c>
      <c r="M39" s="476" t="e">
        <f t="shared" si="9"/>
        <v>#N/A</v>
      </c>
      <c r="N39" s="476">
        <v>263</v>
      </c>
    </row>
    <row r="40" spans="1:14" s="475" customFormat="1" ht="15" customHeight="1" x14ac:dyDescent="0.2">
      <c r="A40" s="475">
        <v>27</v>
      </c>
      <c r="B40" s="479" t="e">
        <f>'Tabelle 2.3'!#REF!</f>
        <v>#REF!</v>
      </c>
      <c r="C40" s="480" t="e">
        <f>'Tabelle 3.3'!#REF!</f>
        <v>#REF!</v>
      </c>
      <c r="D40" s="481" t="e">
        <f t="shared" si="3"/>
        <v>#REF!</v>
      </c>
      <c r="E40" s="481" t="e">
        <f t="shared" si="3"/>
        <v>#REF!</v>
      </c>
      <c r="F40" s="476" t="str">
        <f t="shared" si="4"/>
        <v/>
      </c>
      <c r="G40" s="476" t="str">
        <f t="shared" si="4"/>
        <v/>
      </c>
      <c r="H40" s="482" t="e">
        <f t="shared" si="5"/>
        <v>#REF!</v>
      </c>
      <c r="I40" s="482" t="e">
        <f t="shared" si="5"/>
        <v>#REF!</v>
      </c>
      <c r="J40" s="476" t="e">
        <f t="shared" si="6"/>
        <v>#REF!</v>
      </c>
      <c r="K40" s="476" t="e">
        <f t="shared" si="7"/>
        <v>#REF!</v>
      </c>
      <c r="L40" s="476" t="e">
        <f t="shared" si="8"/>
        <v>#REF!</v>
      </c>
      <c r="M40" s="476" t="e">
        <f t="shared" si="9"/>
        <v>#REF!</v>
      </c>
      <c r="N40" s="476">
        <v>273</v>
      </c>
    </row>
    <row r="41" spans="1:14" s="475" customFormat="1" ht="15" customHeight="1" x14ac:dyDescent="0.2">
      <c r="A41" s="475">
        <v>28</v>
      </c>
      <c r="B41" s="479" t="e">
        <f>'Tabelle 2.3'!#REF!</f>
        <v>#REF!</v>
      </c>
      <c r="C41" s="480" t="e">
        <f>'Tabelle 3.3'!#REF!</f>
        <v>#REF!</v>
      </c>
      <c r="D41" s="481" t="e">
        <f t="shared" si="3"/>
        <v>#REF!</v>
      </c>
      <c r="E41" s="481" t="e">
        <f t="shared" si="3"/>
        <v>#REF!</v>
      </c>
      <c r="F41" s="476" t="str">
        <f t="shared" si="4"/>
        <v/>
      </c>
      <c r="G41" s="476" t="str">
        <f t="shared" si="4"/>
        <v/>
      </c>
      <c r="H41" s="482" t="e">
        <f t="shared" si="5"/>
        <v>#REF!</v>
      </c>
      <c r="I41" s="482" t="e">
        <f t="shared" si="5"/>
        <v>#REF!</v>
      </c>
      <c r="J41" s="476" t="e">
        <f t="shared" si="6"/>
        <v>#REF!</v>
      </c>
      <c r="K41" s="476" t="e">
        <f t="shared" si="7"/>
        <v>#REF!</v>
      </c>
      <c r="L41" s="476" t="e">
        <f t="shared" si="8"/>
        <v>#REF!</v>
      </c>
      <c r="M41" s="476" t="e">
        <f t="shared" si="9"/>
        <v>#REF!</v>
      </c>
      <c r="N41" s="476">
        <v>284</v>
      </c>
    </row>
    <row r="42" spans="1:14" s="475" customFormat="1" ht="15" customHeight="1" x14ac:dyDescent="0.2">
      <c r="A42" s="475">
        <v>29</v>
      </c>
      <c r="B42" s="479" t="e">
        <f>'Tabelle 2.3'!#REF!</f>
        <v>#REF!</v>
      </c>
      <c r="C42" s="480" t="e">
        <f>'Tabelle 3.3'!#REF!</f>
        <v>#REF!</v>
      </c>
      <c r="D42" s="481" t="e">
        <f t="shared" si="3"/>
        <v>#REF!</v>
      </c>
      <c r="E42" s="481" t="e">
        <f t="shared" si="3"/>
        <v>#REF!</v>
      </c>
      <c r="F42" s="476" t="str">
        <f t="shared" si="4"/>
        <v/>
      </c>
      <c r="G42" s="476" t="str">
        <f t="shared" si="4"/>
        <v/>
      </c>
      <c r="H42" s="482" t="e">
        <f t="shared" si="5"/>
        <v>#REF!</v>
      </c>
      <c r="I42" s="482" t="e">
        <f t="shared" si="5"/>
        <v>#REF!</v>
      </c>
      <c r="J42" s="476" t="e">
        <f t="shared" si="6"/>
        <v>#REF!</v>
      </c>
      <c r="K42" s="476" t="e">
        <f t="shared" si="7"/>
        <v>#REF!</v>
      </c>
      <c r="L42" s="476" t="e">
        <f t="shared" si="8"/>
        <v>#REF!</v>
      </c>
      <c r="M42" s="476" t="e">
        <f t="shared" si="9"/>
        <v>#REF!</v>
      </c>
      <c r="N42" s="476">
        <v>294</v>
      </c>
    </row>
    <row r="43" spans="1:14" s="475" customFormat="1" ht="15" customHeight="1" x14ac:dyDescent="0.2">
      <c r="A43" s="475">
        <v>30</v>
      </c>
      <c r="B43" s="479" t="e">
        <f>'Tabelle 2.3'!#REF!</f>
        <v>#REF!</v>
      </c>
      <c r="C43" s="480" t="e">
        <f>'Tabelle 3.3'!#REF!</f>
        <v>#REF!</v>
      </c>
      <c r="D43" s="481" t="e">
        <f t="shared" si="3"/>
        <v>#REF!</v>
      </c>
      <c r="E43" s="481" t="e">
        <f t="shared" si="3"/>
        <v>#REF!</v>
      </c>
      <c r="F43" s="476" t="str">
        <f t="shared" si="4"/>
        <v/>
      </c>
      <c r="G43" s="476" t="str">
        <f t="shared" si="4"/>
        <v/>
      </c>
      <c r="H43" s="482" t="e">
        <f t="shared" si="5"/>
        <v>#REF!</v>
      </c>
      <c r="I43" s="482" t="e">
        <f t="shared" si="5"/>
        <v>#REF!</v>
      </c>
      <c r="J43" s="476" t="e">
        <f t="shared" si="6"/>
        <v>#REF!</v>
      </c>
      <c r="K43" s="476" t="e">
        <f t="shared" si="7"/>
        <v>#REF!</v>
      </c>
      <c r="L43" s="476" t="e">
        <f t="shared" si="8"/>
        <v>#REF!</v>
      </c>
      <c r="M43" s="476" t="e">
        <f t="shared" si="9"/>
        <v>#REF!</v>
      </c>
      <c r="N43" s="476">
        <v>304</v>
      </c>
    </row>
    <row r="44" spans="1:14" s="475" customFormat="1" ht="15" customHeight="1" x14ac:dyDescent="0.2">
      <c r="A44" s="475">
        <v>31</v>
      </c>
      <c r="B44" s="479" t="e">
        <f>'Tabelle 2.3'!#REF!</f>
        <v>#REF!</v>
      </c>
      <c r="C44" s="480" t="e">
        <f>'Tabelle 3.3'!#REF!</f>
        <v>#REF!</v>
      </c>
      <c r="D44" s="481" t="e">
        <f t="shared" si="3"/>
        <v>#REF!</v>
      </c>
      <c r="E44" s="481" t="e">
        <f t="shared" si="3"/>
        <v>#REF!</v>
      </c>
      <c r="F44" s="476" t="str">
        <f t="shared" si="4"/>
        <v/>
      </c>
      <c r="G44" s="476" t="str">
        <f t="shared" si="4"/>
        <v/>
      </c>
      <c r="H44" s="482" t="e">
        <f t="shared" si="5"/>
        <v>#REF!</v>
      </c>
      <c r="I44" s="482" t="e">
        <f t="shared" si="5"/>
        <v>#REF!</v>
      </c>
      <c r="J44" s="476" t="e">
        <f t="shared" si="6"/>
        <v>#REF!</v>
      </c>
      <c r="K44" s="476" t="e">
        <f t="shared" si="7"/>
        <v>#REF!</v>
      </c>
      <c r="L44" s="476" t="e">
        <f t="shared" si="8"/>
        <v>#REF!</v>
      </c>
      <c r="M44" s="476" t="e">
        <f t="shared" si="9"/>
        <v>#REF!</v>
      </c>
      <c r="N44" s="476">
        <v>315</v>
      </c>
    </row>
    <row r="45" spans="1:14" s="475" customFormat="1" ht="15" customHeight="1" x14ac:dyDescent="0.2">
      <c r="A45" s="475">
        <v>32</v>
      </c>
      <c r="B45" s="479">
        <f>'Tabelle 2.3'!J36</f>
        <v>-0.81086426264091238</v>
      </c>
      <c r="C45" s="480">
        <f>'Tabelle 3.3'!J36</f>
        <v>-7.2687624931855348</v>
      </c>
      <c r="D45" s="481">
        <f t="shared" si="3"/>
        <v>-0.81086426264091238</v>
      </c>
      <c r="E45" s="481">
        <f t="shared" si="3"/>
        <v>-7.2687624931855348</v>
      </c>
      <c r="F45" s="476" t="str">
        <f t="shared" si="4"/>
        <v/>
      </c>
      <c r="G45" s="476" t="str">
        <f t="shared" si="4"/>
        <v/>
      </c>
      <c r="H45" s="482" t="str">
        <f t="shared" si="5"/>
        <v/>
      </c>
      <c r="I45" s="482" t="str">
        <f t="shared" si="5"/>
        <v/>
      </c>
      <c r="J45" s="476" t="e">
        <f t="shared" si="6"/>
        <v>#N/A</v>
      </c>
      <c r="K45" s="476" t="e">
        <f t="shared" si="7"/>
        <v>#N/A</v>
      </c>
      <c r="L45" s="476" t="e">
        <f t="shared" si="8"/>
        <v>#N/A</v>
      </c>
      <c r="M45" s="476" t="e">
        <f t="shared" si="9"/>
        <v>#N/A</v>
      </c>
      <c r="N45" s="476">
        <v>325</v>
      </c>
    </row>
    <row r="46" spans="1:14" s="475" customFormat="1" ht="15" customHeight="1" x14ac:dyDescent="0.2">
      <c r="E46" s="476"/>
      <c r="F46" s="476"/>
      <c r="G46" s="476"/>
      <c r="H46" s="476"/>
      <c r="I46" s="476"/>
      <c r="J46" s="476"/>
      <c r="K46" s="476"/>
      <c r="L46" s="476"/>
      <c r="M46" s="476"/>
      <c r="N46" s="476"/>
    </row>
    <row r="47" spans="1:14" s="475" customFormat="1" ht="15" customHeight="1" x14ac:dyDescent="0.2">
      <c r="D47" s="483"/>
      <c r="E47" s="476"/>
      <c r="F47" s="476"/>
      <c r="G47" s="476"/>
      <c r="H47" s="476"/>
      <c r="I47" s="476"/>
      <c r="J47" s="476"/>
      <c r="K47" s="476"/>
      <c r="L47" s="476"/>
      <c r="M47" s="476"/>
      <c r="N47" s="476"/>
    </row>
    <row r="48" spans="1:14" s="475" customFormat="1" ht="15" customHeight="1" x14ac:dyDescent="0.2">
      <c r="A48" s="477" t="s">
        <v>453</v>
      </c>
      <c r="E48" s="476"/>
      <c r="F48" s="476"/>
      <c r="G48" s="476"/>
      <c r="H48" s="476"/>
      <c r="I48" s="476"/>
      <c r="J48" s="476"/>
      <c r="K48" s="476"/>
      <c r="L48" s="476"/>
      <c r="M48" s="476"/>
      <c r="N48" s="476"/>
    </row>
    <row r="49" spans="1:14" ht="15" customHeight="1" x14ac:dyDescent="0.2">
      <c r="A49" s="673" t="s">
        <v>454</v>
      </c>
      <c r="B49" s="674" t="s">
        <v>102</v>
      </c>
      <c r="C49" s="674"/>
      <c r="D49" s="674"/>
      <c r="E49" s="675" t="s">
        <v>455</v>
      </c>
      <c r="F49" s="675"/>
      <c r="G49" s="675"/>
      <c r="H49" s="676" t="s">
        <v>456</v>
      </c>
      <c r="I49" s="677" t="s">
        <v>457</v>
      </c>
      <c r="J49" s="677"/>
      <c r="K49" s="677"/>
      <c r="L49" s="484" t="s">
        <v>458</v>
      </c>
      <c r="M49" s="461"/>
      <c r="N49" s="453"/>
    </row>
    <row r="50" spans="1:14" ht="39.950000000000003" customHeight="1" x14ac:dyDescent="0.2">
      <c r="A50" s="673"/>
      <c r="B50" s="485" t="s">
        <v>441</v>
      </c>
      <c r="C50" s="485" t="s">
        <v>120</v>
      </c>
      <c r="D50" s="485" t="s">
        <v>121</v>
      </c>
      <c r="E50" s="485" t="s">
        <v>441</v>
      </c>
      <c r="F50" s="485" t="s">
        <v>120</v>
      </c>
      <c r="G50" s="485" t="s">
        <v>121</v>
      </c>
      <c r="H50" s="676"/>
      <c r="I50" s="485" t="s">
        <v>441</v>
      </c>
      <c r="J50" s="485" t="s">
        <v>120</v>
      </c>
      <c r="K50" s="485" t="s">
        <v>121</v>
      </c>
      <c r="L50" s="485" t="s">
        <v>459</v>
      </c>
      <c r="M50" s="485"/>
      <c r="N50" s="485"/>
    </row>
    <row r="51" spans="1:14" ht="15" customHeight="1" x14ac:dyDescent="0.2">
      <c r="A51" s="486" t="s">
        <v>460</v>
      </c>
      <c r="B51" s="487">
        <v>47276</v>
      </c>
      <c r="C51" s="487">
        <v>5051</v>
      </c>
      <c r="D51" s="487">
        <v>1871</v>
      </c>
      <c r="E51" s="488">
        <f>IF($A$51=37802,IF(COUNTBLANK(B$51:B$70)&gt;0,#N/A,B51/B$51*100),IF(COUNTBLANK(B$51:B$75)&gt;0,#N/A,B51/B$51*100))</f>
        <v>100</v>
      </c>
      <c r="F51" s="488">
        <f>IF($A$51=37802,IF(COUNTBLANK(C$51:C$70)&gt;0,#N/A,C51/C$51*100),IF(COUNTBLANK(C$51:C$75)&gt;0,#N/A,C51/C$51*100))</f>
        <v>100</v>
      </c>
      <c r="G51" s="488">
        <f>IF($A$51=37802,IF(COUNTBLANK(D$51:D$70)&gt;0,#N/A,D51/D$51*100),IF(COUNTBLANK(D$51:D$75)&gt;0,#N/A,D51/D$51*100))</f>
        <v>100</v>
      </c>
      <c r="H51" s="489" t="str">
        <f>IF(ISERROR(L51)=TRUE,IF(MONTH(A51)=MONTH(MAX(A$51:A$75)),A51,""),"")</f>
        <v/>
      </c>
      <c r="I51" s="488" t="str">
        <f>IF($H51&lt;&gt;"",E51,"")</f>
        <v/>
      </c>
      <c r="J51" s="488" t="str">
        <f>IF($H51&lt;&gt;"",F51,"")</f>
        <v/>
      </c>
      <c r="K51" s="488" t="str">
        <f t="shared" ref="J51:K66" si="10">IF($H51&lt;&gt;"",G51,"")</f>
        <v/>
      </c>
      <c r="L51" s="488" t="e">
        <f>IF(A$51=37802,IF(AND(COUNTBLANK(B$51:B$70)&lt;&gt;0,COUNTBLANK(C$51:C$70)&lt;&gt;0,COUNTBLANK(D$51:D$70)&lt;&gt;0),135,#N/A),IF(AND(COUNTBLANK(B$51:B$75)&lt;&gt;0,COUNTBLANK(C$51:C$75)&lt;&gt;0,COUNTBLANK(D$51:D$75)&lt;&gt;0),135,#N/A))</f>
        <v>#N/A</v>
      </c>
    </row>
    <row r="52" spans="1:14" ht="15" customHeight="1" x14ac:dyDescent="0.2">
      <c r="A52" s="486" t="s">
        <v>461</v>
      </c>
      <c r="B52" s="487">
        <v>47774</v>
      </c>
      <c r="C52" s="487">
        <v>5045</v>
      </c>
      <c r="D52" s="487">
        <v>1956</v>
      </c>
      <c r="E52" s="488">
        <f t="shared" ref="E52:G70" si="11">IF($A$51=37802,IF(COUNTBLANK(B$51:B$70)&gt;0,#N/A,B52/B$51*100),IF(COUNTBLANK(B$51:B$75)&gt;0,#N/A,B52/B$51*100))</f>
        <v>101.05338861155766</v>
      </c>
      <c r="F52" s="488">
        <f t="shared" si="11"/>
        <v>99.881211641259156</v>
      </c>
      <c r="G52" s="488">
        <f t="shared" si="11"/>
        <v>104.54302512025654</v>
      </c>
      <c r="H52" s="489" t="str">
        <f>IF(ISERROR(L52)=TRUE,IF(MONTH(A52)=MONTH(MAX(A$51:A$75)),A52,""),"")</f>
        <v/>
      </c>
      <c r="I52" s="488" t="str">
        <f t="shared" ref="I52:K75" si="12">IF($H52&lt;&gt;"",E52,"")</f>
        <v/>
      </c>
      <c r="J52" s="488" t="str">
        <f t="shared" si="10"/>
        <v/>
      </c>
      <c r="K52" s="488" t="str">
        <f t="shared" si="10"/>
        <v/>
      </c>
      <c r="L52" s="488" t="e">
        <f t="shared" ref="L52:L75" si="13">IF(A$51=37802,IF(AND(COUNTBLANK(B$51:B$70)&lt;&gt;0,COUNTBLANK(C$51:C$70)&lt;&gt;0,COUNTBLANK(D$51:D$70)&lt;&gt;0),135,#N/A),IF(AND(COUNTBLANK(B$51:B$75)&lt;&gt;0,COUNTBLANK(C$51:C$75)&lt;&gt;0,COUNTBLANK(D$51:D$75)&lt;&gt;0),135,#N/A))</f>
        <v>#N/A</v>
      </c>
    </row>
    <row r="53" spans="1:14" ht="15" customHeight="1" x14ac:dyDescent="0.2">
      <c r="A53" s="490">
        <v>41883</v>
      </c>
      <c r="B53" s="487">
        <v>48389</v>
      </c>
      <c r="C53" s="487">
        <v>4974</v>
      </c>
      <c r="D53" s="487">
        <v>2046</v>
      </c>
      <c r="E53" s="488">
        <f t="shared" si="11"/>
        <v>102.35426008968609</v>
      </c>
      <c r="F53" s="488">
        <f t="shared" si="11"/>
        <v>98.475549396159181</v>
      </c>
      <c r="G53" s="488">
        <f t="shared" si="11"/>
        <v>109.3532870122929</v>
      </c>
      <c r="H53" s="489">
        <f>IF(ISERROR(L53)=TRUE,IF(MONTH(A53)=MONTH(MAX(A$51:A$75)),A53,""),"")</f>
        <v>41883</v>
      </c>
      <c r="I53" s="488">
        <f t="shared" si="12"/>
        <v>102.35426008968609</v>
      </c>
      <c r="J53" s="488">
        <f t="shared" si="10"/>
        <v>98.475549396159181</v>
      </c>
      <c r="K53" s="488">
        <f t="shared" si="10"/>
        <v>109.3532870122929</v>
      </c>
      <c r="L53" s="488" t="e">
        <f t="shared" si="13"/>
        <v>#N/A</v>
      </c>
    </row>
    <row r="54" spans="1:14" ht="15" customHeight="1" x14ac:dyDescent="0.2">
      <c r="A54" s="490" t="s">
        <v>462</v>
      </c>
      <c r="B54" s="487">
        <v>47603</v>
      </c>
      <c r="C54" s="487">
        <v>4974</v>
      </c>
      <c r="D54" s="487">
        <v>2016</v>
      </c>
      <c r="E54" s="488">
        <f t="shared" si="11"/>
        <v>100.69168288349269</v>
      </c>
      <c r="F54" s="488">
        <f t="shared" si="11"/>
        <v>98.475549396159181</v>
      </c>
      <c r="G54" s="488">
        <f t="shared" si="11"/>
        <v>107.7498663816141</v>
      </c>
      <c r="H54" s="489" t="str">
        <f>IF(ISERROR(L54)=TRUE,IF(MONTH(A54)=MONTH(MAX(A$51:A$75)),A54,""),"")</f>
        <v/>
      </c>
      <c r="I54" s="488" t="str">
        <f t="shared" si="12"/>
        <v/>
      </c>
      <c r="J54" s="488" t="str">
        <f t="shared" si="10"/>
        <v/>
      </c>
      <c r="K54" s="488" t="str">
        <f t="shared" si="10"/>
        <v/>
      </c>
      <c r="L54" s="488" t="e">
        <f t="shared" si="13"/>
        <v>#N/A</v>
      </c>
    </row>
    <row r="55" spans="1:14" ht="15" customHeight="1" x14ac:dyDescent="0.2">
      <c r="A55" s="490" t="s">
        <v>463</v>
      </c>
      <c r="B55" s="487">
        <v>47680</v>
      </c>
      <c r="C55" s="487">
        <v>4602</v>
      </c>
      <c r="D55" s="487">
        <v>1995</v>
      </c>
      <c r="E55" s="488">
        <f t="shared" si="11"/>
        <v>100.85455622303073</v>
      </c>
      <c r="F55" s="488">
        <f t="shared" si="11"/>
        <v>91.110671154226878</v>
      </c>
      <c r="G55" s="488">
        <f t="shared" si="11"/>
        <v>106.62747194013897</v>
      </c>
      <c r="H55" s="489" t="str">
        <f t="shared" ref="H55:H70" si="14">IF(ISERROR(L55)=TRUE,IF(MONTH(A55)=MONTH(MAX(A$51:A$75)),A55,""),"")</f>
        <v/>
      </c>
      <c r="I55" s="488" t="str">
        <f t="shared" si="12"/>
        <v/>
      </c>
      <c r="J55" s="488" t="str">
        <f t="shared" si="10"/>
        <v/>
      </c>
      <c r="K55" s="488" t="str">
        <f t="shared" si="10"/>
        <v/>
      </c>
      <c r="L55" s="488" t="e">
        <f t="shared" si="13"/>
        <v>#N/A</v>
      </c>
    </row>
    <row r="56" spans="1:14" ht="15" customHeight="1" x14ac:dyDescent="0.2">
      <c r="A56" s="490" t="s">
        <v>464</v>
      </c>
      <c r="B56" s="487">
        <v>48107</v>
      </c>
      <c r="C56" s="487">
        <v>4590</v>
      </c>
      <c r="D56" s="487">
        <v>2061</v>
      </c>
      <c r="E56" s="488">
        <f t="shared" si="11"/>
        <v>101.75776292410525</v>
      </c>
      <c r="F56" s="488">
        <f t="shared" si="11"/>
        <v>90.873094436745191</v>
      </c>
      <c r="G56" s="488">
        <f t="shared" si="11"/>
        <v>110.15499732763227</v>
      </c>
      <c r="H56" s="489" t="str">
        <f t="shared" si="14"/>
        <v/>
      </c>
      <c r="I56" s="488" t="str">
        <f t="shared" si="12"/>
        <v/>
      </c>
      <c r="J56" s="488" t="str">
        <f t="shared" si="10"/>
        <v/>
      </c>
      <c r="K56" s="488" t="str">
        <f t="shared" si="10"/>
        <v/>
      </c>
      <c r="L56" s="488" t="e">
        <f t="shared" si="13"/>
        <v>#N/A</v>
      </c>
    </row>
    <row r="57" spans="1:14" ht="15" customHeight="1" x14ac:dyDescent="0.2">
      <c r="A57" s="490">
        <v>42248</v>
      </c>
      <c r="B57" s="487">
        <v>48705</v>
      </c>
      <c r="C57" s="487">
        <v>4554</v>
      </c>
      <c r="D57" s="487">
        <v>2102</v>
      </c>
      <c r="E57" s="488">
        <f t="shared" si="11"/>
        <v>103.02267535324478</v>
      </c>
      <c r="F57" s="488">
        <f t="shared" si="11"/>
        <v>90.160364284300144</v>
      </c>
      <c r="G57" s="488">
        <f t="shared" si="11"/>
        <v>112.34633885622662</v>
      </c>
      <c r="H57" s="489">
        <f t="shared" si="14"/>
        <v>42248</v>
      </c>
      <c r="I57" s="488">
        <f t="shared" si="12"/>
        <v>103.02267535324478</v>
      </c>
      <c r="J57" s="488">
        <f t="shared" si="10"/>
        <v>90.160364284300144</v>
      </c>
      <c r="K57" s="488">
        <f t="shared" si="10"/>
        <v>112.34633885622662</v>
      </c>
      <c r="L57" s="488" t="e">
        <f t="shared" si="13"/>
        <v>#N/A</v>
      </c>
    </row>
    <row r="58" spans="1:14" ht="15" customHeight="1" x14ac:dyDescent="0.2">
      <c r="A58" s="490" t="s">
        <v>465</v>
      </c>
      <c r="B58" s="487">
        <v>47923</v>
      </c>
      <c r="C58" s="487">
        <v>4547</v>
      </c>
      <c r="D58" s="487">
        <v>2136</v>
      </c>
      <c r="E58" s="488">
        <f t="shared" si="11"/>
        <v>101.36855909975463</v>
      </c>
      <c r="F58" s="488">
        <f t="shared" si="11"/>
        <v>90.021777865769153</v>
      </c>
      <c r="G58" s="488">
        <f t="shared" si="11"/>
        <v>114.16354890432923</v>
      </c>
      <c r="H58" s="489" t="str">
        <f t="shared" si="14"/>
        <v/>
      </c>
      <c r="I58" s="488" t="str">
        <f t="shared" si="12"/>
        <v/>
      </c>
      <c r="J58" s="488" t="str">
        <f t="shared" si="10"/>
        <v/>
      </c>
      <c r="K58" s="488" t="str">
        <f t="shared" si="10"/>
        <v/>
      </c>
      <c r="L58" s="488" t="e">
        <f t="shared" si="13"/>
        <v>#N/A</v>
      </c>
    </row>
    <row r="59" spans="1:14" ht="15" customHeight="1" x14ac:dyDescent="0.2">
      <c r="A59" s="490" t="s">
        <v>466</v>
      </c>
      <c r="B59" s="487">
        <v>47965</v>
      </c>
      <c r="C59" s="487">
        <v>4477</v>
      </c>
      <c r="D59" s="487">
        <v>2069</v>
      </c>
      <c r="E59" s="488">
        <f t="shared" si="11"/>
        <v>101.45739910313902</v>
      </c>
      <c r="F59" s="488">
        <f t="shared" si="11"/>
        <v>88.635913680459311</v>
      </c>
      <c r="G59" s="488">
        <f t="shared" si="11"/>
        <v>110.58257616247995</v>
      </c>
      <c r="H59" s="489" t="str">
        <f t="shared" si="14"/>
        <v/>
      </c>
      <c r="I59" s="488" t="str">
        <f t="shared" si="12"/>
        <v/>
      </c>
      <c r="J59" s="488" t="str">
        <f t="shared" si="10"/>
        <v/>
      </c>
      <c r="K59" s="488" t="str">
        <f t="shared" si="10"/>
        <v/>
      </c>
      <c r="L59" s="488" t="e">
        <f t="shared" si="13"/>
        <v>#N/A</v>
      </c>
    </row>
    <row r="60" spans="1:14" ht="15" customHeight="1" x14ac:dyDescent="0.2">
      <c r="A60" s="490" t="s">
        <v>467</v>
      </c>
      <c r="B60" s="487">
        <v>48279</v>
      </c>
      <c r="C60" s="487">
        <v>4551</v>
      </c>
      <c r="D60" s="487">
        <v>2110</v>
      </c>
      <c r="E60" s="488">
        <f t="shared" si="11"/>
        <v>102.12158389034605</v>
      </c>
      <c r="F60" s="488">
        <f t="shared" si="11"/>
        <v>90.100970104929715</v>
      </c>
      <c r="G60" s="488">
        <f t="shared" si="11"/>
        <v>112.7739176910743</v>
      </c>
      <c r="H60" s="489" t="str">
        <f t="shared" si="14"/>
        <v/>
      </c>
      <c r="I60" s="488" t="str">
        <f t="shared" si="12"/>
        <v/>
      </c>
      <c r="J60" s="488" t="str">
        <f t="shared" si="10"/>
        <v/>
      </c>
      <c r="K60" s="488" t="str">
        <f t="shared" si="10"/>
        <v/>
      </c>
      <c r="L60" s="488" t="e">
        <f t="shared" si="13"/>
        <v>#N/A</v>
      </c>
    </row>
    <row r="61" spans="1:14" ht="15" customHeight="1" x14ac:dyDescent="0.2">
      <c r="A61" s="490">
        <v>42614</v>
      </c>
      <c r="B61" s="487">
        <v>49104</v>
      </c>
      <c r="C61" s="487">
        <v>4507</v>
      </c>
      <c r="D61" s="487">
        <v>2178</v>
      </c>
      <c r="E61" s="488">
        <f t="shared" si="11"/>
        <v>103.86665538539638</v>
      </c>
      <c r="F61" s="488">
        <f t="shared" si="11"/>
        <v>89.229855474163529</v>
      </c>
      <c r="G61" s="488">
        <f t="shared" si="11"/>
        <v>116.40833778727952</v>
      </c>
      <c r="H61" s="489">
        <f t="shared" si="14"/>
        <v>42614</v>
      </c>
      <c r="I61" s="488">
        <f t="shared" si="12"/>
        <v>103.86665538539638</v>
      </c>
      <c r="J61" s="488">
        <f t="shared" si="10"/>
        <v>89.229855474163529</v>
      </c>
      <c r="K61" s="488">
        <f t="shared" si="10"/>
        <v>116.40833778727952</v>
      </c>
      <c r="L61" s="488" t="e">
        <f t="shared" si="13"/>
        <v>#N/A</v>
      </c>
    </row>
    <row r="62" spans="1:14" ht="15" customHeight="1" x14ac:dyDescent="0.2">
      <c r="A62" s="490" t="s">
        <v>468</v>
      </c>
      <c r="B62" s="487">
        <v>48449</v>
      </c>
      <c r="C62" s="487">
        <v>4491</v>
      </c>
      <c r="D62" s="487">
        <v>2216</v>
      </c>
      <c r="E62" s="488">
        <f t="shared" si="11"/>
        <v>102.4811743802352</v>
      </c>
      <c r="F62" s="488">
        <f t="shared" si="11"/>
        <v>88.913086517521279</v>
      </c>
      <c r="G62" s="488">
        <f t="shared" si="11"/>
        <v>118.43933725280597</v>
      </c>
      <c r="H62" s="489" t="str">
        <f t="shared" si="14"/>
        <v/>
      </c>
      <c r="I62" s="488" t="str">
        <f t="shared" si="12"/>
        <v/>
      </c>
      <c r="J62" s="488" t="str">
        <f t="shared" si="10"/>
        <v/>
      </c>
      <c r="K62" s="488" t="str">
        <f t="shared" si="10"/>
        <v/>
      </c>
      <c r="L62" s="488" t="e">
        <f t="shared" si="13"/>
        <v>#N/A</v>
      </c>
    </row>
    <row r="63" spans="1:14" ht="15" customHeight="1" x14ac:dyDescent="0.2">
      <c r="A63" s="490" t="s">
        <v>469</v>
      </c>
      <c r="B63" s="487">
        <v>48479</v>
      </c>
      <c r="C63" s="487">
        <v>4350</v>
      </c>
      <c r="D63" s="487">
        <v>2138</v>
      </c>
      <c r="E63" s="488">
        <f t="shared" si="11"/>
        <v>102.54463152550977</v>
      </c>
      <c r="F63" s="488">
        <f t="shared" si="11"/>
        <v>86.121560087111462</v>
      </c>
      <c r="G63" s="488">
        <f t="shared" si="11"/>
        <v>114.27044361304115</v>
      </c>
      <c r="H63" s="489" t="str">
        <f t="shared" si="14"/>
        <v/>
      </c>
      <c r="I63" s="488" t="str">
        <f t="shared" si="12"/>
        <v/>
      </c>
      <c r="J63" s="488" t="str">
        <f t="shared" si="10"/>
        <v/>
      </c>
      <c r="K63" s="488" t="str">
        <f t="shared" si="10"/>
        <v/>
      </c>
      <c r="L63" s="488" t="e">
        <f t="shared" si="13"/>
        <v>#N/A</v>
      </c>
    </row>
    <row r="64" spans="1:14" ht="15" customHeight="1" x14ac:dyDescent="0.2">
      <c r="A64" s="490" t="s">
        <v>470</v>
      </c>
      <c r="B64" s="487">
        <v>48966</v>
      </c>
      <c r="C64" s="487">
        <v>4417</v>
      </c>
      <c r="D64" s="487">
        <v>2190</v>
      </c>
      <c r="E64" s="488">
        <f t="shared" si="11"/>
        <v>103.57475251713343</v>
      </c>
      <c r="F64" s="488">
        <f t="shared" si="11"/>
        <v>87.448030093050875</v>
      </c>
      <c r="G64" s="488">
        <f t="shared" si="11"/>
        <v>117.04970603955105</v>
      </c>
      <c r="H64" s="489" t="str">
        <f t="shared" si="14"/>
        <v/>
      </c>
      <c r="I64" s="488" t="str">
        <f t="shared" si="12"/>
        <v/>
      </c>
      <c r="J64" s="488" t="str">
        <f t="shared" si="10"/>
        <v/>
      </c>
      <c r="K64" s="488" t="str">
        <f t="shared" si="10"/>
        <v/>
      </c>
      <c r="L64" s="488" t="e">
        <f t="shared" si="13"/>
        <v>#N/A</v>
      </c>
    </row>
    <row r="65" spans="1:12" ht="15" customHeight="1" x14ac:dyDescent="0.2">
      <c r="A65" s="490">
        <v>42979</v>
      </c>
      <c r="B65" s="487">
        <v>50027</v>
      </c>
      <c r="C65" s="487">
        <v>4363</v>
      </c>
      <c r="D65" s="487">
        <v>2263</v>
      </c>
      <c r="E65" s="488">
        <f t="shared" si="11"/>
        <v>105.81902022167695</v>
      </c>
      <c r="F65" s="488">
        <f t="shared" si="11"/>
        <v>86.378934864383297</v>
      </c>
      <c r="G65" s="488">
        <f t="shared" si="11"/>
        <v>120.95136290753608</v>
      </c>
      <c r="H65" s="489">
        <f t="shared" si="14"/>
        <v>42979</v>
      </c>
      <c r="I65" s="488">
        <f t="shared" si="12"/>
        <v>105.81902022167695</v>
      </c>
      <c r="J65" s="488">
        <f t="shared" si="10"/>
        <v>86.378934864383297</v>
      </c>
      <c r="K65" s="488">
        <f t="shared" si="10"/>
        <v>120.95136290753608</v>
      </c>
      <c r="L65" s="488" t="e">
        <f t="shared" si="13"/>
        <v>#N/A</v>
      </c>
    </row>
    <row r="66" spans="1:12" ht="15" customHeight="1" x14ac:dyDescent="0.2">
      <c r="A66" s="490" t="s">
        <v>471</v>
      </c>
      <c r="B66" s="487">
        <v>49506</v>
      </c>
      <c r="C66" s="487">
        <v>4394</v>
      </c>
      <c r="D66" s="487">
        <v>2256</v>
      </c>
      <c r="E66" s="488">
        <f t="shared" si="11"/>
        <v>104.71698113207549</v>
      </c>
      <c r="F66" s="488">
        <f t="shared" si="11"/>
        <v>86.992674717877648</v>
      </c>
      <c r="G66" s="488">
        <f t="shared" si="11"/>
        <v>120.57723142704435</v>
      </c>
      <c r="H66" s="489" t="str">
        <f t="shared" si="14"/>
        <v/>
      </c>
      <c r="I66" s="488" t="str">
        <f t="shared" si="12"/>
        <v/>
      </c>
      <c r="J66" s="488" t="str">
        <f t="shared" si="10"/>
        <v/>
      </c>
      <c r="K66" s="488" t="str">
        <f t="shared" si="10"/>
        <v/>
      </c>
      <c r="L66" s="488" t="e">
        <f t="shared" si="13"/>
        <v>#N/A</v>
      </c>
    </row>
    <row r="67" spans="1:12" ht="15" customHeight="1" x14ac:dyDescent="0.2">
      <c r="A67" s="490" t="s">
        <v>472</v>
      </c>
      <c r="B67" s="487">
        <v>49592</v>
      </c>
      <c r="C67" s="487">
        <v>4262</v>
      </c>
      <c r="D67" s="487">
        <v>2221</v>
      </c>
      <c r="E67" s="488">
        <f t="shared" si="11"/>
        <v>104.89889161519588</v>
      </c>
      <c r="F67" s="488">
        <f t="shared" si="11"/>
        <v>84.379330825579089</v>
      </c>
      <c r="G67" s="488">
        <f t="shared" si="11"/>
        <v>118.70657402458578</v>
      </c>
      <c r="H67" s="489" t="str">
        <f t="shared" si="14"/>
        <v/>
      </c>
      <c r="I67" s="488" t="str">
        <f t="shared" si="12"/>
        <v/>
      </c>
      <c r="J67" s="488" t="str">
        <f t="shared" si="12"/>
        <v/>
      </c>
      <c r="K67" s="488" t="str">
        <f t="shared" si="12"/>
        <v/>
      </c>
      <c r="L67" s="488" t="e">
        <f t="shared" si="13"/>
        <v>#N/A</v>
      </c>
    </row>
    <row r="68" spans="1:12" ht="15" customHeight="1" x14ac:dyDescent="0.2">
      <c r="A68" s="490" t="s">
        <v>473</v>
      </c>
      <c r="B68" s="487">
        <v>50900</v>
      </c>
      <c r="C68" s="487">
        <v>4392</v>
      </c>
      <c r="D68" s="487">
        <v>2319</v>
      </c>
      <c r="E68" s="488">
        <f t="shared" si="11"/>
        <v>107.66562314916659</v>
      </c>
      <c r="F68" s="488">
        <f t="shared" si="11"/>
        <v>86.953078598297367</v>
      </c>
      <c r="G68" s="488">
        <f t="shared" si="11"/>
        <v>123.94441475146979</v>
      </c>
      <c r="H68" s="489" t="str">
        <f t="shared" si="14"/>
        <v/>
      </c>
      <c r="I68" s="488" t="str">
        <f t="shared" si="12"/>
        <v/>
      </c>
      <c r="J68" s="488" t="str">
        <f t="shared" si="12"/>
        <v/>
      </c>
      <c r="K68" s="488" t="str">
        <f t="shared" si="12"/>
        <v/>
      </c>
      <c r="L68" s="488" t="e">
        <f t="shared" si="13"/>
        <v>#N/A</v>
      </c>
    </row>
    <row r="69" spans="1:12" ht="15" customHeight="1" x14ac:dyDescent="0.2">
      <c r="A69" s="490">
        <v>43344</v>
      </c>
      <c r="B69" s="487">
        <v>51587</v>
      </c>
      <c r="C69" s="487">
        <v>4388</v>
      </c>
      <c r="D69" s="487">
        <v>2391</v>
      </c>
      <c r="E69" s="488">
        <f t="shared" si="11"/>
        <v>109.11879177595398</v>
      </c>
      <c r="F69" s="488">
        <f t="shared" si="11"/>
        <v>86.873886359136804</v>
      </c>
      <c r="G69" s="488">
        <f t="shared" si="11"/>
        <v>127.79262426509888</v>
      </c>
      <c r="H69" s="489">
        <f t="shared" si="14"/>
        <v>43344</v>
      </c>
      <c r="I69" s="488">
        <f t="shared" si="12"/>
        <v>109.11879177595398</v>
      </c>
      <c r="J69" s="488">
        <f t="shared" si="12"/>
        <v>86.873886359136804</v>
      </c>
      <c r="K69" s="488">
        <f t="shared" si="12"/>
        <v>127.79262426509888</v>
      </c>
      <c r="L69" s="488" t="e">
        <f t="shared" si="13"/>
        <v>#N/A</v>
      </c>
    </row>
    <row r="70" spans="1:12" ht="15" customHeight="1" x14ac:dyDescent="0.2">
      <c r="A70" s="490" t="s">
        <v>474</v>
      </c>
      <c r="B70" s="487">
        <v>51028</v>
      </c>
      <c r="C70" s="487">
        <v>4340</v>
      </c>
      <c r="D70" s="487">
        <v>2381</v>
      </c>
      <c r="E70" s="488">
        <f t="shared" si="11"/>
        <v>107.93637363567137</v>
      </c>
      <c r="F70" s="488">
        <f t="shared" si="11"/>
        <v>85.923579489210056</v>
      </c>
      <c r="G70" s="488">
        <f t="shared" si="11"/>
        <v>127.25815072153928</v>
      </c>
      <c r="H70" s="489" t="str">
        <f t="shared" si="14"/>
        <v/>
      </c>
      <c r="I70" s="488" t="str">
        <f t="shared" si="12"/>
        <v/>
      </c>
      <c r="J70" s="488" t="str">
        <f t="shared" si="12"/>
        <v/>
      </c>
      <c r="K70" s="488" t="str">
        <f t="shared" si="12"/>
        <v/>
      </c>
      <c r="L70" s="488" t="e">
        <f t="shared" si="13"/>
        <v>#N/A</v>
      </c>
    </row>
    <row r="71" spans="1:12" ht="15" customHeight="1" x14ac:dyDescent="0.2">
      <c r="A71" s="490" t="s">
        <v>475</v>
      </c>
      <c r="B71" s="487">
        <v>50586</v>
      </c>
      <c r="C71" s="487">
        <v>4268</v>
      </c>
      <c r="D71" s="487">
        <v>2369</v>
      </c>
      <c r="E71" s="491">
        <f t="shared" ref="E71:G75" si="15">IF($A$51=37802,IF(COUNTBLANK(B$51:B$70)&gt;0,#N/A,IF(ISBLANK(B71)=FALSE,B71/B$51*100,#N/A)),IF(COUNTBLANK(B$51:B$75)&gt;0,#N/A,B71/B$51*100))</f>
        <v>107.00143836195957</v>
      </c>
      <c r="F71" s="491">
        <f t="shared" si="15"/>
        <v>84.498119184319947</v>
      </c>
      <c r="G71" s="491">
        <f t="shared" si="15"/>
        <v>126.61678246926778</v>
      </c>
      <c r="H71" s="492" t="str">
        <f>IF(A$51=37802,IF(ISERROR(L71)=TRUE,IF(ISBLANK(A71)=FALSE,IF(MONTH(A71)=MONTH(MAX(A$51:A$75)),A71,""),""),""),IF(ISERROR(L71)=TRUE,IF(MONTH(A71)=MONTH(MAX(A$51:A$75)),A71,""),""))</f>
        <v/>
      </c>
      <c r="I71" s="488" t="str">
        <f t="shared" si="12"/>
        <v/>
      </c>
      <c r="J71" s="488" t="str">
        <f t="shared" si="12"/>
        <v/>
      </c>
      <c r="K71" s="488" t="str">
        <f t="shared" si="12"/>
        <v/>
      </c>
      <c r="L71" s="488" t="e">
        <f t="shared" si="13"/>
        <v>#N/A</v>
      </c>
    </row>
    <row r="72" spans="1:12" ht="15" customHeight="1" x14ac:dyDescent="0.2">
      <c r="A72" s="490" t="s">
        <v>476</v>
      </c>
      <c r="B72" s="487">
        <v>50521</v>
      </c>
      <c r="C72" s="487">
        <v>4373</v>
      </c>
      <c r="D72" s="487">
        <v>2418</v>
      </c>
      <c r="E72" s="491">
        <f t="shared" si="15"/>
        <v>106.86394788053136</v>
      </c>
      <c r="F72" s="491">
        <f t="shared" si="15"/>
        <v>86.576915462284703</v>
      </c>
      <c r="G72" s="491">
        <f t="shared" si="15"/>
        <v>129.23570283270976</v>
      </c>
      <c r="H72" s="492" t="str">
        <f>IF(A$51=37802,IF(ISERROR(L72)=TRUE,IF(ISBLANK(A72)=FALSE,IF(MONTH(A72)=MONTH(MAX(A$51:A$75)),A72,""),""),""),IF(ISERROR(L72)=TRUE,IF(MONTH(A72)=MONTH(MAX(A$51:A$75)),A72,""),""))</f>
        <v/>
      </c>
      <c r="I72" s="488" t="str">
        <f t="shared" si="12"/>
        <v/>
      </c>
      <c r="J72" s="488" t="str">
        <f t="shared" si="12"/>
        <v/>
      </c>
      <c r="K72" s="488" t="str">
        <f t="shared" si="12"/>
        <v/>
      </c>
      <c r="L72" s="488" t="e">
        <f t="shared" si="13"/>
        <v>#N/A</v>
      </c>
    </row>
    <row r="73" spans="1:12" ht="15" customHeight="1" x14ac:dyDescent="0.2">
      <c r="A73" s="490">
        <v>43709</v>
      </c>
      <c r="B73" s="487">
        <v>51276</v>
      </c>
      <c r="C73" s="487">
        <v>4323</v>
      </c>
      <c r="D73" s="487">
        <v>2440</v>
      </c>
      <c r="E73" s="491">
        <f t="shared" si="15"/>
        <v>108.46095270327439</v>
      </c>
      <c r="F73" s="491">
        <f t="shared" si="15"/>
        <v>85.587012472777673</v>
      </c>
      <c r="G73" s="491">
        <f t="shared" si="15"/>
        <v>130.41154462854087</v>
      </c>
      <c r="H73" s="492">
        <f>IF(A$51=37802,IF(ISERROR(L73)=TRUE,IF(ISBLANK(A73)=FALSE,IF(MONTH(A73)=MONTH(MAX(A$51:A$75)),A73,""),""),""),IF(ISERROR(L73)=TRUE,IF(MONTH(A73)=MONTH(MAX(A$51:A$75)),A73,""),""))</f>
        <v>43709</v>
      </c>
      <c r="I73" s="488">
        <f t="shared" si="12"/>
        <v>108.46095270327439</v>
      </c>
      <c r="J73" s="488">
        <f t="shared" si="12"/>
        <v>85.587012472777673</v>
      </c>
      <c r="K73" s="488">
        <f t="shared" si="12"/>
        <v>130.41154462854087</v>
      </c>
      <c r="L73" s="488" t="e">
        <f t="shared" si="13"/>
        <v>#N/A</v>
      </c>
    </row>
    <row r="74" spans="1:12" ht="15" customHeight="1" x14ac:dyDescent="0.2">
      <c r="A74" s="490" t="s">
        <v>477</v>
      </c>
      <c r="B74" s="487">
        <v>50663</v>
      </c>
      <c r="C74" s="487">
        <v>4298</v>
      </c>
      <c r="D74" s="487">
        <v>2430</v>
      </c>
      <c r="E74" s="491">
        <f t="shared" si="15"/>
        <v>107.16431170149758</v>
      </c>
      <c r="F74" s="491">
        <f t="shared" si="15"/>
        <v>85.092060978024151</v>
      </c>
      <c r="G74" s="491">
        <f t="shared" si="15"/>
        <v>129.87707108498131</v>
      </c>
      <c r="H74" s="492" t="str">
        <f>IF(A$51=37802,IF(ISERROR(L74)=TRUE,IF(ISBLANK(A74)=FALSE,IF(MONTH(A74)=MONTH(MAX(A$51:A$75)),A74,""),""),""),IF(ISERROR(L74)=TRUE,IF(MONTH(A74)=MONTH(MAX(A$51:A$75)),A74,""),""))</f>
        <v/>
      </c>
      <c r="I74" s="488" t="str">
        <f t="shared" si="12"/>
        <v/>
      </c>
      <c r="J74" s="488" t="str">
        <f t="shared" si="12"/>
        <v/>
      </c>
      <c r="K74" s="488" t="str">
        <f t="shared" si="12"/>
        <v/>
      </c>
      <c r="L74" s="488" t="e">
        <f t="shared" si="13"/>
        <v>#N/A</v>
      </c>
    </row>
    <row r="75" spans="1:12" ht="15" customHeight="1" x14ac:dyDescent="0.2">
      <c r="A75" s="490" t="s">
        <v>478</v>
      </c>
      <c r="B75" s="487">
        <v>50204</v>
      </c>
      <c r="C75" s="493">
        <v>3991</v>
      </c>
      <c r="D75" s="493">
        <v>2230</v>
      </c>
      <c r="E75" s="491">
        <f t="shared" si="15"/>
        <v>106.19341737879687</v>
      </c>
      <c r="F75" s="491">
        <f t="shared" si="15"/>
        <v>79.014056622450994</v>
      </c>
      <c r="G75" s="491">
        <f t="shared" si="15"/>
        <v>119.18760021378942</v>
      </c>
      <c r="H75" s="492" t="str">
        <f>IF(A$51=37802,IF(ISERROR(L75)=TRUE,IF(ISBLANK(A75)=FALSE,IF(MONTH(A75)=MONTH(MAX(A$51:A$75)),A75,""),""),""),IF(ISERROR(L75)=TRUE,IF(MONTH(A75)=MONTH(MAX(A$51:A$75)),A75,""),""))</f>
        <v/>
      </c>
      <c r="I75" s="488" t="str">
        <f t="shared" si="12"/>
        <v/>
      </c>
      <c r="J75" s="488" t="str">
        <f t="shared" si="12"/>
        <v/>
      </c>
      <c r="K75" s="488" t="str">
        <f t="shared" si="12"/>
        <v/>
      </c>
      <c r="L75" s="488" t="e">
        <f t="shared" si="13"/>
        <v>#N/A</v>
      </c>
    </row>
    <row r="77" spans="1:12" ht="15" customHeight="1" x14ac:dyDescent="0.2">
      <c r="I77" s="488">
        <f>IF(I75&lt;&gt;"",I75,IF(I74&lt;&gt;"",I74,IF(I73&lt;&gt;"",I73,IF(I72&lt;&gt;"",I72,IF(I71&lt;&gt;"",I71,IF(I70&lt;&gt;"",I70,""))))))</f>
        <v>108.46095270327439</v>
      </c>
      <c r="J77" s="488">
        <f>IF(J75&lt;&gt;"",J75,IF(J74&lt;&gt;"",J74,IF(J73&lt;&gt;"",J73,IF(J72&lt;&gt;"",J72,IF(J71&lt;&gt;"",J71,IF(J70&lt;&gt;"",J70,""))))))</f>
        <v>85.587012472777673</v>
      </c>
      <c r="K77" s="488">
        <f>IF(K75&lt;&gt;"",K75,IF(K74&lt;&gt;"",K74,IF(K73&lt;&gt;"",K73,IF(K72&lt;&gt;"",K72,IF(K71&lt;&gt;"",K71,IF(K70&lt;&gt;"",K70,""))))))</f>
        <v>130.41154462854087</v>
      </c>
    </row>
    <row r="78" spans="1:12" ht="15" customHeight="1" x14ac:dyDescent="0.2">
      <c r="I78" s="495">
        <f>RANK(I77,$I77:$K77)</f>
        <v>2</v>
      </c>
      <c r="J78" s="495">
        <f>RANK(J77,$I77:$K77)</f>
        <v>3</v>
      </c>
      <c r="K78" s="495">
        <f>RANK(K77,$I77:$K77)</f>
        <v>1</v>
      </c>
    </row>
    <row r="79" spans="1:12" ht="15" customHeight="1" x14ac:dyDescent="0.2">
      <c r="I79" s="488" t="str">
        <f>"SvB: "&amp;IF(I77&gt;100,"+","")&amp;TEXT(I77-100,"0,0")&amp;"%"</f>
        <v>SvB: +8,5%</v>
      </c>
      <c r="J79" s="488" t="str">
        <f>"GeB - ausschließlich: "&amp;IF(J77&gt;100,"+","")&amp;TEXT(J77-100,"0,0")&amp;"%"</f>
        <v>GeB - ausschließlich: -14,4%</v>
      </c>
      <c r="K79" s="488" t="str">
        <f>"GeB - im Nebenjob: "&amp;IF(K77&gt;100,"+","")&amp;TEXT(K77-100,"0,0")&amp;"%"</f>
        <v>GeB - im Nebenjob: +30,4%</v>
      </c>
    </row>
    <row r="81" spans="9:9" ht="15" customHeight="1" x14ac:dyDescent="0.2">
      <c r="I81" s="488" t="str">
        <f>IF(ISERROR(HLOOKUP(1,I$78:K$79,2,FALSE)),"",HLOOKUP(1,I$78:K$79,2,FALSE))</f>
        <v>GeB - im Nebenjob: +30,4%</v>
      </c>
    </row>
    <row r="82" spans="9:9" ht="15" customHeight="1" x14ac:dyDescent="0.2">
      <c r="I82" s="488" t="str">
        <f>IF(ISERROR(HLOOKUP(2,I$78:K$79,2,FALSE)),"",HLOOKUP(2,I$78:K$79,2,FALSE))</f>
        <v>SvB: +8,5%</v>
      </c>
    </row>
    <row r="83" spans="9:9" ht="15" customHeight="1" x14ac:dyDescent="0.2">
      <c r="I83" s="488" t="str">
        <f>IF(ISERROR(HLOOKUP(3,I$78:K$79,2,FALSE)),"",HLOOKUP(3,I$78:K$79,2,FALSE))</f>
        <v>GeB - ausschließlich: -14,4%</v>
      </c>
    </row>
  </sheetData>
  <mergeCells count="16">
    <mergeCell ref="B4:C4"/>
    <mergeCell ref="D4:E4"/>
    <mergeCell ref="F4:G4"/>
    <mergeCell ref="H4:I4"/>
    <mergeCell ref="J4:N4"/>
    <mergeCell ref="J12:N12"/>
    <mergeCell ref="A49:A50"/>
    <mergeCell ref="B49:D49"/>
    <mergeCell ref="E49:G49"/>
    <mergeCell ref="H49:H50"/>
    <mergeCell ref="I49:K49"/>
    <mergeCell ref="A12:A13"/>
    <mergeCell ref="B12:C12"/>
    <mergeCell ref="D12:E12"/>
    <mergeCell ref="F12:G12"/>
    <mergeCell ref="H12:I12"/>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3" customWidth="1"/>
    <col min="2" max="2" width="15.125" style="523" customWidth="1"/>
    <col min="3" max="3" width="20.375" style="523" customWidth="1"/>
    <col min="4" max="5" width="10" style="523" customWidth="1"/>
    <col min="6" max="8" width="11" style="523"/>
    <col min="9" max="9" width="13.75" style="523" customWidth="1"/>
    <col min="10" max="256" width="11" style="523"/>
    <col min="257" max="257" width="2.375" style="523" customWidth="1"/>
    <col min="258" max="258" width="15.125" style="523" customWidth="1"/>
    <col min="259" max="259" width="20.375" style="523" customWidth="1"/>
    <col min="260" max="261" width="10" style="523" customWidth="1"/>
    <col min="262" max="264" width="11" style="523"/>
    <col min="265" max="265" width="13.75" style="523" customWidth="1"/>
    <col min="266" max="512" width="11" style="523"/>
    <col min="513" max="513" width="2.375" style="523" customWidth="1"/>
    <col min="514" max="514" width="15.125" style="523" customWidth="1"/>
    <col min="515" max="515" width="20.375" style="523" customWidth="1"/>
    <col min="516" max="517" width="10" style="523" customWidth="1"/>
    <col min="518" max="520" width="11" style="523"/>
    <col min="521" max="521" width="13.75" style="523" customWidth="1"/>
    <col min="522" max="768" width="11" style="523"/>
    <col min="769" max="769" width="2.375" style="523" customWidth="1"/>
    <col min="770" max="770" width="15.125" style="523" customWidth="1"/>
    <col min="771" max="771" width="20.375" style="523" customWidth="1"/>
    <col min="772" max="773" width="10" style="523" customWidth="1"/>
    <col min="774" max="776" width="11" style="523"/>
    <col min="777" max="777" width="13.75" style="523" customWidth="1"/>
    <col min="778" max="1024" width="11" style="523"/>
    <col min="1025" max="1025" width="2.375" style="523" customWidth="1"/>
    <col min="1026" max="1026" width="15.125" style="523" customWidth="1"/>
    <col min="1027" max="1027" width="20.375" style="523" customWidth="1"/>
    <col min="1028" max="1029" width="10" style="523" customWidth="1"/>
    <col min="1030" max="1032" width="11" style="523"/>
    <col min="1033" max="1033" width="13.75" style="523" customWidth="1"/>
    <col min="1034" max="1280" width="11" style="523"/>
    <col min="1281" max="1281" width="2.375" style="523" customWidth="1"/>
    <col min="1282" max="1282" width="15.125" style="523" customWidth="1"/>
    <col min="1283" max="1283" width="20.375" style="523" customWidth="1"/>
    <col min="1284" max="1285" width="10" style="523" customWidth="1"/>
    <col min="1286" max="1288" width="11" style="523"/>
    <col min="1289" max="1289" width="13.75" style="523" customWidth="1"/>
    <col min="1290" max="1536" width="11" style="523"/>
    <col min="1537" max="1537" width="2.375" style="523" customWidth="1"/>
    <col min="1538" max="1538" width="15.125" style="523" customWidth="1"/>
    <col min="1539" max="1539" width="20.375" style="523" customWidth="1"/>
    <col min="1540" max="1541" width="10" style="523" customWidth="1"/>
    <col min="1542" max="1544" width="11" style="523"/>
    <col min="1545" max="1545" width="13.75" style="523" customWidth="1"/>
    <col min="1546" max="1792" width="11" style="523"/>
    <col min="1793" max="1793" width="2.375" style="523" customWidth="1"/>
    <col min="1794" max="1794" width="15.125" style="523" customWidth="1"/>
    <col min="1795" max="1795" width="20.375" style="523" customWidth="1"/>
    <col min="1796" max="1797" width="10" style="523" customWidth="1"/>
    <col min="1798" max="1800" width="11" style="523"/>
    <col min="1801" max="1801" width="13.75" style="523" customWidth="1"/>
    <col min="1802" max="2048" width="11" style="523"/>
    <col min="2049" max="2049" width="2.375" style="523" customWidth="1"/>
    <col min="2050" max="2050" width="15.125" style="523" customWidth="1"/>
    <col min="2051" max="2051" width="20.375" style="523" customWidth="1"/>
    <col min="2052" max="2053" width="10" style="523" customWidth="1"/>
    <col min="2054" max="2056" width="11" style="523"/>
    <col min="2057" max="2057" width="13.75" style="523" customWidth="1"/>
    <col min="2058" max="2304" width="11" style="523"/>
    <col min="2305" max="2305" width="2.375" style="523" customWidth="1"/>
    <col min="2306" max="2306" width="15.125" style="523" customWidth="1"/>
    <col min="2307" max="2307" width="20.375" style="523" customWidth="1"/>
    <col min="2308" max="2309" width="10" style="523" customWidth="1"/>
    <col min="2310" max="2312" width="11" style="523"/>
    <col min="2313" max="2313" width="13.75" style="523" customWidth="1"/>
    <col min="2314" max="2560" width="11" style="523"/>
    <col min="2561" max="2561" width="2.375" style="523" customWidth="1"/>
    <col min="2562" max="2562" width="15.125" style="523" customWidth="1"/>
    <col min="2563" max="2563" width="20.375" style="523" customWidth="1"/>
    <col min="2564" max="2565" width="10" style="523" customWidth="1"/>
    <col min="2566" max="2568" width="11" style="523"/>
    <col min="2569" max="2569" width="13.75" style="523" customWidth="1"/>
    <col min="2570" max="2816" width="11" style="523"/>
    <col min="2817" max="2817" width="2.375" style="523" customWidth="1"/>
    <col min="2818" max="2818" width="15.125" style="523" customWidth="1"/>
    <col min="2819" max="2819" width="20.375" style="523" customWidth="1"/>
    <col min="2820" max="2821" width="10" style="523" customWidth="1"/>
    <col min="2822" max="2824" width="11" style="523"/>
    <col min="2825" max="2825" width="13.75" style="523" customWidth="1"/>
    <col min="2826" max="3072" width="11" style="523"/>
    <col min="3073" max="3073" width="2.375" style="523" customWidth="1"/>
    <col min="3074" max="3074" width="15.125" style="523" customWidth="1"/>
    <col min="3075" max="3075" width="20.375" style="523" customWidth="1"/>
    <col min="3076" max="3077" width="10" style="523" customWidth="1"/>
    <col min="3078" max="3080" width="11" style="523"/>
    <col min="3081" max="3081" width="13.75" style="523" customWidth="1"/>
    <col min="3082" max="3328" width="11" style="523"/>
    <col min="3329" max="3329" width="2.375" style="523" customWidth="1"/>
    <col min="3330" max="3330" width="15.125" style="523" customWidth="1"/>
    <col min="3331" max="3331" width="20.375" style="523" customWidth="1"/>
    <col min="3332" max="3333" width="10" style="523" customWidth="1"/>
    <col min="3334" max="3336" width="11" style="523"/>
    <col min="3337" max="3337" width="13.75" style="523" customWidth="1"/>
    <col min="3338" max="3584" width="11" style="523"/>
    <col min="3585" max="3585" width="2.375" style="523" customWidth="1"/>
    <col min="3586" max="3586" width="15.125" style="523" customWidth="1"/>
    <col min="3587" max="3587" width="20.375" style="523" customWidth="1"/>
    <col min="3588" max="3589" width="10" style="523" customWidth="1"/>
    <col min="3590" max="3592" width="11" style="523"/>
    <col min="3593" max="3593" width="13.75" style="523" customWidth="1"/>
    <col min="3594" max="3840" width="11" style="523"/>
    <col min="3841" max="3841" width="2.375" style="523" customWidth="1"/>
    <col min="3842" max="3842" width="15.125" style="523" customWidth="1"/>
    <col min="3843" max="3843" width="20.375" style="523" customWidth="1"/>
    <col min="3844" max="3845" width="10" style="523" customWidth="1"/>
    <col min="3846" max="3848" width="11" style="523"/>
    <col min="3849" max="3849" width="13.75" style="523" customWidth="1"/>
    <col min="3850" max="4096" width="11" style="523"/>
    <col min="4097" max="4097" width="2.375" style="523" customWidth="1"/>
    <col min="4098" max="4098" width="15.125" style="523" customWidth="1"/>
    <col min="4099" max="4099" width="20.375" style="523" customWidth="1"/>
    <col min="4100" max="4101" width="10" style="523" customWidth="1"/>
    <col min="4102" max="4104" width="11" style="523"/>
    <col min="4105" max="4105" width="13.75" style="523" customWidth="1"/>
    <col min="4106" max="4352" width="11" style="523"/>
    <col min="4353" max="4353" width="2.375" style="523" customWidth="1"/>
    <col min="4354" max="4354" width="15.125" style="523" customWidth="1"/>
    <col min="4355" max="4355" width="20.375" style="523" customWidth="1"/>
    <col min="4356" max="4357" width="10" style="523" customWidth="1"/>
    <col min="4358" max="4360" width="11" style="523"/>
    <col min="4361" max="4361" width="13.75" style="523" customWidth="1"/>
    <col min="4362" max="4608" width="11" style="523"/>
    <col min="4609" max="4609" width="2.375" style="523" customWidth="1"/>
    <col min="4610" max="4610" width="15.125" style="523" customWidth="1"/>
    <col min="4611" max="4611" width="20.375" style="523" customWidth="1"/>
    <col min="4612" max="4613" width="10" style="523" customWidth="1"/>
    <col min="4614" max="4616" width="11" style="523"/>
    <col min="4617" max="4617" width="13.75" style="523" customWidth="1"/>
    <col min="4618" max="4864" width="11" style="523"/>
    <col min="4865" max="4865" width="2.375" style="523" customWidth="1"/>
    <col min="4866" max="4866" width="15.125" style="523" customWidth="1"/>
    <col min="4867" max="4867" width="20.375" style="523" customWidth="1"/>
    <col min="4868" max="4869" width="10" style="523" customWidth="1"/>
    <col min="4870" max="4872" width="11" style="523"/>
    <col min="4873" max="4873" width="13.75" style="523" customWidth="1"/>
    <col min="4874" max="5120" width="11" style="523"/>
    <col min="5121" max="5121" width="2.375" style="523" customWidth="1"/>
    <col min="5122" max="5122" width="15.125" style="523" customWidth="1"/>
    <col min="5123" max="5123" width="20.375" style="523" customWidth="1"/>
    <col min="5124" max="5125" width="10" style="523" customWidth="1"/>
    <col min="5126" max="5128" width="11" style="523"/>
    <col min="5129" max="5129" width="13.75" style="523" customWidth="1"/>
    <col min="5130" max="5376" width="11" style="523"/>
    <col min="5377" max="5377" width="2.375" style="523" customWidth="1"/>
    <col min="5378" max="5378" width="15.125" style="523" customWidth="1"/>
    <col min="5379" max="5379" width="20.375" style="523" customWidth="1"/>
    <col min="5380" max="5381" width="10" style="523" customWidth="1"/>
    <col min="5382" max="5384" width="11" style="523"/>
    <col min="5385" max="5385" width="13.75" style="523" customWidth="1"/>
    <col min="5386" max="5632" width="11" style="523"/>
    <col min="5633" max="5633" width="2.375" style="523" customWidth="1"/>
    <col min="5634" max="5634" width="15.125" style="523" customWidth="1"/>
    <col min="5635" max="5635" width="20.375" style="523" customWidth="1"/>
    <col min="5636" max="5637" width="10" style="523" customWidth="1"/>
    <col min="5638" max="5640" width="11" style="523"/>
    <col min="5641" max="5641" width="13.75" style="523" customWidth="1"/>
    <col min="5642" max="5888" width="11" style="523"/>
    <col min="5889" max="5889" width="2.375" style="523" customWidth="1"/>
    <col min="5890" max="5890" width="15.125" style="523" customWidth="1"/>
    <col min="5891" max="5891" width="20.375" style="523" customWidth="1"/>
    <col min="5892" max="5893" width="10" style="523" customWidth="1"/>
    <col min="5894" max="5896" width="11" style="523"/>
    <col min="5897" max="5897" width="13.75" style="523" customWidth="1"/>
    <col min="5898" max="6144" width="11" style="523"/>
    <col min="6145" max="6145" width="2.375" style="523" customWidth="1"/>
    <col min="6146" max="6146" width="15.125" style="523" customWidth="1"/>
    <col min="6147" max="6147" width="20.375" style="523" customWidth="1"/>
    <col min="6148" max="6149" width="10" style="523" customWidth="1"/>
    <col min="6150" max="6152" width="11" style="523"/>
    <col min="6153" max="6153" width="13.75" style="523" customWidth="1"/>
    <col min="6154" max="6400" width="11" style="523"/>
    <col min="6401" max="6401" width="2.375" style="523" customWidth="1"/>
    <col min="6402" max="6402" width="15.125" style="523" customWidth="1"/>
    <col min="6403" max="6403" width="20.375" style="523" customWidth="1"/>
    <col min="6404" max="6405" width="10" style="523" customWidth="1"/>
    <col min="6406" max="6408" width="11" style="523"/>
    <col min="6409" max="6409" width="13.75" style="523" customWidth="1"/>
    <col min="6410" max="6656" width="11" style="523"/>
    <col min="6657" max="6657" width="2.375" style="523" customWidth="1"/>
    <col min="6658" max="6658" width="15.125" style="523" customWidth="1"/>
    <col min="6659" max="6659" width="20.375" style="523" customWidth="1"/>
    <col min="6660" max="6661" width="10" style="523" customWidth="1"/>
    <col min="6662" max="6664" width="11" style="523"/>
    <col min="6665" max="6665" width="13.75" style="523" customWidth="1"/>
    <col min="6666" max="6912" width="11" style="523"/>
    <col min="6913" max="6913" width="2.375" style="523" customWidth="1"/>
    <col min="6914" max="6914" width="15.125" style="523" customWidth="1"/>
    <col min="6915" max="6915" width="20.375" style="523" customWidth="1"/>
    <col min="6916" max="6917" width="10" style="523" customWidth="1"/>
    <col min="6918" max="6920" width="11" style="523"/>
    <col min="6921" max="6921" width="13.75" style="523" customWidth="1"/>
    <col min="6922" max="7168" width="11" style="523"/>
    <col min="7169" max="7169" width="2.375" style="523" customWidth="1"/>
    <col min="7170" max="7170" width="15.125" style="523" customWidth="1"/>
    <col min="7171" max="7171" width="20.375" style="523" customWidth="1"/>
    <col min="7172" max="7173" width="10" style="523" customWidth="1"/>
    <col min="7174" max="7176" width="11" style="523"/>
    <col min="7177" max="7177" width="13.75" style="523" customWidth="1"/>
    <col min="7178" max="7424" width="11" style="523"/>
    <col min="7425" max="7425" width="2.375" style="523" customWidth="1"/>
    <col min="7426" max="7426" width="15.125" style="523" customWidth="1"/>
    <col min="7427" max="7427" width="20.375" style="523" customWidth="1"/>
    <col min="7428" max="7429" width="10" style="523" customWidth="1"/>
    <col min="7430" max="7432" width="11" style="523"/>
    <col min="7433" max="7433" width="13.75" style="523" customWidth="1"/>
    <col min="7434" max="7680" width="11" style="523"/>
    <col min="7681" max="7681" width="2.375" style="523" customWidth="1"/>
    <col min="7682" max="7682" width="15.125" style="523" customWidth="1"/>
    <col min="7683" max="7683" width="20.375" style="523" customWidth="1"/>
    <col min="7684" max="7685" width="10" style="523" customWidth="1"/>
    <col min="7686" max="7688" width="11" style="523"/>
    <col min="7689" max="7689" width="13.75" style="523" customWidth="1"/>
    <col min="7690" max="7936" width="11" style="523"/>
    <col min="7937" max="7937" width="2.375" style="523" customWidth="1"/>
    <col min="7938" max="7938" width="15.125" style="523" customWidth="1"/>
    <col min="7939" max="7939" width="20.375" style="523" customWidth="1"/>
    <col min="7940" max="7941" width="10" style="523" customWidth="1"/>
    <col min="7942" max="7944" width="11" style="523"/>
    <col min="7945" max="7945" width="13.75" style="523" customWidth="1"/>
    <col min="7946" max="8192" width="11" style="523"/>
    <col min="8193" max="8193" width="2.375" style="523" customWidth="1"/>
    <col min="8194" max="8194" width="15.125" style="523" customWidth="1"/>
    <col min="8195" max="8195" width="20.375" style="523" customWidth="1"/>
    <col min="8196" max="8197" width="10" style="523" customWidth="1"/>
    <col min="8198" max="8200" width="11" style="523"/>
    <col min="8201" max="8201" width="13.75" style="523" customWidth="1"/>
    <col min="8202" max="8448" width="11" style="523"/>
    <col min="8449" max="8449" width="2.375" style="523" customWidth="1"/>
    <col min="8450" max="8450" width="15.125" style="523" customWidth="1"/>
    <col min="8451" max="8451" width="20.375" style="523" customWidth="1"/>
    <col min="8452" max="8453" width="10" style="523" customWidth="1"/>
    <col min="8454" max="8456" width="11" style="523"/>
    <col min="8457" max="8457" width="13.75" style="523" customWidth="1"/>
    <col min="8458" max="8704" width="11" style="523"/>
    <col min="8705" max="8705" width="2.375" style="523" customWidth="1"/>
    <col min="8706" max="8706" width="15.125" style="523" customWidth="1"/>
    <col min="8707" max="8707" width="20.375" style="523" customWidth="1"/>
    <col min="8708" max="8709" width="10" style="523" customWidth="1"/>
    <col min="8710" max="8712" width="11" style="523"/>
    <col min="8713" max="8713" width="13.75" style="523" customWidth="1"/>
    <col min="8714" max="8960" width="11" style="523"/>
    <col min="8961" max="8961" width="2.375" style="523" customWidth="1"/>
    <col min="8962" max="8962" width="15.125" style="523" customWidth="1"/>
    <col min="8963" max="8963" width="20.375" style="523" customWidth="1"/>
    <col min="8964" max="8965" width="10" style="523" customWidth="1"/>
    <col min="8966" max="8968" width="11" style="523"/>
    <col min="8969" max="8969" width="13.75" style="523" customWidth="1"/>
    <col min="8970" max="9216" width="11" style="523"/>
    <col min="9217" max="9217" width="2.375" style="523" customWidth="1"/>
    <col min="9218" max="9218" width="15.125" style="523" customWidth="1"/>
    <col min="9219" max="9219" width="20.375" style="523" customWidth="1"/>
    <col min="9220" max="9221" width="10" style="523" customWidth="1"/>
    <col min="9222" max="9224" width="11" style="523"/>
    <col min="9225" max="9225" width="13.75" style="523" customWidth="1"/>
    <col min="9226" max="9472" width="11" style="523"/>
    <col min="9473" max="9473" width="2.375" style="523" customWidth="1"/>
    <col min="9474" max="9474" width="15.125" style="523" customWidth="1"/>
    <col min="9475" max="9475" width="20.375" style="523" customWidth="1"/>
    <col min="9476" max="9477" width="10" style="523" customWidth="1"/>
    <col min="9478" max="9480" width="11" style="523"/>
    <col min="9481" max="9481" width="13.75" style="523" customWidth="1"/>
    <col min="9482" max="9728" width="11" style="523"/>
    <col min="9729" max="9729" width="2.375" style="523" customWidth="1"/>
    <col min="9730" max="9730" width="15.125" style="523" customWidth="1"/>
    <col min="9731" max="9731" width="20.375" style="523" customWidth="1"/>
    <col min="9732" max="9733" width="10" style="523" customWidth="1"/>
    <col min="9734" max="9736" width="11" style="523"/>
    <col min="9737" max="9737" width="13.75" style="523" customWidth="1"/>
    <col min="9738" max="9984" width="11" style="523"/>
    <col min="9985" max="9985" width="2.375" style="523" customWidth="1"/>
    <col min="9986" max="9986" width="15.125" style="523" customWidth="1"/>
    <col min="9987" max="9987" width="20.375" style="523" customWidth="1"/>
    <col min="9988" max="9989" width="10" style="523" customWidth="1"/>
    <col min="9990" max="9992" width="11" style="523"/>
    <col min="9993" max="9993" width="13.75" style="523" customWidth="1"/>
    <col min="9994" max="10240" width="11" style="523"/>
    <col min="10241" max="10241" width="2.375" style="523" customWidth="1"/>
    <col min="10242" max="10242" width="15.125" style="523" customWidth="1"/>
    <col min="10243" max="10243" width="20.375" style="523" customWidth="1"/>
    <col min="10244" max="10245" width="10" style="523" customWidth="1"/>
    <col min="10246" max="10248" width="11" style="523"/>
    <col min="10249" max="10249" width="13.75" style="523" customWidth="1"/>
    <col min="10250" max="10496" width="11" style="523"/>
    <col min="10497" max="10497" width="2.375" style="523" customWidth="1"/>
    <col min="10498" max="10498" width="15.125" style="523" customWidth="1"/>
    <col min="10499" max="10499" width="20.375" style="523" customWidth="1"/>
    <col min="10500" max="10501" width="10" style="523" customWidth="1"/>
    <col min="10502" max="10504" width="11" style="523"/>
    <col min="10505" max="10505" width="13.75" style="523" customWidth="1"/>
    <col min="10506" max="10752" width="11" style="523"/>
    <col min="10753" max="10753" width="2.375" style="523" customWidth="1"/>
    <col min="10754" max="10754" width="15.125" style="523" customWidth="1"/>
    <col min="10755" max="10755" width="20.375" style="523" customWidth="1"/>
    <col min="10756" max="10757" width="10" style="523" customWidth="1"/>
    <col min="10758" max="10760" width="11" style="523"/>
    <col min="10761" max="10761" width="13.75" style="523" customWidth="1"/>
    <col min="10762" max="11008" width="11" style="523"/>
    <col min="11009" max="11009" width="2.375" style="523" customWidth="1"/>
    <col min="11010" max="11010" width="15.125" style="523" customWidth="1"/>
    <col min="11011" max="11011" width="20.375" style="523" customWidth="1"/>
    <col min="11012" max="11013" width="10" style="523" customWidth="1"/>
    <col min="11014" max="11016" width="11" style="523"/>
    <col min="11017" max="11017" width="13.75" style="523" customWidth="1"/>
    <col min="11018" max="11264" width="11" style="523"/>
    <col min="11265" max="11265" width="2.375" style="523" customWidth="1"/>
    <col min="11266" max="11266" width="15.125" style="523" customWidth="1"/>
    <col min="11267" max="11267" width="20.375" style="523" customWidth="1"/>
    <col min="11268" max="11269" width="10" style="523" customWidth="1"/>
    <col min="11270" max="11272" width="11" style="523"/>
    <col min="11273" max="11273" width="13.75" style="523" customWidth="1"/>
    <col min="11274" max="11520" width="11" style="523"/>
    <col min="11521" max="11521" width="2.375" style="523" customWidth="1"/>
    <col min="11522" max="11522" width="15.125" style="523" customWidth="1"/>
    <col min="11523" max="11523" width="20.375" style="523" customWidth="1"/>
    <col min="11524" max="11525" width="10" style="523" customWidth="1"/>
    <col min="11526" max="11528" width="11" style="523"/>
    <col min="11529" max="11529" width="13.75" style="523" customWidth="1"/>
    <col min="11530" max="11776" width="11" style="523"/>
    <col min="11777" max="11777" width="2.375" style="523" customWidth="1"/>
    <col min="11778" max="11778" width="15.125" style="523" customWidth="1"/>
    <col min="11779" max="11779" width="20.375" style="523" customWidth="1"/>
    <col min="11780" max="11781" width="10" style="523" customWidth="1"/>
    <col min="11782" max="11784" width="11" style="523"/>
    <col min="11785" max="11785" width="13.75" style="523" customWidth="1"/>
    <col min="11786" max="12032" width="11" style="523"/>
    <col min="12033" max="12033" width="2.375" style="523" customWidth="1"/>
    <col min="12034" max="12034" width="15.125" style="523" customWidth="1"/>
    <col min="12035" max="12035" width="20.375" style="523" customWidth="1"/>
    <col min="12036" max="12037" width="10" style="523" customWidth="1"/>
    <col min="12038" max="12040" width="11" style="523"/>
    <col min="12041" max="12041" width="13.75" style="523" customWidth="1"/>
    <col min="12042" max="12288" width="11" style="523"/>
    <col min="12289" max="12289" width="2.375" style="523" customWidth="1"/>
    <col min="12290" max="12290" width="15.125" style="523" customWidth="1"/>
    <col min="12291" max="12291" width="20.375" style="523" customWidth="1"/>
    <col min="12292" max="12293" width="10" style="523" customWidth="1"/>
    <col min="12294" max="12296" width="11" style="523"/>
    <col min="12297" max="12297" width="13.75" style="523" customWidth="1"/>
    <col min="12298" max="12544" width="11" style="523"/>
    <col min="12545" max="12545" width="2.375" style="523" customWidth="1"/>
    <col min="12546" max="12546" width="15.125" style="523" customWidth="1"/>
    <col min="12547" max="12547" width="20.375" style="523" customWidth="1"/>
    <col min="12548" max="12549" width="10" style="523" customWidth="1"/>
    <col min="12550" max="12552" width="11" style="523"/>
    <col min="12553" max="12553" width="13.75" style="523" customWidth="1"/>
    <col min="12554" max="12800" width="11" style="523"/>
    <col min="12801" max="12801" width="2.375" style="523" customWidth="1"/>
    <col min="12802" max="12802" width="15.125" style="523" customWidth="1"/>
    <col min="12803" max="12803" width="20.375" style="523" customWidth="1"/>
    <col min="12804" max="12805" width="10" style="523" customWidth="1"/>
    <col min="12806" max="12808" width="11" style="523"/>
    <col min="12809" max="12809" width="13.75" style="523" customWidth="1"/>
    <col min="12810" max="13056" width="11" style="523"/>
    <col min="13057" max="13057" width="2.375" style="523" customWidth="1"/>
    <col min="13058" max="13058" width="15.125" style="523" customWidth="1"/>
    <col min="13059" max="13059" width="20.375" style="523" customWidth="1"/>
    <col min="13060" max="13061" width="10" style="523" customWidth="1"/>
    <col min="13062" max="13064" width="11" style="523"/>
    <col min="13065" max="13065" width="13.75" style="523" customWidth="1"/>
    <col min="13066" max="13312" width="11" style="523"/>
    <col min="13313" max="13313" width="2.375" style="523" customWidth="1"/>
    <col min="13314" max="13314" width="15.125" style="523" customWidth="1"/>
    <col min="13315" max="13315" width="20.375" style="523" customWidth="1"/>
    <col min="13316" max="13317" width="10" style="523" customWidth="1"/>
    <col min="13318" max="13320" width="11" style="523"/>
    <col min="13321" max="13321" width="13.75" style="523" customWidth="1"/>
    <col min="13322" max="13568" width="11" style="523"/>
    <col min="13569" max="13569" width="2.375" style="523" customWidth="1"/>
    <col min="13570" max="13570" width="15.125" style="523" customWidth="1"/>
    <col min="13571" max="13571" width="20.375" style="523" customWidth="1"/>
    <col min="13572" max="13573" width="10" style="523" customWidth="1"/>
    <col min="13574" max="13576" width="11" style="523"/>
    <col min="13577" max="13577" width="13.75" style="523" customWidth="1"/>
    <col min="13578" max="13824" width="11" style="523"/>
    <col min="13825" max="13825" width="2.375" style="523" customWidth="1"/>
    <col min="13826" max="13826" width="15.125" style="523" customWidth="1"/>
    <col min="13827" max="13827" width="20.375" style="523" customWidth="1"/>
    <col min="13828" max="13829" width="10" style="523" customWidth="1"/>
    <col min="13830" max="13832" width="11" style="523"/>
    <col min="13833" max="13833" width="13.75" style="523" customWidth="1"/>
    <col min="13834" max="14080" width="11" style="523"/>
    <col min="14081" max="14081" width="2.375" style="523" customWidth="1"/>
    <col min="14082" max="14082" width="15.125" style="523" customWidth="1"/>
    <col min="14083" max="14083" width="20.375" style="523" customWidth="1"/>
    <col min="14084" max="14085" width="10" style="523" customWidth="1"/>
    <col min="14086" max="14088" width="11" style="523"/>
    <col min="14089" max="14089" width="13.75" style="523" customWidth="1"/>
    <col min="14090" max="14336" width="11" style="523"/>
    <col min="14337" max="14337" width="2.375" style="523" customWidth="1"/>
    <col min="14338" max="14338" width="15.125" style="523" customWidth="1"/>
    <col min="14339" max="14339" width="20.375" style="523" customWidth="1"/>
    <col min="14340" max="14341" width="10" style="523" customWidth="1"/>
    <col min="14342" max="14344" width="11" style="523"/>
    <col min="14345" max="14345" width="13.75" style="523" customWidth="1"/>
    <col min="14346" max="14592" width="11" style="523"/>
    <col min="14593" max="14593" width="2.375" style="523" customWidth="1"/>
    <col min="14594" max="14594" width="15.125" style="523" customWidth="1"/>
    <col min="14595" max="14595" width="20.375" style="523" customWidth="1"/>
    <col min="14596" max="14597" width="10" style="523" customWidth="1"/>
    <col min="14598" max="14600" width="11" style="523"/>
    <col min="14601" max="14601" width="13.75" style="523" customWidth="1"/>
    <col min="14602" max="14848" width="11" style="523"/>
    <col min="14849" max="14849" width="2.375" style="523" customWidth="1"/>
    <col min="14850" max="14850" width="15.125" style="523" customWidth="1"/>
    <col min="14851" max="14851" width="20.375" style="523" customWidth="1"/>
    <col min="14852" max="14853" width="10" style="523" customWidth="1"/>
    <col min="14854" max="14856" width="11" style="523"/>
    <col min="14857" max="14857" width="13.75" style="523" customWidth="1"/>
    <col min="14858" max="15104" width="11" style="523"/>
    <col min="15105" max="15105" width="2.375" style="523" customWidth="1"/>
    <col min="15106" max="15106" width="15.125" style="523" customWidth="1"/>
    <col min="15107" max="15107" width="20.375" style="523" customWidth="1"/>
    <col min="15108" max="15109" width="10" style="523" customWidth="1"/>
    <col min="15110" max="15112" width="11" style="523"/>
    <col min="15113" max="15113" width="13.75" style="523" customWidth="1"/>
    <col min="15114" max="15360" width="11" style="523"/>
    <col min="15361" max="15361" width="2.375" style="523" customWidth="1"/>
    <col min="15362" max="15362" width="15.125" style="523" customWidth="1"/>
    <col min="15363" max="15363" width="20.375" style="523" customWidth="1"/>
    <col min="15364" max="15365" width="10" style="523" customWidth="1"/>
    <col min="15366" max="15368" width="11" style="523"/>
    <col min="15369" max="15369" width="13.75" style="523" customWidth="1"/>
    <col min="15370" max="15616" width="11" style="523"/>
    <col min="15617" max="15617" width="2.375" style="523" customWidth="1"/>
    <col min="15618" max="15618" width="15.125" style="523" customWidth="1"/>
    <col min="15619" max="15619" width="20.375" style="523" customWidth="1"/>
    <col min="15620" max="15621" width="10" style="523" customWidth="1"/>
    <col min="15622" max="15624" width="11" style="523"/>
    <col min="15625" max="15625" width="13.75" style="523" customWidth="1"/>
    <col min="15626" max="15872" width="11" style="523"/>
    <col min="15873" max="15873" width="2.375" style="523" customWidth="1"/>
    <col min="15874" max="15874" width="15.125" style="523" customWidth="1"/>
    <col min="15875" max="15875" width="20.375" style="523" customWidth="1"/>
    <col min="15876" max="15877" width="10" style="523" customWidth="1"/>
    <col min="15878" max="15880" width="11" style="523"/>
    <col min="15881" max="15881" width="13.75" style="523" customWidth="1"/>
    <col min="15882" max="16128" width="11" style="523"/>
    <col min="16129" max="16129" width="2.375" style="523" customWidth="1"/>
    <col min="16130" max="16130" width="15.125" style="523" customWidth="1"/>
    <col min="16131" max="16131" width="20.375" style="523" customWidth="1"/>
    <col min="16132" max="16133" width="10" style="523" customWidth="1"/>
    <col min="16134" max="16136" width="11" style="523"/>
    <col min="16137" max="16137" width="13.75" style="523" customWidth="1"/>
    <col min="16138" max="16384" width="11" style="523"/>
  </cols>
  <sheetData>
    <row r="1" spans="1:11" s="497" customFormat="1" ht="33.6" customHeight="1" x14ac:dyDescent="0.2">
      <c r="A1" s="496"/>
      <c r="B1" s="496"/>
      <c r="C1" s="496"/>
      <c r="D1" s="496"/>
      <c r="E1" s="15"/>
      <c r="F1" s="15"/>
      <c r="G1" s="15"/>
      <c r="I1" s="498"/>
    </row>
    <row r="2" spans="1:11" s="71" customFormat="1" ht="13.15" customHeight="1" x14ac:dyDescent="0.2">
      <c r="A2" s="499"/>
      <c r="C2" s="500"/>
      <c r="D2" s="500"/>
      <c r="G2" s="501" t="s">
        <v>479</v>
      </c>
      <c r="H2" s="502"/>
      <c r="I2" s="502"/>
      <c r="K2" s="498"/>
    </row>
    <row r="3" spans="1:11" s="497" customFormat="1" ht="19.5" customHeight="1" x14ac:dyDescent="0.25">
      <c r="A3" s="503" t="s">
        <v>480</v>
      </c>
      <c r="D3" s="504"/>
    </row>
    <row r="4" spans="1:11" s="71" customFormat="1" ht="19.5" customHeight="1" x14ac:dyDescent="0.2">
      <c r="A4" s="499"/>
      <c r="C4" s="500"/>
      <c r="D4" s="500"/>
      <c r="E4" s="500"/>
      <c r="G4" s="505"/>
      <c r="H4" s="502"/>
      <c r="I4" s="502"/>
    </row>
    <row r="5" spans="1:11" s="71" customFormat="1" ht="13.15" customHeight="1" x14ac:dyDescent="0.2">
      <c r="A5" s="499"/>
      <c r="C5" s="500"/>
      <c r="D5" s="500"/>
      <c r="E5" s="500"/>
      <c r="G5" s="505"/>
      <c r="H5" s="502"/>
      <c r="I5" s="502"/>
    </row>
    <row r="6" spans="1:11" s="71" customFormat="1" ht="13.15" customHeight="1" x14ac:dyDescent="0.2">
      <c r="A6" s="689" t="s">
        <v>481</v>
      </c>
      <c r="B6" s="665"/>
      <c r="C6" s="665"/>
      <c r="D6" s="665"/>
      <c r="E6" s="665"/>
      <c r="F6" s="690"/>
      <c r="G6" s="690"/>
      <c r="H6" s="502"/>
      <c r="I6" s="502"/>
    </row>
    <row r="7" spans="1:11" s="71" customFormat="1" ht="13.15" customHeight="1" x14ac:dyDescent="0.2">
      <c r="A7" s="499"/>
      <c r="C7" s="500"/>
      <c r="D7" s="500"/>
      <c r="E7" s="500"/>
      <c r="G7" s="505"/>
      <c r="H7" s="502"/>
      <c r="I7" s="502"/>
    </row>
    <row r="8" spans="1:11" s="505" customFormat="1" ht="13.15" customHeight="1" x14ac:dyDescent="0.2">
      <c r="B8" s="506" t="s">
        <v>482</v>
      </c>
      <c r="C8" s="507"/>
      <c r="D8" s="507"/>
      <c r="E8" s="508"/>
      <c r="F8" s="509"/>
      <c r="G8" s="509"/>
      <c r="H8" s="502"/>
      <c r="I8" s="502"/>
    </row>
    <row r="9" spans="1:11" s="505" customFormat="1" ht="13.15" customHeight="1" x14ac:dyDescent="0.2">
      <c r="A9" s="510"/>
      <c r="B9" s="680" t="s">
        <v>483</v>
      </c>
      <c r="C9" s="680"/>
      <c r="D9" s="681"/>
      <c r="E9" s="461"/>
      <c r="F9" s="461"/>
      <c r="H9" s="502"/>
      <c r="I9" s="502"/>
    </row>
    <row r="10" spans="1:11" s="505" customFormat="1" ht="13.15" customHeight="1" x14ac:dyDescent="0.2">
      <c r="A10" s="510"/>
      <c r="B10" s="680" t="s">
        <v>484</v>
      </c>
      <c r="C10" s="680"/>
      <c r="D10" s="681"/>
      <c r="E10" s="511"/>
      <c r="G10" s="512"/>
      <c r="H10" s="513"/>
      <c r="I10" s="513"/>
    </row>
    <row r="11" spans="1:11" s="505" customFormat="1" ht="13.15" customHeight="1" x14ac:dyDescent="0.2">
      <c r="A11" s="510"/>
      <c r="B11" s="680" t="s">
        <v>485</v>
      </c>
      <c r="C11" s="680"/>
      <c r="D11" s="681"/>
      <c r="E11" s="511"/>
      <c r="G11" s="512"/>
      <c r="H11" s="514"/>
      <c r="I11" s="514"/>
    </row>
    <row r="12" spans="1:11" s="505" customFormat="1" ht="13.15" customHeight="1" x14ac:dyDescent="0.2">
      <c r="A12" s="510"/>
      <c r="B12" s="680" t="s">
        <v>486</v>
      </c>
      <c r="C12" s="680"/>
      <c r="D12" s="681"/>
      <c r="E12" s="511"/>
      <c r="G12" s="512"/>
      <c r="H12" s="514"/>
      <c r="I12" s="514"/>
    </row>
    <row r="13" spans="1:11" s="505" customFormat="1" ht="13.15" customHeight="1" x14ac:dyDescent="0.2">
      <c r="A13" s="510"/>
      <c r="B13" s="680" t="s">
        <v>487</v>
      </c>
      <c r="C13" s="680"/>
      <c r="D13" s="681"/>
      <c r="E13" s="511"/>
      <c r="G13" s="512"/>
    </row>
    <row r="14" spans="1:11" s="505" customFormat="1" ht="13.15" customHeight="1" x14ac:dyDescent="0.2">
      <c r="A14" s="510"/>
      <c r="B14" s="680" t="s">
        <v>488</v>
      </c>
      <c r="C14" s="680"/>
      <c r="D14" s="681"/>
      <c r="E14" s="511"/>
      <c r="G14" s="512"/>
    </row>
    <row r="15" spans="1:11" s="505" customFormat="1" ht="13.15" customHeight="1" x14ac:dyDescent="0.2">
      <c r="A15" s="510"/>
      <c r="B15" s="680" t="s">
        <v>489</v>
      </c>
      <c r="C15" s="680"/>
      <c r="D15" s="681"/>
      <c r="E15" s="511"/>
      <c r="G15" s="512"/>
    </row>
    <row r="16" spans="1:11" s="505" customFormat="1" ht="13.15" customHeight="1" x14ac:dyDescent="0.2">
      <c r="A16" s="510"/>
      <c r="B16" s="680" t="s">
        <v>490</v>
      </c>
      <c r="C16" s="680"/>
      <c r="D16" s="681"/>
      <c r="E16" s="511"/>
      <c r="G16" s="512"/>
    </row>
    <row r="17" spans="1:8" s="505" customFormat="1" ht="13.15" customHeight="1" x14ac:dyDescent="0.2">
      <c r="A17" s="510"/>
      <c r="B17" s="688"/>
      <c r="C17" s="688"/>
      <c r="D17" s="515"/>
      <c r="E17" s="511"/>
      <c r="G17" s="512"/>
    </row>
    <row r="18" spans="1:8" s="505" customFormat="1" ht="13.15" customHeight="1" x14ac:dyDescent="0.2">
      <c r="B18" s="506" t="s">
        <v>491</v>
      </c>
      <c r="C18" s="516"/>
      <c r="D18" s="515"/>
      <c r="E18" s="511"/>
      <c r="G18" s="512"/>
    </row>
    <row r="19" spans="1:8" s="505" customFormat="1" ht="13.15" customHeight="1" x14ac:dyDescent="0.2">
      <c r="A19" s="510"/>
      <c r="B19" s="680" t="s">
        <v>492</v>
      </c>
      <c r="C19" s="680"/>
      <c r="D19" s="681"/>
      <c r="E19" s="511"/>
      <c r="G19" s="512"/>
    </row>
    <row r="20" spans="1:8" s="505" customFormat="1" ht="13.15" customHeight="1" x14ac:dyDescent="0.2">
      <c r="A20" s="510"/>
      <c r="B20" s="680" t="s">
        <v>493</v>
      </c>
      <c r="C20" s="680"/>
      <c r="D20" s="681"/>
      <c r="E20" s="511"/>
      <c r="G20" s="512"/>
    </row>
    <row r="21" spans="1:8" s="505" customFormat="1" ht="13.15" customHeight="1" x14ac:dyDescent="0.2">
      <c r="A21" s="510"/>
      <c r="B21" s="680" t="s">
        <v>494</v>
      </c>
      <c r="C21" s="680"/>
      <c r="D21" s="681"/>
      <c r="E21" s="511"/>
      <c r="G21" s="512"/>
    </row>
    <row r="22" spans="1:8" s="505" customFormat="1" ht="13.15" customHeight="1" x14ac:dyDescent="0.2">
      <c r="A22" s="510"/>
      <c r="B22" s="680" t="s">
        <v>495</v>
      </c>
      <c r="C22" s="680"/>
      <c r="D22" s="681"/>
      <c r="E22" s="511"/>
      <c r="G22" s="512"/>
    </row>
    <row r="23" spans="1:8" s="505" customFormat="1" ht="13.15" customHeight="1" x14ac:dyDescent="0.2">
      <c r="A23" s="510"/>
      <c r="B23" s="680" t="s">
        <v>496</v>
      </c>
      <c r="C23" s="680"/>
      <c r="D23" s="681"/>
      <c r="E23" s="511"/>
      <c r="G23" s="512"/>
    </row>
    <row r="24" spans="1:8" s="505" customFormat="1" ht="13.15" customHeight="1" x14ac:dyDescent="0.2">
      <c r="A24" s="510"/>
      <c r="B24" s="680" t="s">
        <v>497</v>
      </c>
      <c r="C24" s="680"/>
      <c r="D24" s="681"/>
      <c r="E24" s="511"/>
      <c r="G24" s="512"/>
    </row>
    <row r="25" spans="1:8" s="505" customFormat="1" ht="13.15" customHeight="1" x14ac:dyDescent="0.2">
      <c r="A25" s="510"/>
      <c r="B25" s="680" t="s">
        <v>498</v>
      </c>
      <c r="C25" s="680"/>
      <c r="D25" s="681"/>
      <c r="E25" s="511"/>
      <c r="G25" s="512"/>
    </row>
    <row r="26" spans="1:8" s="505" customFormat="1" ht="13.15" customHeight="1" x14ac:dyDescent="0.2">
      <c r="A26" s="510"/>
      <c r="B26" s="680" t="s">
        <v>499</v>
      </c>
      <c r="C26" s="680"/>
      <c r="D26" s="681"/>
      <c r="E26" s="511"/>
      <c r="G26" s="71"/>
    </row>
    <row r="27" spans="1:8" s="505" customFormat="1" ht="13.15" customHeight="1" x14ac:dyDescent="0.2">
      <c r="A27" s="510"/>
      <c r="B27" s="680" t="s">
        <v>500</v>
      </c>
      <c r="C27" s="680"/>
      <c r="D27" s="681"/>
      <c r="E27" s="511"/>
      <c r="G27" s="71"/>
    </row>
    <row r="28" spans="1:8" s="71" customFormat="1" ht="13.15" customHeight="1" x14ac:dyDescent="0.2">
      <c r="A28" s="510"/>
      <c r="B28" s="680" t="s">
        <v>501</v>
      </c>
      <c r="C28" s="680"/>
      <c r="D28" s="681"/>
      <c r="E28" s="511"/>
      <c r="F28" s="505"/>
    </row>
    <row r="29" spans="1:8" s="71" customFormat="1" ht="13.15" customHeight="1" x14ac:dyDescent="0.2">
      <c r="A29" s="510"/>
      <c r="B29" s="680" t="s">
        <v>502</v>
      </c>
      <c r="C29" s="680"/>
      <c r="D29" s="681"/>
      <c r="E29" s="511"/>
    </row>
    <row r="30" spans="1:8" s="71" customFormat="1" ht="13.15" customHeight="1" x14ac:dyDescent="0.2">
      <c r="A30" s="510"/>
      <c r="B30" s="680" t="s">
        <v>503</v>
      </c>
      <c r="C30" s="680"/>
      <c r="D30" s="681"/>
      <c r="E30" s="511"/>
    </row>
    <row r="31" spans="1:8" s="71" customFormat="1" ht="13.15" customHeight="1" x14ac:dyDescent="0.2">
      <c r="A31" s="510"/>
      <c r="B31" s="680" t="s">
        <v>504</v>
      </c>
      <c r="C31" s="680"/>
      <c r="D31" s="681"/>
      <c r="E31" s="511"/>
      <c r="H31" s="517"/>
    </row>
    <row r="32" spans="1:8" s="71" customFormat="1" ht="13.15" customHeight="1" x14ac:dyDescent="0.2">
      <c r="A32" s="510"/>
      <c r="B32" s="680" t="s">
        <v>505</v>
      </c>
      <c r="C32" s="680"/>
      <c r="D32" s="681"/>
      <c r="E32" s="511"/>
      <c r="H32" s="517"/>
    </row>
    <row r="33" spans="1:8" s="505" customFormat="1" ht="13.15" customHeight="1" x14ac:dyDescent="0.2">
      <c r="A33" s="510"/>
      <c r="B33" s="680" t="s">
        <v>506</v>
      </c>
      <c r="C33" s="680"/>
      <c r="D33" s="681"/>
      <c r="E33" s="511"/>
      <c r="F33" s="71"/>
      <c r="G33" s="71"/>
      <c r="H33" s="518"/>
    </row>
    <row r="34" spans="1:8" ht="13.15" customHeight="1" x14ac:dyDescent="0.2">
      <c r="A34" s="510"/>
      <c r="B34" s="519"/>
      <c r="C34" s="520"/>
      <c r="D34" s="521"/>
      <c r="E34" s="511"/>
      <c r="F34" s="71"/>
      <c r="G34" s="71"/>
      <c r="H34" s="522"/>
    </row>
    <row r="35" spans="1:8" ht="13.15" customHeight="1" x14ac:dyDescent="0.2">
      <c r="A35" s="682" t="s">
        <v>507</v>
      </c>
      <c r="B35" s="682"/>
      <c r="C35" s="682"/>
      <c r="D35" s="682"/>
      <c r="E35" s="682"/>
      <c r="F35" s="682"/>
      <c r="G35" s="682"/>
      <c r="H35" s="522"/>
    </row>
    <row r="36" spans="1:8" ht="13.15" customHeight="1" x14ac:dyDescent="0.2">
      <c r="A36" s="524"/>
      <c r="B36" s="525"/>
      <c r="C36" s="525"/>
      <c r="D36" s="526"/>
      <c r="E36" s="526"/>
      <c r="F36" s="526"/>
      <c r="G36" s="526"/>
      <c r="H36" s="522"/>
    </row>
    <row r="37" spans="1:8" ht="13.15" customHeight="1" x14ac:dyDescent="0.2">
      <c r="A37" s="683" t="s">
        <v>508</v>
      </c>
      <c r="B37" s="683"/>
      <c r="C37" s="683"/>
      <c r="D37" s="683"/>
      <c r="E37" s="683"/>
      <c r="F37" s="683"/>
      <c r="G37" s="683"/>
      <c r="H37" s="522"/>
    </row>
    <row r="38" spans="1:8" ht="13.15" customHeight="1" x14ac:dyDescent="0.2">
      <c r="A38" s="527"/>
      <c r="B38" s="528"/>
      <c r="C38" s="528"/>
      <c r="D38" s="515"/>
      <c r="E38" s="529"/>
      <c r="F38" s="517"/>
      <c r="G38" s="517"/>
      <c r="H38" s="522"/>
    </row>
    <row r="39" spans="1:8" ht="13.15" customHeight="1" x14ac:dyDescent="0.2">
      <c r="A39" s="684" t="s">
        <v>509</v>
      </c>
      <c r="B39" s="684"/>
      <c r="C39" s="684"/>
      <c r="D39" s="684"/>
      <c r="E39" s="684"/>
      <c r="F39" s="685"/>
      <c r="G39" s="685"/>
    </row>
    <row r="40" spans="1:8" ht="13.15" customHeight="1" x14ac:dyDescent="0.2">
      <c r="A40" s="685"/>
      <c r="B40" s="685"/>
      <c r="C40" s="685"/>
      <c r="D40" s="685"/>
      <c r="E40" s="685"/>
      <c r="F40" s="685"/>
      <c r="G40" s="685"/>
    </row>
    <row r="41" spans="1:8" ht="13.15" customHeight="1" x14ac:dyDescent="0.2">
      <c r="A41" s="530"/>
      <c r="B41" s="530"/>
      <c r="C41" s="530"/>
      <c r="D41" s="531"/>
      <c r="E41" s="531"/>
      <c r="F41" s="522"/>
      <c r="G41" s="522"/>
    </row>
    <row r="42" spans="1:8" ht="13.15" customHeight="1" x14ac:dyDescent="0.2">
      <c r="A42" s="686" t="s">
        <v>510</v>
      </c>
      <c r="B42" s="687"/>
      <c r="C42" s="687"/>
      <c r="D42" s="687"/>
      <c r="E42" s="687"/>
      <c r="F42" s="687"/>
      <c r="G42" s="687"/>
    </row>
    <row r="43" spans="1:8" ht="13.15" customHeight="1" x14ac:dyDescent="0.2">
      <c r="A43" s="683" t="s">
        <v>511</v>
      </c>
      <c r="B43" s="683"/>
      <c r="C43" s="532" t="s">
        <v>512</v>
      </c>
      <c r="D43" s="532"/>
      <c r="E43" s="532"/>
      <c r="F43" s="532"/>
      <c r="G43" s="532"/>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62" t="s">
        <v>7</v>
      </c>
      <c r="B4" s="562"/>
      <c r="C4" s="562"/>
      <c r="D4" s="562"/>
      <c r="E4" s="562"/>
      <c r="F4" s="562"/>
    </row>
    <row r="5" spans="1:6" ht="12.75" customHeight="1" x14ac:dyDescent="0.2">
      <c r="A5" s="21"/>
      <c r="B5" s="22"/>
      <c r="C5" s="21"/>
      <c r="D5" s="22"/>
      <c r="E5" s="21"/>
      <c r="F5" s="21"/>
    </row>
    <row r="6" spans="1:6" ht="12.75" customHeight="1" x14ac:dyDescent="0.2">
      <c r="A6" s="25" t="s">
        <v>8</v>
      </c>
      <c r="B6" s="26"/>
      <c r="C6" s="555" t="s">
        <v>9</v>
      </c>
      <c r="D6" s="555"/>
      <c r="E6" s="555"/>
      <c r="F6" s="555"/>
    </row>
    <row r="7" spans="1:6" ht="12.75" customHeight="1" x14ac:dyDescent="0.2">
      <c r="A7" s="25"/>
      <c r="B7" s="26"/>
      <c r="C7" s="27"/>
      <c r="D7" s="27"/>
      <c r="E7" s="27"/>
      <c r="F7" s="27"/>
    </row>
    <row r="8" spans="1:6" ht="12.75" customHeight="1" x14ac:dyDescent="0.2">
      <c r="A8" s="25" t="s">
        <v>10</v>
      </c>
      <c r="B8" s="26"/>
      <c r="C8" s="555" t="s">
        <v>11</v>
      </c>
      <c r="D8" s="555"/>
      <c r="E8" s="555"/>
      <c r="F8" s="555"/>
    </row>
    <row r="9" spans="1:6" ht="12.75" customHeight="1" x14ac:dyDescent="0.2">
      <c r="A9" s="25"/>
      <c r="B9" s="26"/>
      <c r="C9" s="27"/>
      <c r="D9" s="27"/>
      <c r="E9" s="27"/>
      <c r="F9" s="27"/>
    </row>
    <row r="10" spans="1:6" ht="12.75" customHeight="1" x14ac:dyDescent="0.2">
      <c r="A10" s="25" t="s">
        <v>12</v>
      </c>
      <c r="C10" s="563" t="s">
        <v>13</v>
      </c>
      <c r="D10" s="563"/>
      <c r="E10" s="563"/>
      <c r="F10" s="563"/>
    </row>
    <row r="11" spans="1:6" ht="12.75" customHeight="1" x14ac:dyDescent="0.2">
      <c r="A11" s="22"/>
      <c r="B11" s="21"/>
      <c r="C11" s="28"/>
      <c r="D11" s="27"/>
      <c r="E11" s="29"/>
      <c r="F11" s="27"/>
    </row>
    <row r="12" spans="1:6" ht="12.75" customHeight="1" x14ac:dyDescent="0.2">
      <c r="A12" s="25" t="s">
        <v>14</v>
      </c>
      <c r="B12" s="21"/>
      <c r="C12" s="564" t="s">
        <v>15</v>
      </c>
      <c r="D12" s="564"/>
      <c r="E12" s="564"/>
      <c r="F12" s="564"/>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54" t="s">
        <v>20</v>
      </c>
      <c r="B18" s="554"/>
      <c r="C18" s="31" t="s">
        <v>21</v>
      </c>
      <c r="D18" s="27"/>
      <c r="E18" s="27"/>
      <c r="F18" s="27"/>
    </row>
    <row r="19" spans="1:6" ht="12.75" customHeight="1" x14ac:dyDescent="0.2">
      <c r="A19" s="22"/>
      <c r="B19" s="21"/>
      <c r="C19" s="32"/>
      <c r="D19" s="27"/>
      <c r="E19" s="27"/>
      <c r="F19" s="27"/>
    </row>
    <row r="20" spans="1:6" ht="89.25" customHeight="1" x14ac:dyDescent="0.2">
      <c r="A20" s="25" t="s">
        <v>22</v>
      </c>
      <c r="B20" s="21"/>
      <c r="C20" s="555" t="s">
        <v>23</v>
      </c>
      <c r="D20" s="555"/>
      <c r="E20" s="555"/>
      <c r="F20" s="555"/>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56" t="s">
        <v>38</v>
      </c>
      <c r="D33" s="557"/>
      <c r="E33" s="557"/>
      <c r="F33" s="557"/>
    </row>
    <row r="34" spans="1:6" ht="12.75" customHeight="1" x14ac:dyDescent="0.2">
      <c r="A34" s="26"/>
      <c r="B34" s="26"/>
      <c r="C34" s="558" t="s">
        <v>39</v>
      </c>
      <c r="D34" s="559"/>
      <c r="E34" s="559"/>
      <c r="F34" s="559"/>
    </row>
    <row r="35" spans="1:6" ht="25.5" customHeight="1" x14ac:dyDescent="0.2">
      <c r="A35" s="26"/>
      <c r="B35" s="26"/>
      <c r="C35" s="560" t="s">
        <v>40</v>
      </c>
      <c r="D35" s="561"/>
      <c r="E35" s="561"/>
      <c r="F35" s="561"/>
    </row>
    <row r="36" spans="1:6" ht="12.75" x14ac:dyDescent="0.2">
      <c r="B36" s="26"/>
    </row>
    <row r="37" spans="1:6" ht="12.75" x14ac:dyDescent="0.2">
      <c r="A37" s="22" t="s">
        <v>41</v>
      </c>
      <c r="C37" s="45" t="s">
        <v>42</v>
      </c>
      <c r="D37" s="36"/>
      <c r="E37" s="36"/>
      <c r="F37" s="36"/>
    </row>
    <row r="38" spans="1:6" ht="28.5" customHeight="1" x14ac:dyDescent="0.2">
      <c r="C38" s="557" t="s">
        <v>43</v>
      </c>
      <c r="D38" s="557"/>
      <c r="E38" s="557"/>
      <c r="F38" s="557"/>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5" t="s">
        <v>89</v>
      </c>
      <c r="C41" s="565"/>
      <c r="D41" s="565"/>
      <c r="E41" s="565"/>
      <c r="F41" s="565"/>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50204</v>
      </c>
      <c r="E12" s="114">
        <v>50663</v>
      </c>
      <c r="F12" s="114">
        <v>51276</v>
      </c>
      <c r="G12" s="114">
        <v>50521</v>
      </c>
      <c r="H12" s="114">
        <v>50586</v>
      </c>
      <c r="I12" s="115">
        <v>-382</v>
      </c>
      <c r="J12" s="116">
        <v>-0.7551496461471553</v>
      </c>
      <c r="N12" s="117"/>
    </row>
    <row r="13" spans="1:15" s="110" customFormat="1" ht="13.5" customHeight="1" x14ac:dyDescent="0.2">
      <c r="A13" s="118" t="s">
        <v>105</v>
      </c>
      <c r="B13" s="119" t="s">
        <v>106</v>
      </c>
      <c r="C13" s="113">
        <v>54.021591905027485</v>
      </c>
      <c r="D13" s="114">
        <v>27121</v>
      </c>
      <c r="E13" s="114">
        <v>27309</v>
      </c>
      <c r="F13" s="114">
        <v>27815</v>
      </c>
      <c r="G13" s="114">
        <v>27369</v>
      </c>
      <c r="H13" s="114">
        <v>27277</v>
      </c>
      <c r="I13" s="115">
        <v>-156</v>
      </c>
      <c r="J13" s="116">
        <v>-0.57191040070388977</v>
      </c>
    </row>
    <row r="14" spans="1:15" s="110" customFormat="1" ht="13.5" customHeight="1" x14ac:dyDescent="0.2">
      <c r="A14" s="120"/>
      <c r="B14" s="119" t="s">
        <v>107</v>
      </c>
      <c r="C14" s="113">
        <v>45.978408094972515</v>
      </c>
      <c r="D14" s="114">
        <v>23083</v>
      </c>
      <c r="E14" s="114">
        <v>23354</v>
      </c>
      <c r="F14" s="114">
        <v>23461</v>
      </c>
      <c r="G14" s="114">
        <v>23152</v>
      </c>
      <c r="H14" s="114">
        <v>23309</v>
      </c>
      <c r="I14" s="115">
        <v>-226</v>
      </c>
      <c r="J14" s="116">
        <v>-0.96958256467458925</v>
      </c>
    </row>
    <row r="15" spans="1:15" s="110" customFormat="1" ht="13.5" customHeight="1" x14ac:dyDescent="0.2">
      <c r="A15" s="118" t="s">
        <v>105</v>
      </c>
      <c r="B15" s="121" t="s">
        <v>108</v>
      </c>
      <c r="C15" s="113">
        <v>8.8120468488566654</v>
      </c>
      <c r="D15" s="114">
        <v>4424</v>
      </c>
      <c r="E15" s="114">
        <v>4563</v>
      </c>
      <c r="F15" s="114">
        <v>4750</v>
      </c>
      <c r="G15" s="114">
        <v>4155</v>
      </c>
      <c r="H15" s="114">
        <v>4290</v>
      </c>
      <c r="I15" s="115">
        <v>134</v>
      </c>
      <c r="J15" s="116">
        <v>3.1235431235431235</v>
      </c>
    </row>
    <row r="16" spans="1:15" s="110" customFormat="1" ht="13.5" customHeight="1" x14ac:dyDescent="0.2">
      <c r="A16" s="118"/>
      <c r="B16" s="121" t="s">
        <v>109</v>
      </c>
      <c r="C16" s="113">
        <v>66.26762807744403</v>
      </c>
      <c r="D16" s="114">
        <v>33269</v>
      </c>
      <c r="E16" s="114">
        <v>33504</v>
      </c>
      <c r="F16" s="114">
        <v>33917</v>
      </c>
      <c r="G16" s="114">
        <v>33915</v>
      </c>
      <c r="H16" s="114">
        <v>33992</v>
      </c>
      <c r="I16" s="115">
        <v>-723</v>
      </c>
      <c r="J16" s="116">
        <v>-2.1269710520122382</v>
      </c>
    </row>
    <row r="17" spans="1:10" s="110" customFormat="1" ht="13.5" customHeight="1" x14ac:dyDescent="0.2">
      <c r="A17" s="118"/>
      <c r="B17" s="121" t="s">
        <v>110</v>
      </c>
      <c r="C17" s="113">
        <v>24.11959206437734</v>
      </c>
      <c r="D17" s="114">
        <v>12109</v>
      </c>
      <c r="E17" s="114">
        <v>12175</v>
      </c>
      <c r="F17" s="114">
        <v>12199</v>
      </c>
      <c r="G17" s="114">
        <v>12057</v>
      </c>
      <c r="H17" s="114">
        <v>11924</v>
      </c>
      <c r="I17" s="115">
        <v>185</v>
      </c>
      <c r="J17" s="116">
        <v>1.5514927876551492</v>
      </c>
    </row>
    <row r="18" spans="1:10" s="110" customFormat="1" ht="13.5" customHeight="1" x14ac:dyDescent="0.2">
      <c r="A18" s="120"/>
      <c r="B18" s="121" t="s">
        <v>111</v>
      </c>
      <c r="C18" s="113">
        <v>0.80073300932196634</v>
      </c>
      <c r="D18" s="114">
        <v>402</v>
      </c>
      <c r="E18" s="114">
        <v>421</v>
      </c>
      <c r="F18" s="114">
        <v>410</v>
      </c>
      <c r="G18" s="114">
        <v>394</v>
      </c>
      <c r="H18" s="114">
        <v>380</v>
      </c>
      <c r="I18" s="115">
        <v>22</v>
      </c>
      <c r="J18" s="116">
        <v>5.7894736842105265</v>
      </c>
    </row>
    <row r="19" spans="1:10" s="110" customFormat="1" ht="13.5" customHeight="1" x14ac:dyDescent="0.2">
      <c r="A19" s="120"/>
      <c r="B19" s="121" t="s">
        <v>112</v>
      </c>
      <c r="C19" s="113">
        <v>0.24699227153214884</v>
      </c>
      <c r="D19" s="114">
        <v>124</v>
      </c>
      <c r="E19" s="114">
        <v>125</v>
      </c>
      <c r="F19" s="114">
        <v>115</v>
      </c>
      <c r="G19" s="114">
        <v>106</v>
      </c>
      <c r="H19" s="114">
        <v>109</v>
      </c>
      <c r="I19" s="115">
        <v>15</v>
      </c>
      <c r="J19" s="116">
        <v>13.761467889908257</v>
      </c>
    </row>
    <row r="20" spans="1:10" s="110" customFormat="1" ht="13.5" customHeight="1" x14ac:dyDescent="0.2">
      <c r="A20" s="118" t="s">
        <v>113</v>
      </c>
      <c r="B20" s="122" t="s">
        <v>114</v>
      </c>
      <c r="C20" s="113">
        <v>75.693171858816029</v>
      </c>
      <c r="D20" s="114">
        <v>38001</v>
      </c>
      <c r="E20" s="114">
        <v>38348</v>
      </c>
      <c r="F20" s="114">
        <v>39085</v>
      </c>
      <c r="G20" s="114">
        <v>38567</v>
      </c>
      <c r="H20" s="114">
        <v>38729</v>
      </c>
      <c r="I20" s="115">
        <v>-728</v>
      </c>
      <c r="J20" s="116">
        <v>-1.8797283689225128</v>
      </c>
    </row>
    <row r="21" spans="1:10" s="110" customFormat="1" ht="13.5" customHeight="1" x14ac:dyDescent="0.2">
      <c r="A21" s="120"/>
      <c r="B21" s="122" t="s">
        <v>115</v>
      </c>
      <c r="C21" s="113">
        <v>24.306828141183971</v>
      </c>
      <c r="D21" s="114">
        <v>12203</v>
      </c>
      <c r="E21" s="114">
        <v>12315</v>
      </c>
      <c r="F21" s="114">
        <v>12191</v>
      </c>
      <c r="G21" s="114">
        <v>11954</v>
      </c>
      <c r="H21" s="114">
        <v>11857</v>
      </c>
      <c r="I21" s="115">
        <v>346</v>
      </c>
      <c r="J21" s="116">
        <v>2.9181074470776758</v>
      </c>
    </row>
    <row r="22" spans="1:10" s="110" customFormat="1" ht="13.5" customHeight="1" x14ac:dyDescent="0.2">
      <c r="A22" s="118" t="s">
        <v>113</v>
      </c>
      <c r="B22" s="122" t="s">
        <v>116</v>
      </c>
      <c r="C22" s="113">
        <v>91.751653254720736</v>
      </c>
      <c r="D22" s="114">
        <v>46063</v>
      </c>
      <c r="E22" s="114">
        <v>46435</v>
      </c>
      <c r="F22" s="114">
        <v>46869</v>
      </c>
      <c r="G22" s="114">
        <v>46423</v>
      </c>
      <c r="H22" s="114">
        <v>46612</v>
      </c>
      <c r="I22" s="115">
        <v>-549</v>
      </c>
      <c r="J22" s="116">
        <v>-1.177808289710804</v>
      </c>
    </row>
    <row r="23" spans="1:10" s="110" customFormat="1" ht="13.5" customHeight="1" x14ac:dyDescent="0.2">
      <c r="A23" s="123"/>
      <c r="B23" s="124" t="s">
        <v>117</v>
      </c>
      <c r="C23" s="125">
        <v>8.2344036331766386</v>
      </c>
      <c r="D23" s="114">
        <v>4134</v>
      </c>
      <c r="E23" s="114">
        <v>4220</v>
      </c>
      <c r="F23" s="114">
        <v>4398</v>
      </c>
      <c r="G23" s="114">
        <v>4092</v>
      </c>
      <c r="H23" s="114">
        <v>3969</v>
      </c>
      <c r="I23" s="115">
        <v>165</v>
      </c>
      <c r="J23" s="116">
        <v>4.157218442932729</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6221</v>
      </c>
      <c r="E26" s="114">
        <v>6728</v>
      </c>
      <c r="F26" s="114">
        <v>6763</v>
      </c>
      <c r="G26" s="114">
        <v>6791</v>
      </c>
      <c r="H26" s="140">
        <v>6637</v>
      </c>
      <c r="I26" s="115">
        <v>-416</v>
      </c>
      <c r="J26" s="116">
        <v>-6.2678921199337054</v>
      </c>
    </row>
    <row r="27" spans="1:10" s="110" customFormat="1" ht="13.5" customHeight="1" x14ac:dyDescent="0.2">
      <c r="A27" s="118" t="s">
        <v>105</v>
      </c>
      <c r="B27" s="119" t="s">
        <v>106</v>
      </c>
      <c r="C27" s="113">
        <v>47.130686384825587</v>
      </c>
      <c r="D27" s="115">
        <v>2932</v>
      </c>
      <c r="E27" s="114">
        <v>3118</v>
      </c>
      <c r="F27" s="114">
        <v>3166</v>
      </c>
      <c r="G27" s="114">
        <v>3127</v>
      </c>
      <c r="H27" s="140">
        <v>3065</v>
      </c>
      <c r="I27" s="115">
        <v>-133</v>
      </c>
      <c r="J27" s="116">
        <v>-4.3393148450244698</v>
      </c>
    </row>
    <row r="28" spans="1:10" s="110" customFormat="1" ht="13.5" customHeight="1" x14ac:dyDescent="0.2">
      <c r="A28" s="120"/>
      <c r="B28" s="119" t="s">
        <v>107</v>
      </c>
      <c r="C28" s="113">
        <v>52.869313615174413</v>
      </c>
      <c r="D28" s="115">
        <v>3289</v>
      </c>
      <c r="E28" s="114">
        <v>3610</v>
      </c>
      <c r="F28" s="114">
        <v>3597</v>
      </c>
      <c r="G28" s="114">
        <v>3664</v>
      </c>
      <c r="H28" s="140">
        <v>3572</v>
      </c>
      <c r="I28" s="115">
        <v>-283</v>
      </c>
      <c r="J28" s="116">
        <v>-7.9227323628219484</v>
      </c>
    </row>
    <row r="29" spans="1:10" s="110" customFormat="1" ht="13.5" customHeight="1" x14ac:dyDescent="0.2">
      <c r="A29" s="118" t="s">
        <v>105</v>
      </c>
      <c r="B29" s="121" t="s">
        <v>108</v>
      </c>
      <c r="C29" s="113">
        <v>12.538177141938595</v>
      </c>
      <c r="D29" s="115">
        <v>780</v>
      </c>
      <c r="E29" s="114">
        <v>863</v>
      </c>
      <c r="F29" s="114">
        <v>862</v>
      </c>
      <c r="G29" s="114">
        <v>883</v>
      </c>
      <c r="H29" s="140">
        <v>793</v>
      </c>
      <c r="I29" s="115">
        <v>-13</v>
      </c>
      <c r="J29" s="116">
        <v>-1.639344262295082</v>
      </c>
    </row>
    <row r="30" spans="1:10" s="110" customFormat="1" ht="13.5" customHeight="1" x14ac:dyDescent="0.2">
      <c r="A30" s="118"/>
      <c r="B30" s="121" t="s">
        <v>109</v>
      </c>
      <c r="C30" s="113">
        <v>39.447034238868348</v>
      </c>
      <c r="D30" s="115">
        <v>2454</v>
      </c>
      <c r="E30" s="114">
        <v>2699</v>
      </c>
      <c r="F30" s="114">
        <v>2697</v>
      </c>
      <c r="G30" s="114">
        <v>2676</v>
      </c>
      <c r="H30" s="140">
        <v>2677</v>
      </c>
      <c r="I30" s="115">
        <v>-223</v>
      </c>
      <c r="J30" s="116">
        <v>-8.3302203959656325</v>
      </c>
    </row>
    <row r="31" spans="1:10" s="110" customFormat="1" ht="13.5" customHeight="1" x14ac:dyDescent="0.2">
      <c r="A31" s="118"/>
      <c r="B31" s="121" t="s">
        <v>110</v>
      </c>
      <c r="C31" s="113">
        <v>22.47227133901302</v>
      </c>
      <c r="D31" s="115">
        <v>1398</v>
      </c>
      <c r="E31" s="114">
        <v>1467</v>
      </c>
      <c r="F31" s="114">
        <v>1488</v>
      </c>
      <c r="G31" s="114">
        <v>1540</v>
      </c>
      <c r="H31" s="140">
        <v>1540</v>
      </c>
      <c r="I31" s="115">
        <v>-142</v>
      </c>
      <c r="J31" s="116">
        <v>-9.220779220779221</v>
      </c>
    </row>
    <row r="32" spans="1:10" s="110" customFormat="1" ht="13.5" customHeight="1" x14ac:dyDescent="0.2">
      <c r="A32" s="120"/>
      <c r="B32" s="121" t="s">
        <v>111</v>
      </c>
      <c r="C32" s="113">
        <v>25.542517280180036</v>
      </c>
      <c r="D32" s="115">
        <v>1589</v>
      </c>
      <c r="E32" s="114">
        <v>1699</v>
      </c>
      <c r="F32" s="114">
        <v>1716</v>
      </c>
      <c r="G32" s="114">
        <v>1692</v>
      </c>
      <c r="H32" s="140">
        <v>1627</v>
      </c>
      <c r="I32" s="115">
        <v>-38</v>
      </c>
      <c r="J32" s="116">
        <v>-2.3355869698832206</v>
      </c>
    </row>
    <row r="33" spans="1:10" s="110" customFormat="1" ht="13.5" customHeight="1" x14ac:dyDescent="0.2">
      <c r="A33" s="120"/>
      <c r="B33" s="121" t="s">
        <v>112</v>
      </c>
      <c r="C33" s="113">
        <v>2.8291271499758883</v>
      </c>
      <c r="D33" s="115">
        <v>176</v>
      </c>
      <c r="E33" s="114">
        <v>189</v>
      </c>
      <c r="F33" s="114">
        <v>216</v>
      </c>
      <c r="G33" s="114">
        <v>179</v>
      </c>
      <c r="H33" s="140">
        <v>178</v>
      </c>
      <c r="I33" s="115">
        <v>-2</v>
      </c>
      <c r="J33" s="116">
        <v>-1.1235955056179776</v>
      </c>
    </row>
    <row r="34" spans="1:10" s="110" customFormat="1" ht="13.5" customHeight="1" x14ac:dyDescent="0.2">
      <c r="A34" s="118" t="s">
        <v>113</v>
      </c>
      <c r="B34" s="122" t="s">
        <v>116</v>
      </c>
      <c r="C34" s="113">
        <v>94.132776081015919</v>
      </c>
      <c r="D34" s="115">
        <v>5856</v>
      </c>
      <c r="E34" s="114">
        <v>6312</v>
      </c>
      <c r="F34" s="114">
        <v>6370</v>
      </c>
      <c r="G34" s="114">
        <v>6427</v>
      </c>
      <c r="H34" s="140">
        <v>6292</v>
      </c>
      <c r="I34" s="115">
        <v>-436</v>
      </c>
      <c r="J34" s="116">
        <v>-6.9294342021614748</v>
      </c>
    </row>
    <row r="35" spans="1:10" s="110" customFormat="1" ht="13.5" customHeight="1" x14ac:dyDescent="0.2">
      <c r="A35" s="118"/>
      <c r="B35" s="119" t="s">
        <v>117</v>
      </c>
      <c r="C35" s="113">
        <v>5.7386272303488184</v>
      </c>
      <c r="D35" s="115">
        <v>357</v>
      </c>
      <c r="E35" s="114">
        <v>409</v>
      </c>
      <c r="F35" s="114">
        <v>386</v>
      </c>
      <c r="G35" s="114">
        <v>356</v>
      </c>
      <c r="H35" s="140">
        <v>339</v>
      </c>
      <c r="I35" s="115">
        <v>18</v>
      </c>
      <c r="J35" s="116">
        <v>5.3097345132743365</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3991</v>
      </c>
      <c r="E37" s="114">
        <v>4298</v>
      </c>
      <c r="F37" s="114">
        <v>4323</v>
      </c>
      <c r="G37" s="114">
        <v>4373</v>
      </c>
      <c r="H37" s="140">
        <v>4268</v>
      </c>
      <c r="I37" s="115">
        <v>-277</v>
      </c>
      <c r="J37" s="116">
        <v>-6.4901593252108718</v>
      </c>
    </row>
    <row r="38" spans="1:10" s="110" customFormat="1" ht="13.5" customHeight="1" x14ac:dyDescent="0.2">
      <c r="A38" s="118" t="s">
        <v>105</v>
      </c>
      <c r="B38" s="119" t="s">
        <v>106</v>
      </c>
      <c r="C38" s="113">
        <v>48.283638185918313</v>
      </c>
      <c r="D38" s="115">
        <v>1927</v>
      </c>
      <c r="E38" s="114">
        <v>2020</v>
      </c>
      <c r="F38" s="114">
        <v>2045</v>
      </c>
      <c r="G38" s="114">
        <v>2024</v>
      </c>
      <c r="H38" s="140">
        <v>2003</v>
      </c>
      <c r="I38" s="115">
        <v>-76</v>
      </c>
      <c r="J38" s="116">
        <v>-3.7943085371942087</v>
      </c>
    </row>
    <row r="39" spans="1:10" s="110" customFormat="1" ht="13.5" customHeight="1" x14ac:dyDescent="0.2">
      <c r="A39" s="120"/>
      <c r="B39" s="119" t="s">
        <v>107</v>
      </c>
      <c r="C39" s="113">
        <v>51.716361814081687</v>
      </c>
      <c r="D39" s="115">
        <v>2064</v>
      </c>
      <c r="E39" s="114">
        <v>2278</v>
      </c>
      <c r="F39" s="114">
        <v>2278</v>
      </c>
      <c r="G39" s="114">
        <v>2349</v>
      </c>
      <c r="H39" s="140">
        <v>2265</v>
      </c>
      <c r="I39" s="115">
        <v>-201</v>
      </c>
      <c r="J39" s="116">
        <v>-8.8741721854304636</v>
      </c>
    </row>
    <row r="40" spans="1:10" s="110" customFormat="1" ht="13.5" customHeight="1" x14ac:dyDescent="0.2">
      <c r="A40" s="118" t="s">
        <v>105</v>
      </c>
      <c r="B40" s="121" t="s">
        <v>108</v>
      </c>
      <c r="C40" s="113">
        <v>14.357303933851165</v>
      </c>
      <c r="D40" s="115">
        <v>573</v>
      </c>
      <c r="E40" s="114">
        <v>625</v>
      </c>
      <c r="F40" s="114">
        <v>642</v>
      </c>
      <c r="G40" s="114">
        <v>659</v>
      </c>
      <c r="H40" s="140">
        <v>578</v>
      </c>
      <c r="I40" s="115">
        <v>-5</v>
      </c>
      <c r="J40" s="116">
        <v>-0.86505190311418689</v>
      </c>
    </row>
    <row r="41" spans="1:10" s="110" customFormat="1" ht="13.5" customHeight="1" x14ac:dyDescent="0.2">
      <c r="A41" s="118"/>
      <c r="B41" s="121" t="s">
        <v>109</v>
      </c>
      <c r="C41" s="113">
        <v>21.67376597344024</v>
      </c>
      <c r="D41" s="115">
        <v>865</v>
      </c>
      <c r="E41" s="114">
        <v>984</v>
      </c>
      <c r="F41" s="114">
        <v>961</v>
      </c>
      <c r="G41" s="114">
        <v>963</v>
      </c>
      <c r="H41" s="140">
        <v>999</v>
      </c>
      <c r="I41" s="115">
        <v>-134</v>
      </c>
      <c r="J41" s="116">
        <v>-13.413413413413414</v>
      </c>
    </row>
    <row r="42" spans="1:10" s="110" customFormat="1" ht="13.5" customHeight="1" x14ac:dyDescent="0.2">
      <c r="A42" s="118"/>
      <c r="B42" s="121" t="s">
        <v>110</v>
      </c>
      <c r="C42" s="113">
        <v>24.630418441493362</v>
      </c>
      <c r="D42" s="115">
        <v>983</v>
      </c>
      <c r="E42" s="114">
        <v>1014</v>
      </c>
      <c r="F42" s="114">
        <v>1029</v>
      </c>
      <c r="G42" s="114">
        <v>1085</v>
      </c>
      <c r="H42" s="140">
        <v>1089</v>
      </c>
      <c r="I42" s="115">
        <v>-106</v>
      </c>
      <c r="J42" s="116">
        <v>-9.7337006427915522</v>
      </c>
    </row>
    <row r="43" spans="1:10" s="110" customFormat="1" ht="13.5" customHeight="1" x14ac:dyDescent="0.2">
      <c r="A43" s="120"/>
      <c r="B43" s="121" t="s">
        <v>111</v>
      </c>
      <c r="C43" s="113">
        <v>39.338511651215235</v>
      </c>
      <c r="D43" s="115">
        <v>1570</v>
      </c>
      <c r="E43" s="114">
        <v>1675</v>
      </c>
      <c r="F43" s="114">
        <v>1691</v>
      </c>
      <c r="G43" s="114">
        <v>1666</v>
      </c>
      <c r="H43" s="140">
        <v>1602</v>
      </c>
      <c r="I43" s="115">
        <v>-32</v>
      </c>
      <c r="J43" s="116">
        <v>-1.9975031210986267</v>
      </c>
    </row>
    <row r="44" spans="1:10" s="110" customFormat="1" ht="13.5" customHeight="1" x14ac:dyDescent="0.2">
      <c r="A44" s="120"/>
      <c r="B44" s="121" t="s">
        <v>112</v>
      </c>
      <c r="C44" s="113">
        <v>4.2595840641443248</v>
      </c>
      <c r="D44" s="115">
        <v>170</v>
      </c>
      <c r="E44" s="114">
        <v>184</v>
      </c>
      <c r="F44" s="114">
        <v>212</v>
      </c>
      <c r="G44" s="114">
        <v>173</v>
      </c>
      <c r="H44" s="140">
        <v>170</v>
      </c>
      <c r="I44" s="115">
        <v>0</v>
      </c>
      <c r="J44" s="116">
        <v>0</v>
      </c>
    </row>
    <row r="45" spans="1:10" s="110" customFormat="1" ht="13.5" customHeight="1" x14ac:dyDescent="0.2">
      <c r="A45" s="118" t="s">
        <v>113</v>
      </c>
      <c r="B45" s="122" t="s">
        <v>116</v>
      </c>
      <c r="C45" s="113">
        <v>95.239288398897514</v>
      </c>
      <c r="D45" s="115">
        <v>3801</v>
      </c>
      <c r="E45" s="114">
        <v>4090</v>
      </c>
      <c r="F45" s="114">
        <v>4130</v>
      </c>
      <c r="G45" s="114">
        <v>4188</v>
      </c>
      <c r="H45" s="140">
        <v>4085</v>
      </c>
      <c r="I45" s="115">
        <v>-284</v>
      </c>
      <c r="J45" s="116">
        <v>-6.9522643818849446</v>
      </c>
    </row>
    <row r="46" spans="1:10" s="110" customFormat="1" ht="13.5" customHeight="1" x14ac:dyDescent="0.2">
      <c r="A46" s="118"/>
      <c r="B46" s="119" t="s">
        <v>117</v>
      </c>
      <c r="C46" s="113">
        <v>4.5602605863192185</v>
      </c>
      <c r="D46" s="115">
        <v>182</v>
      </c>
      <c r="E46" s="114">
        <v>201</v>
      </c>
      <c r="F46" s="114">
        <v>186</v>
      </c>
      <c r="G46" s="114">
        <v>177</v>
      </c>
      <c r="H46" s="140">
        <v>177</v>
      </c>
      <c r="I46" s="115">
        <v>5</v>
      </c>
      <c r="J46" s="116">
        <v>2.8248587570621471</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2230</v>
      </c>
      <c r="E48" s="114">
        <v>2430</v>
      </c>
      <c r="F48" s="114">
        <v>2440</v>
      </c>
      <c r="G48" s="114">
        <v>2418</v>
      </c>
      <c r="H48" s="140">
        <v>2369</v>
      </c>
      <c r="I48" s="115">
        <v>-139</v>
      </c>
      <c r="J48" s="116">
        <v>-5.8674546222034616</v>
      </c>
    </row>
    <row r="49" spans="1:12" s="110" customFormat="1" ht="13.5" customHeight="1" x14ac:dyDescent="0.2">
      <c r="A49" s="118" t="s">
        <v>105</v>
      </c>
      <c r="B49" s="119" t="s">
        <v>106</v>
      </c>
      <c r="C49" s="113">
        <v>45.067264573991032</v>
      </c>
      <c r="D49" s="115">
        <v>1005</v>
      </c>
      <c r="E49" s="114">
        <v>1098</v>
      </c>
      <c r="F49" s="114">
        <v>1121</v>
      </c>
      <c r="G49" s="114">
        <v>1103</v>
      </c>
      <c r="H49" s="140">
        <v>1062</v>
      </c>
      <c r="I49" s="115">
        <v>-57</v>
      </c>
      <c r="J49" s="116">
        <v>-5.3672316384180787</v>
      </c>
    </row>
    <row r="50" spans="1:12" s="110" customFormat="1" ht="13.5" customHeight="1" x14ac:dyDescent="0.2">
      <c r="A50" s="120"/>
      <c r="B50" s="119" t="s">
        <v>107</v>
      </c>
      <c r="C50" s="113">
        <v>54.932735426008968</v>
      </c>
      <c r="D50" s="115">
        <v>1225</v>
      </c>
      <c r="E50" s="114">
        <v>1332</v>
      </c>
      <c r="F50" s="114">
        <v>1319</v>
      </c>
      <c r="G50" s="114">
        <v>1315</v>
      </c>
      <c r="H50" s="140">
        <v>1307</v>
      </c>
      <c r="I50" s="115">
        <v>-82</v>
      </c>
      <c r="J50" s="116">
        <v>-6.2739097169089515</v>
      </c>
    </row>
    <row r="51" spans="1:12" s="110" customFormat="1" ht="13.5" customHeight="1" x14ac:dyDescent="0.2">
      <c r="A51" s="118" t="s">
        <v>105</v>
      </c>
      <c r="B51" s="121" t="s">
        <v>108</v>
      </c>
      <c r="C51" s="113">
        <v>9.2825112107623315</v>
      </c>
      <c r="D51" s="115">
        <v>207</v>
      </c>
      <c r="E51" s="114">
        <v>238</v>
      </c>
      <c r="F51" s="114">
        <v>220</v>
      </c>
      <c r="G51" s="114">
        <v>224</v>
      </c>
      <c r="H51" s="140">
        <v>215</v>
      </c>
      <c r="I51" s="115">
        <v>-8</v>
      </c>
      <c r="J51" s="116">
        <v>-3.7209302325581395</v>
      </c>
    </row>
    <row r="52" spans="1:12" s="110" customFormat="1" ht="13.5" customHeight="1" x14ac:dyDescent="0.2">
      <c r="A52" s="118"/>
      <c r="B52" s="121" t="s">
        <v>109</v>
      </c>
      <c r="C52" s="113">
        <v>71.255605381165921</v>
      </c>
      <c r="D52" s="115">
        <v>1589</v>
      </c>
      <c r="E52" s="114">
        <v>1715</v>
      </c>
      <c r="F52" s="114">
        <v>1736</v>
      </c>
      <c r="G52" s="114">
        <v>1713</v>
      </c>
      <c r="H52" s="140">
        <v>1678</v>
      </c>
      <c r="I52" s="115">
        <v>-89</v>
      </c>
      <c r="J52" s="116">
        <v>-5.3039332538736588</v>
      </c>
    </row>
    <row r="53" spans="1:12" s="110" customFormat="1" ht="13.5" customHeight="1" x14ac:dyDescent="0.2">
      <c r="A53" s="118"/>
      <c r="B53" s="121" t="s">
        <v>110</v>
      </c>
      <c r="C53" s="113">
        <v>18.609865470852018</v>
      </c>
      <c r="D53" s="115">
        <v>415</v>
      </c>
      <c r="E53" s="114">
        <v>453</v>
      </c>
      <c r="F53" s="114">
        <v>459</v>
      </c>
      <c r="G53" s="114">
        <v>455</v>
      </c>
      <c r="H53" s="140">
        <v>451</v>
      </c>
      <c r="I53" s="115">
        <v>-36</v>
      </c>
      <c r="J53" s="116">
        <v>-7.9822616407982263</v>
      </c>
    </row>
    <row r="54" spans="1:12" s="110" customFormat="1" ht="13.5" customHeight="1" x14ac:dyDescent="0.2">
      <c r="A54" s="120"/>
      <c r="B54" s="121" t="s">
        <v>111</v>
      </c>
      <c r="C54" s="113">
        <v>0.85201793721973096</v>
      </c>
      <c r="D54" s="115">
        <v>19</v>
      </c>
      <c r="E54" s="114">
        <v>24</v>
      </c>
      <c r="F54" s="114">
        <v>25</v>
      </c>
      <c r="G54" s="114">
        <v>26</v>
      </c>
      <c r="H54" s="140">
        <v>25</v>
      </c>
      <c r="I54" s="115">
        <v>-6</v>
      </c>
      <c r="J54" s="116">
        <v>-24</v>
      </c>
    </row>
    <row r="55" spans="1:12" s="110" customFormat="1" ht="13.5" customHeight="1" x14ac:dyDescent="0.2">
      <c r="A55" s="120"/>
      <c r="B55" s="121" t="s">
        <v>112</v>
      </c>
      <c r="C55" s="113">
        <v>0.26905829596412556</v>
      </c>
      <c r="D55" s="115">
        <v>6</v>
      </c>
      <c r="E55" s="114">
        <v>5</v>
      </c>
      <c r="F55" s="114">
        <v>4</v>
      </c>
      <c r="G55" s="114">
        <v>6</v>
      </c>
      <c r="H55" s="140">
        <v>8</v>
      </c>
      <c r="I55" s="115">
        <v>-2</v>
      </c>
      <c r="J55" s="116">
        <v>-25</v>
      </c>
    </row>
    <row r="56" spans="1:12" s="110" customFormat="1" ht="13.5" customHeight="1" x14ac:dyDescent="0.2">
      <c r="A56" s="118" t="s">
        <v>113</v>
      </c>
      <c r="B56" s="122" t="s">
        <v>116</v>
      </c>
      <c r="C56" s="113">
        <v>92.152466367713004</v>
      </c>
      <c r="D56" s="115">
        <v>2055</v>
      </c>
      <c r="E56" s="114">
        <v>2222</v>
      </c>
      <c r="F56" s="114">
        <v>2240</v>
      </c>
      <c r="G56" s="114">
        <v>2239</v>
      </c>
      <c r="H56" s="140">
        <v>2207</v>
      </c>
      <c r="I56" s="115">
        <v>-152</v>
      </c>
      <c r="J56" s="116">
        <v>-6.8871771635704579</v>
      </c>
    </row>
    <row r="57" spans="1:12" s="110" customFormat="1" ht="13.5" customHeight="1" x14ac:dyDescent="0.2">
      <c r="A57" s="142"/>
      <c r="B57" s="124" t="s">
        <v>117</v>
      </c>
      <c r="C57" s="125">
        <v>7.8475336322869955</v>
      </c>
      <c r="D57" s="143">
        <v>175</v>
      </c>
      <c r="E57" s="144">
        <v>208</v>
      </c>
      <c r="F57" s="144">
        <v>200</v>
      </c>
      <c r="G57" s="144">
        <v>179</v>
      </c>
      <c r="H57" s="145">
        <v>162</v>
      </c>
      <c r="I57" s="143">
        <v>13</v>
      </c>
      <c r="J57" s="146">
        <v>8.0246913580246915</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3" t="s">
        <v>515</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9" t="s">
        <v>57</v>
      </c>
      <c r="B6" s="599"/>
      <c r="C6" s="167"/>
      <c r="D6" s="600" t="s">
        <v>127</v>
      </c>
      <c r="E6" s="600"/>
      <c r="F6" s="600"/>
      <c r="G6" s="600"/>
      <c r="H6" s="600"/>
      <c r="I6" s="600"/>
      <c r="J6" s="160"/>
      <c r="K6" s="161"/>
    </row>
    <row r="7" spans="1:11" s="94" customFormat="1" ht="24.95" customHeight="1" x14ac:dyDescent="0.2">
      <c r="A7" s="168"/>
      <c r="B7" s="169"/>
      <c r="C7" s="170"/>
      <c r="D7" s="601" t="s">
        <v>66</v>
      </c>
      <c r="E7" s="601"/>
      <c r="F7" s="601"/>
      <c r="G7" s="601" t="s">
        <v>128</v>
      </c>
      <c r="H7" s="601"/>
      <c r="I7" s="601"/>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5" t="s">
        <v>13</v>
      </c>
      <c r="B15" s="572"/>
      <c r="C15" s="572"/>
      <c r="D15" s="572"/>
      <c r="E15" s="572"/>
      <c r="F15" s="572"/>
      <c r="G15" s="572"/>
      <c r="H15" s="572"/>
      <c r="I15" s="596"/>
      <c r="J15" s="188"/>
      <c r="K15" s="161"/>
    </row>
    <row r="16" spans="1:11" s="192" customFormat="1" ht="24.95" customHeight="1" x14ac:dyDescent="0.2">
      <c r="A16" s="597" t="s">
        <v>104</v>
      </c>
      <c r="B16" s="598"/>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3" t="s">
        <v>139</v>
      </c>
      <c r="C20" s="593"/>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3" t="s">
        <v>143</v>
      </c>
      <c r="C22" s="593"/>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3" t="s">
        <v>155</v>
      </c>
      <c r="C28" s="593"/>
      <c r="D28" s="196"/>
      <c r="E28" s="196"/>
      <c r="F28" s="196"/>
      <c r="G28" s="196"/>
      <c r="H28" s="196"/>
      <c r="I28" s="197"/>
    </row>
    <row r="29" spans="1:9" s="198" customFormat="1" ht="24.95" customHeight="1" x14ac:dyDescent="0.2">
      <c r="A29" s="193" t="s">
        <v>156</v>
      </c>
      <c r="B29" s="593" t="s">
        <v>157</v>
      </c>
      <c r="C29" s="593"/>
      <c r="D29" s="196"/>
      <c r="E29" s="196"/>
      <c r="F29" s="196"/>
      <c r="G29" s="196"/>
      <c r="H29" s="196"/>
      <c r="I29" s="197"/>
    </row>
    <row r="30" spans="1:9" s="198" customFormat="1" ht="24.95" customHeight="1" x14ac:dyDescent="0.2">
      <c r="A30" s="201" t="s">
        <v>158</v>
      </c>
      <c r="B30" s="592" t="s">
        <v>159</v>
      </c>
      <c r="C30" s="592"/>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3" t="s">
        <v>162</v>
      </c>
      <c r="C32" s="593"/>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3" t="s">
        <v>168</v>
      </c>
      <c r="C36" s="593"/>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4" t="s">
        <v>175</v>
      </c>
      <c r="B44" s="594"/>
      <c r="C44" s="594"/>
      <c r="D44" s="594"/>
      <c r="E44" s="594"/>
      <c r="F44" s="594"/>
      <c r="G44" s="594"/>
      <c r="H44" s="594"/>
      <c r="I44" s="594"/>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D7:F7"/>
    <mergeCell ref="G7:I7"/>
    <mergeCell ref="A3:I3"/>
    <mergeCell ref="A4:I4"/>
    <mergeCell ref="A5:D5"/>
    <mergeCell ref="A6:B6"/>
    <mergeCell ref="D6:I6"/>
    <mergeCell ref="B30:C30"/>
    <mergeCell ref="B32:C32"/>
    <mergeCell ref="B36:C36"/>
    <mergeCell ref="A44:I44"/>
    <mergeCell ref="A15:I15"/>
    <mergeCell ref="A16:B16"/>
    <mergeCell ref="B20:C20"/>
    <mergeCell ref="B22:C22"/>
    <mergeCell ref="B28:C28"/>
    <mergeCell ref="B29:C29"/>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50204</v>
      </c>
      <c r="E12" s="236">
        <v>50663</v>
      </c>
      <c r="F12" s="114">
        <v>51276</v>
      </c>
      <c r="G12" s="114">
        <v>50521</v>
      </c>
      <c r="H12" s="140">
        <v>50586</v>
      </c>
      <c r="I12" s="115">
        <v>-382</v>
      </c>
      <c r="J12" s="116">
        <v>-0.7551496461471553</v>
      </c>
    </row>
    <row r="13" spans="1:15" s="110" customFormat="1" ht="12" customHeight="1" x14ac:dyDescent="0.2">
      <c r="A13" s="118" t="s">
        <v>105</v>
      </c>
      <c r="B13" s="119" t="s">
        <v>106</v>
      </c>
      <c r="C13" s="113">
        <v>54.021591905027485</v>
      </c>
      <c r="D13" s="115">
        <v>27121</v>
      </c>
      <c r="E13" s="114">
        <v>27309</v>
      </c>
      <c r="F13" s="114">
        <v>27815</v>
      </c>
      <c r="G13" s="114">
        <v>27369</v>
      </c>
      <c r="H13" s="140">
        <v>27277</v>
      </c>
      <c r="I13" s="115">
        <v>-156</v>
      </c>
      <c r="J13" s="116">
        <v>-0.57191040070388977</v>
      </c>
    </row>
    <row r="14" spans="1:15" s="110" customFormat="1" ht="12" customHeight="1" x14ac:dyDescent="0.2">
      <c r="A14" s="118"/>
      <c r="B14" s="119" t="s">
        <v>107</v>
      </c>
      <c r="C14" s="113">
        <v>45.978408094972515</v>
      </c>
      <c r="D14" s="115">
        <v>23083</v>
      </c>
      <c r="E14" s="114">
        <v>23354</v>
      </c>
      <c r="F14" s="114">
        <v>23461</v>
      </c>
      <c r="G14" s="114">
        <v>23152</v>
      </c>
      <c r="H14" s="140">
        <v>23309</v>
      </c>
      <c r="I14" s="115">
        <v>-226</v>
      </c>
      <c r="J14" s="116">
        <v>-0.96958256467458925</v>
      </c>
    </row>
    <row r="15" spans="1:15" s="110" customFormat="1" ht="12" customHeight="1" x14ac:dyDescent="0.2">
      <c r="A15" s="118" t="s">
        <v>105</v>
      </c>
      <c r="B15" s="121" t="s">
        <v>108</v>
      </c>
      <c r="C15" s="113">
        <v>8.8120468488566654</v>
      </c>
      <c r="D15" s="115">
        <v>4424</v>
      </c>
      <c r="E15" s="114">
        <v>4563</v>
      </c>
      <c r="F15" s="114">
        <v>4750</v>
      </c>
      <c r="G15" s="114">
        <v>4155</v>
      </c>
      <c r="H15" s="140">
        <v>4290</v>
      </c>
      <c r="I15" s="115">
        <v>134</v>
      </c>
      <c r="J15" s="116">
        <v>3.1235431235431235</v>
      </c>
    </row>
    <row r="16" spans="1:15" s="110" customFormat="1" ht="12" customHeight="1" x14ac:dyDescent="0.2">
      <c r="A16" s="118"/>
      <c r="B16" s="121" t="s">
        <v>109</v>
      </c>
      <c r="C16" s="113">
        <v>66.26762807744403</v>
      </c>
      <c r="D16" s="115">
        <v>33269</v>
      </c>
      <c r="E16" s="114">
        <v>33504</v>
      </c>
      <c r="F16" s="114">
        <v>33917</v>
      </c>
      <c r="G16" s="114">
        <v>33915</v>
      </c>
      <c r="H16" s="140">
        <v>33992</v>
      </c>
      <c r="I16" s="115">
        <v>-723</v>
      </c>
      <c r="J16" s="116">
        <v>-2.1269710520122382</v>
      </c>
    </row>
    <row r="17" spans="1:10" s="110" customFormat="1" ht="12" customHeight="1" x14ac:dyDescent="0.2">
      <c r="A17" s="118"/>
      <c r="B17" s="121" t="s">
        <v>110</v>
      </c>
      <c r="C17" s="113">
        <v>24.11959206437734</v>
      </c>
      <c r="D17" s="115">
        <v>12109</v>
      </c>
      <c r="E17" s="114">
        <v>12175</v>
      </c>
      <c r="F17" s="114">
        <v>12199</v>
      </c>
      <c r="G17" s="114">
        <v>12057</v>
      </c>
      <c r="H17" s="140">
        <v>11924</v>
      </c>
      <c r="I17" s="115">
        <v>185</v>
      </c>
      <c r="J17" s="116">
        <v>1.5514927876551492</v>
      </c>
    </row>
    <row r="18" spans="1:10" s="110" customFormat="1" ht="12" customHeight="1" x14ac:dyDescent="0.2">
      <c r="A18" s="120"/>
      <c r="B18" s="121" t="s">
        <v>111</v>
      </c>
      <c r="C18" s="113">
        <v>0.80073300932196634</v>
      </c>
      <c r="D18" s="115">
        <v>402</v>
      </c>
      <c r="E18" s="114">
        <v>421</v>
      </c>
      <c r="F18" s="114">
        <v>410</v>
      </c>
      <c r="G18" s="114">
        <v>394</v>
      </c>
      <c r="H18" s="140">
        <v>380</v>
      </c>
      <c r="I18" s="115">
        <v>22</v>
      </c>
      <c r="J18" s="116">
        <v>5.7894736842105265</v>
      </c>
    </row>
    <row r="19" spans="1:10" s="110" customFormat="1" ht="12" customHeight="1" x14ac:dyDescent="0.2">
      <c r="A19" s="120"/>
      <c r="B19" s="121" t="s">
        <v>112</v>
      </c>
      <c r="C19" s="113">
        <v>0.24699227153214884</v>
      </c>
      <c r="D19" s="115">
        <v>124</v>
      </c>
      <c r="E19" s="114">
        <v>125</v>
      </c>
      <c r="F19" s="114">
        <v>115</v>
      </c>
      <c r="G19" s="114">
        <v>106</v>
      </c>
      <c r="H19" s="140">
        <v>109</v>
      </c>
      <c r="I19" s="115">
        <v>15</v>
      </c>
      <c r="J19" s="116">
        <v>13.761467889908257</v>
      </c>
    </row>
    <row r="20" spans="1:10" s="110" customFormat="1" ht="12" customHeight="1" x14ac:dyDescent="0.2">
      <c r="A20" s="118" t="s">
        <v>113</v>
      </c>
      <c r="B20" s="119" t="s">
        <v>181</v>
      </c>
      <c r="C20" s="113">
        <v>75.693171858816029</v>
      </c>
      <c r="D20" s="115">
        <v>38001</v>
      </c>
      <c r="E20" s="114">
        <v>38348</v>
      </c>
      <c r="F20" s="114">
        <v>39085</v>
      </c>
      <c r="G20" s="114">
        <v>38567</v>
      </c>
      <c r="H20" s="140">
        <v>38729</v>
      </c>
      <c r="I20" s="115">
        <v>-728</v>
      </c>
      <c r="J20" s="116">
        <v>-1.8797283689225128</v>
      </c>
    </row>
    <row r="21" spans="1:10" s="110" customFormat="1" ht="12" customHeight="1" x14ac:dyDescent="0.2">
      <c r="A21" s="118"/>
      <c r="B21" s="119" t="s">
        <v>182</v>
      </c>
      <c r="C21" s="113">
        <v>24.306828141183971</v>
      </c>
      <c r="D21" s="115">
        <v>12203</v>
      </c>
      <c r="E21" s="114">
        <v>12315</v>
      </c>
      <c r="F21" s="114">
        <v>12191</v>
      </c>
      <c r="G21" s="114">
        <v>11954</v>
      </c>
      <c r="H21" s="140">
        <v>11857</v>
      </c>
      <c r="I21" s="115">
        <v>346</v>
      </c>
      <c r="J21" s="116">
        <v>2.9181074470776758</v>
      </c>
    </row>
    <row r="22" spans="1:10" s="110" customFormat="1" ht="12" customHeight="1" x14ac:dyDescent="0.2">
      <c r="A22" s="118" t="s">
        <v>113</v>
      </c>
      <c r="B22" s="119" t="s">
        <v>116</v>
      </c>
      <c r="C22" s="113">
        <v>91.751653254720736</v>
      </c>
      <c r="D22" s="115">
        <v>46063</v>
      </c>
      <c r="E22" s="114">
        <v>46435</v>
      </c>
      <c r="F22" s="114">
        <v>46869</v>
      </c>
      <c r="G22" s="114">
        <v>46423</v>
      </c>
      <c r="H22" s="140">
        <v>46612</v>
      </c>
      <c r="I22" s="115">
        <v>-549</v>
      </c>
      <c r="J22" s="116">
        <v>-1.177808289710804</v>
      </c>
    </row>
    <row r="23" spans="1:10" s="110" customFormat="1" ht="12" customHeight="1" x14ac:dyDescent="0.2">
      <c r="A23" s="118"/>
      <c r="B23" s="119" t="s">
        <v>117</v>
      </c>
      <c r="C23" s="113">
        <v>8.2344036331766386</v>
      </c>
      <c r="D23" s="115">
        <v>4134</v>
      </c>
      <c r="E23" s="114">
        <v>4220</v>
      </c>
      <c r="F23" s="114">
        <v>4398</v>
      </c>
      <c r="G23" s="114">
        <v>4092</v>
      </c>
      <c r="H23" s="140">
        <v>3969</v>
      </c>
      <c r="I23" s="115">
        <v>165</v>
      </c>
      <c r="J23" s="116">
        <v>4.157218442932729</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799606</v>
      </c>
      <c r="E25" s="236">
        <v>804186</v>
      </c>
      <c r="F25" s="236">
        <v>813199</v>
      </c>
      <c r="G25" s="236">
        <v>804770</v>
      </c>
      <c r="H25" s="241">
        <v>803424</v>
      </c>
      <c r="I25" s="235">
        <v>-3818</v>
      </c>
      <c r="J25" s="116">
        <v>-0.4752160751981519</v>
      </c>
    </row>
    <row r="26" spans="1:10" s="110" customFormat="1" ht="12" customHeight="1" x14ac:dyDescent="0.2">
      <c r="A26" s="118" t="s">
        <v>105</v>
      </c>
      <c r="B26" s="119" t="s">
        <v>106</v>
      </c>
      <c r="C26" s="113">
        <v>51.70709074219053</v>
      </c>
      <c r="D26" s="115">
        <v>413453</v>
      </c>
      <c r="E26" s="114">
        <v>415120</v>
      </c>
      <c r="F26" s="114">
        <v>421909</v>
      </c>
      <c r="G26" s="114">
        <v>416836</v>
      </c>
      <c r="H26" s="140">
        <v>414841</v>
      </c>
      <c r="I26" s="115">
        <v>-1388</v>
      </c>
      <c r="J26" s="116">
        <v>-0.33458602211449689</v>
      </c>
    </row>
    <row r="27" spans="1:10" s="110" customFormat="1" ht="12" customHeight="1" x14ac:dyDescent="0.2">
      <c r="A27" s="118"/>
      <c r="B27" s="119" t="s">
        <v>107</v>
      </c>
      <c r="C27" s="113">
        <v>48.29290925780947</v>
      </c>
      <c r="D27" s="115">
        <v>386153</v>
      </c>
      <c r="E27" s="114">
        <v>389066</v>
      </c>
      <c r="F27" s="114">
        <v>391290</v>
      </c>
      <c r="G27" s="114">
        <v>387934</v>
      </c>
      <c r="H27" s="140">
        <v>388583</v>
      </c>
      <c r="I27" s="115">
        <v>-2430</v>
      </c>
      <c r="J27" s="116">
        <v>-0.62534902453272534</v>
      </c>
    </row>
    <row r="28" spans="1:10" s="110" customFormat="1" ht="12" customHeight="1" x14ac:dyDescent="0.2">
      <c r="A28" s="118" t="s">
        <v>105</v>
      </c>
      <c r="B28" s="121" t="s">
        <v>108</v>
      </c>
      <c r="C28" s="113">
        <v>8.3681212997401229</v>
      </c>
      <c r="D28" s="115">
        <v>66912</v>
      </c>
      <c r="E28" s="114">
        <v>68470</v>
      </c>
      <c r="F28" s="114">
        <v>70212</v>
      </c>
      <c r="G28" s="114">
        <v>62374</v>
      </c>
      <c r="H28" s="140">
        <v>63598</v>
      </c>
      <c r="I28" s="115">
        <v>3314</v>
      </c>
      <c r="J28" s="116">
        <v>5.2108556872857639</v>
      </c>
    </row>
    <row r="29" spans="1:10" s="110" customFormat="1" ht="12" customHeight="1" x14ac:dyDescent="0.2">
      <c r="A29" s="118"/>
      <c r="B29" s="121" t="s">
        <v>109</v>
      </c>
      <c r="C29" s="113">
        <v>66.830914225255938</v>
      </c>
      <c r="D29" s="115">
        <v>534384</v>
      </c>
      <c r="E29" s="114">
        <v>536850</v>
      </c>
      <c r="F29" s="114">
        <v>543971</v>
      </c>
      <c r="G29" s="114">
        <v>545125</v>
      </c>
      <c r="H29" s="140">
        <v>545530</v>
      </c>
      <c r="I29" s="115">
        <v>-11146</v>
      </c>
      <c r="J29" s="116">
        <v>-2.0431506974868476</v>
      </c>
    </row>
    <row r="30" spans="1:10" s="110" customFormat="1" ht="12" customHeight="1" x14ac:dyDescent="0.2">
      <c r="A30" s="118"/>
      <c r="B30" s="121" t="s">
        <v>110</v>
      </c>
      <c r="C30" s="113">
        <v>23.861501789631394</v>
      </c>
      <c r="D30" s="115">
        <v>190798</v>
      </c>
      <c r="E30" s="114">
        <v>191182</v>
      </c>
      <c r="F30" s="114">
        <v>191625</v>
      </c>
      <c r="G30" s="114">
        <v>190070</v>
      </c>
      <c r="H30" s="140">
        <v>187471</v>
      </c>
      <c r="I30" s="115">
        <v>3327</v>
      </c>
      <c r="J30" s="116">
        <v>1.7746744829867021</v>
      </c>
    </row>
    <row r="31" spans="1:10" s="110" customFormat="1" ht="12" customHeight="1" x14ac:dyDescent="0.2">
      <c r="A31" s="120"/>
      <c r="B31" s="121" t="s">
        <v>111</v>
      </c>
      <c r="C31" s="113">
        <v>0.93946268537254596</v>
      </c>
      <c r="D31" s="115">
        <v>7512</v>
      </c>
      <c r="E31" s="114">
        <v>7684</v>
      </c>
      <c r="F31" s="114">
        <v>7391</v>
      </c>
      <c r="G31" s="114">
        <v>7201</v>
      </c>
      <c r="H31" s="140">
        <v>6825</v>
      </c>
      <c r="I31" s="115">
        <v>687</v>
      </c>
      <c r="J31" s="116">
        <v>10.065934065934066</v>
      </c>
    </row>
    <row r="32" spans="1:10" s="110" customFormat="1" ht="12" customHeight="1" x14ac:dyDescent="0.2">
      <c r="A32" s="120"/>
      <c r="B32" s="121" t="s">
        <v>112</v>
      </c>
      <c r="C32" s="113">
        <v>0.28163870706322863</v>
      </c>
      <c r="D32" s="115">
        <v>2252</v>
      </c>
      <c r="E32" s="114">
        <v>2283</v>
      </c>
      <c r="F32" s="114">
        <v>2241</v>
      </c>
      <c r="G32" s="114">
        <v>2035</v>
      </c>
      <c r="H32" s="140">
        <v>1876</v>
      </c>
      <c r="I32" s="115">
        <v>376</v>
      </c>
      <c r="J32" s="116">
        <v>20.042643923240938</v>
      </c>
    </row>
    <row r="33" spans="1:10" s="110" customFormat="1" ht="12" customHeight="1" x14ac:dyDescent="0.2">
      <c r="A33" s="118" t="s">
        <v>113</v>
      </c>
      <c r="B33" s="119" t="s">
        <v>181</v>
      </c>
      <c r="C33" s="113">
        <v>71.693434016253008</v>
      </c>
      <c r="D33" s="115">
        <v>573265</v>
      </c>
      <c r="E33" s="114">
        <v>577321</v>
      </c>
      <c r="F33" s="114">
        <v>586617</v>
      </c>
      <c r="G33" s="114">
        <v>581137</v>
      </c>
      <c r="H33" s="140">
        <v>582266</v>
      </c>
      <c r="I33" s="115">
        <v>-9001</v>
      </c>
      <c r="J33" s="116">
        <v>-1.5458570481532496</v>
      </c>
    </row>
    <row r="34" spans="1:10" s="110" customFormat="1" ht="12" customHeight="1" x14ac:dyDescent="0.2">
      <c r="A34" s="118"/>
      <c r="B34" s="119" t="s">
        <v>182</v>
      </c>
      <c r="C34" s="113">
        <v>28.306565983746996</v>
      </c>
      <c r="D34" s="115">
        <v>226341</v>
      </c>
      <c r="E34" s="114">
        <v>226865</v>
      </c>
      <c r="F34" s="114">
        <v>226582</v>
      </c>
      <c r="G34" s="114">
        <v>223633</v>
      </c>
      <c r="H34" s="140">
        <v>221158</v>
      </c>
      <c r="I34" s="115">
        <v>5183</v>
      </c>
      <c r="J34" s="116">
        <v>2.3435733728827355</v>
      </c>
    </row>
    <row r="35" spans="1:10" s="110" customFormat="1" ht="12" customHeight="1" x14ac:dyDescent="0.2">
      <c r="A35" s="118" t="s">
        <v>113</v>
      </c>
      <c r="B35" s="119" t="s">
        <v>116</v>
      </c>
      <c r="C35" s="113">
        <v>94.184010625232929</v>
      </c>
      <c r="D35" s="115">
        <v>753101</v>
      </c>
      <c r="E35" s="114">
        <v>758513</v>
      </c>
      <c r="F35" s="114">
        <v>766260</v>
      </c>
      <c r="G35" s="114">
        <v>760324</v>
      </c>
      <c r="H35" s="140">
        <v>760644</v>
      </c>
      <c r="I35" s="115">
        <v>-7543</v>
      </c>
      <c r="J35" s="116">
        <v>-0.99165969888673278</v>
      </c>
    </row>
    <row r="36" spans="1:10" s="110" customFormat="1" ht="12" customHeight="1" x14ac:dyDescent="0.2">
      <c r="A36" s="118"/>
      <c r="B36" s="119" t="s">
        <v>117</v>
      </c>
      <c r="C36" s="113">
        <v>5.8013571684054392</v>
      </c>
      <c r="D36" s="115">
        <v>46388</v>
      </c>
      <c r="E36" s="114">
        <v>45539</v>
      </c>
      <c r="F36" s="114">
        <v>46807</v>
      </c>
      <c r="G36" s="114">
        <v>44313</v>
      </c>
      <c r="H36" s="140">
        <v>42653</v>
      </c>
      <c r="I36" s="115">
        <v>3735</v>
      </c>
      <c r="J36" s="116">
        <v>8.75671113403512</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6205288</v>
      </c>
      <c r="E38" s="236">
        <v>6228885</v>
      </c>
      <c r="F38" s="236">
        <v>6266099</v>
      </c>
      <c r="G38" s="236">
        <v>6182255</v>
      </c>
      <c r="H38" s="241">
        <v>6146594</v>
      </c>
      <c r="I38" s="235">
        <v>58694</v>
      </c>
      <c r="J38" s="116">
        <v>0.95490282911153723</v>
      </c>
    </row>
    <row r="39" spans="1:10" s="110" customFormat="1" ht="12" customHeight="1" x14ac:dyDescent="0.2">
      <c r="A39" s="118" t="s">
        <v>105</v>
      </c>
      <c r="B39" s="119" t="s">
        <v>106</v>
      </c>
      <c r="C39" s="113">
        <v>51.086750526325289</v>
      </c>
      <c r="D39" s="115">
        <v>3170080</v>
      </c>
      <c r="E39" s="114">
        <v>3179150</v>
      </c>
      <c r="F39" s="114">
        <v>3209502</v>
      </c>
      <c r="G39" s="114">
        <v>3160989</v>
      </c>
      <c r="H39" s="140">
        <v>3133242</v>
      </c>
      <c r="I39" s="115">
        <v>36838</v>
      </c>
      <c r="J39" s="116">
        <v>1.1757151219088726</v>
      </c>
    </row>
    <row r="40" spans="1:10" s="110" customFormat="1" ht="12" customHeight="1" x14ac:dyDescent="0.2">
      <c r="A40" s="118"/>
      <c r="B40" s="119" t="s">
        <v>107</v>
      </c>
      <c r="C40" s="113">
        <v>48.913249473674711</v>
      </c>
      <c r="D40" s="115">
        <v>3035208</v>
      </c>
      <c r="E40" s="114">
        <v>3049735</v>
      </c>
      <c r="F40" s="114">
        <v>3056597</v>
      </c>
      <c r="G40" s="114">
        <v>3021266</v>
      </c>
      <c r="H40" s="140">
        <v>3013352</v>
      </c>
      <c r="I40" s="115">
        <v>21856</v>
      </c>
      <c r="J40" s="116">
        <v>0.72530524147195552</v>
      </c>
    </row>
    <row r="41" spans="1:10" s="110" customFormat="1" ht="12" customHeight="1" x14ac:dyDescent="0.2">
      <c r="A41" s="118" t="s">
        <v>105</v>
      </c>
      <c r="B41" s="121" t="s">
        <v>108</v>
      </c>
      <c r="C41" s="113">
        <v>8.1121134103687051</v>
      </c>
      <c r="D41" s="115">
        <v>503380</v>
      </c>
      <c r="E41" s="114">
        <v>517562</v>
      </c>
      <c r="F41" s="114">
        <v>523920</v>
      </c>
      <c r="G41" s="114">
        <v>471499</v>
      </c>
      <c r="H41" s="140">
        <v>478492</v>
      </c>
      <c r="I41" s="115">
        <v>24888</v>
      </c>
      <c r="J41" s="116">
        <v>5.2013408792623492</v>
      </c>
    </row>
    <row r="42" spans="1:10" s="110" customFormat="1" ht="12" customHeight="1" x14ac:dyDescent="0.2">
      <c r="A42" s="118"/>
      <c r="B42" s="121" t="s">
        <v>109</v>
      </c>
      <c r="C42" s="113">
        <v>68.592078240365311</v>
      </c>
      <c r="D42" s="115">
        <v>4256336</v>
      </c>
      <c r="E42" s="114">
        <v>4269069</v>
      </c>
      <c r="F42" s="114">
        <v>4304095</v>
      </c>
      <c r="G42" s="114">
        <v>4293945</v>
      </c>
      <c r="H42" s="140">
        <v>4278085</v>
      </c>
      <c r="I42" s="115">
        <v>-21749</v>
      </c>
      <c r="J42" s="116">
        <v>-0.50838167077091734</v>
      </c>
    </row>
    <row r="43" spans="1:10" s="110" customFormat="1" ht="12" customHeight="1" x14ac:dyDescent="0.2">
      <c r="A43" s="118"/>
      <c r="B43" s="121" t="s">
        <v>110</v>
      </c>
      <c r="C43" s="113">
        <v>22.258273910896641</v>
      </c>
      <c r="D43" s="115">
        <v>1381190</v>
      </c>
      <c r="E43" s="114">
        <v>1376950</v>
      </c>
      <c r="F43" s="114">
        <v>1374667</v>
      </c>
      <c r="G43" s="114">
        <v>1356158</v>
      </c>
      <c r="H43" s="140">
        <v>1332189</v>
      </c>
      <c r="I43" s="115">
        <v>49001</v>
      </c>
      <c r="J43" s="116">
        <v>3.6782318424788074</v>
      </c>
    </row>
    <row r="44" spans="1:10" s="110" customFormat="1" ht="12" customHeight="1" x14ac:dyDescent="0.2">
      <c r="A44" s="120"/>
      <c r="B44" s="121" t="s">
        <v>111</v>
      </c>
      <c r="C44" s="113">
        <v>1.0375344383693392</v>
      </c>
      <c r="D44" s="115">
        <v>64382</v>
      </c>
      <c r="E44" s="114">
        <v>65303</v>
      </c>
      <c r="F44" s="114">
        <v>63416</v>
      </c>
      <c r="G44" s="114">
        <v>60650</v>
      </c>
      <c r="H44" s="140">
        <v>57826</v>
      </c>
      <c r="I44" s="115">
        <v>6556</v>
      </c>
      <c r="J44" s="116">
        <v>11.337460657835576</v>
      </c>
    </row>
    <row r="45" spans="1:10" s="110" customFormat="1" ht="12" customHeight="1" x14ac:dyDescent="0.2">
      <c r="A45" s="120"/>
      <c r="B45" s="121" t="s">
        <v>112</v>
      </c>
      <c r="C45" s="113">
        <v>0.31611747915648719</v>
      </c>
      <c r="D45" s="115">
        <v>19616</v>
      </c>
      <c r="E45" s="114">
        <v>19529</v>
      </c>
      <c r="F45" s="114">
        <v>19574</v>
      </c>
      <c r="G45" s="114">
        <v>17018</v>
      </c>
      <c r="H45" s="140">
        <v>16038</v>
      </c>
      <c r="I45" s="115">
        <v>3578</v>
      </c>
      <c r="J45" s="116">
        <v>22.309514902107495</v>
      </c>
    </row>
    <row r="46" spans="1:10" s="110" customFormat="1" ht="12" customHeight="1" x14ac:dyDescent="0.2">
      <c r="A46" s="118" t="s">
        <v>113</v>
      </c>
      <c r="B46" s="119" t="s">
        <v>181</v>
      </c>
      <c r="C46" s="113">
        <v>68.504749497525339</v>
      </c>
      <c r="D46" s="115">
        <v>4250917</v>
      </c>
      <c r="E46" s="114">
        <v>4270897</v>
      </c>
      <c r="F46" s="114">
        <v>4313879</v>
      </c>
      <c r="G46" s="114">
        <v>4260713</v>
      </c>
      <c r="H46" s="140">
        <v>4251738</v>
      </c>
      <c r="I46" s="115">
        <v>-821</v>
      </c>
      <c r="J46" s="116">
        <v>-1.930975050673395E-2</v>
      </c>
    </row>
    <row r="47" spans="1:10" s="110" customFormat="1" ht="12" customHeight="1" x14ac:dyDescent="0.2">
      <c r="A47" s="118"/>
      <c r="B47" s="119" t="s">
        <v>182</v>
      </c>
      <c r="C47" s="113">
        <v>31.495250502474665</v>
      </c>
      <c r="D47" s="115">
        <v>1954371</v>
      </c>
      <c r="E47" s="114">
        <v>1957988</v>
      </c>
      <c r="F47" s="114">
        <v>1952220</v>
      </c>
      <c r="G47" s="114">
        <v>1921542</v>
      </c>
      <c r="H47" s="140">
        <v>1894856</v>
      </c>
      <c r="I47" s="115">
        <v>59515</v>
      </c>
      <c r="J47" s="116">
        <v>3.1408719184993479</v>
      </c>
    </row>
    <row r="48" spans="1:10" s="110" customFormat="1" ht="12" customHeight="1" x14ac:dyDescent="0.2">
      <c r="A48" s="118" t="s">
        <v>113</v>
      </c>
      <c r="B48" s="119" t="s">
        <v>116</v>
      </c>
      <c r="C48" s="113">
        <v>91.824489048695241</v>
      </c>
      <c r="D48" s="115">
        <v>5697974</v>
      </c>
      <c r="E48" s="114">
        <v>5728083</v>
      </c>
      <c r="F48" s="114">
        <v>5767106</v>
      </c>
      <c r="G48" s="114">
        <v>5694299</v>
      </c>
      <c r="H48" s="140">
        <v>5677585</v>
      </c>
      <c r="I48" s="115">
        <v>20389</v>
      </c>
      <c r="J48" s="116">
        <v>0.3591139542604822</v>
      </c>
    </row>
    <row r="49" spans="1:10" s="110" customFormat="1" ht="12" customHeight="1" x14ac:dyDescent="0.2">
      <c r="A49" s="118"/>
      <c r="B49" s="119" t="s">
        <v>117</v>
      </c>
      <c r="C49" s="113">
        <v>8.1035239621432567</v>
      </c>
      <c r="D49" s="115">
        <v>502847</v>
      </c>
      <c r="E49" s="114">
        <v>496442</v>
      </c>
      <c r="F49" s="114">
        <v>494714</v>
      </c>
      <c r="G49" s="114">
        <v>483539</v>
      </c>
      <c r="H49" s="140">
        <v>464720</v>
      </c>
      <c r="I49" s="115">
        <v>38127</v>
      </c>
      <c r="J49" s="116">
        <v>8.204295059390601</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56529</v>
      </c>
      <c r="E64" s="236">
        <v>56962</v>
      </c>
      <c r="F64" s="236">
        <v>57552</v>
      </c>
      <c r="G64" s="236">
        <v>56688</v>
      </c>
      <c r="H64" s="140">
        <v>56796</v>
      </c>
      <c r="I64" s="115">
        <v>-267</v>
      </c>
      <c r="J64" s="116">
        <v>-0.4701035284174942</v>
      </c>
    </row>
    <row r="65" spans="1:12" s="110" customFormat="1" ht="12" customHeight="1" x14ac:dyDescent="0.2">
      <c r="A65" s="118" t="s">
        <v>105</v>
      </c>
      <c r="B65" s="119" t="s">
        <v>106</v>
      </c>
      <c r="C65" s="113">
        <v>52.969272408852092</v>
      </c>
      <c r="D65" s="235">
        <v>29943</v>
      </c>
      <c r="E65" s="236">
        <v>30149</v>
      </c>
      <c r="F65" s="236">
        <v>30613</v>
      </c>
      <c r="G65" s="236">
        <v>30178</v>
      </c>
      <c r="H65" s="140">
        <v>30131</v>
      </c>
      <c r="I65" s="115">
        <v>-188</v>
      </c>
      <c r="J65" s="116">
        <v>-0.62394211941190136</v>
      </c>
    </row>
    <row r="66" spans="1:12" s="110" customFormat="1" ht="12" customHeight="1" x14ac:dyDescent="0.2">
      <c r="A66" s="118"/>
      <c r="B66" s="119" t="s">
        <v>107</v>
      </c>
      <c r="C66" s="113">
        <v>47.030727591147908</v>
      </c>
      <c r="D66" s="235">
        <v>26586</v>
      </c>
      <c r="E66" s="236">
        <v>26813</v>
      </c>
      <c r="F66" s="236">
        <v>26939</v>
      </c>
      <c r="G66" s="236">
        <v>26510</v>
      </c>
      <c r="H66" s="140">
        <v>26665</v>
      </c>
      <c r="I66" s="115">
        <v>-79</v>
      </c>
      <c r="J66" s="116">
        <v>-0.29626851678229887</v>
      </c>
    </row>
    <row r="67" spans="1:12" s="110" customFormat="1" ht="12" customHeight="1" x14ac:dyDescent="0.2">
      <c r="A67" s="118" t="s">
        <v>105</v>
      </c>
      <c r="B67" s="121" t="s">
        <v>108</v>
      </c>
      <c r="C67" s="113">
        <v>8.7371083868456907</v>
      </c>
      <c r="D67" s="235">
        <v>4939</v>
      </c>
      <c r="E67" s="236">
        <v>5070</v>
      </c>
      <c r="F67" s="236">
        <v>5222</v>
      </c>
      <c r="G67" s="236">
        <v>4595</v>
      </c>
      <c r="H67" s="140">
        <v>4709</v>
      </c>
      <c r="I67" s="115">
        <v>230</v>
      </c>
      <c r="J67" s="116">
        <v>4.8842641749840734</v>
      </c>
    </row>
    <row r="68" spans="1:12" s="110" customFormat="1" ht="12" customHeight="1" x14ac:dyDescent="0.2">
      <c r="A68" s="118"/>
      <c r="B68" s="121" t="s">
        <v>109</v>
      </c>
      <c r="C68" s="113">
        <v>66.208494754904564</v>
      </c>
      <c r="D68" s="235">
        <v>37427</v>
      </c>
      <c r="E68" s="236">
        <v>37605</v>
      </c>
      <c r="F68" s="236">
        <v>38104</v>
      </c>
      <c r="G68" s="236">
        <v>38035</v>
      </c>
      <c r="H68" s="140">
        <v>38221</v>
      </c>
      <c r="I68" s="115">
        <v>-794</v>
      </c>
      <c r="J68" s="116">
        <v>-2.0773920096282148</v>
      </c>
    </row>
    <row r="69" spans="1:12" s="110" customFormat="1" ht="12" customHeight="1" x14ac:dyDescent="0.2">
      <c r="A69" s="118"/>
      <c r="B69" s="121" t="s">
        <v>110</v>
      </c>
      <c r="C69" s="113">
        <v>24.208813175538218</v>
      </c>
      <c r="D69" s="235">
        <v>13685</v>
      </c>
      <c r="E69" s="236">
        <v>13796</v>
      </c>
      <c r="F69" s="236">
        <v>13759</v>
      </c>
      <c r="G69" s="236">
        <v>13605</v>
      </c>
      <c r="H69" s="140">
        <v>13441</v>
      </c>
      <c r="I69" s="115">
        <v>244</v>
      </c>
      <c r="J69" s="116">
        <v>1.8153411204523473</v>
      </c>
    </row>
    <row r="70" spans="1:12" s="110" customFormat="1" ht="12" customHeight="1" x14ac:dyDescent="0.2">
      <c r="A70" s="120"/>
      <c r="B70" s="121" t="s">
        <v>111</v>
      </c>
      <c r="C70" s="113">
        <v>0.84558368271152862</v>
      </c>
      <c r="D70" s="235">
        <v>478</v>
      </c>
      <c r="E70" s="236">
        <v>491</v>
      </c>
      <c r="F70" s="236">
        <v>467</v>
      </c>
      <c r="G70" s="236">
        <v>453</v>
      </c>
      <c r="H70" s="140">
        <v>425</v>
      </c>
      <c r="I70" s="115">
        <v>53</v>
      </c>
      <c r="J70" s="116">
        <v>12.470588235294118</v>
      </c>
    </row>
    <row r="71" spans="1:12" s="110" customFormat="1" ht="12" customHeight="1" x14ac:dyDescent="0.2">
      <c r="A71" s="120"/>
      <c r="B71" s="121" t="s">
        <v>112</v>
      </c>
      <c r="C71" s="113">
        <v>0.25473650692564881</v>
      </c>
      <c r="D71" s="235">
        <v>144</v>
      </c>
      <c r="E71" s="236">
        <v>150</v>
      </c>
      <c r="F71" s="236">
        <v>138</v>
      </c>
      <c r="G71" s="236">
        <v>130</v>
      </c>
      <c r="H71" s="140">
        <v>120</v>
      </c>
      <c r="I71" s="115">
        <v>24</v>
      </c>
      <c r="J71" s="116">
        <v>20</v>
      </c>
    </row>
    <row r="72" spans="1:12" s="110" customFormat="1" ht="12" customHeight="1" x14ac:dyDescent="0.2">
      <c r="A72" s="118" t="s">
        <v>113</v>
      </c>
      <c r="B72" s="119" t="s">
        <v>181</v>
      </c>
      <c r="C72" s="113">
        <v>75.387854021829497</v>
      </c>
      <c r="D72" s="235">
        <v>42616</v>
      </c>
      <c r="E72" s="236">
        <v>42994</v>
      </c>
      <c r="F72" s="236">
        <v>43675</v>
      </c>
      <c r="G72" s="236">
        <v>43074</v>
      </c>
      <c r="H72" s="140">
        <v>43243</v>
      </c>
      <c r="I72" s="115">
        <v>-627</v>
      </c>
      <c r="J72" s="116">
        <v>-1.4499456559443147</v>
      </c>
    </row>
    <row r="73" spans="1:12" s="110" customFormat="1" ht="12" customHeight="1" x14ac:dyDescent="0.2">
      <c r="A73" s="118"/>
      <c r="B73" s="119" t="s">
        <v>182</v>
      </c>
      <c r="C73" s="113">
        <v>24.612145978170496</v>
      </c>
      <c r="D73" s="115">
        <v>13913</v>
      </c>
      <c r="E73" s="114">
        <v>13968</v>
      </c>
      <c r="F73" s="114">
        <v>13877</v>
      </c>
      <c r="G73" s="114">
        <v>13614</v>
      </c>
      <c r="H73" s="140">
        <v>13553</v>
      </c>
      <c r="I73" s="115">
        <v>360</v>
      </c>
      <c r="J73" s="116">
        <v>2.6562384711871911</v>
      </c>
    </row>
    <row r="74" spans="1:12" s="110" customFormat="1" ht="12" customHeight="1" x14ac:dyDescent="0.2">
      <c r="A74" s="118" t="s">
        <v>113</v>
      </c>
      <c r="B74" s="119" t="s">
        <v>116</v>
      </c>
      <c r="C74" s="113">
        <v>92.089016257142347</v>
      </c>
      <c r="D74" s="115">
        <v>52057</v>
      </c>
      <c r="E74" s="114">
        <v>52503</v>
      </c>
      <c r="F74" s="114">
        <v>53034</v>
      </c>
      <c r="G74" s="114">
        <v>52535</v>
      </c>
      <c r="H74" s="140">
        <v>52759</v>
      </c>
      <c r="I74" s="115">
        <v>-702</v>
      </c>
      <c r="J74" s="116">
        <v>-1.3305786690422488</v>
      </c>
    </row>
    <row r="75" spans="1:12" s="110" customFormat="1" ht="12" customHeight="1" x14ac:dyDescent="0.2">
      <c r="A75" s="142"/>
      <c r="B75" s="124" t="s">
        <v>117</v>
      </c>
      <c r="C75" s="125">
        <v>7.8915247041341612</v>
      </c>
      <c r="D75" s="143">
        <v>4461</v>
      </c>
      <c r="E75" s="144">
        <v>4448</v>
      </c>
      <c r="F75" s="144">
        <v>4507</v>
      </c>
      <c r="G75" s="144">
        <v>4145</v>
      </c>
      <c r="H75" s="145">
        <v>4030</v>
      </c>
      <c r="I75" s="143">
        <v>431</v>
      </c>
      <c r="J75" s="146">
        <v>10.694789081885856</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3" t="s">
        <v>515</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2"/>
      <c r="B80" s="603"/>
      <c r="C80" s="603"/>
      <c r="D80" s="603"/>
      <c r="E80" s="603"/>
      <c r="F80" s="603"/>
      <c r="G80" s="603"/>
      <c r="H80" s="603"/>
      <c r="I80" s="603"/>
      <c r="J80" s="603"/>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3:J3"/>
    <mergeCell ref="A4:J4"/>
    <mergeCell ref="A5:D5"/>
    <mergeCell ref="A7:B10"/>
    <mergeCell ref="C7:C10"/>
    <mergeCell ref="D7:H7"/>
    <mergeCell ref="I7:J8"/>
    <mergeCell ref="D8:D9"/>
    <mergeCell ref="E8:E9"/>
    <mergeCell ref="F8:F9"/>
    <mergeCell ref="G8:G9"/>
    <mergeCell ref="H8:H9"/>
    <mergeCell ref="A78:J78"/>
    <mergeCell ref="A79:J79"/>
    <mergeCell ref="A80:J80"/>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50204</v>
      </c>
      <c r="G11" s="114">
        <v>50663</v>
      </c>
      <c r="H11" s="114">
        <v>51276</v>
      </c>
      <c r="I11" s="114">
        <v>50521</v>
      </c>
      <c r="J11" s="140">
        <v>50586</v>
      </c>
      <c r="K11" s="114">
        <v>-382</v>
      </c>
      <c r="L11" s="116">
        <v>-0.7551496461471553</v>
      </c>
    </row>
    <row r="12" spans="1:17" s="110" customFormat="1" ht="24.95" customHeight="1" x14ac:dyDescent="0.2">
      <c r="A12" s="604" t="s">
        <v>185</v>
      </c>
      <c r="B12" s="605"/>
      <c r="C12" s="605"/>
      <c r="D12" s="606"/>
      <c r="E12" s="113">
        <v>54.021591905027485</v>
      </c>
      <c r="F12" s="115">
        <v>27121</v>
      </c>
      <c r="G12" s="114">
        <v>27309</v>
      </c>
      <c r="H12" s="114">
        <v>27815</v>
      </c>
      <c r="I12" s="114">
        <v>27369</v>
      </c>
      <c r="J12" s="140">
        <v>27277</v>
      </c>
      <c r="K12" s="114">
        <v>-156</v>
      </c>
      <c r="L12" s="116">
        <v>-0.57191040070388977</v>
      </c>
    </row>
    <row r="13" spans="1:17" s="110" customFormat="1" ht="15" customHeight="1" x14ac:dyDescent="0.2">
      <c r="A13" s="120"/>
      <c r="B13" s="612" t="s">
        <v>107</v>
      </c>
      <c r="C13" s="612"/>
      <c r="E13" s="113">
        <v>45.978408094972515</v>
      </c>
      <c r="F13" s="115">
        <v>23083</v>
      </c>
      <c r="G13" s="114">
        <v>23354</v>
      </c>
      <c r="H13" s="114">
        <v>23461</v>
      </c>
      <c r="I13" s="114">
        <v>23152</v>
      </c>
      <c r="J13" s="140">
        <v>23309</v>
      </c>
      <c r="K13" s="114">
        <v>-226</v>
      </c>
      <c r="L13" s="116">
        <v>-0.96958256467458925</v>
      </c>
    </row>
    <row r="14" spans="1:17" s="110" customFormat="1" ht="24.95" customHeight="1" x14ac:dyDescent="0.2">
      <c r="A14" s="604" t="s">
        <v>186</v>
      </c>
      <c r="B14" s="605"/>
      <c r="C14" s="605"/>
      <c r="D14" s="606"/>
      <c r="E14" s="113">
        <v>8.8120468488566654</v>
      </c>
      <c r="F14" s="115">
        <v>4424</v>
      </c>
      <c r="G14" s="114">
        <v>4563</v>
      </c>
      <c r="H14" s="114">
        <v>4750</v>
      </c>
      <c r="I14" s="114">
        <v>4155</v>
      </c>
      <c r="J14" s="140">
        <v>4290</v>
      </c>
      <c r="K14" s="114">
        <v>134</v>
      </c>
      <c r="L14" s="116">
        <v>3.1235431235431235</v>
      </c>
    </row>
    <row r="15" spans="1:17" s="110" customFormat="1" ht="15" customHeight="1" x14ac:dyDescent="0.2">
      <c r="A15" s="120"/>
      <c r="B15" s="119"/>
      <c r="C15" s="258" t="s">
        <v>106</v>
      </c>
      <c r="E15" s="113">
        <v>63.042495479204341</v>
      </c>
      <c r="F15" s="115">
        <v>2789</v>
      </c>
      <c r="G15" s="114">
        <v>2904</v>
      </c>
      <c r="H15" s="114">
        <v>3016</v>
      </c>
      <c r="I15" s="114">
        <v>2634</v>
      </c>
      <c r="J15" s="140">
        <v>2693</v>
      </c>
      <c r="K15" s="114">
        <v>96</v>
      </c>
      <c r="L15" s="116">
        <v>3.5647976234682512</v>
      </c>
    </row>
    <row r="16" spans="1:17" s="110" customFormat="1" ht="15" customHeight="1" x14ac:dyDescent="0.2">
      <c r="A16" s="120"/>
      <c r="B16" s="119"/>
      <c r="C16" s="258" t="s">
        <v>107</v>
      </c>
      <c r="E16" s="113">
        <v>36.957504520795659</v>
      </c>
      <c r="F16" s="115">
        <v>1635</v>
      </c>
      <c r="G16" s="114">
        <v>1659</v>
      </c>
      <c r="H16" s="114">
        <v>1734</v>
      </c>
      <c r="I16" s="114">
        <v>1521</v>
      </c>
      <c r="J16" s="140">
        <v>1597</v>
      </c>
      <c r="K16" s="114">
        <v>38</v>
      </c>
      <c r="L16" s="116">
        <v>2.3794614902943017</v>
      </c>
    </row>
    <row r="17" spans="1:12" s="110" customFormat="1" ht="15" customHeight="1" x14ac:dyDescent="0.2">
      <c r="A17" s="120"/>
      <c r="B17" s="121" t="s">
        <v>109</v>
      </c>
      <c r="C17" s="258"/>
      <c r="E17" s="113">
        <v>66.26762807744403</v>
      </c>
      <c r="F17" s="115">
        <v>33269</v>
      </c>
      <c r="G17" s="114">
        <v>33504</v>
      </c>
      <c r="H17" s="114">
        <v>33917</v>
      </c>
      <c r="I17" s="114">
        <v>33915</v>
      </c>
      <c r="J17" s="140">
        <v>33992</v>
      </c>
      <c r="K17" s="114">
        <v>-723</v>
      </c>
      <c r="L17" s="116">
        <v>-2.1269710520122382</v>
      </c>
    </row>
    <row r="18" spans="1:12" s="110" customFormat="1" ht="15" customHeight="1" x14ac:dyDescent="0.2">
      <c r="A18" s="120"/>
      <c r="B18" s="119"/>
      <c r="C18" s="258" t="s">
        <v>106</v>
      </c>
      <c r="E18" s="113">
        <v>54.137485346719167</v>
      </c>
      <c r="F18" s="115">
        <v>18011</v>
      </c>
      <c r="G18" s="114">
        <v>18072</v>
      </c>
      <c r="H18" s="114">
        <v>18413</v>
      </c>
      <c r="I18" s="114">
        <v>18435</v>
      </c>
      <c r="J18" s="140">
        <v>18369</v>
      </c>
      <c r="K18" s="114">
        <v>-358</v>
      </c>
      <c r="L18" s="116">
        <v>-1.9489357068974904</v>
      </c>
    </row>
    <row r="19" spans="1:12" s="110" customFormat="1" ht="15" customHeight="1" x14ac:dyDescent="0.2">
      <c r="A19" s="120"/>
      <c r="B19" s="119"/>
      <c r="C19" s="258" t="s">
        <v>107</v>
      </c>
      <c r="E19" s="113">
        <v>45.862514653280833</v>
      </c>
      <c r="F19" s="115">
        <v>15258</v>
      </c>
      <c r="G19" s="114">
        <v>15432</v>
      </c>
      <c r="H19" s="114">
        <v>15504</v>
      </c>
      <c r="I19" s="114">
        <v>15480</v>
      </c>
      <c r="J19" s="140">
        <v>15623</v>
      </c>
      <c r="K19" s="114">
        <v>-365</v>
      </c>
      <c r="L19" s="116">
        <v>-2.3362990462779236</v>
      </c>
    </row>
    <row r="20" spans="1:12" s="110" customFormat="1" ht="15" customHeight="1" x14ac:dyDescent="0.2">
      <c r="A20" s="120"/>
      <c r="B20" s="121" t="s">
        <v>110</v>
      </c>
      <c r="C20" s="258"/>
      <c r="E20" s="113">
        <v>24.11959206437734</v>
      </c>
      <c r="F20" s="115">
        <v>12109</v>
      </c>
      <c r="G20" s="114">
        <v>12175</v>
      </c>
      <c r="H20" s="114">
        <v>12199</v>
      </c>
      <c r="I20" s="114">
        <v>12057</v>
      </c>
      <c r="J20" s="140">
        <v>11924</v>
      </c>
      <c r="K20" s="114">
        <v>185</v>
      </c>
      <c r="L20" s="116">
        <v>1.5514927876551492</v>
      </c>
    </row>
    <row r="21" spans="1:12" s="110" customFormat="1" ht="15" customHeight="1" x14ac:dyDescent="0.2">
      <c r="A21" s="120"/>
      <c r="B21" s="119"/>
      <c r="C21" s="258" t="s">
        <v>106</v>
      </c>
      <c r="E21" s="113">
        <v>50.103229003220747</v>
      </c>
      <c r="F21" s="115">
        <v>6067</v>
      </c>
      <c r="G21" s="114">
        <v>6066</v>
      </c>
      <c r="H21" s="114">
        <v>6112</v>
      </c>
      <c r="I21" s="114">
        <v>6037</v>
      </c>
      <c r="J21" s="140">
        <v>5962</v>
      </c>
      <c r="K21" s="114">
        <v>105</v>
      </c>
      <c r="L21" s="116">
        <v>1.7611539751761154</v>
      </c>
    </row>
    <row r="22" spans="1:12" s="110" customFormat="1" ht="15" customHeight="1" x14ac:dyDescent="0.2">
      <c r="A22" s="120"/>
      <c r="B22" s="119"/>
      <c r="C22" s="258" t="s">
        <v>107</v>
      </c>
      <c r="E22" s="113">
        <v>49.896770996779253</v>
      </c>
      <c r="F22" s="115">
        <v>6042</v>
      </c>
      <c r="G22" s="114">
        <v>6109</v>
      </c>
      <c r="H22" s="114">
        <v>6087</v>
      </c>
      <c r="I22" s="114">
        <v>6020</v>
      </c>
      <c r="J22" s="140">
        <v>5962</v>
      </c>
      <c r="K22" s="114">
        <v>80</v>
      </c>
      <c r="L22" s="116">
        <v>1.3418316001341832</v>
      </c>
    </row>
    <row r="23" spans="1:12" s="110" customFormat="1" ht="15" customHeight="1" x14ac:dyDescent="0.2">
      <c r="A23" s="120"/>
      <c r="B23" s="121" t="s">
        <v>111</v>
      </c>
      <c r="C23" s="258"/>
      <c r="E23" s="113">
        <v>0.80073300932196634</v>
      </c>
      <c r="F23" s="115">
        <v>402</v>
      </c>
      <c r="G23" s="114">
        <v>421</v>
      </c>
      <c r="H23" s="114">
        <v>410</v>
      </c>
      <c r="I23" s="114">
        <v>394</v>
      </c>
      <c r="J23" s="140">
        <v>380</v>
      </c>
      <c r="K23" s="114">
        <v>22</v>
      </c>
      <c r="L23" s="116">
        <v>5.7894736842105265</v>
      </c>
    </row>
    <row r="24" spans="1:12" s="110" customFormat="1" ht="15" customHeight="1" x14ac:dyDescent="0.2">
      <c r="A24" s="120"/>
      <c r="B24" s="119"/>
      <c r="C24" s="258" t="s">
        <v>106</v>
      </c>
      <c r="E24" s="113">
        <v>63.184079601990049</v>
      </c>
      <c r="F24" s="115">
        <v>254</v>
      </c>
      <c r="G24" s="114">
        <v>267</v>
      </c>
      <c r="H24" s="114">
        <v>274</v>
      </c>
      <c r="I24" s="114">
        <v>263</v>
      </c>
      <c r="J24" s="140">
        <v>253</v>
      </c>
      <c r="K24" s="114">
        <v>1</v>
      </c>
      <c r="L24" s="116">
        <v>0.39525691699604742</v>
      </c>
    </row>
    <row r="25" spans="1:12" s="110" customFormat="1" ht="15" customHeight="1" x14ac:dyDescent="0.2">
      <c r="A25" s="120"/>
      <c r="B25" s="119"/>
      <c r="C25" s="258" t="s">
        <v>107</v>
      </c>
      <c r="E25" s="113">
        <v>36.815920398009951</v>
      </c>
      <c r="F25" s="115">
        <v>148</v>
      </c>
      <c r="G25" s="114">
        <v>154</v>
      </c>
      <c r="H25" s="114">
        <v>136</v>
      </c>
      <c r="I25" s="114">
        <v>131</v>
      </c>
      <c r="J25" s="140">
        <v>127</v>
      </c>
      <c r="K25" s="114">
        <v>21</v>
      </c>
      <c r="L25" s="116">
        <v>16.535433070866141</v>
      </c>
    </row>
    <row r="26" spans="1:12" s="110" customFormat="1" ht="15" customHeight="1" x14ac:dyDescent="0.2">
      <c r="A26" s="120"/>
      <c r="C26" s="121" t="s">
        <v>187</v>
      </c>
      <c r="D26" s="110" t="s">
        <v>188</v>
      </c>
      <c r="E26" s="113">
        <v>0.24699227153214884</v>
      </c>
      <c r="F26" s="115">
        <v>124</v>
      </c>
      <c r="G26" s="114">
        <v>125</v>
      </c>
      <c r="H26" s="114">
        <v>115</v>
      </c>
      <c r="I26" s="114">
        <v>106</v>
      </c>
      <c r="J26" s="140">
        <v>109</v>
      </c>
      <c r="K26" s="114">
        <v>15</v>
      </c>
      <c r="L26" s="116">
        <v>13.761467889908257</v>
      </c>
    </row>
    <row r="27" spans="1:12" s="110" customFormat="1" ht="15" customHeight="1" x14ac:dyDescent="0.2">
      <c r="A27" s="120"/>
      <c r="B27" s="119"/>
      <c r="D27" s="259" t="s">
        <v>106</v>
      </c>
      <c r="E27" s="113">
        <v>58.064516129032256</v>
      </c>
      <c r="F27" s="115">
        <v>72</v>
      </c>
      <c r="G27" s="114">
        <v>68</v>
      </c>
      <c r="H27" s="114">
        <v>76</v>
      </c>
      <c r="I27" s="114">
        <v>72</v>
      </c>
      <c r="J27" s="140">
        <v>75</v>
      </c>
      <c r="K27" s="114">
        <v>-3</v>
      </c>
      <c r="L27" s="116">
        <v>-4</v>
      </c>
    </row>
    <row r="28" spans="1:12" s="110" customFormat="1" ht="15" customHeight="1" x14ac:dyDescent="0.2">
      <c r="A28" s="120"/>
      <c r="B28" s="119"/>
      <c r="D28" s="259" t="s">
        <v>107</v>
      </c>
      <c r="E28" s="113">
        <v>41.935483870967744</v>
      </c>
      <c r="F28" s="115">
        <v>52</v>
      </c>
      <c r="G28" s="114">
        <v>57</v>
      </c>
      <c r="H28" s="114">
        <v>39</v>
      </c>
      <c r="I28" s="114">
        <v>34</v>
      </c>
      <c r="J28" s="140">
        <v>34</v>
      </c>
      <c r="K28" s="114">
        <v>18</v>
      </c>
      <c r="L28" s="116">
        <v>52.941176470588232</v>
      </c>
    </row>
    <row r="29" spans="1:12" s="110" customFormat="1" ht="24.95" customHeight="1" x14ac:dyDescent="0.2">
      <c r="A29" s="604" t="s">
        <v>189</v>
      </c>
      <c r="B29" s="605"/>
      <c r="C29" s="605"/>
      <c r="D29" s="606"/>
      <c r="E29" s="113">
        <v>91.751653254720736</v>
      </c>
      <c r="F29" s="115">
        <v>46063</v>
      </c>
      <c r="G29" s="114">
        <v>46435</v>
      </c>
      <c r="H29" s="114">
        <v>46869</v>
      </c>
      <c r="I29" s="114">
        <v>46423</v>
      </c>
      <c r="J29" s="140">
        <v>46612</v>
      </c>
      <c r="K29" s="114">
        <v>-549</v>
      </c>
      <c r="L29" s="116">
        <v>-1.177808289710804</v>
      </c>
    </row>
    <row r="30" spans="1:12" s="110" customFormat="1" ht="15" customHeight="1" x14ac:dyDescent="0.2">
      <c r="A30" s="120"/>
      <c r="B30" s="119"/>
      <c r="C30" s="258" t="s">
        <v>106</v>
      </c>
      <c r="E30" s="113">
        <v>52.931854199683045</v>
      </c>
      <c r="F30" s="115">
        <v>24382</v>
      </c>
      <c r="G30" s="114">
        <v>24491</v>
      </c>
      <c r="H30" s="114">
        <v>24855</v>
      </c>
      <c r="I30" s="114">
        <v>24621</v>
      </c>
      <c r="J30" s="140">
        <v>24631</v>
      </c>
      <c r="K30" s="114">
        <v>-249</v>
      </c>
      <c r="L30" s="116">
        <v>-1.0109211968657383</v>
      </c>
    </row>
    <row r="31" spans="1:12" s="110" customFormat="1" ht="15" customHeight="1" x14ac:dyDescent="0.2">
      <c r="A31" s="120"/>
      <c r="B31" s="119"/>
      <c r="C31" s="258" t="s">
        <v>107</v>
      </c>
      <c r="E31" s="113">
        <v>47.068145800316955</v>
      </c>
      <c r="F31" s="115">
        <v>21681</v>
      </c>
      <c r="G31" s="114">
        <v>21944</v>
      </c>
      <c r="H31" s="114">
        <v>22014</v>
      </c>
      <c r="I31" s="114">
        <v>21802</v>
      </c>
      <c r="J31" s="140">
        <v>21981</v>
      </c>
      <c r="K31" s="114">
        <v>-300</v>
      </c>
      <c r="L31" s="116">
        <v>-1.3648150675583459</v>
      </c>
    </row>
    <row r="32" spans="1:12" s="110" customFormat="1" ht="15" customHeight="1" x14ac:dyDescent="0.2">
      <c r="A32" s="120"/>
      <c r="B32" s="119" t="s">
        <v>117</v>
      </c>
      <c r="C32" s="258"/>
      <c r="E32" s="113">
        <v>8.2344036331766386</v>
      </c>
      <c r="F32" s="115">
        <v>4134</v>
      </c>
      <c r="G32" s="114">
        <v>4220</v>
      </c>
      <c r="H32" s="114">
        <v>4398</v>
      </c>
      <c r="I32" s="114">
        <v>4092</v>
      </c>
      <c r="J32" s="140">
        <v>3969</v>
      </c>
      <c r="K32" s="114">
        <v>165</v>
      </c>
      <c r="L32" s="116">
        <v>4.157218442932729</v>
      </c>
    </row>
    <row r="33" spans="1:12" s="110" customFormat="1" ht="15" customHeight="1" x14ac:dyDescent="0.2">
      <c r="A33" s="120"/>
      <c r="B33" s="119"/>
      <c r="C33" s="258" t="s">
        <v>106</v>
      </c>
      <c r="E33" s="113">
        <v>66.158684083212378</v>
      </c>
      <c r="F33" s="115">
        <v>2735</v>
      </c>
      <c r="G33" s="114">
        <v>2813</v>
      </c>
      <c r="H33" s="114">
        <v>2954</v>
      </c>
      <c r="I33" s="114">
        <v>2745</v>
      </c>
      <c r="J33" s="140">
        <v>2644</v>
      </c>
      <c r="K33" s="114">
        <v>91</v>
      </c>
      <c r="L33" s="116">
        <v>3.4417549167927382</v>
      </c>
    </row>
    <row r="34" spans="1:12" s="110" customFormat="1" ht="15" customHeight="1" x14ac:dyDescent="0.2">
      <c r="A34" s="120"/>
      <c r="B34" s="119"/>
      <c r="C34" s="258" t="s">
        <v>107</v>
      </c>
      <c r="E34" s="113">
        <v>33.841315916787615</v>
      </c>
      <c r="F34" s="115">
        <v>1399</v>
      </c>
      <c r="G34" s="114">
        <v>1407</v>
      </c>
      <c r="H34" s="114">
        <v>1444</v>
      </c>
      <c r="I34" s="114">
        <v>1347</v>
      </c>
      <c r="J34" s="140">
        <v>1325</v>
      </c>
      <c r="K34" s="114">
        <v>74</v>
      </c>
      <c r="L34" s="116">
        <v>5.5849056603773581</v>
      </c>
    </row>
    <row r="35" spans="1:12" s="110" customFormat="1" ht="24.95" customHeight="1" x14ac:dyDescent="0.2">
      <c r="A35" s="604" t="s">
        <v>190</v>
      </c>
      <c r="B35" s="605"/>
      <c r="C35" s="605"/>
      <c r="D35" s="606"/>
      <c r="E35" s="113">
        <v>75.693171858816029</v>
      </c>
      <c r="F35" s="115">
        <v>38001</v>
      </c>
      <c r="G35" s="114">
        <v>38348</v>
      </c>
      <c r="H35" s="114">
        <v>39085</v>
      </c>
      <c r="I35" s="114">
        <v>38567</v>
      </c>
      <c r="J35" s="140">
        <v>38729</v>
      </c>
      <c r="K35" s="114">
        <v>-728</v>
      </c>
      <c r="L35" s="116">
        <v>-1.8797283689225128</v>
      </c>
    </row>
    <row r="36" spans="1:12" s="110" customFormat="1" ht="15" customHeight="1" x14ac:dyDescent="0.2">
      <c r="A36" s="120"/>
      <c r="B36" s="119"/>
      <c r="C36" s="258" t="s">
        <v>106</v>
      </c>
      <c r="E36" s="113">
        <v>65.764058840556828</v>
      </c>
      <c r="F36" s="115">
        <v>24991</v>
      </c>
      <c r="G36" s="114">
        <v>25122</v>
      </c>
      <c r="H36" s="114">
        <v>25678</v>
      </c>
      <c r="I36" s="114">
        <v>25328</v>
      </c>
      <c r="J36" s="140">
        <v>25321</v>
      </c>
      <c r="K36" s="114">
        <v>-330</v>
      </c>
      <c r="L36" s="116">
        <v>-1.3032660637415583</v>
      </c>
    </row>
    <row r="37" spans="1:12" s="110" customFormat="1" ht="15" customHeight="1" x14ac:dyDescent="0.2">
      <c r="A37" s="120"/>
      <c r="B37" s="119"/>
      <c r="C37" s="258" t="s">
        <v>107</v>
      </c>
      <c r="E37" s="113">
        <v>34.235941159443172</v>
      </c>
      <c r="F37" s="115">
        <v>13010</v>
      </c>
      <c r="G37" s="114">
        <v>13226</v>
      </c>
      <c r="H37" s="114">
        <v>13407</v>
      </c>
      <c r="I37" s="114">
        <v>13239</v>
      </c>
      <c r="J37" s="140">
        <v>13408</v>
      </c>
      <c r="K37" s="114">
        <v>-398</v>
      </c>
      <c r="L37" s="116">
        <v>-2.9683770883054894</v>
      </c>
    </row>
    <row r="38" spans="1:12" s="110" customFormat="1" ht="15" customHeight="1" x14ac:dyDescent="0.2">
      <c r="A38" s="120"/>
      <c r="B38" s="119" t="s">
        <v>182</v>
      </c>
      <c r="C38" s="258"/>
      <c r="E38" s="113">
        <v>24.306828141183971</v>
      </c>
      <c r="F38" s="115">
        <v>12203</v>
      </c>
      <c r="G38" s="114">
        <v>12315</v>
      </c>
      <c r="H38" s="114">
        <v>12191</v>
      </c>
      <c r="I38" s="114">
        <v>11954</v>
      </c>
      <c r="J38" s="140">
        <v>11857</v>
      </c>
      <c r="K38" s="114">
        <v>346</v>
      </c>
      <c r="L38" s="116">
        <v>2.9181074470776758</v>
      </c>
    </row>
    <row r="39" spans="1:12" s="110" customFormat="1" ht="15" customHeight="1" x14ac:dyDescent="0.2">
      <c r="A39" s="120"/>
      <c r="B39" s="119"/>
      <c r="C39" s="258" t="s">
        <v>106</v>
      </c>
      <c r="E39" s="113">
        <v>17.454724248135705</v>
      </c>
      <c r="F39" s="115">
        <v>2130</v>
      </c>
      <c r="G39" s="114">
        <v>2187</v>
      </c>
      <c r="H39" s="114">
        <v>2137</v>
      </c>
      <c r="I39" s="114">
        <v>2041</v>
      </c>
      <c r="J39" s="140">
        <v>1956</v>
      </c>
      <c r="K39" s="114">
        <v>174</v>
      </c>
      <c r="L39" s="116">
        <v>8.8957055214723919</v>
      </c>
    </row>
    <row r="40" spans="1:12" s="110" customFormat="1" ht="15" customHeight="1" x14ac:dyDescent="0.2">
      <c r="A40" s="120"/>
      <c r="B40" s="119"/>
      <c r="C40" s="258" t="s">
        <v>107</v>
      </c>
      <c r="E40" s="113">
        <v>82.545275751864295</v>
      </c>
      <c r="F40" s="115">
        <v>10073</v>
      </c>
      <c r="G40" s="114">
        <v>10128</v>
      </c>
      <c r="H40" s="114">
        <v>10054</v>
      </c>
      <c r="I40" s="114">
        <v>9913</v>
      </c>
      <c r="J40" s="140">
        <v>9901</v>
      </c>
      <c r="K40" s="114">
        <v>172</v>
      </c>
      <c r="L40" s="116">
        <v>1.7371982628017373</v>
      </c>
    </row>
    <row r="41" spans="1:12" s="110" customFormat="1" ht="24.75" customHeight="1" x14ac:dyDescent="0.2">
      <c r="A41" s="604" t="s">
        <v>518</v>
      </c>
      <c r="B41" s="605"/>
      <c r="C41" s="605"/>
      <c r="D41" s="606"/>
      <c r="E41" s="113">
        <v>3.6610628635168512</v>
      </c>
      <c r="F41" s="115">
        <v>1838</v>
      </c>
      <c r="G41" s="114">
        <v>2016</v>
      </c>
      <c r="H41" s="114">
        <v>2055</v>
      </c>
      <c r="I41" s="114">
        <v>1576</v>
      </c>
      <c r="J41" s="140">
        <v>1737</v>
      </c>
      <c r="K41" s="114">
        <v>101</v>
      </c>
      <c r="L41" s="116">
        <v>5.8146229130685088</v>
      </c>
    </row>
    <row r="42" spans="1:12" s="110" customFormat="1" ht="15" customHeight="1" x14ac:dyDescent="0.2">
      <c r="A42" s="120"/>
      <c r="B42" s="119"/>
      <c r="C42" s="258" t="s">
        <v>106</v>
      </c>
      <c r="E42" s="113">
        <v>64.200217627856361</v>
      </c>
      <c r="F42" s="115">
        <v>1180</v>
      </c>
      <c r="G42" s="114">
        <v>1317</v>
      </c>
      <c r="H42" s="114">
        <v>1329</v>
      </c>
      <c r="I42" s="114">
        <v>1010</v>
      </c>
      <c r="J42" s="140">
        <v>1101</v>
      </c>
      <c r="K42" s="114">
        <v>79</v>
      </c>
      <c r="L42" s="116">
        <v>7.1752951861943686</v>
      </c>
    </row>
    <row r="43" spans="1:12" s="110" customFormat="1" ht="15" customHeight="1" x14ac:dyDescent="0.2">
      <c r="A43" s="123"/>
      <c r="B43" s="124"/>
      <c r="C43" s="260" t="s">
        <v>107</v>
      </c>
      <c r="D43" s="261"/>
      <c r="E43" s="125">
        <v>35.799782372143632</v>
      </c>
      <c r="F43" s="143">
        <v>658</v>
      </c>
      <c r="G43" s="144">
        <v>699</v>
      </c>
      <c r="H43" s="144">
        <v>726</v>
      </c>
      <c r="I43" s="144">
        <v>566</v>
      </c>
      <c r="J43" s="145">
        <v>636</v>
      </c>
      <c r="K43" s="144">
        <v>22</v>
      </c>
      <c r="L43" s="146">
        <v>3.459119496855346</v>
      </c>
    </row>
    <row r="44" spans="1:12" s="110" customFormat="1" ht="45.75" customHeight="1" x14ac:dyDescent="0.2">
      <c r="A44" s="604" t="s">
        <v>191</v>
      </c>
      <c r="B44" s="605"/>
      <c r="C44" s="605"/>
      <c r="D44" s="606"/>
      <c r="E44" s="113">
        <v>1.3704087323719225</v>
      </c>
      <c r="F44" s="115">
        <v>688</v>
      </c>
      <c r="G44" s="114">
        <v>703</v>
      </c>
      <c r="H44" s="114">
        <v>713</v>
      </c>
      <c r="I44" s="114">
        <v>701</v>
      </c>
      <c r="J44" s="140">
        <v>706</v>
      </c>
      <c r="K44" s="114">
        <v>-18</v>
      </c>
      <c r="L44" s="116">
        <v>-2.5495750708215299</v>
      </c>
    </row>
    <row r="45" spans="1:12" s="110" customFormat="1" ht="15" customHeight="1" x14ac:dyDescent="0.2">
      <c r="A45" s="120"/>
      <c r="B45" s="119"/>
      <c r="C45" s="258" t="s">
        <v>106</v>
      </c>
      <c r="E45" s="113">
        <v>58.430232558139537</v>
      </c>
      <c r="F45" s="115">
        <v>402</v>
      </c>
      <c r="G45" s="114">
        <v>406</v>
      </c>
      <c r="H45" s="114">
        <v>411</v>
      </c>
      <c r="I45" s="114">
        <v>396</v>
      </c>
      <c r="J45" s="140">
        <v>398</v>
      </c>
      <c r="K45" s="114">
        <v>4</v>
      </c>
      <c r="L45" s="116">
        <v>1.0050251256281406</v>
      </c>
    </row>
    <row r="46" spans="1:12" s="110" customFormat="1" ht="15" customHeight="1" x14ac:dyDescent="0.2">
      <c r="A46" s="123"/>
      <c r="B46" s="124"/>
      <c r="C46" s="260" t="s">
        <v>107</v>
      </c>
      <c r="D46" s="261"/>
      <c r="E46" s="125">
        <v>41.569767441860463</v>
      </c>
      <c r="F46" s="143">
        <v>286</v>
      </c>
      <c r="G46" s="144">
        <v>297</v>
      </c>
      <c r="H46" s="144">
        <v>302</v>
      </c>
      <c r="I46" s="144">
        <v>305</v>
      </c>
      <c r="J46" s="145">
        <v>308</v>
      </c>
      <c r="K46" s="144">
        <v>-22</v>
      </c>
      <c r="L46" s="146">
        <v>-7.1428571428571432</v>
      </c>
    </row>
    <row r="47" spans="1:12" s="110" customFormat="1" ht="39" customHeight="1" x14ac:dyDescent="0.2">
      <c r="A47" s="604" t="s">
        <v>519</v>
      </c>
      <c r="B47" s="607"/>
      <c r="C47" s="607"/>
      <c r="D47" s="608"/>
      <c r="E47" s="113">
        <v>0.20914668153931959</v>
      </c>
      <c r="F47" s="115">
        <v>105</v>
      </c>
      <c r="G47" s="114">
        <v>113</v>
      </c>
      <c r="H47" s="114">
        <v>88</v>
      </c>
      <c r="I47" s="114">
        <v>100</v>
      </c>
      <c r="J47" s="140">
        <v>108</v>
      </c>
      <c r="K47" s="114">
        <v>-3</v>
      </c>
      <c r="L47" s="116">
        <v>-2.7777777777777777</v>
      </c>
    </row>
    <row r="48" spans="1:12" s="110" customFormat="1" ht="15" customHeight="1" x14ac:dyDescent="0.2">
      <c r="A48" s="120"/>
      <c r="B48" s="119"/>
      <c r="C48" s="258" t="s">
        <v>106</v>
      </c>
      <c r="E48" s="113">
        <v>55.238095238095241</v>
      </c>
      <c r="F48" s="115">
        <v>58</v>
      </c>
      <c r="G48" s="114">
        <v>60</v>
      </c>
      <c r="H48" s="114">
        <v>48</v>
      </c>
      <c r="I48" s="114">
        <v>54</v>
      </c>
      <c r="J48" s="140">
        <v>59</v>
      </c>
      <c r="K48" s="114">
        <v>-1</v>
      </c>
      <c r="L48" s="116">
        <v>-1.6949152542372881</v>
      </c>
    </row>
    <row r="49" spans="1:12" s="110" customFormat="1" ht="15" customHeight="1" x14ac:dyDescent="0.2">
      <c r="A49" s="123"/>
      <c r="B49" s="124"/>
      <c r="C49" s="260" t="s">
        <v>107</v>
      </c>
      <c r="D49" s="261"/>
      <c r="E49" s="125">
        <v>44.761904761904759</v>
      </c>
      <c r="F49" s="143">
        <v>47</v>
      </c>
      <c r="G49" s="144">
        <v>53</v>
      </c>
      <c r="H49" s="144">
        <v>40</v>
      </c>
      <c r="I49" s="144">
        <v>46</v>
      </c>
      <c r="J49" s="145">
        <v>49</v>
      </c>
      <c r="K49" s="144">
        <v>-2</v>
      </c>
      <c r="L49" s="146">
        <v>-4.0816326530612246</v>
      </c>
    </row>
    <row r="50" spans="1:12" s="110" customFormat="1" ht="24.95" customHeight="1" x14ac:dyDescent="0.2">
      <c r="A50" s="609" t="s">
        <v>192</v>
      </c>
      <c r="B50" s="610"/>
      <c r="C50" s="610"/>
      <c r="D50" s="611"/>
      <c r="E50" s="262">
        <v>8.0232650784798025</v>
      </c>
      <c r="F50" s="263">
        <v>4028</v>
      </c>
      <c r="G50" s="264">
        <v>4268</v>
      </c>
      <c r="H50" s="264">
        <v>4391</v>
      </c>
      <c r="I50" s="264">
        <v>3822</v>
      </c>
      <c r="J50" s="265">
        <v>3841</v>
      </c>
      <c r="K50" s="263">
        <v>187</v>
      </c>
      <c r="L50" s="266">
        <v>4.8685238219213742</v>
      </c>
    </row>
    <row r="51" spans="1:12" s="110" customFormat="1" ht="15" customHeight="1" x14ac:dyDescent="0.2">
      <c r="A51" s="120"/>
      <c r="B51" s="119"/>
      <c r="C51" s="258" t="s">
        <v>106</v>
      </c>
      <c r="E51" s="113">
        <v>63.033763654419069</v>
      </c>
      <c r="F51" s="115">
        <v>2539</v>
      </c>
      <c r="G51" s="114">
        <v>2671</v>
      </c>
      <c r="H51" s="114">
        <v>2778</v>
      </c>
      <c r="I51" s="114">
        <v>2406</v>
      </c>
      <c r="J51" s="140">
        <v>2398</v>
      </c>
      <c r="K51" s="114">
        <v>141</v>
      </c>
      <c r="L51" s="116">
        <v>5.8798999165971644</v>
      </c>
    </row>
    <row r="52" spans="1:12" s="110" customFormat="1" ht="15" customHeight="1" x14ac:dyDescent="0.2">
      <c r="A52" s="120"/>
      <c r="B52" s="119"/>
      <c r="C52" s="258" t="s">
        <v>107</v>
      </c>
      <c r="E52" s="113">
        <v>36.966236345580931</v>
      </c>
      <c r="F52" s="115">
        <v>1489</v>
      </c>
      <c r="G52" s="114">
        <v>1597</v>
      </c>
      <c r="H52" s="114">
        <v>1613</v>
      </c>
      <c r="I52" s="114">
        <v>1416</v>
      </c>
      <c r="J52" s="140">
        <v>1443</v>
      </c>
      <c r="K52" s="114">
        <v>46</v>
      </c>
      <c r="L52" s="116">
        <v>3.1878031878031878</v>
      </c>
    </row>
    <row r="53" spans="1:12" s="110" customFormat="1" ht="15" customHeight="1" x14ac:dyDescent="0.2">
      <c r="A53" s="120"/>
      <c r="B53" s="119"/>
      <c r="C53" s="258" t="s">
        <v>187</v>
      </c>
      <c r="D53" s="110" t="s">
        <v>193</v>
      </c>
      <c r="E53" s="113">
        <v>33.987090367428003</v>
      </c>
      <c r="F53" s="115">
        <v>1369</v>
      </c>
      <c r="G53" s="114">
        <v>1566</v>
      </c>
      <c r="H53" s="114">
        <v>1618</v>
      </c>
      <c r="I53" s="114">
        <v>1158</v>
      </c>
      <c r="J53" s="140">
        <v>1271</v>
      </c>
      <c r="K53" s="114">
        <v>98</v>
      </c>
      <c r="L53" s="116">
        <v>7.7104642014162081</v>
      </c>
    </row>
    <row r="54" spans="1:12" s="110" customFormat="1" ht="15" customHeight="1" x14ac:dyDescent="0.2">
      <c r="A54" s="120"/>
      <c r="B54" s="119"/>
      <c r="D54" s="267" t="s">
        <v>194</v>
      </c>
      <c r="E54" s="113">
        <v>67.056245434623818</v>
      </c>
      <c r="F54" s="115">
        <v>918</v>
      </c>
      <c r="G54" s="114">
        <v>1035</v>
      </c>
      <c r="H54" s="114">
        <v>1071</v>
      </c>
      <c r="I54" s="114">
        <v>758</v>
      </c>
      <c r="J54" s="140">
        <v>824</v>
      </c>
      <c r="K54" s="114">
        <v>94</v>
      </c>
      <c r="L54" s="116">
        <v>11.407766990291263</v>
      </c>
    </row>
    <row r="55" spans="1:12" s="110" customFormat="1" ht="15" customHeight="1" x14ac:dyDescent="0.2">
      <c r="A55" s="120"/>
      <c r="B55" s="119"/>
      <c r="D55" s="267" t="s">
        <v>195</v>
      </c>
      <c r="E55" s="113">
        <v>32.943754565376189</v>
      </c>
      <c r="F55" s="115">
        <v>451</v>
      </c>
      <c r="G55" s="114">
        <v>531</v>
      </c>
      <c r="H55" s="114">
        <v>547</v>
      </c>
      <c r="I55" s="114">
        <v>400</v>
      </c>
      <c r="J55" s="140">
        <v>447</v>
      </c>
      <c r="K55" s="114">
        <v>4</v>
      </c>
      <c r="L55" s="116">
        <v>0.89485458612975388</v>
      </c>
    </row>
    <row r="56" spans="1:12" s="110" customFormat="1" ht="15" customHeight="1" x14ac:dyDescent="0.2">
      <c r="A56" s="120"/>
      <c r="B56" s="119" t="s">
        <v>196</v>
      </c>
      <c r="C56" s="258"/>
      <c r="E56" s="113">
        <v>75.98199346665605</v>
      </c>
      <c r="F56" s="115">
        <v>38146</v>
      </c>
      <c r="G56" s="114">
        <v>38154</v>
      </c>
      <c r="H56" s="114">
        <v>38555</v>
      </c>
      <c r="I56" s="114">
        <v>38455</v>
      </c>
      <c r="J56" s="140">
        <v>38512</v>
      </c>
      <c r="K56" s="114">
        <v>-366</v>
      </c>
      <c r="L56" s="116">
        <v>-0.9503531366846697</v>
      </c>
    </row>
    <row r="57" spans="1:12" s="110" customFormat="1" ht="15" customHeight="1" x14ac:dyDescent="0.2">
      <c r="A57" s="120"/>
      <c r="B57" s="119"/>
      <c r="C57" s="258" t="s">
        <v>106</v>
      </c>
      <c r="E57" s="113">
        <v>53.913909715304356</v>
      </c>
      <c r="F57" s="115">
        <v>20566</v>
      </c>
      <c r="G57" s="114">
        <v>20490</v>
      </c>
      <c r="H57" s="114">
        <v>20820</v>
      </c>
      <c r="I57" s="114">
        <v>20816</v>
      </c>
      <c r="J57" s="140">
        <v>20764</v>
      </c>
      <c r="K57" s="114">
        <v>-198</v>
      </c>
      <c r="L57" s="116">
        <v>-0.95357349258331725</v>
      </c>
    </row>
    <row r="58" spans="1:12" s="110" customFormat="1" ht="15" customHeight="1" x14ac:dyDescent="0.2">
      <c r="A58" s="120"/>
      <c r="B58" s="119"/>
      <c r="C58" s="258" t="s">
        <v>107</v>
      </c>
      <c r="E58" s="113">
        <v>46.086090284695644</v>
      </c>
      <c r="F58" s="115">
        <v>17580</v>
      </c>
      <c r="G58" s="114">
        <v>17664</v>
      </c>
      <c r="H58" s="114">
        <v>17735</v>
      </c>
      <c r="I58" s="114">
        <v>17639</v>
      </c>
      <c r="J58" s="140">
        <v>17748</v>
      </c>
      <c r="K58" s="114">
        <v>-168</v>
      </c>
      <c r="L58" s="116">
        <v>-0.94658553076402974</v>
      </c>
    </row>
    <row r="59" spans="1:12" s="110" customFormat="1" ht="15" customHeight="1" x14ac:dyDescent="0.2">
      <c r="A59" s="120"/>
      <c r="B59" s="119"/>
      <c r="C59" s="258" t="s">
        <v>105</v>
      </c>
      <c r="D59" s="110" t="s">
        <v>197</v>
      </c>
      <c r="E59" s="113">
        <v>90.974151942536565</v>
      </c>
      <c r="F59" s="115">
        <v>34703</v>
      </c>
      <c r="G59" s="114">
        <v>34704</v>
      </c>
      <c r="H59" s="114">
        <v>35085</v>
      </c>
      <c r="I59" s="114">
        <v>35014</v>
      </c>
      <c r="J59" s="140">
        <v>35059</v>
      </c>
      <c r="K59" s="114">
        <v>-356</v>
      </c>
      <c r="L59" s="116">
        <v>-1.0154311303802162</v>
      </c>
    </row>
    <row r="60" spans="1:12" s="110" customFormat="1" ht="15" customHeight="1" x14ac:dyDescent="0.2">
      <c r="A60" s="120"/>
      <c r="B60" s="119"/>
      <c r="C60" s="258"/>
      <c r="D60" s="267" t="s">
        <v>198</v>
      </c>
      <c r="E60" s="113">
        <v>54.041437339711266</v>
      </c>
      <c r="F60" s="115">
        <v>18754</v>
      </c>
      <c r="G60" s="114">
        <v>18683</v>
      </c>
      <c r="H60" s="114">
        <v>18992</v>
      </c>
      <c r="I60" s="114">
        <v>19009</v>
      </c>
      <c r="J60" s="140">
        <v>18957</v>
      </c>
      <c r="K60" s="114">
        <v>-203</v>
      </c>
      <c r="L60" s="116">
        <v>-1.0708445429129081</v>
      </c>
    </row>
    <row r="61" spans="1:12" s="110" customFormat="1" ht="15" customHeight="1" x14ac:dyDescent="0.2">
      <c r="A61" s="120"/>
      <c r="B61" s="119"/>
      <c r="C61" s="258"/>
      <c r="D61" s="267" t="s">
        <v>199</v>
      </c>
      <c r="E61" s="113">
        <v>45.958562660288734</v>
      </c>
      <c r="F61" s="115">
        <v>15949</v>
      </c>
      <c r="G61" s="114">
        <v>16021</v>
      </c>
      <c r="H61" s="114">
        <v>16093</v>
      </c>
      <c r="I61" s="114">
        <v>16005</v>
      </c>
      <c r="J61" s="140">
        <v>16102</v>
      </c>
      <c r="K61" s="114">
        <v>-153</v>
      </c>
      <c r="L61" s="116">
        <v>-0.95019252266799159</v>
      </c>
    </row>
    <row r="62" spans="1:12" s="110" customFormat="1" ht="15" customHeight="1" x14ac:dyDescent="0.2">
      <c r="A62" s="120"/>
      <c r="B62" s="119"/>
      <c r="C62" s="258"/>
      <c r="D62" s="258" t="s">
        <v>200</v>
      </c>
      <c r="E62" s="113">
        <v>9.0258480574634294</v>
      </c>
      <c r="F62" s="115">
        <v>3443</v>
      </c>
      <c r="G62" s="114">
        <v>3450</v>
      </c>
      <c r="H62" s="114">
        <v>3470</v>
      </c>
      <c r="I62" s="114">
        <v>3441</v>
      </c>
      <c r="J62" s="140">
        <v>3453</v>
      </c>
      <c r="K62" s="114">
        <v>-10</v>
      </c>
      <c r="L62" s="116">
        <v>-0.28960324355632783</v>
      </c>
    </row>
    <row r="63" spans="1:12" s="110" customFormat="1" ht="15" customHeight="1" x14ac:dyDescent="0.2">
      <c r="A63" s="120"/>
      <c r="B63" s="119"/>
      <c r="C63" s="258"/>
      <c r="D63" s="267" t="s">
        <v>198</v>
      </c>
      <c r="E63" s="113">
        <v>52.628521638106299</v>
      </c>
      <c r="F63" s="115">
        <v>1812</v>
      </c>
      <c r="G63" s="114">
        <v>1807</v>
      </c>
      <c r="H63" s="114">
        <v>1828</v>
      </c>
      <c r="I63" s="114">
        <v>1807</v>
      </c>
      <c r="J63" s="140">
        <v>1807</v>
      </c>
      <c r="K63" s="114">
        <v>5</v>
      </c>
      <c r="L63" s="116">
        <v>0.27670171555063644</v>
      </c>
    </row>
    <row r="64" spans="1:12" s="110" customFormat="1" ht="15" customHeight="1" x14ac:dyDescent="0.2">
      <c r="A64" s="120"/>
      <c r="B64" s="119"/>
      <c r="C64" s="258"/>
      <c r="D64" s="267" t="s">
        <v>199</v>
      </c>
      <c r="E64" s="113">
        <v>47.371478361893701</v>
      </c>
      <c r="F64" s="115">
        <v>1631</v>
      </c>
      <c r="G64" s="114">
        <v>1643</v>
      </c>
      <c r="H64" s="114">
        <v>1642</v>
      </c>
      <c r="I64" s="114">
        <v>1634</v>
      </c>
      <c r="J64" s="140">
        <v>1646</v>
      </c>
      <c r="K64" s="114">
        <v>-15</v>
      </c>
      <c r="L64" s="116">
        <v>-0.91130012150668283</v>
      </c>
    </row>
    <row r="65" spans="1:12" s="110" customFormat="1" ht="15" customHeight="1" x14ac:dyDescent="0.2">
      <c r="A65" s="120"/>
      <c r="B65" s="119" t="s">
        <v>201</v>
      </c>
      <c r="C65" s="258"/>
      <c r="E65" s="113">
        <v>9.7203410086845672</v>
      </c>
      <c r="F65" s="115">
        <v>4880</v>
      </c>
      <c r="G65" s="114">
        <v>4947</v>
      </c>
      <c r="H65" s="114">
        <v>4919</v>
      </c>
      <c r="I65" s="114">
        <v>4910</v>
      </c>
      <c r="J65" s="140">
        <v>4874</v>
      </c>
      <c r="K65" s="114">
        <v>6</v>
      </c>
      <c r="L65" s="116">
        <v>0.12310217480508823</v>
      </c>
    </row>
    <row r="66" spans="1:12" s="110" customFormat="1" ht="15" customHeight="1" x14ac:dyDescent="0.2">
      <c r="A66" s="120"/>
      <c r="B66" s="119"/>
      <c r="C66" s="258" t="s">
        <v>106</v>
      </c>
      <c r="E66" s="113">
        <v>45.655737704918032</v>
      </c>
      <c r="F66" s="115">
        <v>2228</v>
      </c>
      <c r="G66" s="114">
        <v>2261</v>
      </c>
      <c r="H66" s="114">
        <v>2247</v>
      </c>
      <c r="I66" s="114">
        <v>2234</v>
      </c>
      <c r="J66" s="140">
        <v>2215</v>
      </c>
      <c r="K66" s="114">
        <v>13</v>
      </c>
      <c r="L66" s="116">
        <v>0.58690744920993232</v>
      </c>
    </row>
    <row r="67" spans="1:12" s="110" customFormat="1" ht="15" customHeight="1" x14ac:dyDescent="0.2">
      <c r="A67" s="120"/>
      <c r="B67" s="119"/>
      <c r="C67" s="258" t="s">
        <v>107</v>
      </c>
      <c r="E67" s="113">
        <v>54.344262295081968</v>
      </c>
      <c r="F67" s="115">
        <v>2652</v>
      </c>
      <c r="G67" s="114">
        <v>2686</v>
      </c>
      <c r="H67" s="114">
        <v>2672</v>
      </c>
      <c r="I67" s="114">
        <v>2676</v>
      </c>
      <c r="J67" s="140">
        <v>2659</v>
      </c>
      <c r="K67" s="114">
        <v>-7</v>
      </c>
      <c r="L67" s="116">
        <v>-0.2632568634825122</v>
      </c>
    </row>
    <row r="68" spans="1:12" s="110" customFormat="1" ht="15" customHeight="1" x14ac:dyDescent="0.2">
      <c r="A68" s="120"/>
      <c r="B68" s="119"/>
      <c r="C68" s="258" t="s">
        <v>105</v>
      </c>
      <c r="D68" s="110" t="s">
        <v>202</v>
      </c>
      <c r="E68" s="113">
        <v>18.360655737704917</v>
      </c>
      <c r="F68" s="115">
        <v>896</v>
      </c>
      <c r="G68" s="114">
        <v>925</v>
      </c>
      <c r="H68" s="114">
        <v>904</v>
      </c>
      <c r="I68" s="114">
        <v>876</v>
      </c>
      <c r="J68" s="140">
        <v>845</v>
      </c>
      <c r="K68" s="114">
        <v>51</v>
      </c>
      <c r="L68" s="116">
        <v>6.0355029585798814</v>
      </c>
    </row>
    <row r="69" spans="1:12" s="110" customFormat="1" ht="15" customHeight="1" x14ac:dyDescent="0.2">
      <c r="A69" s="120"/>
      <c r="B69" s="119"/>
      <c r="C69" s="258"/>
      <c r="D69" s="267" t="s">
        <v>198</v>
      </c>
      <c r="E69" s="113">
        <v>48.772321428571431</v>
      </c>
      <c r="F69" s="115">
        <v>437</v>
      </c>
      <c r="G69" s="114">
        <v>447</v>
      </c>
      <c r="H69" s="114">
        <v>437</v>
      </c>
      <c r="I69" s="114">
        <v>422</v>
      </c>
      <c r="J69" s="140">
        <v>407</v>
      </c>
      <c r="K69" s="114">
        <v>30</v>
      </c>
      <c r="L69" s="116">
        <v>7.3710073710073711</v>
      </c>
    </row>
    <row r="70" spans="1:12" s="110" customFormat="1" ht="15" customHeight="1" x14ac:dyDescent="0.2">
      <c r="A70" s="120"/>
      <c r="B70" s="119"/>
      <c r="C70" s="258"/>
      <c r="D70" s="267" t="s">
        <v>199</v>
      </c>
      <c r="E70" s="113">
        <v>51.227678571428569</v>
      </c>
      <c r="F70" s="115">
        <v>459</v>
      </c>
      <c r="G70" s="114">
        <v>478</v>
      </c>
      <c r="H70" s="114">
        <v>467</v>
      </c>
      <c r="I70" s="114">
        <v>454</v>
      </c>
      <c r="J70" s="140">
        <v>438</v>
      </c>
      <c r="K70" s="114">
        <v>21</v>
      </c>
      <c r="L70" s="116">
        <v>4.7945205479452051</v>
      </c>
    </row>
    <row r="71" spans="1:12" s="110" customFormat="1" ht="15" customHeight="1" x14ac:dyDescent="0.2">
      <c r="A71" s="120"/>
      <c r="B71" s="119"/>
      <c r="C71" s="258"/>
      <c r="D71" s="110" t="s">
        <v>203</v>
      </c>
      <c r="E71" s="113">
        <v>77.356557377049185</v>
      </c>
      <c r="F71" s="115">
        <v>3775</v>
      </c>
      <c r="G71" s="114">
        <v>3804</v>
      </c>
      <c r="H71" s="114">
        <v>3799</v>
      </c>
      <c r="I71" s="114">
        <v>3814</v>
      </c>
      <c r="J71" s="140">
        <v>3813</v>
      </c>
      <c r="K71" s="114">
        <v>-38</v>
      </c>
      <c r="L71" s="116">
        <v>-0.99659061106740099</v>
      </c>
    </row>
    <row r="72" spans="1:12" s="110" customFormat="1" ht="15" customHeight="1" x14ac:dyDescent="0.2">
      <c r="A72" s="120"/>
      <c r="B72" s="119"/>
      <c r="C72" s="258"/>
      <c r="D72" s="267" t="s">
        <v>198</v>
      </c>
      <c r="E72" s="113">
        <v>44.927152317880797</v>
      </c>
      <c r="F72" s="115">
        <v>1696</v>
      </c>
      <c r="G72" s="114">
        <v>1713</v>
      </c>
      <c r="H72" s="114">
        <v>1707</v>
      </c>
      <c r="I72" s="114">
        <v>1707</v>
      </c>
      <c r="J72" s="140">
        <v>1704</v>
      </c>
      <c r="K72" s="114">
        <v>-8</v>
      </c>
      <c r="L72" s="116">
        <v>-0.46948356807511737</v>
      </c>
    </row>
    <row r="73" spans="1:12" s="110" customFormat="1" ht="15" customHeight="1" x14ac:dyDescent="0.2">
      <c r="A73" s="120"/>
      <c r="B73" s="119"/>
      <c r="C73" s="258"/>
      <c r="D73" s="267" t="s">
        <v>199</v>
      </c>
      <c r="E73" s="113">
        <v>55.072847682119203</v>
      </c>
      <c r="F73" s="115">
        <v>2079</v>
      </c>
      <c r="G73" s="114">
        <v>2091</v>
      </c>
      <c r="H73" s="114">
        <v>2092</v>
      </c>
      <c r="I73" s="114">
        <v>2107</v>
      </c>
      <c r="J73" s="140">
        <v>2109</v>
      </c>
      <c r="K73" s="114">
        <v>-30</v>
      </c>
      <c r="L73" s="116">
        <v>-1.4224751066856329</v>
      </c>
    </row>
    <row r="74" spans="1:12" s="110" customFormat="1" ht="15" customHeight="1" x14ac:dyDescent="0.2">
      <c r="A74" s="120"/>
      <c r="B74" s="119"/>
      <c r="C74" s="258"/>
      <c r="D74" s="110" t="s">
        <v>204</v>
      </c>
      <c r="E74" s="113">
        <v>4.2827868852459012</v>
      </c>
      <c r="F74" s="115">
        <v>209</v>
      </c>
      <c r="G74" s="114">
        <v>218</v>
      </c>
      <c r="H74" s="114">
        <v>216</v>
      </c>
      <c r="I74" s="114">
        <v>220</v>
      </c>
      <c r="J74" s="140">
        <v>216</v>
      </c>
      <c r="K74" s="114">
        <v>-7</v>
      </c>
      <c r="L74" s="116">
        <v>-3.2407407407407409</v>
      </c>
    </row>
    <row r="75" spans="1:12" s="110" customFormat="1" ht="15" customHeight="1" x14ac:dyDescent="0.2">
      <c r="A75" s="120"/>
      <c r="B75" s="119"/>
      <c r="C75" s="258"/>
      <c r="D75" s="267" t="s">
        <v>198</v>
      </c>
      <c r="E75" s="113">
        <v>45.454545454545453</v>
      </c>
      <c r="F75" s="115">
        <v>95</v>
      </c>
      <c r="G75" s="114">
        <v>101</v>
      </c>
      <c r="H75" s="114">
        <v>103</v>
      </c>
      <c r="I75" s="114">
        <v>105</v>
      </c>
      <c r="J75" s="140">
        <v>104</v>
      </c>
      <c r="K75" s="114">
        <v>-9</v>
      </c>
      <c r="L75" s="116">
        <v>-8.6538461538461533</v>
      </c>
    </row>
    <row r="76" spans="1:12" s="110" customFormat="1" ht="15" customHeight="1" x14ac:dyDescent="0.2">
      <c r="A76" s="120"/>
      <c r="B76" s="119"/>
      <c r="C76" s="258"/>
      <c r="D76" s="267" t="s">
        <v>199</v>
      </c>
      <c r="E76" s="113">
        <v>54.545454545454547</v>
      </c>
      <c r="F76" s="115">
        <v>114</v>
      </c>
      <c r="G76" s="114">
        <v>117</v>
      </c>
      <c r="H76" s="114">
        <v>113</v>
      </c>
      <c r="I76" s="114">
        <v>115</v>
      </c>
      <c r="J76" s="140">
        <v>112</v>
      </c>
      <c r="K76" s="114">
        <v>2</v>
      </c>
      <c r="L76" s="116">
        <v>1.7857142857142858</v>
      </c>
    </row>
    <row r="77" spans="1:12" s="110" customFormat="1" ht="15" customHeight="1" x14ac:dyDescent="0.2">
      <c r="A77" s="534"/>
      <c r="B77" s="119" t="s">
        <v>205</v>
      </c>
      <c r="C77" s="268"/>
      <c r="D77" s="182"/>
      <c r="E77" s="113">
        <v>6.2744004461795875</v>
      </c>
      <c r="F77" s="115">
        <v>3150</v>
      </c>
      <c r="G77" s="114">
        <v>3294</v>
      </c>
      <c r="H77" s="114">
        <v>3411</v>
      </c>
      <c r="I77" s="114">
        <v>3334</v>
      </c>
      <c r="J77" s="140">
        <v>3359</v>
      </c>
      <c r="K77" s="114">
        <v>-209</v>
      </c>
      <c r="L77" s="116">
        <v>-6.222089907710628</v>
      </c>
    </row>
    <row r="78" spans="1:12" s="110" customFormat="1" ht="15" customHeight="1" x14ac:dyDescent="0.2">
      <c r="A78" s="120"/>
      <c r="B78" s="119"/>
      <c r="C78" s="268" t="s">
        <v>106</v>
      </c>
      <c r="D78" s="182"/>
      <c r="E78" s="113">
        <v>56.761904761904759</v>
      </c>
      <c r="F78" s="115">
        <v>1788</v>
      </c>
      <c r="G78" s="114">
        <v>1887</v>
      </c>
      <c r="H78" s="114">
        <v>1970</v>
      </c>
      <c r="I78" s="114">
        <v>1913</v>
      </c>
      <c r="J78" s="140">
        <v>1900</v>
      </c>
      <c r="K78" s="114">
        <v>-112</v>
      </c>
      <c r="L78" s="116">
        <v>-5.8947368421052628</v>
      </c>
    </row>
    <row r="79" spans="1:12" s="110" customFormat="1" ht="15" customHeight="1" x14ac:dyDescent="0.2">
      <c r="A79" s="123"/>
      <c r="B79" s="124"/>
      <c r="C79" s="260" t="s">
        <v>107</v>
      </c>
      <c r="D79" s="261"/>
      <c r="E79" s="125">
        <v>43.238095238095241</v>
      </c>
      <c r="F79" s="143">
        <v>1362</v>
      </c>
      <c r="G79" s="144">
        <v>1407</v>
      </c>
      <c r="H79" s="144">
        <v>1441</v>
      </c>
      <c r="I79" s="144">
        <v>1421</v>
      </c>
      <c r="J79" s="145">
        <v>1459</v>
      </c>
      <c r="K79" s="144">
        <v>-97</v>
      </c>
      <c r="L79" s="146">
        <v>-6.6483893077450311</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86:L86"/>
    <mergeCell ref="A35:D35"/>
    <mergeCell ref="A41:D41"/>
    <mergeCell ref="A44:D44"/>
    <mergeCell ref="A47:D47"/>
    <mergeCell ref="A50:D50"/>
    <mergeCell ref="A85:L85"/>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3" t="s">
        <v>104</v>
      </c>
      <c r="B11" s="614"/>
      <c r="C11" s="285">
        <v>100</v>
      </c>
      <c r="D11" s="115">
        <v>50204</v>
      </c>
      <c r="E11" s="114">
        <v>50663</v>
      </c>
      <c r="F11" s="114">
        <v>51276</v>
      </c>
      <c r="G11" s="114">
        <v>50521</v>
      </c>
      <c r="H11" s="140">
        <v>50586</v>
      </c>
      <c r="I11" s="115">
        <v>-382</v>
      </c>
      <c r="J11" s="116">
        <v>-0.7551496461471553</v>
      </c>
    </row>
    <row r="12" spans="1:15" s="110" customFormat="1" ht="24.95" customHeight="1" x14ac:dyDescent="0.2">
      <c r="A12" s="193" t="s">
        <v>132</v>
      </c>
      <c r="B12" s="194" t="s">
        <v>133</v>
      </c>
      <c r="C12" s="113">
        <v>1.5835391602262767</v>
      </c>
      <c r="D12" s="115">
        <v>795</v>
      </c>
      <c r="E12" s="114">
        <v>782</v>
      </c>
      <c r="F12" s="114">
        <v>883</v>
      </c>
      <c r="G12" s="114">
        <v>842</v>
      </c>
      <c r="H12" s="140">
        <v>826</v>
      </c>
      <c r="I12" s="115">
        <v>-31</v>
      </c>
      <c r="J12" s="116">
        <v>-3.7530266343825667</v>
      </c>
    </row>
    <row r="13" spans="1:15" s="110" customFormat="1" ht="24.95" customHeight="1" x14ac:dyDescent="0.2">
      <c r="A13" s="193" t="s">
        <v>134</v>
      </c>
      <c r="B13" s="199" t="s">
        <v>214</v>
      </c>
      <c r="C13" s="113">
        <v>1.7747589833479405</v>
      </c>
      <c r="D13" s="115">
        <v>891</v>
      </c>
      <c r="E13" s="114">
        <v>885</v>
      </c>
      <c r="F13" s="114">
        <v>899</v>
      </c>
      <c r="G13" s="114">
        <v>867</v>
      </c>
      <c r="H13" s="140">
        <v>868</v>
      </c>
      <c r="I13" s="115">
        <v>23</v>
      </c>
      <c r="J13" s="116">
        <v>2.6497695852534564</v>
      </c>
    </row>
    <row r="14" spans="1:15" s="287" customFormat="1" ht="24" customHeight="1" x14ac:dyDescent="0.2">
      <c r="A14" s="193" t="s">
        <v>215</v>
      </c>
      <c r="B14" s="199" t="s">
        <v>137</v>
      </c>
      <c r="C14" s="113">
        <v>30.457732451597483</v>
      </c>
      <c r="D14" s="115">
        <v>15291</v>
      </c>
      <c r="E14" s="114">
        <v>15400</v>
      </c>
      <c r="F14" s="114">
        <v>15512</v>
      </c>
      <c r="G14" s="114">
        <v>15353</v>
      </c>
      <c r="H14" s="140">
        <v>15438</v>
      </c>
      <c r="I14" s="115">
        <v>-147</v>
      </c>
      <c r="J14" s="116">
        <v>-0.95219588029537505</v>
      </c>
      <c r="K14" s="110"/>
      <c r="L14" s="110"/>
      <c r="M14" s="110"/>
      <c r="N14" s="110"/>
      <c r="O14" s="110"/>
    </row>
    <row r="15" spans="1:15" s="110" customFormat="1" ht="24.75" customHeight="1" x14ac:dyDescent="0.2">
      <c r="A15" s="193" t="s">
        <v>216</v>
      </c>
      <c r="B15" s="199" t="s">
        <v>217</v>
      </c>
      <c r="C15" s="113">
        <v>7.4595649749023982</v>
      </c>
      <c r="D15" s="115">
        <v>3745</v>
      </c>
      <c r="E15" s="114">
        <v>3735</v>
      </c>
      <c r="F15" s="114">
        <v>3724</v>
      </c>
      <c r="G15" s="114">
        <v>3621</v>
      </c>
      <c r="H15" s="140">
        <v>3639</v>
      </c>
      <c r="I15" s="115">
        <v>106</v>
      </c>
      <c r="J15" s="116">
        <v>2.9128881560868369</v>
      </c>
    </row>
    <row r="16" spans="1:15" s="287" customFormat="1" ht="24.95" customHeight="1" x14ac:dyDescent="0.2">
      <c r="A16" s="193" t="s">
        <v>218</v>
      </c>
      <c r="B16" s="199" t="s">
        <v>141</v>
      </c>
      <c r="C16" s="113">
        <v>14.339494860967253</v>
      </c>
      <c r="D16" s="115">
        <v>7199</v>
      </c>
      <c r="E16" s="114">
        <v>7283</v>
      </c>
      <c r="F16" s="114">
        <v>7333</v>
      </c>
      <c r="G16" s="114">
        <v>7247</v>
      </c>
      <c r="H16" s="140">
        <v>7271</v>
      </c>
      <c r="I16" s="115">
        <v>-72</v>
      </c>
      <c r="J16" s="116">
        <v>-0.99023518085545315</v>
      </c>
      <c r="K16" s="110"/>
      <c r="L16" s="110"/>
      <c r="M16" s="110"/>
      <c r="N16" s="110"/>
      <c r="O16" s="110"/>
    </row>
    <row r="17" spans="1:15" s="110" customFormat="1" ht="24.95" customHeight="1" x14ac:dyDescent="0.2">
      <c r="A17" s="193" t="s">
        <v>219</v>
      </c>
      <c r="B17" s="199" t="s">
        <v>220</v>
      </c>
      <c r="C17" s="113">
        <v>8.6586726157278306</v>
      </c>
      <c r="D17" s="115">
        <v>4347</v>
      </c>
      <c r="E17" s="114">
        <v>4382</v>
      </c>
      <c r="F17" s="114">
        <v>4455</v>
      </c>
      <c r="G17" s="114">
        <v>4485</v>
      </c>
      <c r="H17" s="140">
        <v>4528</v>
      </c>
      <c r="I17" s="115">
        <v>-181</v>
      </c>
      <c r="J17" s="116">
        <v>-3.9973498233215548</v>
      </c>
    </row>
    <row r="18" spans="1:15" s="287" customFormat="1" ht="24.95" customHeight="1" x14ac:dyDescent="0.2">
      <c r="A18" s="201" t="s">
        <v>144</v>
      </c>
      <c r="B18" s="202" t="s">
        <v>145</v>
      </c>
      <c r="C18" s="113">
        <v>6.2445223488168278</v>
      </c>
      <c r="D18" s="115">
        <v>3135</v>
      </c>
      <c r="E18" s="114">
        <v>3123</v>
      </c>
      <c r="F18" s="114">
        <v>3216</v>
      </c>
      <c r="G18" s="114">
        <v>3160</v>
      </c>
      <c r="H18" s="140">
        <v>3116</v>
      </c>
      <c r="I18" s="115">
        <v>19</v>
      </c>
      <c r="J18" s="116">
        <v>0.6097560975609756</v>
      </c>
      <c r="K18" s="110"/>
      <c r="L18" s="110"/>
      <c r="M18" s="110"/>
      <c r="N18" s="110"/>
      <c r="O18" s="110"/>
    </row>
    <row r="19" spans="1:15" s="110" customFormat="1" ht="24.95" customHeight="1" x14ac:dyDescent="0.2">
      <c r="A19" s="193" t="s">
        <v>146</v>
      </c>
      <c r="B19" s="199" t="s">
        <v>147</v>
      </c>
      <c r="C19" s="113">
        <v>11.736116644092105</v>
      </c>
      <c r="D19" s="115">
        <v>5892</v>
      </c>
      <c r="E19" s="114">
        <v>5922</v>
      </c>
      <c r="F19" s="114">
        <v>5928</v>
      </c>
      <c r="G19" s="114">
        <v>5817</v>
      </c>
      <c r="H19" s="140">
        <v>5819</v>
      </c>
      <c r="I19" s="115">
        <v>73</v>
      </c>
      <c r="J19" s="116">
        <v>1.2545110843787592</v>
      </c>
    </row>
    <row r="20" spans="1:15" s="287" customFormat="1" ht="24.95" customHeight="1" x14ac:dyDescent="0.2">
      <c r="A20" s="193" t="s">
        <v>148</v>
      </c>
      <c r="B20" s="199" t="s">
        <v>149</v>
      </c>
      <c r="C20" s="113">
        <v>9.1148115687992988</v>
      </c>
      <c r="D20" s="115">
        <v>4576</v>
      </c>
      <c r="E20" s="114">
        <v>4657</v>
      </c>
      <c r="F20" s="114">
        <v>4723</v>
      </c>
      <c r="G20" s="114">
        <v>4609</v>
      </c>
      <c r="H20" s="140">
        <v>4691</v>
      </c>
      <c r="I20" s="115">
        <v>-115</v>
      </c>
      <c r="J20" s="116">
        <v>-2.4515028778512042</v>
      </c>
      <c r="K20" s="110"/>
      <c r="L20" s="110"/>
      <c r="M20" s="110"/>
      <c r="N20" s="110"/>
      <c r="O20" s="110"/>
    </row>
    <row r="21" spans="1:15" s="110" customFormat="1" ht="24.95" customHeight="1" x14ac:dyDescent="0.2">
      <c r="A21" s="201" t="s">
        <v>150</v>
      </c>
      <c r="B21" s="202" t="s">
        <v>151</v>
      </c>
      <c r="C21" s="113">
        <v>3.7427296629750617</v>
      </c>
      <c r="D21" s="115">
        <v>1879</v>
      </c>
      <c r="E21" s="114">
        <v>1952</v>
      </c>
      <c r="F21" s="114">
        <v>1935</v>
      </c>
      <c r="G21" s="114">
        <v>1916</v>
      </c>
      <c r="H21" s="140">
        <v>1889</v>
      </c>
      <c r="I21" s="115">
        <v>-10</v>
      </c>
      <c r="J21" s="116">
        <v>-0.52938062466913716</v>
      </c>
    </row>
    <row r="22" spans="1:15" s="110" customFormat="1" ht="24.95" customHeight="1" x14ac:dyDescent="0.2">
      <c r="A22" s="201" t="s">
        <v>152</v>
      </c>
      <c r="B22" s="199" t="s">
        <v>153</v>
      </c>
      <c r="C22" s="113">
        <v>0.81268424826707031</v>
      </c>
      <c r="D22" s="115">
        <v>408</v>
      </c>
      <c r="E22" s="114">
        <v>404</v>
      </c>
      <c r="F22" s="114">
        <v>394</v>
      </c>
      <c r="G22" s="114">
        <v>398</v>
      </c>
      <c r="H22" s="140">
        <v>414</v>
      </c>
      <c r="I22" s="115">
        <v>-6</v>
      </c>
      <c r="J22" s="116">
        <v>-1.4492753623188406</v>
      </c>
    </row>
    <row r="23" spans="1:15" s="110" customFormat="1" ht="24.95" customHeight="1" x14ac:dyDescent="0.2">
      <c r="A23" s="193" t="s">
        <v>154</v>
      </c>
      <c r="B23" s="199" t="s">
        <v>155</v>
      </c>
      <c r="C23" s="113">
        <v>0.92622101824555814</v>
      </c>
      <c r="D23" s="115">
        <v>465</v>
      </c>
      <c r="E23" s="114">
        <v>476</v>
      </c>
      <c r="F23" s="114">
        <v>480</v>
      </c>
      <c r="G23" s="114">
        <v>478</v>
      </c>
      <c r="H23" s="140">
        <v>490</v>
      </c>
      <c r="I23" s="115">
        <v>-25</v>
      </c>
      <c r="J23" s="116">
        <v>-5.1020408163265305</v>
      </c>
    </row>
    <row r="24" spans="1:15" s="110" customFormat="1" ht="24.95" customHeight="1" x14ac:dyDescent="0.2">
      <c r="A24" s="193" t="s">
        <v>156</v>
      </c>
      <c r="B24" s="199" t="s">
        <v>221</v>
      </c>
      <c r="C24" s="113">
        <v>2.5495976416221815</v>
      </c>
      <c r="D24" s="115">
        <v>1280</v>
      </c>
      <c r="E24" s="114">
        <v>1319</v>
      </c>
      <c r="F24" s="114">
        <v>1309</v>
      </c>
      <c r="G24" s="114">
        <v>1273</v>
      </c>
      <c r="H24" s="140">
        <v>1269</v>
      </c>
      <c r="I24" s="115">
        <v>11</v>
      </c>
      <c r="J24" s="116">
        <v>0.86682427107959026</v>
      </c>
    </row>
    <row r="25" spans="1:15" s="110" customFormat="1" ht="24.95" customHeight="1" x14ac:dyDescent="0.2">
      <c r="A25" s="193" t="s">
        <v>222</v>
      </c>
      <c r="B25" s="204" t="s">
        <v>159</v>
      </c>
      <c r="C25" s="113">
        <v>3.7745996334953391</v>
      </c>
      <c r="D25" s="115">
        <v>1895</v>
      </c>
      <c r="E25" s="114">
        <v>1932</v>
      </c>
      <c r="F25" s="114">
        <v>2008</v>
      </c>
      <c r="G25" s="114">
        <v>1981</v>
      </c>
      <c r="H25" s="140">
        <v>1985</v>
      </c>
      <c r="I25" s="115">
        <v>-90</v>
      </c>
      <c r="J25" s="116">
        <v>-4.5340050377833752</v>
      </c>
    </row>
    <row r="26" spans="1:15" s="110" customFormat="1" ht="24.95" customHeight="1" x14ac:dyDescent="0.2">
      <c r="A26" s="201">
        <v>782.78300000000002</v>
      </c>
      <c r="B26" s="203" t="s">
        <v>160</v>
      </c>
      <c r="C26" s="113">
        <v>3.4698430403951876</v>
      </c>
      <c r="D26" s="115">
        <v>1742</v>
      </c>
      <c r="E26" s="114">
        <v>1807</v>
      </c>
      <c r="F26" s="114">
        <v>2023</v>
      </c>
      <c r="G26" s="114">
        <v>1993</v>
      </c>
      <c r="H26" s="140">
        <v>1964</v>
      </c>
      <c r="I26" s="115">
        <v>-222</v>
      </c>
      <c r="J26" s="116">
        <v>-11.30346232179226</v>
      </c>
    </row>
    <row r="27" spans="1:15" s="110" customFormat="1" ht="24.95" customHeight="1" x14ac:dyDescent="0.2">
      <c r="A27" s="193" t="s">
        <v>161</v>
      </c>
      <c r="B27" s="199" t="s">
        <v>223</v>
      </c>
      <c r="C27" s="113">
        <v>5.5135049000079679</v>
      </c>
      <c r="D27" s="115">
        <v>2768</v>
      </c>
      <c r="E27" s="114">
        <v>2731</v>
      </c>
      <c r="F27" s="114">
        <v>2726</v>
      </c>
      <c r="G27" s="114">
        <v>2733</v>
      </c>
      <c r="H27" s="140">
        <v>2723</v>
      </c>
      <c r="I27" s="115">
        <v>45</v>
      </c>
      <c r="J27" s="116">
        <v>1.6525890561880279</v>
      </c>
    </row>
    <row r="28" spans="1:15" s="110" customFormat="1" ht="24.95" customHeight="1" x14ac:dyDescent="0.2">
      <c r="A28" s="193" t="s">
        <v>163</v>
      </c>
      <c r="B28" s="199" t="s">
        <v>164</v>
      </c>
      <c r="C28" s="113">
        <v>3.1053302525695163</v>
      </c>
      <c r="D28" s="115">
        <v>1559</v>
      </c>
      <c r="E28" s="114">
        <v>1596</v>
      </c>
      <c r="F28" s="114">
        <v>1606</v>
      </c>
      <c r="G28" s="114">
        <v>1588</v>
      </c>
      <c r="H28" s="140">
        <v>1600</v>
      </c>
      <c r="I28" s="115">
        <v>-41</v>
      </c>
      <c r="J28" s="116">
        <v>-2.5625</v>
      </c>
    </row>
    <row r="29" spans="1:15" s="110" customFormat="1" ht="24.95" customHeight="1" x14ac:dyDescent="0.2">
      <c r="A29" s="193">
        <v>86</v>
      </c>
      <c r="B29" s="199" t="s">
        <v>165</v>
      </c>
      <c r="C29" s="113">
        <v>5.0832602979842241</v>
      </c>
      <c r="D29" s="115">
        <v>2552</v>
      </c>
      <c r="E29" s="114">
        <v>2545</v>
      </c>
      <c r="F29" s="114">
        <v>2538</v>
      </c>
      <c r="G29" s="114">
        <v>2482</v>
      </c>
      <c r="H29" s="140">
        <v>2495</v>
      </c>
      <c r="I29" s="115">
        <v>57</v>
      </c>
      <c r="J29" s="116">
        <v>2.2845691382765532</v>
      </c>
    </row>
    <row r="30" spans="1:15" s="110" customFormat="1" ht="24.95" customHeight="1" x14ac:dyDescent="0.2">
      <c r="A30" s="193">
        <v>87.88</v>
      </c>
      <c r="B30" s="204" t="s">
        <v>166</v>
      </c>
      <c r="C30" s="113">
        <v>7.9874113616444902</v>
      </c>
      <c r="D30" s="115">
        <v>4010</v>
      </c>
      <c r="E30" s="114">
        <v>4027</v>
      </c>
      <c r="F30" s="114">
        <v>4012</v>
      </c>
      <c r="G30" s="114">
        <v>3946</v>
      </c>
      <c r="H30" s="140">
        <v>3951</v>
      </c>
      <c r="I30" s="115">
        <v>59</v>
      </c>
      <c r="J30" s="116">
        <v>1.4932928372563907</v>
      </c>
    </row>
    <row r="31" spans="1:15" s="110" customFormat="1" ht="24.95" customHeight="1" x14ac:dyDescent="0.2">
      <c r="A31" s="193" t="s">
        <v>167</v>
      </c>
      <c r="B31" s="199" t="s">
        <v>168</v>
      </c>
      <c r="C31" s="113">
        <v>2.1233367859134731</v>
      </c>
      <c r="D31" s="115">
        <v>1066</v>
      </c>
      <c r="E31" s="114">
        <v>1105</v>
      </c>
      <c r="F31" s="114">
        <v>1084</v>
      </c>
      <c r="G31" s="114">
        <v>1085</v>
      </c>
      <c r="H31" s="140">
        <v>1048</v>
      </c>
      <c r="I31" s="115">
        <v>18</v>
      </c>
      <c r="J31" s="116">
        <v>1.717557251908397</v>
      </c>
    </row>
    <row r="32" spans="1:15" s="110" customFormat="1" ht="24.95" customHeight="1" x14ac:dyDescent="0.2">
      <c r="A32" s="193"/>
      <c r="B32" s="288" t="s">
        <v>224</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1.5835391602262767</v>
      </c>
      <c r="D34" s="115">
        <v>795</v>
      </c>
      <c r="E34" s="114">
        <v>782</v>
      </c>
      <c r="F34" s="114">
        <v>883</v>
      </c>
      <c r="G34" s="114">
        <v>842</v>
      </c>
      <c r="H34" s="140">
        <v>826</v>
      </c>
      <c r="I34" s="115">
        <v>-31</v>
      </c>
      <c r="J34" s="116">
        <v>-3.7530266343825667</v>
      </c>
    </row>
    <row r="35" spans="1:10" s="110" customFormat="1" ht="24.95" customHeight="1" x14ac:dyDescent="0.2">
      <c r="A35" s="292" t="s">
        <v>171</v>
      </c>
      <c r="B35" s="293" t="s">
        <v>172</v>
      </c>
      <c r="C35" s="113">
        <v>38.477013783762253</v>
      </c>
      <c r="D35" s="115">
        <v>19317</v>
      </c>
      <c r="E35" s="114">
        <v>19408</v>
      </c>
      <c r="F35" s="114">
        <v>19627</v>
      </c>
      <c r="G35" s="114">
        <v>19380</v>
      </c>
      <c r="H35" s="140">
        <v>19422</v>
      </c>
      <c r="I35" s="115">
        <v>-105</v>
      </c>
      <c r="J35" s="116">
        <v>-0.54062403459993824</v>
      </c>
    </row>
    <row r="36" spans="1:10" s="110" customFormat="1" ht="24.95" customHeight="1" x14ac:dyDescent="0.2">
      <c r="A36" s="294" t="s">
        <v>173</v>
      </c>
      <c r="B36" s="295" t="s">
        <v>174</v>
      </c>
      <c r="C36" s="125">
        <v>59.939447056011474</v>
      </c>
      <c r="D36" s="143">
        <v>30092</v>
      </c>
      <c r="E36" s="144">
        <v>30473</v>
      </c>
      <c r="F36" s="144">
        <v>30766</v>
      </c>
      <c r="G36" s="144">
        <v>30299</v>
      </c>
      <c r="H36" s="145">
        <v>30338</v>
      </c>
      <c r="I36" s="143">
        <v>-246</v>
      </c>
      <c r="J36" s="146">
        <v>-0.81086426264091238</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2020-09-25T13:42:09Z</dcterms:created>
  <dcterms:modified xsi:type="dcterms:W3CDTF">2020-09-28T08:14:02Z</dcterms:modified>
</cp:coreProperties>
</file>