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B44" i="24"/>
  <c r="J44" i="24" s="1"/>
  <c r="M43" i="24"/>
  <c r="L43" i="24"/>
  <c r="K43" i="24"/>
  <c r="H43" i="24"/>
  <c r="G43" i="24"/>
  <c r="F43" i="24"/>
  <c r="E43" i="24"/>
  <c r="D43" i="24"/>
  <c r="C43" i="24"/>
  <c r="I43" i="24" s="1"/>
  <c r="B43" i="24"/>
  <c r="J43" i="24" s="1"/>
  <c r="K42" i="24"/>
  <c r="I42" i="24"/>
  <c r="H42" i="24"/>
  <c r="D42" i="24"/>
  <c r="C42" i="24"/>
  <c r="B42" i="24"/>
  <c r="J42" i="24" s="1"/>
  <c r="M41" i="24"/>
  <c r="L41" i="24"/>
  <c r="K41" i="24"/>
  <c r="H41" i="24"/>
  <c r="G41" i="24"/>
  <c r="F41" i="24"/>
  <c r="E41" i="24"/>
  <c r="D41" i="24"/>
  <c r="C41" i="24"/>
  <c r="I41" i="24" s="1"/>
  <c r="B41" i="24"/>
  <c r="J41" i="24" s="1"/>
  <c r="L40" i="24"/>
  <c r="K40" i="24"/>
  <c r="I40" i="24"/>
  <c r="H40" i="24"/>
  <c r="D40" i="24"/>
  <c r="C40" i="24"/>
  <c r="B40" i="24"/>
  <c r="J40" i="24" s="1"/>
  <c r="M36" i="24"/>
  <c r="L36" i="24"/>
  <c r="K36" i="24"/>
  <c r="J36" i="24"/>
  <c r="I36" i="24"/>
  <c r="H36" i="24"/>
  <c r="G36" i="24"/>
  <c r="F36" i="24"/>
  <c r="E36" i="24"/>
  <c r="D36" i="24"/>
  <c r="K57" i="15"/>
  <c r="L57" i="15" s="1"/>
  <c r="C38" i="24"/>
  <c r="C37" i="24"/>
  <c r="C35" i="24"/>
  <c r="C34" i="24"/>
  <c r="I34" i="24" s="1"/>
  <c r="C33" i="24"/>
  <c r="C32" i="24"/>
  <c r="C31" i="24"/>
  <c r="C30" i="24"/>
  <c r="C29" i="24"/>
  <c r="C28" i="24"/>
  <c r="C27" i="24"/>
  <c r="C26" i="24"/>
  <c r="G26" i="24" s="1"/>
  <c r="C25" i="24"/>
  <c r="C24" i="24"/>
  <c r="C23" i="24"/>
  <c r="C22" i="24"/>
  <c r="G22" i="24" s="1"/>
  <c r="C21" i="24"/>
  <c r="C20" i="24"/>
  <c r="C19" i="24"/>
  <c r="C18" i="24"/>
  <c r="I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2" i="24" l="1"/>
  <c r="H22" i="24"/>
  <c r="D22" i="24"/>
  <c r="F22" i="24"/>
  <c r="J22" i="24"/>
  <c r="D19" i="24"/>
  <c r="H19" i="24"/>
  <c r="J19" i="24"/>
  <c r="F19" i="24"/>
  <c r="K19" i="24"/>
  <c r="D33" i="24"/>
  <c r="J33" i="24"/>
  <c r="H33" i="24"/>
  <c r="K33" i="24"/>
  <c r="F33" i="24"/>
  <c r="K30" i="24"/>
  <c r="H30" i="24"/>
  <c r="F30" i="24"/>
  <c r="D30" i="24"/>
  <c r="J30" i="24"/>
  <c r="K20" i="24"/>
  <c r="H20" i="24"/>
  <c r="D20" i="24"/>
  <c r="J20" i="24"/>
  <c r="F20" i="24"/>
  <c r="D27" i="24"/>
  <c r="J27" i="24"/>
  <c r="H27" i="24"/>
  <c r="K27" i="24"/>
  <c r="F27" i="24"/>
  <c r="D9" i="24"/>
  <c r="H9" i="24"/>
  <c r="K9" i="24"/>
  <c r="J9" i="24"/>
  <c r="F9" i="24"/>
  <c r="D25" i="24"/>
  <c r="J25" i="24"/>
  <c r="H25" i="24"/>
  <c r="K25" i="24"/>
  <c r="F25" i="24"/>
  <c r="D31" i="24"/>
  <c r="J31" i="24"/>
  <c r="H31" i="24"/>
  <c r="K31" i="24"/>
  <c r="F31" i="24"/>
  <c r="G7" i="24"/>
  <c r="L7" i="24"/>
  <c r="I7" i="24"/>
  <c r="E7" i="24"/>
  <c r="M7" i="24"/>
  <c r="G9" i="24"/>
  <c r="L9" i="24"/>
  <c r="I9" i="24"/>
  <c r="M9" i="24"/>
  <c r="E9" i="24"/>
  <c r="G17" i="24"/>
  <c r="L17" i="24"/>
  <c r="I17" i="24"/>
  <c r="M17" i="24"/>
  <c r="E17" i="24"/>
  <c r="M20" i="24"/>
  <c r="E20" i="24"/>
  <c r="L20" i="24"/>
  <c r="I20" i="24"/>
  <c r="G20" i="24"/>
  <c r="G33" i="24"/>
  <c r="L33" i="24"/>
  <c r="I33" i="24"/>
  <c r="M33" i="24"/>
  <c r="E33" i="24"/>
  <c r="I37" i="24"/>
  <c r="L37" i="24"/>
  <c r="M37" i="24"/>
  <c r="G37" i="24"/>
  <c r="E37" i="24"/>
  <c r="K28" i="24"/>
  <c r="H28" i="24"/>
  <c r="F28" i="24"/>
  <c r="D28" i="24"/>
  <c r="J28" i="24"/>
  <c r="K34" i="24"/>
  <c r="H34" i="24"/>
  <c r="F34" i="24"/>
  <c r="D34" i="24"/>
  <c r="J34" i="24"/>
  <c r="J38" i="24"/>
  <c r="H38" i="24"/>
  <c r="F38" i="24"/>
  <c r="D38" i="24"/>
  <c r="K38" i="24"/>
  <c r="M8" i="24"/>
  <c r="E8" i="24"/>
  <c r="L8" i="24"/>
  <c r="I8" i="24"/>
  <c r="G8" i="24"/>
  <c r="G27" i="24"/>
  <c r="L27" i="24"/>
  <c r="I27" i="24"/>
  <c r="M27" i="24"/>
  <c r="E27" i="24"/>
  <c r="D7" i="24"/>
  <c r="H7" i="24"/>
  <c r="J7" i="24"/>
  <c r="F7" i="24"/>
  <c r="K7" i="24"/>
  <c r="B14" i="24"/>
  <c r="B6" i="24"/>
  <c r="D17" i="24"/>
  <c r="H17" i="24"/>
  <c r="K17" i="24"/>
  <c r="J17" i="24"/>
  <c r="F17" i="24"/>
  <c r="D23" i="24"/>
  <c r="H23" i="24"/>
  <c r="J23" i="24"/>
  <c r="F23" i="24"/>
  <c r="K23" i="24"/>
  <c r="G21" i="24"/>
  <c r="L21" i="24"/>
  <c r="I21" i="24"/>
  <c r="M21" i="24"/>
  <c r="E21" i="24"/>
  <c r="M24" i="24"/>
  <c r="E24" i="24"/>
  <c r="L24" i="24"/>
  <c r="I24" i="24"/>
  <c r="G24" i="24"/>
  <c r="M38" i="24"/>
  <c r="E38" i="24"/>
  <c r="G38" i="24"/>
  <c r="L38" i="24"/>
  <c r="I38" i="24"/>
  <c r="K26" i="24"/>
  <c r="H26" i="24"/>
  <c r="F26" i="24"/>
  <c r="D26" i="24"/>
  <c r="J26" i="24"/>
  <c r="D29" i="24"/>
  <c r="J29" i="24"/>
  <c r="H29" i="24"/>
  <c r="K29" i="24"/>
  <c r="F29" i="24"/>
  <c r="K32" i="24"/>
  <c r="H32" i="24"/>
  <c r="F32" i="24"/>
  <c r="D32" i="24"/>
  <c r="J32" i="24"/>
  <c r="G15" i="24"/>
  <c r="L15" i="24"/>
  <c r="I15" i="24"/>
  <c r="E15" i="24"/>
  <c r="M15" i="24"/>
  <c r="G31" i="24"/>
  <c r="L31" i="24"/>
  <c r="I31" i="24"/>
  <c r="M31" i="24"/>
  <c r="E31" i="24"/>
  <c r="D15" i="24"/>
  <c r="H15" i="24"/>
  <c r="J15" i="24"/>
  <c r="F15" i="24"/>
  <c r="K15" i="24"/>
  <c r="D35" i="24"/>
  <c r="J35" i="24"/>
  <c r="H35" i="24"/>
  <c r="K35" i="24"/>
  <c r="F35" i="24"/>
  <c r="B45" i="24"/>
  <c r="B39" i="24"/>
  <c r="G25" i="24"/>
  <c r="L25" i="24"/>
  <c r="I25" i="24"/>
  <c r="E25" i="24"/>
  <c r="M25" i="24"/>
  <c r="M28" i="24"/>
  <c r="E28" i="24"/>
  <c r="L28" i="24"/>
  <c r="I28" i="24"/>
  <c r="G28" i="24"/>
  <c r="K8" i="24"/>
  <c r="H8" i="24"/>
  <c r="D8" i="24"/>
  <c r="J8" i="24"/>
  <c r="F8" i="24"/>
  <c r="K18" i="24"/>
  <c r="H18" i="24"/>
  <c r="D18" i="24"/>
  <c r="F18" i="24"/>
  <c r="J18" i="24"/>
  <c r="D21" i="24"/>
  <c r="H21" i="24"/>
  <c r="K21" i="24"/>
  <c r="J21" i="24"/>
  <c r="F21" i="24"/>
  <c r="K24" i="24"/>
  <c r="H24" i="24"/>
  <c r="F24" i="24"/>
  <c r="D24" i="24"/>
  <c r="J24" i="24"/>
  <c r="G19" i="24"/>
  <c r="L19" i="24"/>
  <c r="I19" i="24"/>
  <c r="E19" i="24"/>
  <c r="M19" i="24"/>
  <c r="G35" i="24"/>
  <c r="L35" i="24"/>
  <c r="I35" i="24"/>
  <c r="M35" i="24"/>
  <c r="E35" i="24"/>
  <c r="M16" i="24"/>
  <c r="E16" i="24"/>
  <c r="L16" i="24"/>
  <c r="I16" i="24"/>
  <c r="G16" i="24"/>
  <c r="G29" i="24"/>
  <c r="L29" i="24"/>
  <c r="I29" i="24"/>
  <c r="M29" i="24"/>
  <c r="E29" i="24"/>
  <c r="M32" i="24"/>
  <c r="E32" i="24"/>
  <c r="L32" i="24"/>
  <c r="G32" i="24"/>
  <c r="I32" i="24"/>
  <c r="K16" i="24"/>
  <c r="H16" i="24"/>
  <c r="D16" i="24"/>
  <c r="J16" i="24"/>
  <c r="F16" i="24"/>
  <c r="F37" i="24"/>
  <c r="D37" i="24"/>
  <c r="K37" i="24"/>
  <c r="J37" i="24"/>
  <c r="H37" i="24"/>
  <c r="G23" i="24"/>
  <c r="L23" i="24"/>
  <c r="I23" i="24"/>
  <c r="E23" i="24"/>
  <c r="M23" i="24"/>
  <c r="G18" i="24"/>
  <c r="G34" i="24"/>
  <c r="M40" i="24"/>
  <c r="E40" i="24"/>
  <c r="G40" i="24"/>
  <c r="C14" i="24"/>
  <c r="C6" i="24"/>
  <c r="M22" i="24"/>
  <c r="E22" i="24"/>
  <c r="L22" i="24"/>
  <c r="M30" i="24"/>
  <c r="E30" i="24"/>
  <c r="L30" i="24"/>
  <c r="C45" i="24"/>
  <c r="C39" i="24"/>
  <c r="I22" i="24"/>
  <c r="M42" i="24"/>
  <c r="E42" i="24"/>
  <c r="G42" i="24"/>
  <c r="M44" i="24"/>
  <c r="E44" i="24"/>
  <c r="G4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18" i="24"/>
  <c r="E18" i="24"/>
  <c r="L18" i="24"/>
  <c r="M26" i="24"/>
  <c r="E26" i="24"/>
  <c r="L26" i="24"/>
  <c r="M34" i="24"/>
  <c r="E34" i="24"/>
  <c r="L34" i="24"/>
  <c r="I26" i="24"/>
  <c r="G30" i="24"/>
  <c r="L42" i="24"/>
  <c r="I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F42" i="24"/>
  <c r="F44" i="24"/>
  <c r="F39" i="24" l="1"/>
  <c r="D39" i="24"/>
  <c r="K39" i="24"/>
  <c r="J39" i="24"/>
  <c r="H39" i="24"/>
  <c r="F45" i="24"/>
  <c r="D45" i="24"/>
  <c r="K45" i="24"/>
  <c r="J45" i="24"/>
  <c r="H45" i="24"/>
  <c r="M6" i="24"/>
  <c r="E6" i="24"/>
  <c r="L6" i="24"/>
  <c r="I6" i="24"/>
  <c r="G6" i="24"/>
  <c r="I39" i="24"/>
  <c r="L39" i="24"/>
  <c r="M39" i="24"/>
  <c r="G39" i="24"/>
  <c r="E39" i="24"/>
  <c r="I77" i="24"/>
  <c r="I45" i="24"/>
  <c r="L45" i="24"/>
  <c r="M45" i="24"/>
  <c r="G45" i="24"/>
  <c r="E45" i="24"/>
  <c r="M14" i="24"/>
  <c r="E14" i="24"/>
  <c r="L14" i="24"/>
  <c r="I14" i="24"/>
  <c r="G14" i="24"/>
  <c r="K79" i="24"/>
  <c r="K6" i="24"/>
  <c r="H6" i="24"/>
  <c r="D6" i="24"/>
  <c r="F6" i="24"/>
  <c r="J6" i="24"/>
  <c r="J79" i="24"/>
  <c r="J78" i="24"/>
  <c r="K14" i="24"/>
  <c r="H14" i="24"/>
  <c r="D14" i="24"/>
  <c r="F14" i="24"/>
  <c r="J14" i="24"/>
  <c r="I78" i="24" l="1"/>
  <c r="I79" i="24"/>
  <c r="K78" i="24"/>
  <c r="I83" i="24" l="1"/>
  <c r="I82" i="24"/>
  <c r="I81" i="24"/>
</calcChain>
</file>

<file path=xl/sharedStrings.xml><?xml version="1.0" encoding="utf-8"?>
<sst xmlns="http://schemas.openxmlformats.org/spreadsheetml/2006/main" count="1669" uniqueCount="524">
  <si>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</si>
  <si>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</si>
  <si>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</si>
  <si>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</si>
  <si>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</si>
  <si>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</si>
  <si>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</si>
  <si>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</si>
  <si>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</si>
  <si>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</si>
  <si>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</si>
  <si>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</si>
  <si>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</si>
  <si>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Bremen – Bremerhaven (214)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</si>
  <si>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</si>
  <si>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</si>
  <si>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</si>
  <si>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</si>
  <si>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</si>
  <si>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</si>
  <si>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</si>
  <si>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</si>
  <si>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</si>
  <si>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</si>
  <si>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</si>
  <si>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</si>
  <si>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</si>
  <si>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</si>
  <si>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</si>
  <si>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</si>
  <si>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</si>
  <si>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</si>
  <si>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</si>
  <si>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</si>
  <si>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</si>
  <si>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</si>
  <si>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</si>
  <si>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</si>
  <si>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</si>
  <si>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</si>
  <si>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</si>
  <si>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</si>
  <si>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</si>
  <si>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</si>
  <si>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</si>
  <si>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</si>
  <si>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</si>
  <si>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</si>
  <si>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</si>
  <si>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</si>
  <si>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</si>
  <si>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</si>
  <si>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</si>
  <si>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</si>
  <si>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</si>
  <si>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</si>
  <si>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</si>
  <si>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</si>
  <si>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</si>
  <si>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</si>
  <si>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</si>
  <si>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</si>
  <si>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</si>
  <si>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</si>
  <si>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</si>
  <si>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</si>
  <si>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</si>
  <si>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</si>
  <si>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</si>
  <si>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</si>
  <si>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</si>
  <si>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</si>
  <si>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</si>
  <si>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</si>
  <si>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</si>
  <si>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</si>
  <si>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</si>
  <si>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</si>
  <si>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</si>
  <si>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</si>
  <si>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</si>
  <si>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</si>
  <si>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</si>
  <si>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</si>
  <si>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</si>
  <si>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</si>
  <si>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</si>
  <si>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</si>
  <si>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</si>
  <si>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</si>
  <si>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</si>
  <si>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</si>
  <si>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Bremen – Bremerhaven (214);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</si>
  <si>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</si>
  <si>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</si>
  <si>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</si>
  <si>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</si>
  <si>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</si>
  <si>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</si>
  <si>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</si>
  <si>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</si>
  <si>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</si>
  <si>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</si>
  <si>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</si>
  <si>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</si>
  <si>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</si>
  <si>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</si>
  <si>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</si>
  <si>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</si>
  <si>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</si>
  <si>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</si>
  <si>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</si>
  <si>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</si>
  <si>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</si>
  <si>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</si>
  <si>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</si>
  <si>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</si>
  <si>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</si>
  <si>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</si>
  <si>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</si>
  <si>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</si>
  <si>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</si>
  <si>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</si>
  <si>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</si>
  <si>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</si>
  <si>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</si>
  <si>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</si>
  <si>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</si>
  <si>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</si>
  <si>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</si>
  <si>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</si>
  <si>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</si>
  <si>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</si>
  <si>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</si>
  <si>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</si>
  <si>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</si>
  <si>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</si>
  <si>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</si>
  <si>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</si>
  <si>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</si>
  <si>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</si>
  <si>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</si>
  <si>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</si>
  <si>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</si>
  <si>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</si>
  <si>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</si>
  <si>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</si>
  <si>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</si>
  <si>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</si>
  <si>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</si>
  <si>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</si>
  <si>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</si>
  <si>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</si>
  <si>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</si>
  <si>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</si>
  <si>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</si>
  <si>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</si>
  <si>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</si>
  <si>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</si>
  <si>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</si>
  <si>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</si>
  <si>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</si>
  <si>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</si>
  <si>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</si>
  <si>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</si>
  <si>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</si>
  <si>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</si>
  <si>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</si>
  <si>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</si>
  <si>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</si>
  <si>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</si>
  <si>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</si>
  <si>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</si>
  <si>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</si>
  <si>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</si>
  <si>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</si>
  <si>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</si>
  <si>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</si>
  <si>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</si>
  <si>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</si>
  <si>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</si>
  <si>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</si>
  <si>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</si>
  <si>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Bremen – Bremerhaven (214)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</si>
  <si>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</si>
  <si>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</si>
  <si>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</si>
  <si>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</si>
  <si>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</si>
  <si>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</si>
  <si>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</si>
  <si>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</si>
  <si>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</si>
  <si>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</si>
  <si>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</si>
  <si>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</si>
  <si>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</si>
  <si>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</si>
  <si>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</si>
  <si>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</si>
  <si>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</si>
  <si>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</si>
  <si>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</si>
  <si>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</si>
  <si>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</si>
  <si>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</si>
  <si>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</si>
  <si>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</si>
  <si>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</si>
  <si>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</si>
  <si>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</si>
  <si>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</si>
  <si>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</si>
  <si>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</si>
  <si>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</si>
  <si>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</si>
  <si>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</si>
  <si>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</si>
  <si>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</si>
  <si>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</si>
  <si>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</si>
  <si>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</si>
  <si>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</si>
  <si>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</si>
  <si>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</si>
  <si>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</si>
  <si>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</si>
  <si>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</si>
  <si>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</si>
  <si>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</si>
  <si>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</si>
  <si>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</si>
  <si>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</si>
  <si>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</si>
  <si>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</si>
  <si>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</si>
  <si>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</si>
  <si>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</si>
  <si>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</si>
  <si>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</si>
  <si>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</si>
  <si>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</si>
  <si>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</si>
  <si>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</si>
  <si>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</si>
  <si>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</si>
  <si>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</si>
  <si>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</si>
  <si>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</si>
  <si>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</si>
  <si>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</si>
  <si>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</si>
  <si>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</si>
  <si>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</si>
  <si>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</si>
  <si>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</si>
  <si>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</si>
  <si>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</si>
  <si>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</si>
  <si>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</si>
  <si>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</si>
  <si>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</si>
  <si>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</si>
  <si>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</si>
  <si>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</si>
  <si>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</si>
  <si>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</si>
  <si>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</si>
  <si>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</si>
  <si>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</si>
  <si>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</si>
  <si>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</si>
  <si>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</si>
  <si>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</si>
  <si>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</si>
  <si>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</si>
  <si>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</si>
  <si>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</si>
  <si>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</si>
  <si>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</si>
  <si>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</si>
  <si>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</si>
  <si>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</si>
  <si>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</si>
  <si>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</si>
  <si>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</si>
  <si>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</si>
  <si>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</si>
  <si>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</si>
  <si>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</si>
  <si>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</si>
  <si>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</si>
  <si>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</si>
  <si>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</si>
  <si>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</si>
  <si>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</si>
  <si>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</si>
  <si>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</si>
  <si>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</si>
  <si>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</si>
  <si>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</si>
  <si>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</si>
  <si>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</si>
  <si>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</si>
  <si>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</si>
  <si>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</si>
  <si>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</si>
  <si>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</si>
  <si>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</si>
  <si>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</si>
  <si>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</si>
  <si>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</si>
  <si>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</si>
  <si>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</si>
  <si>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</si>
  <si>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</si>
  <si>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</si>
  <si>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</si>
  <si>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</si>
  <si>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</si>
  <si>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</si>
  <si>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</si>
  <si>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</si>
  <si>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</si>
  <si>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</si>
  <si>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</si>
  <si>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</si>
  <si>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Bremen – Bremerhaven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</si>
  <si>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</si>
  <si>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</si>
  <si>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</si>
  <si>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</si>
  <si>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</si>
  <si>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</si>
  <si>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</si>
  <si>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</si>
  <si>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</si>
  <si>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</si>
  <si>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</si>
  <si>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</si>
  <si>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</si>
  <si>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</si>
  <si>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</si>
  <si>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</si>
  <si>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</si>
  <si>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</si>
  <si>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</si>
  <si>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</si>
  <si>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</si>
  <si>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</si>
  <si>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</si>
  <si>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</si>
  <si>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</si>
  <si>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</si>
  <si>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</si>
  <si>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</si>
  <si>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</si>
  <si>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</si>
  <si>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</si>
  <si>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</si>
  <si>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</si>
  <si>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</si>
  <si>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</si>
  <si>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</si>
  <si>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</si>
  <si>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</si>
  <si>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</si>
  <si>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</si>
  <si>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</si>
  <si>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</si>
  <si>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</si>
  <si>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</si>
  <si>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</si>
  <si>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</si>
  <si>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Bremen – Bremerhaven (214);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</si>
  <si>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</si>
  <si>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</si>
  <si>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</si>
  <si>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</si>
  <si>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</si>
  <si>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</si>
  <si>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</si>
  <si>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</si>
  <si>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</si>
  <si>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</si>
  <si>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</si>
  <si>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</si>
  <si>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</si>
  <si>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</si>
  <si>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</si>
  <si>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</si>
  <si>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</si>
  <si>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</si>
  <si>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</si>
  <si>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</si>
  <si>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</si>
  <si>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</si>
  <si>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</si>
  <si>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</si>
  <si>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</si>
  <si>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</si>
  <si>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</si>
  <si>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</si>
  <si>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</si>
  <si>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</si>
  <si>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</si>
  <si>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</si>
  <si>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</si>
  <si>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</si>
  <si>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</si>
  <si>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</si>
  <si>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</si>
  <si>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</si>
  <si>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</si>
  <si>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</si>
  <si>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</si>
  <si>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</si>
  <si>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</si>
  <si>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</si>
  <si>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</si>
  <si>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</si>
  <si>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</si>
  <si>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</si>
  <si>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</si>
  <si>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</si>
  <si>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</si>
  <si>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</si>
  <si>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</si>
  <si>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</si>
  <si>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</si>
  <si>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</si>
  <si>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</si>
  <si>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</si>
  <si>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</si>
  <si>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</si>
  <si>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</si>
  <si>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</si>
  <si>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</si>
  <si>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</si>
  <si>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</si>
  <si>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</si>
  <si>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</si>
  <si>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</si>
  <si>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</si>
  <si>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</si>
  <si>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</si>
  <si>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</si>
  <si>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</si>
  <si>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</si>
  <si>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</si>
  <si>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</si>
  <si>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</si>
  <si>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</si>
  <si>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</si>
  <si>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</si>
  <si>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</si>
  <si>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</si>
  <si>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</si>
  <si>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</si>
  <si>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</si>
  <si>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</si>
  <si>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</si>
  <si>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</si>
  <si>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</si>
  <si>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</si>
  <si>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</si>
  <si>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</si>
  <si>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</si>
  <si>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</si>
  <si>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</si>
  <si>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</si>
  <si>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</si>
  <si>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</si>
  <si>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</si>
  <si>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</si>
  <si>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</si>
  <si>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</si>
  <si>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</si>
  <si>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</si>
  <si>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</si>
  <si>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</si>
  <si>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</si>
  <si>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</si>
  <si>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</si>
  <si>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</si>
  <si>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</si>
  <si>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</si>
  <si>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</si>
  <si>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</si>
  <si>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</si>
  <si>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</si>
  <si>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</si>
  <si>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</si>
  <si>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</si>
  <si>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</si>
  <si>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</si>
  <si>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</si>
  <si>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</si>
  <si>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</si>
  <si>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</si>
  <si>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</si>
  <si>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</si>
  <si>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</si>
  <si>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</si>
  <si>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</si>
  <si>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</si>
  <si>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</si>
  <si>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</si>
  <si>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</si>
  <si>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</si>
  <si>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</si>
  <si>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</si>
  <si>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</si>
  <si>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</si>
  <si>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</si>
  <si>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</si>
  <si>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</si>
  <si>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</si>
  <si>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</si>
  <si>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</si>
  <si>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</si>
  <si>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r>
      <rPr>
        <vertAlign val="superscript"/>
        <sz val="7"/>
        <rFont val="Arial"/>
        <family val="2"/>
      </rPr>
      <t>2)</t>
    </r>
    <r>
      <rPr>
        <sz val="7"/>
        <rFont val="Arial"/>
        <family val="2"/>
      </rPr>
      <t xml:space="preserve"> Für Bremerhaven liegen zur Befristung teilweise fehlerhafte Meldungen von mehreren Hafen-Logistik-Betrieben vor. Diese stellen Beschäftigte für den Hafenumschlag tageweise ein und melden dabei fälschlicherweise eine unbefristete Beschäftigung. Diese sozialversicherungspflichtigen Beschäftigungen von sehr kurzer Dauer bilden einen hohen Anteil an der gesamten Zahl der begonnenen Beschäftigungen und verzerren damit den Befristungsanteil auch im Bezirk der Agentur für Arbeit Bremen -  Bremerhaven.</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</si>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</sst>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7" fillId="0" borderId="0" xfId="12" applyFont="1" applyFill="1" applyBorder="1" applyAlignment="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3" fillId="0" borderId="0" xfId="4" applyNumberFormat="1" applyAlignment="1">
      <alignment horizontal="center"/>
    </xf>
    <xf numFmtId="0" fontId="15" fillId="0" borderId="0" xfId="21" applyFill="1" applyAlignment="1" applyProtection="1">
      <alignment horizontal="left"/>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{C8F2022E-B2CE-49FC-AA21-A1DD2E91DFA8}</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7479-41DC-9BAC-5EB4668CEA04}"/>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{62346145-DD57-49EC-8027-63416E35652F}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7479-41DC-9BAC-5EB4668CEA0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{73400BF3-9412-4A57-B361-DB37CE6C8989}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479-41DC-9BAC-5EB4668CEA0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{AA8AF708-6E7F-4B01-8C5D-FE27B0E8F171}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479-41DC-9BAC-5EB4668CEA0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0.85042770534008805</c:v>
                </c:pt>
                <c:pt idx="1">
                  <c:v>1.3425600596480083</c:v>
                </c:pt>
                <c:pt idx="2">
                  <c:v>1.1186464311118853</c:v>
                </c:pt>
                <c:pt idx="3">
                  <c:v>1.0875687030768</c:v>
                </c:pt>
              </c:numCache>
            </c:numRef>
          </c:val>
          <c:extLst>
            <c:ext xmlns:c16="http://schemas.microsoft.com/office/drawing/2014/chart" uri="{C3380CC4-5D6E-409C-BE32-E72D297353CC}">
              <c16:uniqueId val="{00000004-7479-41DC-9BAC-5EB4668CEA0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{A32B8D6B-F037-4B08-AA6D-8F37CD198764}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479-41DC-9BAC-5EB4668CEA0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{36FB3E30-B94E-4533-AA0B-B82FD88361B1}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479-41DC-9BAC-5EB4668CEA0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{F38A4273-E6EF-429B-ACC5-9B4FD48B449E}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479-41DC-9BAC-5EB4668CEA0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{C37ED58E-E996-4799-84AF-A37384EC5DA6}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479-41DC-9BAC-5EB4668CEA0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479-41DC-9BAC-5EB4668CEA0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479-41DC-9BAC-5EB4668CEA0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{1206B071-68E7-43DC-9E95-7ADA32CF526A}</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BD8C-4DDE-9B0F-7413DF8A59E4}"/>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{08B803A9-87C6-45BD-A303-164BEEF3A03B}</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BD8C-4DDE-9B0F-7413DF8A59E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{8EE12C1F-2C9E-43C1-8A87-38F9E7A06651}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D8C-4DDE-9B0F-7413DF8A59E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{FFA6A5C4-B377-4569-A0FF-8F6AD71C0295}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D8C-4DDE-9B0F-7413DF8A59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-3.3673831491432629</c:v>
                </c:pt>
                <c:pt idx="1">
                  <c:v>-2.8956682259603461</c:v>
                </c:pt>
                <c:pt idx="2">
                  <c:v>-2.7637010795899166</c:v>
                </c:pt>
                <c:pt idx="3">
                  <c:v>-2.8655893304673015</c:v>
                </c:pt>
              </c:numCache>
            </c:numRef>
          </c:val>
          <c:extLst>
            <c:ext xmlns:c16="http://schemas.microsoft.com/office/drawing/2014/chart" uri="{C3380CC4-5D6E-409C-BE32-E72D297353CC}">
              <c16:uniqueId val="{00000004-BD8C-4DDE-9B0F-7413DF8A59E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{64AFB631-52B4-4244-98B1-8EB8E7AF2958}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D8C-4DDE-9B0F-7413DF8A59E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{805CB9C8-CBBF-4A6F-BB91-CBBE3305581C}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D8C-4DDE-9B0F-7413DF8A59E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{123251E3-33AC-462C-BC91-FFDF6E9F4D8C}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D8C-4DDE-9B0F-7413DF8A59E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{5052A00C-50BF-49AC-B26A-3F1B0301ABE6}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D8C-4DDE-9B0F-7413DF8A59E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D8C-4DDE-9B0F-7413DF8A59E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D8C-4DDE-9B0F-7413DF8A59E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{56D8557F-395F-4E1C-8776-8B3EE6597821}</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E967-44DA-8BCD-77A356D78BBC}"/>
                </c:ext>
              </c:extLst>
            </c:dLbl>
            <c:dLbl>
              <c:idx val="1"/>
              <c:tx>
                <c:strRef>
                  <c:f>Daten_Diagramme!$D$15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{E0EB7CD2-05E9-44AA-83F8-90B5287D9CF7}</c15:txfldGUID>
                      <c15:f>Daten_Diagramme!$D$15</c15:f>
                      <c15:dlblFieldTableCache>
                        <c:ptCount val="1"/>
                        <c:pt idx="0">
                          <c:v>0.3</c:v>
                        </c:pt>
                      </c15:dlblFieldTableCache>
                    </c15:dlblFTEntry>
                  </c15:dlblFieldTable>
                  <c15:showDataLabelsRange val="0"/>
                </c:ext>
                <c:ext xmlns:c16="http://schemas.microsoft.com/office/drawing/2014/chart" uri="{C3380CC4-5D6E-409C-BE32-E72D297353CC}">
                  <c16:uniqueId val="{00000001-E967-44DA-8BCD-77A356D78BBC}"/>
                </c:ext>
              </c:extLst>
            </c:dLbl>
            <c:dLbl>
              <c:idx val="2"/>
              <c:tx>
                <c:strRef>
                  <c:f>Daten_Diagramme!$D$16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{24267FA3-9676-4D2C-B1F4-D47A60528E45}</c15:txfldGUID>
                      <c15:f>Daten_Diagramme!$D$16</c15:f>
                      <c15:dlblFieldTableCache>
                        <c:ptCount val="1"/>
                        <c:pt idx="0">
                          <c:v>3.4</c:v>
                        </c:pt>
                      </c15:dlblFieldTableCache>
                    </c15:dlblFTEntry>
                  </c15:dlblFieldTable>
                  <c15:showDataLabelsRange val="0"/>
                </c:ext>
                <c:ext xmlns:c16="http://schemas.microsoft.com/office/drawing/2014/chart" uri="{C3380CC4-5D6E-409C-BE32-E72D297353CC}">
                  <c16:uniqueId val="{00000002-E967-44DA-8BCD-77A356D78BBC}"/>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{0ABB85F1-14CC-4D41-A120-B7A33C664572}</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E967-44DA-8BCD-77A356D78BBC}"/>
                </c:ext>
              </c:extLst>
            </c:dLbl>
            <c:dLbl>
              <c:idx val="4"/>
              <c:tx>
                <c:strRef>
                  <c:f>Daten_Diagramme!$D$18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{E97B3A69-D60E-48E5-AE4A-5DF978A6C9AE}</c15:txfldGUID>
                      <c15:f>Daten_Diagramme!$D$18</c15:f>
                      <c15:dlblFieldTableCache>
                        <c:ptCount val="1"/>
                        <c:pt idx="0">
                          <c:v>-1.9</c:v>
                        </c:pt>
                      </c15:dlblFieldTableCache>
                    </c15:dlblFTEntry>
                  </c15:dlblFieldTable>
                  <c15:showDataLabelsRange val="0"/>
                </c:ext>
                <c:ext xmlns:c16="http://schemas.microsoft.com/office/drawing/2014/chart" uri="{C3380CC4-5D6E-409C-BE32-E72D297353CC}">
                  <c16:uniqueId val="{00000004-E967-44DA-8BCD-77A356D78BBC}"/>
                </c:ext>
              </c:extLst>
            </c:dLbl>
            <c:dLbl>
              <c:idx val="5"/>
              <c:tx>
                <c:strRef>
                  <c:f>Daten_Diagramme!$D$19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{F10071A0-62E7-4891-BA36-C67E5F3A8703}</c15:txfldGUID>
                      <c15:f>Daten_Diagramme!$D$19</c15:f>
                      <c15:dlblFieldTableCache>
                        <c:ptCount val="1"/>
                        <c:pt idx="0">
                          <c:v>4.0</c:v>
                        </c:pt>
                      </c15:dlblFieldTableCache>
                    </c15:dlblFTEntry>
                  </c15:dlblFieldTable>
                  <c15:showDataLabelsRange val="0"/>
                </c:ext>
                <c:ext xmlns:c16="http://schemas.microsoft.com/office/drawing/2014/chart" uri="{C3380CC4-5D6E-409C-BE32-E72D297353CC}">
                  <c16:uniqueId val="{00000005-E967-44DA-8BCD-77A356D78BBC}"/>
                </c:ext>
              </c:extLst>
            </c:dLbl>
            <c:dLbl>
              <c:idx val="6"/>
              <c:tx>
                <c:strRef>
                  <c:f>Daten_Diagramme!$D$20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{92249D5F-1C2B-441E-9879-0A793850298D}</c15:txfldGUID>
                      <c15:f>Daten_Diagramme!$D$20</c15:f>
                      <c15:dlblFieldTableCache>
                        <c:ptCount val="1"/>
                        <c:pt idx="0">
                          <c:v>0.0</c:v>
                        </c:pt>
                      </c15:dlblFieldTableCache>
                    </c15:dlblFTEntry>
                  </c15:dlblFieldTable>
                  <c15:showDataLabelsRange val="0"/>
                </c:ext>
                <c:ext xmlns:c16="http://schemas.microsoft.com/office/drawing/2014/chart" uri="{C3380CC4-5D6E-409C-BE32-E72D297353CC}">
                  <c16:uniqueId val="{00000006-E967-44DA-8BCD-77A356D78BBC}"/>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{528C59EE-9824-4D64-A278-668E1669411E}</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E967-44DA-8BCD-77A356D78BBC}"/>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{0D9BCC0E-0104-4580-9BB5-3FE282225EA1}</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E967-44DA-8BCD-77A356D78BBC}"/>
                </c:ext>
              </c:extLst>
            </c:dLbl>
            <c:dLbl>
              <c:idx val="9"/>
              <c:tx>
                <c:strRef>
                  <c:f>Daten_Diagramme!$D$23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{9E712480-D64D-45F3-8733-E508104CA9B1}</c15:txfldGUID>
                      <c15:f>Daten_Diagramme!$D$23</c15:f>
                      <c15:dlblFieldTableCache>
                        <c:ptCount val="1"/>
                        <c:pt idx="0">
                          <c:v>0.0</c:v>
                        </c:pt>
                      </c15:dlblFieldTableCache>
                    </c15:dlblFTEntry>
                  </c15:dlblFieldTable>
                  <c15:showDataLabelsRange val="0"/>
                </c:ext>
                <c:ext xmlns:c16="http://schemas.microsoft.com/office/drawing/2014/chart" uri="{C3380CC4-5D6E-409C-BE32-E72D297353CC}">
                  <c16:uniqueId val="{00000009-E967-44DA-8BCD-77A356D78BBC}"/>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{9FD0D2A7-7819-4718-9866-E51E6406623B}</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E967-44DA-8BCD-77A356D78BBC}"/>
                </c:ext>
              </c:extLst>
            </c:dLbl>
            <c:dLbl>
              <c:idx val="11"/>
              <c:tx>
                <c:strRef>
                  <c:f>Daten_Diagramme!$D$25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{1D302E5E-D2E5-457B-A9DF-2EEB209996FE}</c15:txfldGUID>
                      <c15:f>Daten_Diagramme!$D$25</c15:f>
                      <c15:dlblFieldTableCache>
                        <c:ptCount val="1"/>
                        <c:pt idx="0">
                          <c:v>6.3</c:v>
                        </c:pt>
                      </c15:dlblFieldTableCache>
                    </c15:dlblFTEntry>
                  </c15:dlblFieldTable>
                  <c15:showDataLabelsRange val="0"/>
                </c:ext>
                <c:ext xmlns:c16="http://schemas.microsoft.com/office/drawing/2014/chart" uri="{C3380CC4-5D6E-409C-BE32-E72D297353CC}">
                  <c16:uniqueId val="{0000000B-E967-44DA-8BCD-77A356D78BBC}"/>
                </c:ext>
              </c:extLst>
            </c:dLbl>
            <c:dLbl>
              <c:idx val="12"/>
              <c:tx>
                <c:strRef>
                  <c:f>Daten_Diagramme!$D$26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{25BE83A4-AEFB-497D-9159-7C5B47F2B774}</c15:txfldGUID>
                      <c15:f>Daten_Diagramme!$D$26</c15:f>
                      <c15:dlblFieldTableCache>
                        <c:ptCount val="1"/>
                        <c:pt idx="0">
                          <c:v>-4.5</c:v>
                        </c:pt>
                      </c15:dlblFieldTableCache>
                    </c15:dlblFTEntry>
                  </c15:dlblFieldTable>
                  <c15:showDataLabelsRange val="0"/>
                </c:ext>
                <c:ext xmlns:c16="http://schemas.microsoft.com/office/drawing/2014/chart" uri="{C3380CC4-5D6E-409C-BE32-E72D297353CC}">
                  <c16:uniqueId val="{0000000C-E967-44DA-8BCD-77A356D78BBC}"/>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{650DB322-3C30-46C4-B39D-E37CC806F663}</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E967-44DA-8BCD-77A356D78BBC}"/>
                </c:ext>
              </c:extLst>
            </c:dLbl>
            <c:dLbl>
              <c:idx val="14"/>
              <c:tx>
                <c:strRef>
                  <c:f>Daten_Diagramme!$D$28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{57723E0D-1C55-4130-91DD-FEAE0AE0B327}</c15:txfldGUID>
                      <c15:f>Daten_Diagramme!$D$28</c15:f>
                      <c15:dlblFieldTableCache>
                        <c:ptCount val="1"/>
                        <c:pt idx="0">
                          <c:v>-1.1</c:v>
                        </c:pt>
                      </c15:dlblFieldTableCache>
                    </c15:dlblFTEntry>
                  </c15:dlblFieldTable>
                  <c15:showDataLabelsRange val="0"/>
                </c:ext>
                <c:ext xmlns:c16="http://schemas.microsoft.com/office/drawing/2014/chart" uri="{C3380CC4-5D6E-409C-BE32-E72D297353CC}">
                  <c16:uniqueId val="{0000000E-E967-44DA-8BCD-77A356D78BBC}"/>
                </c:ext>
              </c:extLst>
            </c:dLbl>
            <c:dLbl>
              <c:idx val="15"/>
              <c:tx>
                <c:strRef>
                  <c:f>Daten_Diagramme!$D$29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{D859BDB8-E782-4642-B2EA-48B0267B97B9}</c15:txfldGUID>
                      <c15:f>Daten_Diagramme!$D$29</c15:f>
                      <c15:dlblFieldTableCache>
                        <c:ptCount val="1"/>
                        <c:pt idx="0">
                          <c:v>-5.0</c:v>
                        </c:pt>
                      </c15:dlblFieldTableCache>
                    </c15:dlblFTEntry>
                  </c15:dlblFieldTable>
                  <c15:showDataLabelsRange val="0"/>
                </c:ext>
                <c:ext xmlns:c16="http://schemas.microsoft.com/office/drawing/2014/chart" uri="{C3380CC4-5D6E-409C-BE32-E72D297353CC}">
                  <c16:uniqueId val="{0000000F-E967-44DA-8BCD-77A356D78BBC}"/>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{CB6DCB48-7F35-493A-9355-C91C5DFA2712}</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E967-44DA-8BCD-77A356D78BBC}"/>
                </c:ext>
              </c:extLst>
            </c:dLbl>
            <c:dLbl>
              <c:idx val="17"/>
              <c:tx>
                <c:strRef>
                  <c:f>Daten_Diagramme!$D$31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{ECE239B8-DFEA-4456-AF82-2F4E32CB0EE8}</c15:txfldGUID>
                      <c15:f>Daten_Diagramme!$D$31</c15:f>
                      <c15:dlblFieldTableCache>
                        <c:ptCount val="1"/>
                        <c:pt idx="0">
                          <c:v>3.2</c:v>
                        </c:pt>
                      </c15:dlblFieldTableCache>
                    </c15:dlblFTEntry>
                  </c15:dlblFieldTable>
                  <c15:showDataLabelsRange val="0"/>
                </c:ext>
                <c:ext xmlns:c16="http://schemas.microsoft.com/office/drawing/2014/chart" uri="{C3380CC4-5D6E-409C-BE32-E72D297353CC}">
                  <c16:uniqueId val="{00000011-E967-44DA-8BCD-77A356D78BBC}"/>
                </c:ext>
              </c:extLst>
            </c:dLbl>
            <c:dLbl>
              <c:idx val="18"/>
              <c:tx>
                <c:strRef>
                  <c:f>Daten_Diagramme!$D$32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{56A1F689-9D4C-4B38-8A40-DC6C229D38AF}</c15:txfldGUID>
                      <c15:f>Daten_Diagramme!$D$32</c15:f>
                      <c15:dlblFieldTableCache>
                        <c:ptCount val="1"/>
                        <c:pt idx="0">
                          <c:v>3.7</c:v>
                        </c:pt>
                      </c15:dlblFieldTableCache>
                    </c15:dlblFTEntry>
                  </c15:dlblFieldTable>
                  <c15:showDataLabelsRange val="0"/>
                </c:ext>
                <c:ext xmlns:c16="http://schemas.microsoft.com/office/drawing/2014/chart" uri="{C3380CC4-5D6E-409C-BE32-E72D297353CC}">
                  <c16:uniqueId val="{00000012-E967-44DA-8BCD-77A356D78BBC}"/>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{C1FBBE17-06EB-4D75-A20D-29A697DDDFE7}</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E967-44DA-8BCD-77A356D78BBC}"/>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{B3627E9E-77DF-4355-ADCE-89249B61BBC2}</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E967-44DA-8BCD-77A356D78BBC}"/>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{99FBFDB3-0FBE-4FEC-AB43-475DB5083F0F}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E967-44DA-8BCD-77A356D78BB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{33E9CAAE-C2A5-49F4-81F7-810A7ECC8C73}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967-44DA-8BCD-77A356D78BBC}"/>
                </c:ext>
              </c:extLst>
            </c:dLbl>
            <c:dLbl>
              <c:idx val="23"/>
              <c:tx>
                <c:strRef>
                  <c:f>Daten_Diagramme!$D$37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{F0EE2703-3EBA-4106-990D-9D539CD9FB20}</c15:txfldGUID>
                      <c15:f>Daten_Diagramme!$D$37</c15:f>
                      <c15:dlblFieldTableCache>
                        <c:ptCount val="1"/>
                        <c:pt idx="0">
                          <c:v>0.3</c:v>
                        </c:pt>
                      </c15:dlblFieldTableCache>
                    </c15:dlblFTEntry>
                  </c15:dlblFieldTable>
                  <c15:showDataLabelsRange val="0"/>
                </c:ext>
                <c:ext xmlns:c16="http://schemas.microsoft.com/office/drawing/2014/chart" uri="{C3380CC4-5D6E-409C-BE32-E72D297353CC}">
                  <c16:uniqueId val="{00000017-E967-44DA-8BCD-77A356D78BBC}"/>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{CA46C8F8-3841-4762-B3D5-3074925B4F96}</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E967-44DA-8BCD-77A356D78BBC}"/>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{B6BA3D55-C0DA-4194-B352-AE9AF7D33700}</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E967-44DA-8BCD-77A356D78BB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{D138A3F6-EC01-4331-89CC-1C881EFD4B6A}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967-44DA-8BCD-77A356D78BB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{EFB85E12-0FF9-463F-9B75-01CB403EF3B2}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967-44DA-8BCD-77A356D78BB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{42ED8AB7-D8FC-4DC0-8E60-69742223666C}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967-44DA-8BCD-77A356D78BB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{F752C6F7-0049-428F-8AE5-AE3D4B800019}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967-44DA-8BCD-77A356D78BB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{4B0B3A74-890D-4B7D-BEC8-61E4E0E2DA83}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967-44DA-8BCD-77A356D78BBC}"/>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{7FFE4466-70A3-4C52-BACC-4BB40F618CFE}</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E967-44DA-8BCD-77A356D78B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0.85042770534008805</c:v>
                </c:pt>
                <c:pt idx="1">
                  <c:v>0.26917900403768508</c:v>
                </c:pt>
                <c:pt idx="2">
                  <c:v>3.4373838721664809</c:v>
                </c:pt>
                <c:pt idx="3">
                  <c:v>2.8234816169002639</c:v>
                </c:pt>
                <c:pt idx="4">
                  <c:v>-1.9236579715983482</c:v>
                </c:pt>
                <c:pt idx="5">
                  <c:v>4.0307185005206527</c:v>
                </c:pt>
                <c:pt idx="6">
                  <c:v>3.277613897082924E-2</c:v>
                </c:pt>
                <c:pt idx="7">
                  <c:v>-1.675445833597766</c:v>
                </c:pt>
                <c:pt idx="8">
                  <c:v>1.0176302826030594</c:v>
                </c:pt>
                <c:pt idx="9">
                  <c:v>-4.1463667461386959E-2</c:v>
                </c:pt>
                <c:pt idx="10">
                  <c:v>-2.0421304387820807</c:v>
                </c:pt>
                <c:pt idx="11">
                  <c:v>6.3215987958859436</c:v>
                </c:pt>
                <c:pt idx="12">
                  <c:v>-4.5157310302282543</c:v>
                </c:pt>
                <c:pt idx="13">
                  <c:v>-3.6869281637829512</c:v>
                </c:pt>
                <c:pt idx="14">
                  <c:v>-1.0611768451212396</c:v>
                </c:pt>
                <c:pt idx="15">
                  <c:v>-4.9822345045400711</c:v>
                </c:pt>
                <c:pt idx="16">
                  <c:v>3.4352941176470586</c:v>
                </c:pt>
                <c:pt idx="17">
                  <c:v>3.2058785277669397</c:v>
                </c:pt>
                <c:pt idx="18">
                  <c:v>3.7005785920925747</c:v>
                </c:pt>
                <c:pt idx="19">
                  <c:v>3.1768538034106149</c:v>
                </c:pt>
                <c:pt idx="20">
                  <c:v>0.42491198251790702</c:v>
                </c:pt>
                <c:pt idx="21">
                  <c:v>0</c:v>
                </c:pt>
                <c:pt idx="23">
                  <c:v>0.26917900403768508</c:v>
                </c:pt>
                <c:pt idx="24">
                  <c:v>1.9809262606744376</c:v>
                </c:pt>
                <c:pt idx="25">
                  <c:v>0.52377877126067274</c:v>
                </c:pt>
              </c:numCache>
            </c:numRef>
          </c:val>
          <c:extLst>
            <c:ext xmlns:c16="http://schemas.microsoft.com/office/drawing/2014/chart" uri="{C3380CC4-5D6E-409C-BE32-E72D297353CC}">
              <c16:uniqueId val="{00000020-E967-44DA-8BCD-77A356D78BB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{90931D2A-F80C-4EDA-85AB-89A6EEF00DD2}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967-44DA-8BCD-77A356D78BB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{68554D41-764D-40F9-9A54-F96AAD533EA7}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967-44DA-8BCD-77A356D78BB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{CF79EA99-A635-4955-A0A7-5635EA7EB555}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967-44DA-8BCD-77A356D78BB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{29ECC868-D141-4D9B-8A1C-1DF7DEC44F0B}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967-44DA-8BCD-77A356D78BB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{C1AB5256-5989-47E1-9018-B3F33A2D73AF}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967-44DA-8BCD-77A356D78BB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{E014B525-5FB8-4334-A221-794D7B903082}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967-44DA-8BCD-77A356D78BB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{1C728C72-B172-4441-866E-40A184980AAB}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967-44DA-8BCD-77A356D78BB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{CE296E61-8536-4034-8AB1-556442D020FF}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967-44DA-8BCD-77A356D78BB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{B5F36E08-33A7-4459-BE3F-518D01A8D76E}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967-44DA-8BCD-77A356D78BB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{2EF53559-CEBB-4239-80DD-3462040275A0}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967-44DA-8BCD-77A356D78BB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{A9B530D2-F095-4254-8429-B43C77192085}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967-44DA-8BCD-77A356D78BB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{A93ECBE5-3DC3-4DA1-96E0-68AEFCFC1F3D}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967-44DA-8BCD-77A356D78BB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{0D21F2C0-9A3C-44E8-BFC2-CDF91F61E7FB}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967-44DA-8BCD-77A356D78BB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{E6AE15D2-6912-4E48-88B9-096BA880E928}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967-44DA-8BCD-77A356D78BB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{CA7823AB-E65D-4767-9BCA-8047CD089A42}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967-44DA-8BCD-77A356D78BB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{18EFDAFD-0096-456D-960D-38DCDEFEF844}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967-44DA-8BCD-77A356D78BB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{0C0D152E-21EE-4D3E-8B51-8EE0A10BFBAF}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967-44DA-8BCD-77A356D78BB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{A7AB40CE-D4BE-4339-811C-9D1D458536C9}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967-44DA-8BCD-77A356D78BB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{53723C66-7030-40F5-87ED-36838C92A7F7}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967-44DA-8BCD-77A356D78BB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{D94D2A4B-D3D2-46A1-845A-821DC21A1B77}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967-44DA-8BCD-77A356D78BB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{E576761A-CBAA-4705-BED2-AFD8440A97DF}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967-44DA-8BCD-77A356D78BB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{FF04E985-E986-4B66-90C2-9EE4D701A9A9}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967-44DA-8BCD-77A356D78BB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{79EEB094-F2BA-4AC0-A639-758F57E8318D}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967-44DA-8BCD-77A356D78BB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{74A61D12-B9CB-409E-B908-9736ABBE8B42}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967-44DA-8BCD-77A356D78BB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{019B034A-F0D7-4F3E-960E-18788B144719}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967-44DA-8BCD-77A356D78BB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{6414C782-E3CE-4A0A-9477-EA781DE5EF59}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967-44DA-8BCD-77A356D78BB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{50A58598-25D5-4F25-BB06-03AE589FAD6A}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967-44DA-8BCD-77A356D78BB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{8CAA7B4D-8F1F-4862-A99A-A0970C82C031}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967-44DA-8BCD-77A356D78BB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{8E520EA6-EE19-4C1E-BD8C-029FE5645431}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967-44DA-8BCD-77A356D78BB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{52DAE8D0-258B-4965-BF3E-ADB62019C4DC}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967-44DA-8BCD-77A356D78BB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{D0AE232E-0CF7-4489-972E-D1D6A057377A}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967-44DA-8BCD-77A356D78BB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{929D4580-2818-4231-BD0F-CA28CDE42021}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967-44DA-8BCD-77A356D78B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967-44DA-8BCD-77A356D78BB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967-44DA-8BCD-77A356D78BB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{91E16A08-DFD6-4AC6-9280-49F7451FB7DD}</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5FD1-463B-A620-37EB15D0DF5C}"/>
                </c:ext>
              </c:extLst>
            </c:dLbl>
            <c:dLbl>
              <c:idx val="1"/>
              <c:tx>
                <c:strRef>
                  <c:f>Daten_Diagramme!$E$15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{1C128FFF-638C-45B7-BC85-B4C211785D0A}</c15:txfldGUID>
                      <c15:f>Daten_Diagramme!$E$15</c15:f>
                      <c15:dlblFieldTableCache>
                        <c:ptCount val="1"/>
                        <c:pt idx="0">
                          <c:v>2.5</c:v>
                        </c:pt>
                      </c15:dlblFieldTableCache>
                    </c15:dlblFTEntry>
                  </c15:dlblFieldTable>
                  <c15:showDataLabelsRange val="0"/>
                </c:ext>
                <c:ext xmlns:c16="http://schemas.microsoft.com/office/drawing/2014/chart" uri="{C3380CC4-5D6E-409C-BE32-E72D297353CC}">
                  <c16:uniqueId val="{00000001-5FD1-463B-A620-37EB15D0DF5C}"/>
                </c:ext>
              </c:extLst>
            </c:dLbl>
            <c:dLbl>
              <c:idx val="2"/>
              <c:tx>
                <c:strRef>
                  <c:f>Daten_Diagramme!$E$16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{027E4A29-2AFC-43AE-B854-9AADB52BBD2C}</c15:txfldGUID>
                      <c15:f>Daten_Diagramme!$E$16</c15:f>
                      <c15:dlblFieldTableCache>
                        <c:ptCount val="1"/>
                        <c:pt idx="0">
                          <c:v>-1.9</c:v>
                        </c:pt>
                      </c15:dlblFieldTableCache>
                    </c15:dlblFTEntry>
                  </c15:dlblFieldTable>
                  <c15:showDataLabelsRange val="0"/>
                </c:ext>
                <c:ext xmlns:c16="http://schemas.microsoft.com/office/drawing/2014/chart" uri="{C3380CC4-5D6E-409C-BE32-E72D297353CC}">
                  <c16:uniqueId val="{00000002-5FD1-463B-A620-37EB15D0DF5C}"/>
                </c:ext>
              </c:extLst>
            </c:dLbl>
            <c:dLbl>
              <c:idx val="3"/>
              <c:tx>
                <c:strRef>
                  <c:f>Daten_Diagramme!$E$17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{E85E9698-A98F-4027-A5E5-605B4771A3ED}</c15:txfldGUID>
                      <c15:f>Daten_Diagramme!$E$17</c15:f>
                      <c15:dlblFieldTableCache>
                        <c:ptCount val="1"/>
                        <c:pt idx="0">
                          <c:v>-5.4</c:v>
                        </c:pt>
                      </c15:dlblFieldTableCache>
                    </c15:dlblFTEntry>
                  </c15:dlblFieldTable>
                  <c15:showDataLabelsRange val="0"/>
                </c:ext>
                <c:ext xmlns:c16="http://schemas.microsoft.com/office/drawing/2014/chart" uri="{C3380CC4-5D6E-409C-BE32-E72D297353CC}">
                  <c16:uniqueId val="{00000003-5FD1-463B-A620-37EB15D0DF5C}"/>
                </c:ext>
              </c:extLst>
            </c:dLbl>
            <c:dLbl>
              <c:idx val="4"/>
              <c:tx>
                <c:strRef>
                  <c:f>Daten_Diagramme!$E$18</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{39321406-EF75-487B-BF10-64884A3A0612}</c15:txfldGUID>
                      <c15:f>Daten_Diagramme!$E$18</c15:f>
                      <c15:dlblFieldTableCache>
                        <c:ptCount val="1"/>
                        <c:pt idx="0">
                          <c:v>-7.4</c:v>
                        </c:pt>
                      </c15:dlblFieldTableCache>
                    </c15:dlblFTEntry>
                  </c15:dlblFieldTable>
                  <c15:showDataLabelsRange val="0"/>
                </c:ext>
                <c:ext xmlns:c16="http://schemas.microsoft.com/office/drawing/2014/chart" uri="{C3380CC4-5D6E-409C-BE32-E72D297353CC}">
                  <c16:uniqueId val="{00000004-5FD1-463B-A620-37EB15D0DF5C}"/>
                </c:ext>
              </c:extLst>
            </c:dLbl>
            <c:dLbl>
              <c:idx val="5"/>
              <c:tx>
                <c:strRef>
                  <c:f>Daten_Diagramme!$E$19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{47F1C063-E85B-4FCE-A0FA-B225E0E2A239}</c15:txfldGUID>
                      <c15:f>Daten_Diagramme!$E$19</c15:f>
                      <c15:dlblFieldTableCache>
                        <c:ptCount val="1"/>
                        <c:pt idx="0">
                          <c:v>-5.0</c:v>
                        </c:pt>
                      </c15:dlblFieldTableCache>
                    </c15:dlblFTEntry>
                  </c15:dlblFieldTable>
                  <c15:showDataLabelsRange val="0"/>
                </c:ext>
                <c:ext xmlns:c16="http://schemas.microsoft.com/office/drawing/2014/chart" uri="{C3380CC4-5D6E-409C-BE32-E72D297353CC}">
                  <c16:uniqueId val="{00000005-5FD1-463B-A620-37EB15D0DF5C}"/>
                </c:ext>
              </c:extLst>
            </c:dLbl>
            <c:dLbl>
              <c:idx val="6"/>
              <c:tx>
                <c:strRef>
                  <c:f>Daten_Diagramme!$E$20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{7E7EA31A-ADFA-4517-9FCB-EBDB12017B12}</c15:txfldGUID>
                      <c15:f>Daten_Diagramme!$E$20</c15:f>
                      <c15:dlblFieldTableCache>
                        <c:ptCount val="1"/>
                        <c:pt idx="0">
                          <c:v>0.4</c:v>
                        </c:pt>
                      </c15:dlblFieldTableCache>
                    </c15:dlblFTEntry>
                  </c15:dlblFieldTable>
                  <c15:showDataLabelsRange val="0"/>
                </c:ext>
                <c:ext xmlns:c16="http://schemas.microsoft.com/office/drawing/2014/chart" uri="{C3380CC4-5D6E-409C-BE32-E72D297353CC}">
                  <c16:uniqueId val="{00000006-5FD1-463B-A620-37EB15D0DF5C}"/>
                </c:ext>
              </c:extLst>
            </c:dLbl>
            <c:dLbl>
              <c:idx val="7"/>
              <c:tx>
                <c:strRef>
                  <c:f>Daten_Diagramme!$E$21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{0BC0FCE7-5B89-47E0-B07B-26177DA950A9}</c15:txfldGUID>
                      <c15:f>Daten_Diagramme!$E$21</c15:f>
                      <c15:dlblFieldTableCache>
                        <c:ptCount val="1"/>
                        <c:pt idx="0">
                          <c:v>-1.2</c:v>
                        </c:pt>
                      </c15:dlblFieldTableCache>
                    </c15:dlblFTEntry>
                  </c15:dlblFieldTable>
                  <c15:showDataLabelsRange val="0"/>
                </c:ext>
                <c:ext xmlns:c16="http://schemas.microsoft.com/office/drawing/2014/chart" uri="{C3380CC4-5D6E-409C-BE32-E72D297353CC}">
                  <c16:uniqueId val="{00000007-5FD1-463B-A620-37EB15D0DF5C}"/>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{B3A156C8-8BB9-481D-86EA-DB5A2AA2E30E}</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5FD1-463B-A620-37EB15D0DF5C}"/>
                </c:ext>
              </c:extLst>
            </c:dLbl>
            <c:dLbl>
              <c:idx val="9"/>
              <c:tx>
                <c:strRef>
                  <c:f>Daten_Diagramme!$E$23</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{FFC1AF35-B0D1-4838-83D1-28C3A72F3102}</c15:txfldGUID>
                      <c15:f>Daten_Diagramme!$E$23</c15:f>
                      <c15:dlblFieldTableCache>
                        <c:ptCount val="1"/>
                        <c:pt idx="0">
                          <c:v>-6.9</c:v>
                        </c:pt>
                      </c15:dlblFieldTableCache>
                    </c15:dlblFTEntry>
                  </c15:dlblFieldTable>
                  <c15:showDataLabelsRange val="0"/>
                </c:ext>
                <c:ext xmlns:c16="http://schemas.microsoft.com/office/drawing/2014/chart" uri="{C3380CC4-5D6E-409C-BE32-E72D297353CC}">
                  <c16:uniqueId val="{00000009-5FD1-463B-A620-37EB15D0DF5C}"/>
                </c:ext>
              </c:extLst>
            </c:dLbl>
            <c:dLbl>
              <c:idx val="10"/>
              <c:tx>
                <c:strRef>
                  <c:f>Daten_Diagramme!$E$24</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{FDF09101-95E0-44C8-8E39-F9C22E9E5259}</c15:txfldGUID>
                      <c15:f>Daten_Diagramme!$E$24</c15:f>
                      <c15:dlblFieldTableCache>
                        <c:ptCount val="1"/>
                        <c:pt idx="0">
                          <c:v>-11.9</c:v>
                        </c:pt>
                      </c15:dlblFieldTableCache>
                    </c15:dlblFTEntry>
                  </c15:dlblFieldTable>
                  <c15:showDataLabelsRange val="0"/>
                </c:ext>
                <c:ext xmlns:c16="http://schemas.microsoft.com/office/drawing/2014/chart" uri="{C3380CC4-5D6E-409C-BE32-E72D297353CC}">
                  <c16:uniqueId val="{0000000A-5FD1-463B-A620-37EB15D0DF5C}"/>
                </c:ext>
              </c:extLst>
            </c:dLbl>
            <c:dLbl>
              <c:idx val="11"/>
              <c:tx>
                <c:strRef>
                  <c:f>Daten_Diagramme!$E$25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{B30C5F63-0CCE-45D3-B912-A0E63129E3AA}</c15:txfldGUID>
                      <c15:f>Daten_Diagramme!$E$25</c15:f>
                      <c15:dlblFieldTableCache>
                        <c:ptCount val="1"/>
                        <c:pt idx="0">
                          <c:v>0.7</c:v>
                        </c:pt>
                      </c15:dlblFieldTableCache>
                    </c15:dlblFTEntry>
                  </c15:dlblFieldTable>
                  <c15:showDataLabelsRange val="0"/>
                </c:ext>
                <c:ext xmlns:c16="http://schemas.microsoft.com/office/drawing/2014/chart" uri="{C3380CC4-5D6E-409C-BE32-E72D297353CC}">
                  <c16:uniqueId val="{0000000B-5FD1-463B-A620-37EB15D0DF5C}"/>
                </c:ext>
              </c:extLst>
            </c:dLbl>
            <c:dLbl>
              <c:idx val="12"/>
              <c:tx>
                <c:strRef>
                  <c:f>Daten_Diagramme!$E$26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{B1AC44D8-E2C8-4B5F-9425-8EE071F0F9CB}</c15:txfldGUID>
                      <c15:f>Daten_Diagramme!$E$26</c15:f>
                      <c15:dlblFieldTableCache>
                        <c:ptCount val="1"/>
                        <c:pt idx="0">
                          <c:v>-0.8</c:v>
                        </c:pt>
                      </c15:dlblFieldTableCache>
                    </c15:dlblFTEntry>
                  </c15:dlblFieldTable>
                  <c15:showDataLabelsRange val="0"/>
                </c:ext>
                <c:ext xmlns:c16="http://schemas.microsoft.com/office/drawing/2014/chart" uri="{C3380CC4-5D6E-409C-BE32-E72D297353CC}">
                  <c16:uniqueId val="{0000000C-5FD1-463B-A620-37EB15D0DF5C}"/>
                </c:ext>
              </c:extLst>
            </c:dLbl>
            <c:dLbl>
              <c:idx val="13"/>
              <c:tx>
                <c:strRef>
                  <c:f>Daten_Diagramme!$E$27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{A87F7B69-83BB-43E6-AB4C-4313D06415BE}</c15:txfldGUID>
                      <c15:f>Daten_Diagramme!$E$27</c15:f>
                      <c15:dlblFieldTableCache>
                        <c:ptCount val="1"/>
                        <c:pt idx="0">
                          <c:v>-3.1</c:v>
                        </c:pt>
                      </c15:dlblFieldTableCache>
                    </c15:dlblFTEntry>
                  </c15:dlblFieldTable>
                  <c15:showDataLabelsRange val="0"/>
                </c:ext>
                <c:ext xmlns:c16="http://schemas.microsoft.com/office/drawing/2014/chart" uri="{C3380CC4-5D6E-409C-BE32-E72D297353CC}">
                  <c16:uniqueId val="{0000000D-5FD1-463B-A620-37EB15D0DF5C}"/>
                </c:ext>
              </c:extLst>
            </c:dLbl>
            <c:dLbl>
              <c:idx val="14"/>
              <c:tx>
                <c:strRef>
                  <c:f>Daten_Diagramme!$E$28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{DFF31B60-D9CD-4E58-812A-3A7FB379A8E8}</c15:txfldGUID>
                      <c15:f>Daten_Diagramme!$E$28</c15:f>
                      <c15:dlblFieldTableCache>
                        <c:ptCount val="1"/>
                        <c:pt idx="0">
                          <c:v>-0.4</c:v>
                        </c:pt>
                      </c15:dlblFieldTableCache>
                    </c15:dlblFTEntry>
                  </c15:dlblFieldTable>
                  <c15:showDataLabelsRange val="0"/>
                </c:ext>
                <c:ext xmlns:c16="http://schemas.microsoft.com/office/drawing/2014/chart" uri="{C3380CC4-5D6E-409C-BE32-E72D297353CC}">
                  <c16:uniqueId val="{0000000E-5FD1-463B-A620-37EB15D0DF5C}"/>
                </c:ext>
              </c:extLst>
            </c:dLbl>
            <c:dLbl>
              <c:idx val="15"/>
              <c:tx>
                <c:strRef>
                  <c:f>Daten_Diagramme!$E$29</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{B4BD5DBB-5395-4584-B64C-380FB61423A4}</c15:txfldGUID>
                      <c15:f>Daten_Diagramme!$E$29</c15:f>
                      <c15:dlblFieldTableCache>
                        <c:ptCount val="1"/>
                        <c:pt idx="0">
                          <c:v>-10.9</c:v>
                        </c:pt>
                      </c15:dlblFieldTableCache>
                    </c15:dlblFTEntry>
                  </c15:dlblFieldTable>
                  <c15:showDataLabelsRange val="0"/>
                </c:ext>
                <c:ext xmlns:c16="http://schemas.microsoft.com/office/drawing/2014/chart" uri="{C3380CC4-5D6E-409C-BE32-E72D297353CC}">
                  <c16:uniqueId val="{0000000F-5FD1-463B-A620-37EB15D0DF5C}"/>
                </c:ext>
              </c:extLst>
            </c:dLbl>
            <c:dLbl>
              <c:idx val="16"/>
              <c:tx>
                <c:strRef>
                  <c:f>Daten_Diagramme!$E$30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{915185BC-C341-4B58-985E-5A48828F3AF9}</c15:txfldGUID>
                      <c15:f>Daten_Diagramme!$E$30</c15:f>
                      <c15:dlblFieldTableCache>
                        <c:ptCount val="1"/>
                        <c:pt idx="0">
                          <c:v>-1.8</c:v>
                        </c:pt>
                      </c15:dlblFieldTableCache>
                    </c15:dlblFTEntry>
                  </c15:dlblFieldTable>
                  <c15:showDataLabelsRange val="0"/>
                </c:ext>
                <c:ext xmlns:c16="http://schemas.microsoft.com/office/drawing/2014/chart" uri="{C3380CC4-5D6E-409C-BE32-E72D297353CC}">
                  <c16:uniqueId val="{00000010-5FD1-463B-A620-37EB15D0DF5C}"/>
                </c:ext>
              </c:extLst>
            </c:dLbl>
            <c:dLbl>
              <c:idx val="17"/>
              <c:tx>
                <c:strRef>
                  <c:f>Daten_Diagramme!$E$31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{659CC1FB-2F91-4CF0-99DC-588096CB6A44}</c15:txfldGUID>
                      <c15:f>Daten_Diagramme!$E$31</c15:f>
                      <c15:dlblFieldTableCache>
                        <c:ptCount val="1"/>
                        <c:pt idx="0">
                          <c:v>0.2</c:v>
                        </c:pt>
                      </c15:dlblFieldTableCache>
                    </c15:dlblFTEntry>
                  </c15:dlblFieldTable>
                  <c15:showDataLabelsRange val="0"/>
                </c:ext>
                <c:ext xmlns:c16="http://schemas.microsoft.com/office/drawing/2014/chart" uri="{C3380CC4-5D6E-409C-BE32-E72D297353CC}">
                  <c16:uniqueId val="{00000011-5FD1-463B-A620-37EB15D0DF5C}"/>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{0C714843-B3B0-4713-B8FC-93BB71526EF4}</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5FD1-463B-A620-37EB15D0DF5C}"/>
                </c:ext>
              </c:extLst>
            </c:dLbl>
            <c:dLbl>
              <c:idx val="19"/>
              <c:tx>
                <c:strRef>
                  <c:f>Daten_Diagramme!$E$33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{1CD5287C-FBE9-49A7-B65F-84EEB45E5BFA}</c15:txfldGUID>
                      <c15:f>Daten_Diagramme!$E$33</c15:f>
                      <c15:dlblFieldTableCache>
                        <c:ptCount val="1"/>
                        <c:pt idx="0">
                          <c:v>-1.1</c:v>
                        </c:pt>
                      </c15:dlblFieldTableCache>
                    </c15:dlblFTEntry>
                  </c15:dlblFieldTable>
                  <c15:showDataLabelsRange val="0"/>
                </c:ext>
                <c:ext xmlns:c16="http://schemas.microsoft.com/office/drawing/2014/chart" uri="{C3380CC4-5D6E-409C-BE32-E72D297353CC}">
                  <c16:uniqueId val="{00000013-5FD1-463B-A620-37EB15D0DF5C}"/>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{7B66B7DD-C69B-4A54-ACA6-99484E60AE6B}</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5FD1-463B-A620-37EB15D0DF5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{722F0463-1F0C-48D4-B5CE-0DBDEDC5AEF8}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FD1-463B-A620-37EB15D0DF5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{3BCD5570-3E4E-41EB-81CD-D8B03F7A9EAD}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FD1-463B-A620-37EB15D0DF5C}"/>
                </c:ext>
              </c:extLst>
            </c:dLbl>
            <c:dLbl>
              <c:idx val="23"/>
              <c:tx>
                <c:strRef>
                  <c:f>Daten_Diagramme!$E$37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{FDADECC0-C641-4B55-93FA-D4EE59D6412F}</c15:txfldGUID>
                      <c15:f>Daten_Diagramme!$E$37</c15:f>
                      <c15:dlblFieldTableCache>
                        <c:ptCount val="1"/>
                        <c:pt idx="0">
                          <c:v>2.5</c:v>
                        </c:pt>
                      </c15:dlblFieldTableCache>
                    </c15:dlblFTEntry>
                  </c15:dlblFieldTable>
                  <c15:showDataLabelsRange val="0"/>
                </c:ext>
                <c:ext xmlns:c16="http://schemas.microsoft.com/office/drawing/2014/chart" uri="{C3380CC4-5D6E-409C-BE32-E72D297353CC}">
                  <c16:uniqueId val="{00000017-5FD1-463B-A620-37EB15D0DF5C}"/>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{042D7CE9-51E3-402D-8155-F56DA8FB6F23}</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5FD1-463B-A620-37EB15D0DF5C}"/>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{AF32DDB8-F07C-4182-A80F-F4D629822FC4}</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5FD1-463B-A620-37EB15D0DF5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{7812DC6B-7D17-41E0-A39A-C778D5E7DA04}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FD1-463B-A620-37EB15D0DF5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{A5DED5A8-C5EF-445C-BA60-410F5D188B59}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FD1-463B-A620-37EB15D0DF5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{F831E1B3-85E0-4D7D-BFAB-846C2104B589}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FD1-463B-A620-37EB15D0DF5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{1FD91405-4B55-4F12-9683-83E1BDEEDA99}</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FD1-463B-A620-37EB15D0DF5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{72809B7D-76E6-4762-8CB8-8C7C64C35D0C}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FD1-463B-A620-37EB15D0DF5C}"/>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{20436CE3-5CE1-465A-AAA5-47010741010D}</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5FD1-463B-A620-37EB15D0DF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-3.3673831491432629</c:v>
                </c:pt>
                <c:pt idx="1">
                  <c:v>2.5056947608200457</c:v>
                </c:pt>
                <c:pt idx="2">
                  <c:v>-1.9047619047619047</c:v>
                </c:pt>
                <c:pt idx="3">
                  <c:v>-5.362888809438684</c:v>
                </c:pt>
                <c:pt idx="4">
                  <c:v>-7.3754789272030647</c:v>
                </c:pt>
                <c:pt idx="5">
                  <c:v>-5.0203527815468112</c:v>
                </c:pt>
                <c:pt idx="6">
                  <c:v>0.35842293906810035</c:v>
                </c:pt>
                <c:pt idx="7">
                  <c:v>-1.2404580152671756</c:v>
                </c:pt>
                <c:pt idx="8">
                  <c:v>0.62844352617079891</c:v>
                </c:pt>
                <c:pt idx="9">
                  <c:v>-6.9086409568983296</c:v>
                </c:pt>
                <c:pt idx="10">
                  <c:v>-11.88065239236299</c:v>
                </c:pt>
                <c:pt idx="11">
                  <c:v>0.68259385665529015</c:v>
                </c:pt>
                <c:pt idx="12">
                  <c:v>-0.8025682182985554</c:v>
                </c:pt>
                <c:pt idx="13">
                  <c:v>-3.0545957152729786</c:v>
                </c:pt>
                <c:pt idx="14">
                  <c:v>-0.42638575369952347</c:v>
                </c:pt>
                <c:pt idx="15">
                  <c:v>-10.88379705400982</c:v>
                </c:pt>
                <c:pt idx="16">
                  <c:v>-1.7821782178217822</c:v>
                </c:pt>
                <c:pt idx="17">
                  <c:v>0.16393442622950818</c:v>
                </c:pt>
                <c:pt idx="18">
                  <c:v>1.9949423995504356</c:v>
                </c:pt>
                <c:pt idx="19">
                  <c:v>-1.1149032992036405</c:v>
                </c:pt>
                <c:pt idx="20">
                  <c:v>-3.4524597396867418</c:v>
                </c:pt>
                <c:pt idx="21">
                  <c:v>0</c:v>
                </c:pt>
                <c:pt idx="23">
                  <c:v>2.5056947608200457</c:v>
                </c:pt>
                <c:pt idx="24">
                  <c:v>-3.5273368606701938</c:v>
                </c:pt>
                <c:pt idx="25">
                  <c:v>-3.3914015430331781</c:v>
                </c:pt>
              </c:numCache>
            </c:numRef>
          </c:val>
          <c:extLst>
            <c:ext xmlns:c16="http://schemas.microsoft.com/office/drawing/2014/chart" uri="{C3380CC4-5D6E-409C-BE32-E72D297353CC}">
              <c16:uniqueId val="{00000020-5FD1-463B-A620-37EB15D0DF5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{4ED22F3C-9760-4CC4-BFD0-75F746627B19}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FD1-463B-A620-37EB15D0DF5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{1519245C-D1A6-4209-9172-182B36B290D5}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FD1-463B-A620-37EB15D0DF5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{15E006BA-E3A2-4531-B548-C9D38D12AEE5}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FD1-463B-A620-37EB15D0DF5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{7655815A-F277-44E7-8A07-927AA6DA83AD}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FD1-463B-A620-37EB15D0DF5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{8415DFCD-8D4F-4284-9C66-36C1C74C0E6B}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FD1-463B-A620-37EB15D0DF5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{03E98B8B-3AC1-45E1-8766-2F43CE9A6346}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FD1-463B-A620-37EB15D0DF5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{1D747BB1-7F18-47A3-90F4-6715387C58C0}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FD1-463B-A620-37EB15D0DF5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{B6AB45F4-6DD2-4169-BD95-FB8BAF5A91A2}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FD1-463B-A620-37EB15D0DF5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{8E730E76-2102-4010-98E5-7C7AE06588D4}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FD1-463B-A620-37EB15D0DF5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{5320B1E6-E38D-42EA-9259-6CA427CE3D89}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FD1-463B-A620-37EB15D0DF5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{08630D72-AD64-4569-A7F0-9CE2D152CB30}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FD1-463B-A620-37EB15D0DF5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{7CB4889F-73A3-4BFD-BF7E-B97F3726AAF5}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FD1-463B-A620-37EB15D0DF5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{BFEEAC66-74DA-4A6D-A156-A976AB37761F}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FD1-463B-A620-37EB15D0DF5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{DF99D4A9-9FD0-4E9F-9F48-ADC2A9E1CAD9}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FD1-463B-A620-37EB15D0DF5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{F949ADAE-AB04-4A9C-B0AA-7503F2A7033C}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FD1-463B-A620-37EB15D0DF5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{21B825DA-E588-40EB-A33C-2F64BA0DB185}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FD1-463B-A620-37EB15D0DF5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{60D62793-2ACB-479D-9D89-3456216CE832}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FD1-463B-A620-37EB15D0DF5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{6A4A69DA-F690-48AE-95A2-1B3043FB988B}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FD1-463B-A620-37EB15D0DF5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{2FBE4BA7-0E78-4B65-AF0C-2EA88F98F5AB}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FD1-463B-A620-37EB15D0DF5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{EAC94493-792B-402D-B3A4-69CFDC31048F}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FD1-463B-A620-37EB15D0DF5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{CFF3A389-CBAF-4BF4-B851-9CA9E2F60CAD}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FD1-463B-A620-37EB15D0DF5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{B1A21993-3CB4-4C1B-852A-6DAD5637BD83}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FD1-463B-A620-37EB15D0DF5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{3D191EF4-7C06-41BB-B141-3021B6B22280}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FD1-463B-A620-37EB15D0DF5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{06A4E538-DA7D-4B96-8975-D52DAD0D7882}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FD1-463B-A620-37EB15D0DF5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{7E804418-DE39-423E-8681-DB5140CE5335}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FD1-463B-A620-37EB15D0DF5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{980D6A84-F4DA-49C9-AFCE-51D48E19BD32}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FD1-463B-A620-37EB15D0DF5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{82239C29-7522-46F1-B510-A7F971B79115}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FD1-463B-A620-37EB15D0DF5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{B05BAA1E-2C18-464C-8EB5-59F4731F0FA5}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FD1-463B-A620-37EB15D0DF5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{6BEF032F-A887-4636-A8E7-9FB06B1F748F}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FD1-463B-A620-37EB15D0DF5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{866C2935-26CD-4014-8300-035EA34FA496}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FD1-463B-A620-37EB15D0DF5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{A5BB41B0-FA48-45B2-B769-FC74B65CEAAC}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FD1-463B-A620-37EB15D0DF5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{BE9DE468-3C8E-4A9C-B180-86E268218246}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FD1-463B-A620-37EB15D0DF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FD1-463B-A620-37EB15D0DF5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FD1-463B-A620-37EB15D0DF5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{C02C8ED6-107B-40A3-85FF-B2071A6206FF}</c15:txfldGUID>
                      <c15:f>Diagramm!$I$46</c15:f>
                      <c15:dlblFieldTableCache>
                        <c:ptCount val="1"/>
                      </c15:dlblFieldTableCache>
                    </c15:dlblFTEntry>
                  </c15:dlblFieldTable>
                  <c15:showDataLabelsRange val="0"/>
                </c:ext>
                <c:ext xmlns:c16="http://schemas.microsoft.com/office/drawing/2014/chart" uri="{C3380CC4-5D6E-409C-BE32-E72D297353CC}">
                  <c16:uniqueId val="{00000000-6631-4B02-A0E1-5795AF01BDE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{0B348AC8-616E-44E9-BCF8-FE1B1D16FD1B}</c15:txfldGUID>
                      <c15:f>Diagramm!$I$47</c15:f>
                      <c15:dlblFieldTableCache>
                        <c:ptCount val="1"/>
                      </c15:dlblFieldTableCache>
                    </c15:dlblFTEntry>
                  </c15:dlblFieldTable>
                  <c15:showDataLabelsRange val="0"/>
                </c:ext>
                <c:ext xmlns:c16="http://schemas.microsoft.com/office/drawing/2014/chart" uri="{C3380CC4-5D6E-409C-BE32-E72D297353CC}">
                  <c16:uniqueId val="{00000001-6631-4B02-A0E1-5795AF01BDE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{CA3EEE81-D7FD-4BAA-91D9-99C9657B9955}</c15:txfldGUID>
                      <c15:f>Diagramm!$I$48</c15:f>
                      <c15:dlblFieldTableCache>
                        <c:ptCount val="1"/>
                      </c15:dlblFieldTableCache>
                    </c15:dlblFTEntry>
                  </c15:dlblFieldTable>
                  <c15:showDataLabelsRange val="0"/>
                </c:ext>
                <c:ext xmlns:c16="http://schemas.microsoft.com/office/drawing/2014/chart" uri="{C3380CC4-5D6E-409C-BE32-E72D297353CC}">
                  <c16:uniqueId val="{00000002-6631-4B02-A0E1-5795AF01BDE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{0EA6F049-31F0-4B42-B713-BD7221C58955}</c15:txfldGUID>
                      <c15:f>Diagramm!$I$49</c15:f>
                      <c15:dlblFieldTableCache>
                        <c:ptCount val="1"/>
                      </c15:dlblFieldTableCache>
                    </c15:dlblFTEntry>
                  </c15:dlblFieldTable>
                  <c15:showDataLabelsRange val="0"/>
                </c:ext>
                <c:ext xmlns:c16="http://schemas.microsoft.com/office/drawing/2014/chart" uri="{C3380CC4-5D6E-409C-BE32-E72D297353CC}">
                  <c16:uniqueId val="{00000003-6631-4B02-A0E1-5795AF01BDE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{254BB820-C816-478D-ABAA-D7AE3FD49DBB}</c15:txfldGUID>
                      <c15:f>Diagramm!$I$50</c15:f>
                      <c15:dlblFieldTableCache>
                        <c:ptCount val="1"/>
                      </c15:dlblFieldTableCache>
                    </c15:dlblFTEntry>
                  </c15:dlblFieldTable>
                  <c15:showDataLabelsRange val="0"/>
                </c:ext>
                <c:ext xmlns:c16="http://schemas.microsoft.com/office/drawing/2014/chart" uri="{C3380CC4-5D6E-409C-BE32-E72D297353CC}">
                  <c16:uniqueId val="{00000004-6631-4B02-A0E1-5795AF01BDE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{2EFA4A79-C388-40D1-BAEF-465C083CFDA3}</c15:txfldGUID>
                      <c15:f>Diagramm!$I$51</c15:f>
                      <c15:dlblFieldTableCache>
                        <c:ptCount val="1"/>
                      </c15:dlblFieldTableCache>
                    </c15:dlblFTEntry>
                  </c15:dlblFieldTable>
                  <c15:showDataLabelsRange val="0"/>
                </c:ext>
                <c:ext xmlns:c16="http://schemas.microsoft.com/office/drawing/2014/chart" uri="{C3380CC4-5D6E-409C-BE32-E72D297353CC}">
                  <c16:uniqueId val="{00000005-6631-4B02-A0E1-5795AF01BDE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{B542712F-3D27-4810-BCFF-A4B1849E183A}</c15:txfldGUID>
                      <c15:f>Diagramm!$I$52</c15:f>
                      <c15:dlblFieldTableCache>
                        <c:ptCount val="1"/>
                      </c15:dlblFieldTableCache>
                    </c15:dlblFTEntry>
                  </c15:dlblFieldTable>
                  <c15:showDataLabelsRange val="0"/>
                </c:ext>
                <c:ext xmlns:c16="http://schemas.microsoft.com/office/drawing/2014/chart" uri="{C3380CC4-5D6E-409C-BE32-E72D297353CC}">
                  <c16:uniqueId val="{00000006-6631-4B02-A0E1-5795AF01BDE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{666C0D62-9BF0-4AA5-8AFB-6C8FBD52333F}</c15:txfldGUID>
                      <c15:f>Diagramm!$I$53</c15:f>
                      <c15:dlblFieldTableCache>
                        <c:ptCount val="1"/>
                      </c15:dlblFieldTableCache>
                    </c15:dlblFTEntry>
                  </c15:dlblFieldTable>
                  <c15:showDataLabelsRange val="0"/>
                </c:ext>
                <c:ext xmlns:c16="http://schemas.microsoft.com/office/drawing/2014/chart" uri="{C3380CC4-5D6E-409C-BE32-E72D297353CC}">
                  <c16:uniqueId val="{00000007-6631-4B02-A0E1-5795AF01BDE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{28FC05AC-7038-45E3-B220-76FE17180B52}</c15:txfldGUID>
                      <c15:f>Diagramm!$I$54</c15:f>
                      <c15:dlblFieldTableCache>
                        <c:ptCount val="1"/>
                      </c15:dlblFieldTableCache>
                    </c15:dlblFTEntry>
                  </c15:dlblFieldTable>
                  <c15:showDataLabelsRange val="0"/>
                </c:ext>
                <c:ext xmlns:c16="http://schemas.microsoft.com/office/drawing/2014/chart" uri="{C3380CC4-5D6E-409C-BE32-E72D297353CC}">
                  <c16:uniqueId val="{00000008-6631-4B02-A0E1-5795AF01BDE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{E5866763-DA1C-45CD-BDE4-E5DDA51829B8}</c15:txfldGUID>
                      <c15:f>Diagramm!$I$55</c15:f>
                      <c15:dlblFieldTableCache>
                        <c:ptCount val="1"/>
                      </c15:dlblFieldTableCache>
                    </c15:dlblFTEntry>
                  </c15:dlblFieldTable>
                  <c15:showDataLabelsRange val="0"/>
                </c:ext>
                <c:ext xmlns:c16="http://schemas.microsoft.com/office/drawing/2014/chart" uri="{C3380CC4-5D6E-409C-BE32-E72D297353CC}">
                  <c16:uniqueId val="{00000009-6631-4B02-A0E1-5795AF01BDE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{4B0CFEB7-DEF2-41AF-AA00-2A377AFE901E}</c15:txfldGUID>
                      <c15:f>Diagramm!$I$56</c15:f>
                      <c15:dlblFieldTableCache>
                        <c:ptCount val="1"/>
                      </c15:dlblFieldTableCache>
                    </c15:dlblFTEntry>
                  </c15:dlblFieldTable>
                  <c15:showDataLabelsRange val="0"/>
                </c:ext>
                <c:ext xmlns:c16="http://schemas.microsoft.com/office/drawing/2014/chart" uri="{C3380CC4-5D6E-409C-BE32-E72D297353CC}">
                  <c16:uniqueId val="{0000000A-6631-4B02-A0E1-5795AF01BDE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{676D84D7-B0D7-436C-B3B1-D26FBDCB0645}</c15:txfldGUID>
                      <c15:f>Diagramm!$I$57</c15:f>
                      <c15:dlblFieldTableCache>
                        <c:ptCount val="1"/>
                      </c15:dlblFieldTableCache>
                    </c15:dlblFTEntry>
                  </c15:dlblFieldTable>
                  <c15:showDataLabelsRange val="0"/>
                </c:ext>
                <c:ext xmlns:c16="http://schemas.microsoft.com/office/drawing/2014/chart" uri="{C3380CC4-5D6E-409C-BE32-E72D297353CC}">
                  <c16:uniqueId val="{0000000B-6631-4B02-A0E1-5795AF01BDE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{9A57CA66-5CF3-475B-8319-970B5DB22414}</c15:txfldGUID>
                      <c15:f>Diagramm!$I$58</c15:f>
                      <c15:dlblFieldTableCache>
                        <c:ptCount val="1"/>
                      </c15:dlblFieldTableCache>
                    </c15:dlblFTEntry>
                  </c15:dlblFieldTable>
                  <c15:showDataLabelsRange val="0"/>
                </c:ext>
                <c:ext xmlns:c16="http://schemas.microsoft.com/office/drawing/2014/chart" uri="{C3380CC4-5D6E-409C-BE32-E72D297353CC}">
                  <c16:uniqueId val="{0000000C-6631-4B02-A0E1-5795AF01BDE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{5785D90D-E478-49C5-9E59-5EA7CAC2A8AC}</c15:txfldGUID>
                      <c15:f>Diagramm!$I$59</c15:f>
                      <c15:dlblFieldTableCache>
                        <c:ptCount val="1"/>
                      </c15:dlblFieldTableCache>
                    </c15:dlblFTEntry>
                  </c15:dlblFieldTable>
                  <c15:showDataLabelsRange val="0"/>
                </c:ext>
                <c:ext xmlns:c16="http://schemas.microsoft.com/office/drawing/2014/chart" uri="{C3380CC4-5D6E-409C-BE32-E72D297353CC}">
                  <c16:uniqueId val="{0000000D-6631-4B02-A0E1-5795AF01BDE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{14C3AA3D-ACA3-420E-ABA1-F26A0BB7B6D9}</c15:txfldGUID>
                      <c15:f>Diagramm!$I$60</c15:f>
                      <c15:dlblFieldTableCache>
                        <c:ptCount val="1"/>
                      </c15:dlblFieldTableCache>
                    </c15:dlblFTEntry>
                  </c15:dlblFieldTable>
                  <c15:showDataLabelsRange val="0"/>
                </c:ext>
                <c:ext xmlns:c16="http://schemas.microsoft.com/office/drawing/2014/chart" uri="{C3380CC4-5D6E-409C-BE32-E72D297353CC}">
                  <c16:uniqueId val="{0000000E-6631-4B02-A0E1-5795AF01BDE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{415BA750-0B60-48A5-8DB0-1910B3013756}</c15:txfldGUID>
                      <c15:f>Diagramm!$I$61</c15:f>
                      <c15:dlblFieldTableCache>
                        <c:ptCount val="1"/>
                      </c15:dlblFieldTableCache>
                    </c15:dlblFTEntry>
                  </c15:dlblFieldTable>
                  <c15:showDataLabelsRange val="0"/>
                </c:ext>
                <c:ext xmlns:c16="http://schemas.microsoft.com/office/drawing/2014/chart" uri="{C3380CC4-5D6E-409C-BE32-E72D297353CC}">
                  <c16:uniqueId val="{0000000F-6631-4B02-A0E1-5795AF01BDE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{F944D7A0-007C-4DDF-B37D-19889D99557A}</c15:txfldGUID>
                      <c15:f>Diagramm!$I$62</c15:f>
                      <c15:dlblFieldTableCache>
                        <c:ptCount val="1"/>
                      </c15:dlblFieldTableCache>
                    </c15:dlblFTEntry>
                  </c15:dlblFieldTable>
                  <c15:showDataLabelsRange val="0"/>
                </c:ext>
                <c:ext xmlns:c16="http://schemas.microsoft.com/office/drawing/2014/chart" uri="{C3380CC4-5D6E-409C-BE32-E72D297353CC}">
                  <c16:uniqueId val="{00000010-6631-4B02-A0E1-5795AF01BDE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{56D7FD60-DBC3-4608-B243-8909A3787E4B}</c15:txfldGUID>
                      <c15:f>Diagramm!$I$63</c15:f>
                      <c15:dlblFieldTableCache>
                        <c:ptCount val="1"/>
                      </c15:dlblFieldTableCache>
                    </c15:dlblFTEntry>
                  </c15:dlblFieldTable>
                  <c15:showDataLabelsRange val="0"/>
                </c:ext>
                <c:ext xmlns:c16="http://schemas.microsoft.com/office/drawing/2014/chart" uri="{C3380CC4-5D6E-409C-BE32-E72D297353CC}">
                  <c16:uniqueId val="{00000011-6631-4B02-A0E1-5795AF01BDE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{6A8BA795-A4BA-406C-BBD7-0415521D59E6}</c15:txfldGUID>
                      <c15:f>Diagramm!$I$64</c15:f>
                      <c15:dlblFieldTableCache>
                        <c:ptCount val="1"/>
                      </c15:dlblFieldTableCache>
                    </c15:dlblFTEntry>
                  </c15:dlblFieldTable>
                  <c15:showDataLabelsRange val="0"/>
                </c:ext>
                <c:ext xmlns:c16="http://schemas.microsoft.com/office/drawing/2014/chart" uri="{C3380CC4-5D6E-409C-BE32-E72D297353CC}">
                  <c16:uniqueId val="{00000012-6631-4B02-A0E1-5795AF01BDE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{2B00769A-8420-4B9E-B0E7-AEED84DF20D5}</c15:txfldGUID>
                      <c15:f>Diagramm!$I$65</c15:f>
                      <c15:dlblFieldTableCache>
                        <c:ptCount val="1"/>
                      </c15:dlblFieldTableCache>
                    </c15:dlblFTEntry>
                  </c15:dlblFieldTable>
                  <c15:showDataLabelsRange val="0"/>
                </c:ext>
                <c:ext xmlns:c16="http://schemas.microsoft.com/office/drawing/2014/chart" uri="{C3380CC4-5D6E-409C-BE32-E72D297353CC}">
                  <c16:uniqueId val="{00000013-6631-4B02-A0E1-5795AF01BDE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{F22414D6-3822-43D9-B58E-AA8AFF4EFC2C}</c15:txfldGUID>
                      <c15:f>Diagramm!$I$66</c15:f>
                      <c15:dlblFieldTableCache>
                        <c:ptCount val="1"/>
                      </c15:dlblFieldTableCache>
                    </c15:dlblFTEntry>
                  </c15:dlblFieldTable>
                  <c15:showDataLabelsRange val="0"/>
                </c:ext>
                <c:ext xmlns:c16="http://schemas.microsoft.com/office/drawing/2014/chart" uri="{C3380CC4-5D6E-409C-BE32-E72D297353CC}">
                  <c16:uniqueId val="{00000014-6631-4B02-A0E1-5795AF01BDE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{E9FD6F5B-6D6C-411B-92D2-F4BE969549F8}</c15:txfldGUID>
                      <c15:f>Diagramm!$I$67</c15:f>
                      <c15:dlblFieldTableCache>
                        <c:ptCount val="1"/>
                      </c15:dlblFieldTableCache>
                    </c15:dlblFTEntry>
                  </c15:dlblFieldTable>
                  <c15:showDataLabelsRange val="0"/>
                </c:ext>
                <c:ext xmlns:c16="http://schemas.microsoft.com/office/drawing/2014/chart" uri="{C3380CC4-5D6E-409C-BE32-E72D297353CC}">
                  <c16:uniqueId val="{00000015-6631-4B02-A0E1-5795AF01BD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631-4B02-A0E1-5795AF01BDE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{D531496F-EF27-4E76-BA20-2454240EC72E}</c15:txfldGUID>
                      <c15:f>Diagramm!$K$46</c15:f>
                      <c15:dlblFieldTableCache>
                        <c:ptCount val="1"/>
                      </c15:dlblFieldTableCache>
                    </c15:dlblFTEntry>
                  </c15:dlblFieldTable>
                  <c15:showDataLabelsRange val="0"/>
                </c:ext>
                <c:ext xmlns:c16="http://schemas.microsoft.com/office/drawing/2014/chart" uri="{C3380CC4-5D6E-409C-BE32-E72D297353CC}">
                  <c16:uniqueId val="{00000017-6631-4B02-A0E1-5795AF01BDE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{7025BC79-7C18-4F2B-AFFD-577787D9C2D4}</c15:txfldGUID>
                      <c15:f>Diagramm!$K$47</c15:f>
                      <c15:dlblFieldTableCache>
                        <c:ptCount val="1"/>
                      </c15:dlblFieldTableCache>
                    </c15:dlblFTEntry>
                  </c15:dlblFieldTable>
                  <c15:showDataLabelsRange val="0"/>
                </c:ext>
                <c:ext xmlns:c16="http://schemas.microsoft.com/office/drawing/2014/chart" uri="{C3380CC4-5D6E-409C-BE32-E72D297353CC}">
                  <c16:uniqueId val="{00000018-6631-4B02-A0E1-5795AF01BDE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{388F6478-B2CD-4F09-81D6-3943B547F833}</c15:txfldGUID>
                      <c15:f>Diagramm!$K$48</c15:f>
                      <c15:dlblFieldTableCache>
                        <c:ptCount val="1"/>
                      </c15:dlblFieldTableCache>
                    </c15:dlblFTEntry>
                  </c15:dlblFieldTable>
                  <c15:showDataLabelsRange val="0"/>
                </c:ext>
                <c:ext xmlns:c16="http://schemas.microsoft.com/office/drawing/2014/chart" uri="{C3380CC4-5D6E-409C-BE32-E72D297353CC}">
                  <c16:uniqueId val="{00000019-6631-4B02-A0E1-5795AF01BDE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{8505DB80-C8C7-4C45-8430-199DF08B680F}</c15:txfldGUID>
                      <c15:f>Diagramm!$K$49</c15:f>
                      <c15:dlblFieldTableCache>
                        <c:ptCount val="1"/>
                      </c15:dlblFieldTableCache>
                    </c15:dlblFTEntry>
                  </c15:dlblFieldTable>
                  <c15:showDataLabelsRange val="0"/>
                </c:ext>
                <c:ext xmlns:c16="http://schemas.microsoft.com/office/drawing/2014/chart" uri="{C3380CC4-5D6E-409C-BE32-E72D297353CC}">
                  <c16:uniqueId val="{0000001A-6631-4B02-A0E1-5795AF01BDE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{5FEA3515-E854-4F45-A6E2-0FAE5CBBB33E}</c15:txfldGUID>
                      <c15:f>Diagramm!$K$50</c15:f>
                      <c15:dlblFieldTableCache>
                        <c:ptCount val="1"/>
                      </c15:dlblFieldTableCache>
                    </c15:dlblFTEntry>
                  </c15:dlblFieldTable>
                  <c15:showDataLabelsRange val="0"/>
                </c:ext>
                <c:ext xmlns:c16="http://schemas.microsoft.com/office/drawing/2014/chart" uri="{C3380CC4-5D6E-409C-BE32-E72D297353CC}">
                  <c16:uniqueId val="{0000001B-6631-4B02-A0E1-5795AF01BDE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{F628EA58-1701-4889-95A7-866F98CC6313}</c15:txfldGUID>
                      <c15:f>Diagramm!$K$51</c15:f>
                      <c15:dlblFieldTableCache>
                        <c:ptCount val="1"/>
                      </c15:dlblFieldTableCache>
                    </c15:dlblFTEntry>
                  </c15:dlblFieldTable>
                  <c15:showDataLabelsRange val="0"/>
                </c:ext>
                <c:ext xmlns:c16="http://schemas.microsoft.com/office/drawing/2014/chart" uri="{C3380CC4-5D6E-409C-BE32-E72D297353CC}">
                  <c16:uniqueId val="{0000001C-6631-4B02-A0E1-5795AF01BDE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{5D5BB744-DCF6-485D-960F-B0ED03F3D707}</c15:txfldGUID>
                      <c15:f>Diagramm!$K$52</c15:f>
                      <c15:dlblFieldTableCache>
                        <c:ptCount val="1"/>
                      </c15:dlblFieldTableCache>
                    </c15:dlblFTEntry>
                  </c15:dlblFieldTable>
                  <c15:showDataLabelsRange val="0"/>
                </c:ext>
                <c:ext xmlns:c16="http://schemas.microsoft.com/office/drawing/2014/chart" uri="{C3380CC4-5D6E-409C-BE32-E72D297353CC}">
                  <c16:uniqueId val="{0000001D-6631-4B02-A0E1-5795AF01BDE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{9AC653BB-9B1D-4D9B-ADDA-C8BCE2AAA157}</c15:txfldGUID>
                      <c15:f>Diagramm!$K$53</c15:f>
                      <c15:dlblFieldTableCache>
                        <c:ptCount val="1"/>
                      </c15:dlblFieldTableCache>
                    </c15:dlblFTEntry>
                  </c15:dlblFieldTable>
                  <c15:showDataLabelsRange val="0"/>
                </c:ext>
                <c:ext xmlns:c16="http://schemas.microsoft.com/office/drawing/2014/chart" uri="{C3380CC4-5D6E-409C-BE32-E72D297353CC}">
                  <c16:uniqueId val="{0000001E-6631-4B02-A0E1-5795AF01BDE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{C19ECF3C-81E4-46E4-A925-04863FC8794F}</c15:txfldGUID>
                      <c15:f>Diagramm!$K$54</c15:f>
                      <c15:dlblFieldTableCache>
                        <c:ptCount val="1"/>
                      </c15:dlblFieldTableCache>
                    </c15:dlblFTEntry>
                  </c15:dlblFieldTable>
                  <c15:showDataLabelsRange val="0"/>
                </c:ext>
                <c:ext xmlns:c16="http://schemas.microsoft.com/office/drawing/2014/chart" uri="{C3380CC4-5D6E-409C-BE32-E72D297353CC}">
                  <c16:uniqueId val="{0000001F-6631-4B02-A0E1-5795AF01BDE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{6295F12F-C455-405C-9E96-F21EF46AEB83}</c15:txfldGUID>
                      <c15:f>Diagramm!$K$55</c15:f>
                      <c15:dlblFieldTableCache>
                        <c:ptCount val="1"/>
                      </c15:dlblFieldTableCache>
                    </c15:dlblFTEntry>
                  </c15:dlblFieldTable>
                  <c15:showDataLabelsRange val="0"/>
                </c:ext>
                <c:ext xmlns:c16="http://schemas.microsoft.com/office/drawing/2014/chart" uri="{C3380CC4-5D6E-409C-BE32-E72D297353CC}">
                  <c16:uniqueId val="{00000020-6631-4B02-A0E1-5795AF01BDE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{DE07891E-40B5-477C-97CA-70047BD5C879}</c15:txfldGUID>
                      <c15:f>Diagramm!$K$56</c15:f>
                      <c15:dlblFieldTableCache>
                        <c:ptCount val="1"/>
                      </c15:dlblFieldTableCache>
                    </c15:dlblFTEntry>
                  </c15:dlblFieldTable>
                  <c15:showDataLabelsRange val="0"/>
                </c:ext>
                <c:ext xmlns:c16="http://schemas.microsoft.com/office/drawing/2014/chart" uri="{C3380CC4-5D6E-409C-BE32-E72D297353CC}">
                  <c16:uniqueId val="{00000021-6631-4B02-A0E1-5795AF01BDE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{19B8F498-9A1E-4043-B36B-109F5B20A870}</c15:txfldGUID>
                      <c15:f>Diagramm!$K$57</c15:f>
                      <c15:dlblFieldTableCache>
                        <c:ptCount val="1"/>
                      </c15:dlblFieldTableCache>
                    </c15:dlblFTEntry>
                  </c15:dlblFieldTable>
                  <c15:showDataLabelsRange val="0"/>
                </c:ext>
                <c:ext xmlns:c16="http://schemas.microsoft.com/office/drawing/2014/chart" uri="{C3380CC4-5D6E-409C-BE32-E72D297353CC}">
                  <c16:uniqueId val="{00000022-6631-4B02-A0E1-5795AF01BDE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{662101BB-5298-4105-AAAD-6078E77D4FD9}</c15:txfldGUID>
                      <c15:f>Diagramm!$K$58</c15:f>
                      <c15:dlblFieldTableCache>
                        <c:ptCount val="1"/>
                      </c15:dlblFieldTableCache>
                    </c15:dlblFTEntry>
                  </c15:dlblFieldTable>
                  <c15:showDataLabelsRange val="0"/>
                </c:ext>
                <c:ext xmlns:c16="http://schemas.microsoft.com/office/drawing/2014/chart" uri="{C3380CC4-5D6E-409C-BE32-E72D297353CC}">
                  <c16:uniqueId val="{00000023-6631-4B02-A0E1-5795AF01BDE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{5EC89C3C-A49F-48E8-A9D7-9880581E6447}</c15:txfldGUID>
                      <c15:f>Diagramm!$K$59</c15:f>
                      <c15:dlblFieldTableCache>
                        <c:ptCount val="1"/>
                      </c15:dlblFieldTableCache>
                    </c15:dlblFTEntry>
                  </c15:dlblFieldTable>
                  <c15:showDataLabelsRange val="0"/>
                </c:ext>
                <c:ext xmlns:c16="http://schemas.microsoft.com/office/drawing/2014/chart" uri="{C3380CC4-5D6E-409C-BE32-E72D297353CC}">
                  <c16:uniqueId val="{00000024-6631-4B02-A0E1-5795AF01BDE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{6B30A5E9-4258-414B-9F69-1F62732F1BA3}</c15:txfldGUID>
                      <c15:f>Diagramm!$K$60</c15:f>
                      <c15:dlblFieldTableCache>
                        <c:ptCount val="1"/>
                      </c15:dlblFieldTableCache>
                    </c15:dlblFTEntry>
                  </c15:dlblFieldTable>
                  <c15:showDataLabelsRange val="0"/>
                </c:ext>
                <c:ext xmlns:c16="http://schemas.microsoft.com/office/drawing/2014/chart" uri="{C3380CC4-5D6E-409C-BE32-E72D297353CC}">
                  <c16:uniqueId val="{00000025-6631-4B02-A0E1-5795AF01BDE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{C00474F7-7B0C-4F81-ABBD-24CD9C3F3EEB}</c15:txfldGUID>
                      <c15:f>Diagramm!$K$61</c15:f>
                      <c15:dlblFieldTableCache>
                        <c:ptCount val="1"/>
                      </c15:dlblFieldTableCache>
                    </c15:dlblFTEntry>
                  </c15:dlblFieldTable>
                  <c15:showDataLabelsRange val="0"/>
                </c:ext>
                <c:ext xmlns:c16="http://schemas.microsoft.com/office/drawing/2014/chart" uri="{C3380CC4-5D6E-409C-BE32-E72D297353CC}">
                  <c16:uniqueId val="{00000026-6631-4B02-A0E1-5795AF01BDE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{077BABA3-B8CE-4599-9850-165C1A07D1FC}</c15:txfldGUID>
                      <c15:f>Diagramm!$K$62</c15:f>
                      <c15:dlblFieldTableCache>
                        <c:ptCount val="1"/>
                      </c15:dlblFieldTableCache>
                    </c15:dlblFTEntry>
                  </c15:dlblFieldTable>
                  <c15:showDataLabelsRange val="0"/>
                </c:ext>
                <c:ext xmlns:c16="http://schemas.microsoft.com/office/drawing/2014/chart" uri="{C3380CC4-5D6E-409C-BE32-E72D297353CC}">
                  <c16:uniqueId val="{00000027-6631-4B02-A0E1-5795AF01BDE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{C49C9E48-CCFC-4105-9748-CF0A50BFA9BC}</c15:txfldGUID>
                      <c15:f>Diagramm!$K$63</c15:f>
                      <c15:dlblFieldTableCache>
                        <c:ptCount val="1"/>
                      </c15:dlblFieldTableCache>
                    </c15:dlblFTEntry>
                  </c15:dlblFieldTable>
                  <c15:showDataLabelsRange val="0"/>
                </c:ext>
                <c:ext xmlns:c16="http://schemas.microsoft.com/office/drawing/2014/chart" uri="{C3380CC4-5D6E-409C-BE32-E72D297353CC}">
                  <c16:uniqueId val="{00000028-6631-4B02-A0E1-5795AF01BDE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{83F49A7B-BEAE-4F8F-90CB-79A1D06941A2}</c15:txfldGUID>
                      <c15:f>Diagramm!$K$64</c15:f>
                      <c15:dlblFieldTableCache>
                        <c:ptCount val="1"/>
                      </c15:dlblFieldTableCache>
                    </c15:dlblFTEntry>
                  </c15:dlblFieldTable>
                  <c15:showDataLabelsRange val="0"/>
                </c:ext>
                <c:ext xmlns:c16="http://schemas.microsoft.com/office/drawing/2014/chart" uri="{C3380CC4-5D6E-409C-BE32-E72D297353CC}">
                  <c16:uniqueId val="{00000029-6631-4B02-A0E1-5795AF01BDE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{66A99D7C-B912-4675-97D5-4D7FA3DC1273}</c15:txfldGUID>
                      <c15:f>Diagramm!$K$65</c15:f>
                      <c15:dlblFieldTableCache>
                        <c:ptCount val="1"/>
                      </c15:dlblFieldTableCache>
                    </c15:dlblFTEntry>
                  </c15:dlblFieldTable>
                  <c15:showDataLabelsRange val="0"/>
                </c:ext>
                <c:ext xmlns:c16="http://schemas.microsoft.com/office/drawing/2014/chart" uri="{C3380CC4-5D6E-409C-BE32-E72D297353CC}">
                  <c16:uniqueId val="{0000002A-6631-4B02-A0E1-5795AF01BDE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{1DEA1C2C-6C3C-4A27-894B-10100BCA77B4}</c15:txfldGUID>
                      <c15:f>Diagramm!$K$66</c15:f>
                      <c15:dlblFieldTableCache>
                        <c:ptCount val="1"/>
                      </c15:dlblFieldTableCache>
                    </c15:dlblFTEntry>
                  </c15:dlblFieldTable>
                  <c15:showDataLabelsRange val="0"/>
                </c:ext>
                <c:ext xmlns:c16="http://schemas.microsoft.com/office/drawing/2014/chart" uri="{C3380CC4-5D6E-409C-BE32-E72D297353CC}">
                  <c16:uniqueId val="{0000002B-6631-4B02-A0E1-5795AF01BDE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{E1F19797-808C-4B83-9897-7F6AD39D31AC}</c15:txfldGUID>
                      <c15:f>Diagramm!$K$67</c15:f>
                      <c15:dlblFieldTableCache>
                        <c:ptCount val="1"/>
                      </c15:dlblFieldTableCache>
                    </c15:dlblFTEntry>
                  </c15:dlblFieldTable>
                  <c15:showDataLabelsRange val="0"/>
                </c:ext>
                <c:ext xmlns:c16="http://schemas.microsoft.com/office/drawing/2014/chart" uri="{C3380CC4-5D6E-409C-BE32-E72D297353CC}">
                  <c16:uniqueId val="{0000002C-6631-4B02-A0E1-5795AF01BDE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631-4B02-A0E1-5795AF01BDE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{73B5DD09-A4E2-485D-BDF4-624F7AB9AA82}</c15:txfldGUID>
                      <c15:f>Diagramm!$J$46</c15:f>
                      <c15:dlblFieldTableCache>
                        <c:ptCount val="1"/>
                      </c15:dlblFieldTableCache>
                    </c15:dlblFTEntry>
                  </c15:dlblFieldTable>
                  <c15:showDataLabelsRange val="0"/>
                </c:ext>
                <c:ext xmlns:c16="http://schemas.microsoft.com/office/drawing/2014/chart" uri="{C3380CC4-5D6E-409C-BE32-E72D297353CC}">
                  <c16:uniqueId val="{0000002E-6631-4B02-A0E1-5795AF01BDE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{8572285E-22F6-475D-B526-9BCCBAA68875}</c15:txfldGUID>
                      <c15:f>Diagramm!$J$47</c15:f>
                      <c15:dlblFieldTableCache>
                        <c:ptCount val="1"/>
                      </c15:dlblFieldTableCache>
                    </c15:dlblFTEntry>
                  </c15:dlblFieldTable>
                  <c15:showDataLabelsRange val="0"/>
                </c:ext>
                <c:ext xmlns:c16="http://schemas.microsoft.com/office/drawing/2014/chart" uri="{C3380CC4-5D6E-409C-BE32-E72D297353CC}">
                  <c16:uniqueId val="{0000002F-6631-4B02-A0E1-5795AF01BDE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{F1363BD9-17FE-4655-A8AC-39104D8600D9}</c15:txfldGUID>
                      <c15:f>Diagramm!$J$48</c15:f>
                      <c15:dlblFieldTableCache>
                        <c:ptCount val="1"/>
                      </c15:dlblFieldTableCache>
                    </c15:dlblFTEntry>
                  </c15:dlblFieldTable>
                  <c15:showDataLabelsRange val="0"/>
                </c:ext>
                <c:ext xmlns:c16="http://schemas.microsoft.com/office/drawing/2014/chart" uri="{C3380CC4-5D6E-409C-BE32-E72D297353CC}">
                  <c16:uniqueId val="{00000030-6631-4B02-A0E1-5795AF01BDE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{14251463-7B3D-4DE7-90DC-DF681F7704B0}</c15:txfldGUID>
                      <c15:f>Diagramm!$J$49</c15:f>
                      <c15:dlblFieldTableCache>
                        <c:ptCount val="1"/>
                      </c15:dlblFieldTableCache>
                    </c15:dlblFTEntry>
                  </c15:dlblFieldTable>
                  <c15:showDataLabelsRange val="0"/>
                </c:ext>
                <c:ext xmlns:c16="http://schemas.microsoft.com/office/drawing/2014/chart" uri="{C3380CC4-5D6E-409C-BE32-E72D297353CC}">
                  <c16:uniqueId val="{00000031-6631-4B02-A0E1-5795AF01BDE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{A1E57947-082E-4EAB-85FC-320663BD6417}</c15:txfldGUID>
                      <c15:f>Diagramm!$J$50</c15:f>
                      <c15:dlblFieldTableCache>
                        <c:ptCount val="1"/>
                      </c15:dlblFieldTableCache>
                    </c15:dlblFTEntry>
                  </c15:dlblFieldTable>
                  <c15:showDataLabelsRange val="0"/>
                </c:ext>
                <c:ext xmlns:c16="http://schemas.microsoft.com/office/drawing/2014/chart" uri="{C3380CC4-5D6E-409C-BE32-E72D297353CC}">
                  <c16:uniqueId val="{00000032-6631-4B02-A0E1-5795AF01BDE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{CF0F37DD-C294-485D-BE01-4C830149E077}</c15:txfldGUID>
                      <c15:f>Diagramm!$J$51</c15:f>
                      <c15:dlblFieldTableCache>
                        <c:ptCount val="1"/>
                      </c15:dlblFieldTableCache>
                    </c15:dlblFTEntry>
                  </c15:dlblFieldTable>
                  <c15:showDataLabelsRange val="0"/>
                </c:ext>
                <c:ext xmlns:c16="http://schemas.microsoft.com/office/drawing/2014/chart" uri="{C3380CC4-5D6E-409C-BE32-E72D297353CC}">
                  <c16:uniqueId val="{00000033-6631-4B02-A0E1-5795AF01BDE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{82713D37-7DAF-49EF-9177-02B712B1F758}</c15:txfldGUID>
                      <c15:f>Diagramm!$J$52</c15:f>
                      <c15:dlblFieldTableCache>
                        <c:ptCount val="1"/>
                      </c15:dlblFieldTableCache>
                    </c15:dlblFTEntry>
                  </c15:dlblFieldTable>
                  <c15:showDataLabelsRange val="0"/>
                </c:ext>
                <c:ext xmlns:c16="http://schemas.microsoft.com/office/drawing/2014/chart" uri="{C3380CC4-5D6E-409C-BE32-E72D297353CC}">
                  <c16:uniqueId val="{00000034-6631-4B02-A0E1-5795AF01BDE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{33A46BE6-0065-40AE-9F39-5CF72F325A3B}</c15:txfldGUID>
                      <c15:f>Diagramm!$J$53</c15:f>
                      <c15:dlblFieldTableCache>
                        <c:ptCount val="1"/>
                      </c15:dlblFieldTableCache>
                    </c15:dlblFTEntry>
                  </c15:dlblFieldTable>
                  <c15:showDataLabelsRange val="0"/>
                </c:ext>
                <c:ext xmlns:c16="http://schemas.microsoft.com/office/drawing/2014/chart" uri="{C3380CC4-5D6E-409C-BE32-E72D297353CC}">
                  <c16:uniqueId val="{00000035-6631-4B02-A0E1-5795AF01BDE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{BF472265-D68C-4895-A036-B1C2A56DADD3}</c15:txfldGUID>
                      <c15:f>Diagramm!$J$54</c15:f>
                      <c15:dlblFieldTableCache>
                        <c:ptCount val="1"/>
                      </c15:dlblFieldTableCache>
                    </c15:dlblFTEntry>
                  </c15:dlblFieldTable>
                  <c15:showDataLabelsRange val="0"/>
                </c:ext>
                <c:ext xmlns:c16="http://schemas.microsoft.com/office/drawing/2014/chart" uri="{C3380CC4-5D6E-409C-BE32-E72D297353CC}">
                  <c16:uniqueId val="{00000036-6631-4B02-A0E1-5795AF01BDE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{18CA1DD0-1781-4A08-B825-45707E24A28C}</c15:txfldGUID>
                      <c15:f>Diagramm!$J$55</c15:f>
                      <c15:dlblFieldTableCache>
                        <c:ptCount val="1"/>
                      </c15:dlblFieldTableCache>
                    </c15:dlblFTEntry>
                  </c15:dlblFieldTable>
                  <c15:showDataLabelsRange val="0"/>
                </c:ext>
                <c:ext xmlns:c16="http://schemas.microsoft.com/office/drawing/2014/chart" uri="{C3380CC4-5D6E-409C-BE32-E72D297353CC}">
                  <c16:uniqueId val="{00000037-6631-4B02-A0E1-5795AF01BDE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{C77EB1CF-6C32-4BAF-AC76-41FAD7F8F5E3}</c15:txfldGUID>
                      <c15:f>Diagramm!$J$56</c15:f>
                      <c15:dlblFieldTableCache>
                        <c:ptCount val="1"/>
                      </c15:dlblFieldTableCache>
                    </c15:dlblFTEntry>
                  </c15:dlblFieldTable>
                  <c15:showDataLabelsRange val="0"/>
                </c:ext>
                <c:ext xmlns:c16="http://schemas.microsoft.com/office/drawing/2014/chart" uri="{C3380CC4-5D6E-409C-BE32-E72D297353CC}">
                  <c16:uniqueId val="{00000038-6631-4B02-A0E1-5795AF01BDE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{CC56F5F7-C9F9-4D59-AB43-FD6BED691E46}</c15:txfldGUID>
                      <c15:f>Diagramm!$J$57</c15:f>
                      <c15:dlblFieldTableCache>
                        <c:ptCount val="1"/>
                      </c15:dlblFieldTableCache>
                    </c15:dlblFTEntry>
                  </c15:dlblFieldTable>
                  <c15:showDataLabelsRange val="0"/>
                </c:ext>
                <c:ext xmlns:c16="http://schemas.microsoft.com/office/drawing/2014/chart" uri="{C3380CC4-5D6E-409C-BE32-E72D297353CC}">
                  <c16:uniqueId val="{00000039-6631-4B02-A0E1-5795AF01BDE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{23EFFE74-36E2-4730-9ACD-ABD0A4B5FBA6}</c15:txfldGUID>
                      <c15:f>Diagramm!$J$58</c15:f>
                      <c15:dlblFieldTableCache>
                        <c:ptCount val="1"/>
                      </c15:dlblFieldTableCache>
                    </c15:dlblFTEntry>
                  </c15:dlblFieldTable>
                  <c15:showDataLabelsRange val="0"/>
                </c:ext>
                <c:ext xmlns:c16="http://schemas.microsoft.com/office/drawing/2014/chart" uri="{C3380CC4-5D6E-409C-BE32-E72D297353CC}">
                  <c16:uniqueId val="{0000003A-6631-4B02-A0E1-5795AF01BDE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{59429A61-0A23-4D96-92CD-650AA4A60DE3}</c15:txfldGUID>
                      <c15:f>Diagramm!$J$59</c15:f>
                      <c15:dlblFieldTableCache>
                        <c:ptCount val="1"/>
                      </c15:dlblFieldTableCache>
                    </c15:dlblFTEntry>
                  </c15:dlblFieldTable>
                  <c15:showDataLabelsRange val="0"/>
                </c:ext>
                <c:ext xmlns:c16="http://schemas.microsoft.com/office/drawing/2014/chart" uri="{C3380CC4-5D6E-409C-BE32-E72D297353CC}">
                  <c16:uniqueId val="{0000003B-6631-4B02-A0E1-5795AF01BDE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{C8B01DCB-8F69-4595-89FF-C740625D46D5}</c15:txfldGUID>
                      <c15:f>Diagramm!$J$60</c15:f>
                      <c15:dlblFieldTableCache>
                        <c:ptCount val="1"/>
                      </c15:dlblFieldTableCache>
                    </c15:dlblFTEntry>
                  </c15:dlblFieldTable>
                  <c15:showDataLabelsRange val="0"/>
                </c:ext>
                <c:ext xmlns:c16="http://schemas.microsoft.com/office/drawing/2014/chart" uri="{C3380CC4-5D6E-409C-BE32-E72D297353CC}">
                  <c16:uniqueId val="{0000003C-6631-4B02-A0E1-5795AF01BDE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{9CA620FA-2169-44A6-A176-D8A3B3C2B075}</c15:txfldGUID>
                      <c15:f>Diagramm!$J$61</c15:f>
                      <c15:dlblFieldTableCache>
                        <c:ptCount val="1"/>
                      </c15:dlblFieldTableCache>
                    </c15:dlblFTEntry>
                  </c15:dlblFieldTable>
                  <c15:showDataLabelsRange val="0"/>
                </c:ext>
                <c:ext xmlns:c16="http://schemas.microsoft.com/office/drawing/2014/chart" uri="{C3380CC4-5D6E-409C-BE32-E72D297353CC}">
                  <c16:uniqueId val="{0000003D-6631-4B02-A0E1-5795AF01BDE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{552A2AEF-3F14-4147-9ABA-1A4A4EDA82A6}</c15:txfldGUID>
                      <c15:f>Diagramm!$J$62</c15:f>
                      <c15:dlblFieldTableCache>
                        <c:ptCount val="1"/>
                      </c15:dlblFieldTableCache>
                    </c15:dlblFTEntry>
                  </c15:dlblFieldTable>
                  <c15:showDataLabelsRange val="0"/>
                </c:ext>
                <c:ext xmlns:c16="http://schemas.microsoft.com/office/drawing/2014/chart" uri="{C3380CC4-5D6E-409C-BE32-E72D297353CC}">
                  <c16:uniqueId val="{0000003E-6631-4B02-A0E1-5795AF01BDE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{CCF5F86B-1854-46F5-8E52-2003A256E990}</c15:txfldGUID>
                      <c15:f>Diagramm!$J$63</c15:f>
                      <c15:dlblFieldTableCache>
                        <c:ptCount val="1"/>
                      </c15:dlblFieldTableCache>
                    </c15:dlblFTEntry>
                  </c15:dlblFieldTable>
                  <c15:showDataLabelsRange val="0"/>
                </c:ext>
                <c:ext xmlns:c16="http://schemas.microsoft.com/office/drawing/2014/chart" uri="{C3380CC4-5D6E-409C-BE32-E72D297353CC}">
                  <c16:uniqueId val="{0000003F-6631-4B02-A0E1-5795AF01BDE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{CB357537-EAE1-467D-A7DD-65D6EB7888BE}</c15:txfldGUID>
                      <c15:f>Diagramm!$J$64</c15:f>
                      <c15:dlblFieldTableCache>
                        <c:ptCount val="1"/>
                      </c15:dlblFieldTableCache>
                    </c15:dlblFTEntry>
                  </c15:dlblFieldTable>
                  <c15:showDataLabelsRange val="0"/>
                </c:ext>
                <c:ext xmlns:c16="http://schemas.microsoft.com/office/drawing/2014/chart" uri="{C3380CC4-5D6E-409C-BE32-E72D297353CC}">
                  <c16:uniqueId val="{00000040-6631-4B02-A0E1-5795AF01BDE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{FFE98D01-ACCD-4908-8444-2D8CE7D9A15C}</c15:txfldGUID>
                      <c15:f>Diagramm!$J$65</c15:f>
                      <c15:dlblFieldTableCache>
                        <c:ptCount val="1"/>
                      </c15:dlblFieldTableCache>
                    </c15:dlblFTEntry>
                  </c15:dlblFieldTable>
                  <c15:showDataLabelsRange val="0"/>
                </c:ext>
                <c:ext xmlns:c16="http://schemas.microsoft.com/office/drawing/2014/chart" uri="{C3380CC4-5D6E-409C-BE32-E72D297353CC}">
                  <c16:uniqueId val="{00000041-6631-4B02-A0E1-5795AF01BDE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{BEC83709-F690-4465-8E81-38A48E6DC006}</c15:txfldGUID>
                      <c15:f>Diagramm!$J$66</c15:f>
                      <c15:dlblFieldTableCache>
                        <c:ptCount val="1"/>
                      </c15:dlblFieldTableCache>
                    </c15:dlblFTEntry>
                  </c15:dlblFieldTable>
                  <c15:showDataLabelsRange val="0"/>
                </c:ext>
                <c:ext xmlns:c16="http://schemas.microsoft.com/office/drawing/2014/chart" uri="{C3380CC4-5D6E-409C-BE32-E72D297353CC}">
                  <c16:uniqueId val="{00000042-6631-4B02-A0E1-5795AF01BDE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{800F8FF7-E993-415F-881A-AAF8E4837EAF}</c15:txfldGUID>
                      <c15:f>Diagramm!$J$67</c15:f>
                      <c15:dlblFieldTableCache>
                        <c:ptCount val="1"/>
                      </c15:dlblFieldTableCache>
                    </c15:dlblFTEntry>
                  </c15:dlblFieldTable>
                  <c15:showDataLabelsRange val="0"/>
                </c:ext>
                <c:ext xmlns:c16="http://schemas.microsoft.com/office/drawing/2014/chart" uri="{C3380CC4-5D6E-409C-BE32-E72D297353CC}">
                  <c16:uniqueId val="{00000043-6631-4B02-A0E1-5795AF01BDE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631-4B02-A0E1-5795AF01BDE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DB-40FE-A9E8-E375EC569A2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DB-40FE-A9E8-E375EC569A2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DB-40FE-A9E8-E375EC569A2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DB-40FE-A9E8-E375EC569A2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DB-40FE-A9E8-E375EC569A2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DB-40FE-A9E8-E375EC569A2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DB-40FE-A9E8-E375EC569A2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8DB-40FE-A9E8-E375EC569A2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8DB-40FE-A9E8-E375EC569A2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8DB-40FE-A9E8-E375EC569A2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8DB-40FE-A9E8-E375EC569A2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8DB-40FE-A9E8-E375EC569A2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8DB-40FE-A9E8-E375EC569A2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8DB-40FE-A9E8-E375EC569A2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8DB-40FE-A9E8-E375EC569A2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8DB-40FE-A9E8-E375EC569A2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8DB-40FE-A9E8-E375EC569A2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8DB-40FE-A9E8-E375EC569A2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8DB-40FE-A9E8-E375EC569A2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8DB-40FE-A9E8-E375EC569A2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8DB-40FE-A9E8-E375EC569A2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8DB-40FE-A9E8-E375EC569A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8DB-40FE-A9E8-E375EC569A2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8DB-40FE-A9E8-E375EC569A2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8DB-40FE-A9E8-E375EC569A2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8DB-40FE-A9E8-E375EC569A2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8DB-40FE-A9E8-E375EC569A2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8DB-40FE-A9E8-E375EC569A2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8DB-40FE-A9E8-E375EC569A2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8DB-40FE-A9E8-E375EC569A2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8DB-40FE-A9E8-E375EC569A2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8DB-40FE-A9E8-E375EC569A2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8DB-40FE-A9E8-E375EC569A2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8DB-40FE-A9E8-E375EC569A2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8DB-40FE-A9E8-E375EC569A2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8DB-40FE-A9E8-E375EC569A2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8DB-40FE-A9E8-E375EC569A2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8DB-40FE-A9E8-E375EC569A2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8DB-40FE-A9E8-E375EC569A2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8DB-40FE-A9E8-E375EC569A2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8DB-40FE-A9E8-E375EC569A2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8DB-40FE-A9E8-E375EC569A2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8DB-40FE-A9E8-E375EC569A2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8DB-40FE-A9E8-E375EC569A2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8DB-40FE-A9E8-E375EC569A2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8DB-40FE-A9E8-E375EC569A2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8DB-40FE-A9E8-E375EC569A2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8DB-40FE-A9E8-E375EC569A2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8DB-40FE-A9E8-E375EC569A2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8DB-40FE-A9E8-E375EC569A2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8DB-40FE-A9E8-E375EC569A2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8DB-40FE-A9E8-E375EC569A2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8DB-40FE-A9E8-E375EC569A2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8DB-40FE-A9E8-E375EC569A2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8DB-40FE-A9E8-E375EC569A2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8DB-40FE-A9E8-E375EC569A2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8DB-40FE-A9E8-E375EC569A2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8DB-40FE-A9E8-E375EC569A2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8DB-40FE-A9E8-E375EC569A2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8DB-40FE-A9E8-E375EC569A2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8DB-40FE-A9E8-E375EC569A2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8DB-40FE-A9E8-E375EC569A2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8DB-40FE-A9E8-E375EC569A2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8DB-40FE-A9E8-E375EC569A2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8DB-40FE-A9E8-E375EC569A2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8DB-40FE-A9E8-E375EC569A2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8DB-40FE-A9E8-E375EC569A2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8DB-40FE-A9E8-E375EC569A2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8DB-40FE-A9E8-E375EC569A2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100.2369725840949</c:v>
                </c:pt>
                <c:pt idx="2">
                  <c:v>101.97173342407156</c:v>
                </c:pt>
                <c:pt idx="3">
                  <c:v>101.42244312657982</c:v>
                </c:pt>
                <c:pt idx="4">
                  <c:v>101.47500243048803</c:v>
                </c:pt>
                <c:pt idx="5">
                  <c:v>101.80767548123664</c:v>
                </c:pt>
                <c:pt idx="6">
                  <c:v>103.71196286214273</c:v>
                </c:pt>
                <c:pt idx="7">
                  <c:v>103.62385767062025</c:v>
                </c:pt>
                <c:pt idx="8">
                  <c:v>104.00939383628231</c:v>
                </c:pt>
                <c:pt idx="9">
                  <c:v>104.62613017693954</c:v>
                </c:pt>
                <c:pt idx="10">
                  <c:v>106.51826511763562</c:v>
                </c:pt>
                <c:pt idx="11">
                  <c:v>105.9379860976084</c:v>
                </c:pt>
                <c:pt idx="12">
                  <c:v>106.06862482986583</c:v>
                </c:pt>
                <c:pt idx="13">
                  <c:v>106.60242076608984</c:v>
                </c:pt>
                <c:pt idx="14">
                  <c:v>108.56807797005639</c:v>
                </c:pt>
                <c:pt idx="15">
                  <c:v>108.00420474431264</c:v>
                </c:pt>
                <c:pt idx="16">
                  <c:v>108.09929758895586</c:v>
                </c:pt>
                <c:pt idx="17">
                  <c:v>108.39490569706398</c:v>
                </c:pt>
                <c:pt idx="18">
                  <c:v>110.45018714757924</c:v>
                </c:pt>
                <c:pt idx="19">
                  <c:v>109.99902780478321</c:v>
                </c:pt>
                <c:pt idx="20">
                  <c:v>109.74564942640481</c:v>
                </c:pt>
                <c:pt idx="21">
                  <c:v>109.77390384989305</c:v>
                </c:pt>
                <c:pt idx="22">
                  <c:v>111.53114670425821</c:v>
                </c:pt>
                <c:pt idx="23">
                  <c:v>110.87734542096052</c:v>
                </c:pt>
                <c:pt idx="24">
                  <c:v>110.67895683453237</c:v>
                </c:pt>
              </c:numCache>
            </c:numRef>
          </c:val>
          <c:smooth val="0"/>
          <c:extLst>
            <c:ext xmlns:c16="http://schemas.microsoft.com/office/drawing/2014/chart" uri="{C3380CC4-5D6E-409C-BE32-E72D297353CC}">
              <c16:uniqueId val="{00000000-6002-416B-9B42-F96CA6E4890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101.07982722764358</c:v>
                </c:pt>
                <c:pt idx="2">
                  <c:v>105.27115661494162</c:v>
                </c:pt>
                <c:pt idx="3">
                  <c:v>105.52311630139177</c:v>
                </c:pt>
                <c:pt idx="4">
                  <c:v>103.89537673972164</c:v>
                </c:pt>
                <c:pt idx="5">
                  <c:v>104.48728203487443</c:v>
                </c:pt>
                <c:pt idx="6">
                  <c:v>107.41881298992162</c:v>
                </c:pt>
                <c:pt idx="7">
                  <c:v>106.5669492881139</c:v>
                </c:pt>
                <c:pt idx="8">
                  <c:v>105.42713165893458</c:v>
                </c:pt>
                <c:pt idx="9">
                  <c:v>106.19900815869461</c:v>
                </c:pt>
                <c:pt idx="10">
                  <c:v>110.43832986722124</c:v>
                </c:pt>
                <c:pt idx="11">
                  <c:v>110.23436250199967</c:v>
                </c:pt>
                <c:pt idx="12">
                  <c:v>109.74244120940651</c:v>
                </c:pt>
                <c:pt idx="13">
                  <c:v>110.87825947848344</c:v>
                </c:pt>
                <c:pt idx="14">
                  <c:v>114.39369700847864</c:v>
                </c:pt>
                <c:pt idx="15">
                  <c:v>113.74980003199488</c:v>
                </c:pt>
                <c:pt idx="16">
                  <c:v>113.26987681970884</c:v>
                </c:pt>
                <c:pt idx="17">
                  <c:v>114.9136138217885</c:v>
                </c:pt>
                <c:pt idx="18">
                  <c:v>119.4088945768677</c:v>
                </c:pt>
                <c:pt idx="19">
                  <c:v>118.42905135178373</c:v>
                </c:pt>
                <c:pt idx="20">
                  <c:v>118.03311470164775</c:v>
                </c:pt>
                <c:pt idx="21">
                  <c:v>119.10494320908656</c:v>
                </c:pt>
                <c:pt idx="22">
                  <c:v>123.93217085266357</c:v>
                </c:pt>
                <c:pt idx="23">
                  <c:v>123.74820028795392</c:v>
                </c:pt>
                <c:pt idx="24">
                  <c:v>119.46088625819868</c:v>
                </c:pt>
              </c:numCache>
            </c:numRef>
          </c:val>
          <c:smooth val="0"/>
          <c:extLst>
            <c:ext xmlns:c16="http://schemas.microsoft.com/office/drawing/2014/chart" uri="{C3380CC4-5D6E-409C-BE32-E72D297353CC}">
              <c16:uniqueId val="{00000001-6002-416B-9B42-F96CA6E4890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100.38867795512209</c:v>
                </c:pt>
                <c:pt idx="2">
                  <c:v>98.700807946304863</c:v>
                </c:pt>
                <c:pt idx="3">
                  <c:v>100.33829377575441</c:v>
                </c:pt>
                <c:pt idx="4">
                  <c:v>97.063322116855318</c:v>
                </c:pt>
                <c:pt idx="5">
                  <c:v>97.095711946448816</c:v>
                </c:pt>
                <c:pt idx="6">
                  <c:v>94.310186601407153</c:v>
                </c:pt>
                <c:pt idx="7">
                  <c:v>95.429435157360587</c:v>
                </c:pt>
                <c:pt idx="8">
                  <c:v>93.608406960214495</c:v>
                </c:pt>
                <c:pt idx="9">
                  <c:v>94.355172475842579</c:v>
                </c:pt>
                <c:pt idx="10">
                  <c:v>92.21384485271625</c:v>
                </c:pt>
                <c:pt idx="11">
                  <c:v>93.235923919889146</c:v>
                </c:pt>
                <c:pt idx="12">
                  <c:v>91.767584978316805</c:v>
                </c:pt>
                <c:pt idx="13">
                  <c:v>91.790977633023232</c:v>
                </c:pt>
                <c:pt idx="14">
                  <c:v>90.416209310276571</c:v>
                </c:pt>
                <c:pt idx="15">
                  <c:v>91.803573677865145</c:v>
                </c:pt>
                <c:pt idx="16">
                  <c:v>90.797689525489005</c:v>
                </c:pt>
                <c:pt idx="17">
                  <c:v>91.098195166717659</c:v>
                </c:pt>
                <c:pt idx="18">
                  <c:v>88.735537041369</c:v>
                </c:pt>
                <c:pt idx="19">
                  <c:v>89.773811023338666</c:v>
                </c:pt>
                <c:pt idx="20">
                  <c:v>88.875892969607534</c:v>
                </c:pt>
                <c:pt idx="21">
                  <c:v>88.703147211775502</c:v>
                </c:pt>
                <c:pt idx="22">
                  <c:v>85.730480629082479</c:v>
                </c:pt>
                <c:pt idx="23">
                  <c:v>86.655390207474852</c:v>
                </c:pt>
                <c:pt idx="24">
                  <c:v>83.452395947672429</c:v>
                </c:pt>
              </c:numCache>
            </c:numRef>
          </c:val>
          <c:smooth val="0"/>
          <c:extLst>
            <c:ext xmlns:c16="http://schemas.microsoft.com/office/drawing/2014/chart" uri="{C3380CC4-5D6E-409C-BE32-E72D297353CC}">
              <c16:uniqueId val="{00000002-6002-416B-9B42-F96CA6E4890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002-416B-9B42-F96CA6E4890C}"/>
                </c:ext>
              </c:extLst>
            </c:dLbl>
            <c:dLbl>
              <c:idx val="1"/>
              <c:delete val="1"/>
              <c:extLst>
                <c:ext xmlns:c15="http://schemas.microsoft.com/office/drawing/2012/chart" uri="{CE6537A1-D6FC-4f65-9D91-7224C49458BB}"/>
                <c:ext xmlns:c16="http://schemas.microsoft.com/office/drawing/2014/chart" uri="{C3380CC4-5D6E-409C-BE32-E72D297353CC}">
                  <c16:uniqueId val="{00000004-6002-416B-9B42-F96CA6E4890C}"/>
                </c:ext>
              </c:extLst>
            </c:dLbl>
            <c:dLbl>
              <c:idx val="2"/>
              <c:delete val="1"/>
              <c:extLst>
                <c:ext xmlns:c15="http://schemas.microsoft.com/office/drawing/2012/chart" uri="{CE6537A1-D6FC-4f65-9D91-7224C49458BB}"/>
                <c:ext xmlns:c16="http://schemas.microsoft.com/office/drawing/2014/chart" uri="{C3380CC4-5D6E-409C-BE32-E72D297353CC}">
                  <c16:uniqueId val="{00000005-6002-416B-9B42-F96CA6E4890C}"/>
                </c:ext>
              </c:extLst>
            </c:dLbl>
            <c:dLbl>
              <c:idx val="3"/>
              <c:delete val="1"/>
              <c:extLst>
                <c:ext xmlns:c15="http://schemas.microsoft.com/office/drawing/2012/chart" uri="{CE6537A1-D6FC-4f65-9D91-7224C49458BB}"/>
                <c:ext xmlns:c16="http://schemas.microsoft.com/office/drawing/2014/chart" uri="{C3380CC4-5D6E-409C-BE32-E72D297353CC}">
                  <c16:uniqueId val="{00000006-6002-416B-9B42-F96CA6E4890C}"/>
                </c:ext>
              </c:extLst>
            </c:dLbl>
            <c:dLbl>
              <c:idx val="4"/>
              <c:delete val="1"/>
              <c:extLst>
                <c:ext xmlns:c15="http://schemas.microsoft.com/office/drawing/2012/chart" uri="{CE6537A1-D6FC-4f65-9D91-7224C49458BB}"/>
                <c:ext xmlns:c16="http://schemas.microsoft.com/office/drawing/2014/chart" uri="{C3380CC4-5D6E-409C-BE32-E72D297353CC}">
                  <c16:uniqueId val="{00000007-6002-416B-9B42-F96CA6E4890C}"/>
                </c:ext>
              </c:extLst>
            </c:dLbl>
            <c:dLbl>
              <c:idx val="5"/>
              <c:delete val="1"/>
              <c:extLst>
                <c:ext xmlns:c15="http://schemas.microsoft.com/office/drawing/2012/chart" uri="{CE6537A1-D6FC-4f65-9D91-7224C49458BB}"/>
                <c:ext xmlns:c16="http://schemas.microsoft.com/office/drawing/2014/chart" uri="{C3380CC4-5D6E-409C-BE32-E72D297353CC}">
                  <c16:uniqueId val="{00000008-6002-416B-9B42-F96CA6E4890C}"/>
                </c:ext>
              </c:extLst>
            </c:dLbl>
            <c:dLbl>
              <c:idx val="6"/>
              <c:delete val="1"/>
              <c:extLst>
                <c:ext xmlns:c15="http://schemas.microsoft.com/office/drawing/2012/chart" uri="{CE6537A1-D6FC-4f65-9D91-7224C49458BB}"/>
                <c:ext xmlns:c16="http://schemas.microsoft.com/office/drawing/2014/chart" uri="{C3380CC4-5D6E-409C-BE32-E72D297353CC}">
                  <c16:uniqueId val="{00000009-6002-416B-9B42-F96CA6E4890C}"/>
                </c:ext>
              </c:extLst>
            </c:dLbl>
            <c:dLbl>
              <c:idx val="7"/>
              <c:delete val="1"/>
              <c:extLst>
                <c:ext xmlns:c15="http://schemas.microsoft.com/office/drawing/2012/chart" uri="{CE6537A1-D6FC-4f65-9D91-7224C49458BB}"/>
                <c:ext xmlns:c16="http://schemas.microsoft.com/office/drawing/2014/chart" uri="{C3380CC4-5D6E-409C-BE32-E72D297353CC}">
                  <c16:uniqueId val="{0000000A-6002-416B-9B42-F96CA6E4890C}"/>
                </c:ext>
              </c:extLst>
            </c:dLbl>
            <c:dLbl>
              <c:idx val="8"/>
              <c:delete val="1"/>
              <c:extLst>
                <c:ext xmlns:c15="http://schemas.microsoft.com/office/drawing/2012/chart" uri="{CE6537A1-D6FC-4f65-9D91-7224C49458BB}"/>
                <c:ext xmlns:c16="http://schemas.microsoft.com/office/drawing/2014/chart" uri="{C3380CC4-5D6E-409C-BE32-E72D297353CC}">
                  <c16:uniqueId val="{0000000B-6002-416B-9B42-F96CA6E4890C}"/>
                </c:ext>
              </c:extLst>
            </c:dLbl>
            <c:dLbl>
              <c:idx val="9"/>
              <c:delete val="1"/>
              <c:extLst>
                <c:ext xmlns:c15="http://schemas.microsoft.com/office/drawing/2012/chart" uri="{CE6537A1-D6FC-4f65-9D91-7224C49458BB}"/>
                <c:ext xmlns:c16="http://schemas.microsoft.com/office/drawing/2014/chart" uri="{C3380CC4-5D6E-409C-BE32-E72D297353CC}">
                  <c16:uniqueId val="{0000000C-6002-416B-9B42-F96CA6E4890C}"/>
                </c:ext>
              </c:extLst>
            </c:dLbl>
            <c:dLbl>
              <c:idx val="10"/>
              <c:delete val="1"/>
              <c:extLst>
                <c:ext xmlns:c15="http://schemas.microsoft.com/office/drawing/2012/chart" uri="{CE6537A1-D6FC-4f65-9D91-7224C49458BB}"/>
                <c:ext xmlns:c16="http://schemas.microsoft.com/office/drawing/2014/chart" uri="{C3380CC4-5D6E-409C-BE32-E72D297353CC}">
                  <c16:uniqueId val="{0000000D-6002-416B-9B42-F96CA6E4890C}"/>
                </c:ext>
              </c:extLst>
            </c:dLbl>
            <c:dLbl>
              <c:idx val="11"/>
              <c:delete val="1"/>
              <c:extLst>
                <c:ext xmlns:c15="http://schemas.microsoft.com/office/drawing/2012/chart" uri="{CE6537A1-D6FC-4f65-9D91-7224C49458BB}"/>
                <c:ext xmlns:c16="http://schemas.microsoft.com/office/drawing/2014/chart" uri="{C3380CC4-5D6E-409C-BE32-E72D297353CC}">
                  <c16:uniqueId val="{0000000E-6002-416B-9B42-F96CA6E4890C}"/>
                </c:ext>
              </c:extLst>
            </c:dLbl>
            <c:dLbl>
              <c:idx val="12"/>
              <c:delete val="1"/>
              <c:extLst>
                <c:ext xmlns:c15="http://schemas.microsoft.com/office/drawing/2012/chart" uri="{CE6537A1-D6FC-4f65-9D91-7224C49458BB}"/>
                <c:ext xmlns:c16="http://schemas.microsoft.com/office/drawing/2014/chart" uri="{C3380CC4-5D6E-409C-BE32-E72D297353CC}">
                  <c16:uniqueId val="{0000000F-6002-416B-9B42-F96CA6E4890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02-416B-9B42-F96CA6E4890C}"/>
                </c:ext>
              </c:extLst>
            </c:dLbl>
            <c:dLbl>
              <c:idx val="14"/>
              <c:delete val="1"/>
              <c:extLst>
                <c:ext xmlns:c15="http://schemas.microsoft.com/office/drawing/2012/chart" uri="{CE6537A1-D6FC-4f65-9D91-7224C49458BB}"/>
                <c:ext xmlns:c16="http://schemas.microsoft.com/office/drawing/2014/chart" uri="{C3380CC4-5D6E-409C-BE32-E72D297353CC}">
                  <c16:uniqueId val="{00000011-6002-416B-9B42-F96CA6E4890C}"/>
                </c:ext>
              </c:extLst>
            </c:dLbl>
            <c:dLbl>
              <c:idx val="15"/>
              <c:delete val="1"/>
              <c:extLst>
                <c:ext xmlns:c15="http://schemas.microsoft.com/office/drawing/2012/chart" uri="{CE6537A1-D6FC-4f65-9D91-7224C49458BB}"/>
                <c:ext xmlns:c16="http://schemas.microsoft.com/office/drawing/2014/chart" uri="{C3380CC4-5D6E-409C-BE32-E72D297353CC}">
                  <c16:uniqueId val="{00000012-6002-416B-9B42-F96CA6E4890C}"/>
                </c:ext>
              </c:extLst>
            </c:dLbl>
            <c:dLbl>
              <c:idx val="16"/>
              <c:delete val="1"/>
              <c:extLst>
                <c:ext xmlns:c15="http://schemas.microsoft.com/office/drawing/2012/chart" uri="{CE6537A1-D6FC-4f65-9D91-7224C49458BB}"/>
                <c:ext xmlns:c16="http://schemas.microsoft.com/office/drawing/2014/chart" uri="{C3380CC4-5D6E-409C-BE32-E72D297353CC}">
                  <c16:uniqueId val="{00000013-6002-416B-9B42-F96CA6E4890C}"/>
                </c:ext>
              </c:extLst>
            </c:dLbl>
            <c:dLbl>
              <c:idx val="17"/>
              <c:delete val="1"/>
              <c:extLst>
                <c:ext xmlns:c15="http://schemas.microsoft.com/office/drawing/2012/chart" uri="{CE6537A1-D6FC-4f65-9D91-7224C49458BB}"/>
                <c:ext xmlns:c16="http://schemas.microsoft.com/office/drawing/2014/chart" uri="{C3380CC4-5D6E-409C-BE32-E72D297353CC}">
                  <c16:uniqueId val="{00000014-6002-416B-9B42-F96CA6E4890C}"/>
                </c:ext>
              </c:extLst>
            </c:dLbl>
            <c:dLbl>
              <c:idx val="18"/>
              <c:delete val="1"/>
              <c:extLst>
                <c:ext xmlns:c15="http://schemas.microsoft.com/office/drawing/2012/chart" uri="{CE6537A1-D6FC-4f65-9D91-7224C49458BB}"/>
                <c:ext xmlns:c16="http://schemas.microsoft.com/office/drawing/2014/chart" uri="{C3380CC4-5D6E-409C-BE32-E72D297353CC}">
                  <c16:uniqueId val="{00000015-6002-416B-9B42-F96CA6E4890C}"/>
                </c:ext>
              </c:extLst>
            </c:dLbl>
            <c:dLbl>
              <c:idx val="19"/>
              <c:delete val="1"/>
              <c:extLst>
                <c:ext xmlns:c15="http://schemas.microsoft.com/office/drawing/2012/chart" uri="{CE6537A1-D6FC-4f65-9D91-7224C49458BB}"/>
                <c:ext xmlns:c16="http://schemas.microsoft.com/office/drawing/2014/chart" uri="{C3380CC4-5D6E-409C-BE32-E72D297353CC}">
                  <c16:uniqueId val="{00000016-6002-416B-9B42-F96CA6E4890C}"/>
                </c:ext>
              </c:extLst>
            </c:dLbl>
            <c:dLbl>
              <c:idx val="20"/>
              <c:delete val="1"/>
              <c:extLst>
                <c:ext xmlns:c15="http://schemas.microsoft.com/office/drawing/2012/chart" uri="{CE6537A1-D6FC-4f65-9D91-7224C49458BB}"/>
                <c:ext xmlns:c16="http://schemas.microsoft.com/office/drawing/2014/chart" uri="{C3380CC4-5D6E-409C-BE32-E72D297353CC}">
                  <c16:uniqueId val="{00000017-6002-416B-9B42-F96CA6E4890C}"/>
                </c:ext>
              </c:extLst>
            </c:dLbl>
            <c:dLbl>
              <c:idx val="21"/>
              <c:delete val="1"/>
              <c:extLst>
                <c:ext xmlns:c15="http://schemas.microsoft.com/office/drawing/2012/chart" uri="{CE6537A1-D6FC-4f65-9D91-7224C49458BB}"/>
                <c:ext xmlns:c16="http://schemas.microsoft.com/office/drawing/2014/chart" uri="{C3380CC4-5D6E-409C-BE32-E72D297353CC}">
                  <c16:uniqueId val="{00000018-6002-416B-9B42-F96CA6E4890C}"/>
                </c:ext>
              </c:extLst>
            </c:dLbl>
            <c:dLbl>
              <c:idx val="22"/>
              <c:delete val="1"/>
              <c:extLst>
                <c:ext xmlns:c15="http://schemas.microsoft.com/office/drawing/2012/chart" uri="{CE6537A1-D6FC-4f65-9D91-7224C49458BB}"/>
                <c:ext xmlns:c16="http://schemas.microsoft.com/office/drawing/2014/chart" uri="{C3380CC4-5D6E-409C-BE32-E72D297353CC}">
                  <c16:uniqueId val="{00000019-6002-416B-9B42-F96CA6E4890C}"/>
                </c:ext>
              </c:extLst>
            </c:dLbl>
            <c:dLbl>
              <c:idx val="23"/>
              <c:delete val="1"/>
              <c:extLst>
                <c:ext xmlns:c15="http://schemas.microsoft.com/office/drawing/2012/chart" uri="{CE6537A1-D6FC-4f65-9D91-7224C49458BB}"/>
                <c:ext xmlns:c16="http://schemas.microsoft.com/office/drawing/2014/chart" uri="{C3380CC4-5D6E-409C-BE32-E72D297353CC}">
                  <c16:uniqueId val="{0000001A-6002-416B-9B42-F96CA6E4890C}"/>
                </c:ext>
              </c:extLst>
            </c:dLbl>
            <c:dLbl>
              <c:idx val="24"/>
              <c:delete val="1"/>
              <c:extLst>
                <c:ext xmlns:c15="http://schemas.microsoft.com/office/drawing/2012/chart" uri="{CE6537A1-D6FC-4f65-9D91-7224C49458BB}"/>
                <c:ext xmlns:c16="http://schemas.microsoft.com/office/drawing/2014/chart" uri="{C3380CC4-5D6E-409C-BE32-E72D297353CC}">
                  <c16:uniqueId val="{0000001B-6002-416B-9B42-F96CA6E4890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002-416B-9B42-F96CA6E4890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Bremen – Bremerhaven (214)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0" t="s">
        <v>226</v>
      </c>
      <c r="B3" s="570"/>
      <c r="C3" s="570"/>
      <c r="D3" s="570"/>
      <c r="E3" s="570"/>
      <c r="F3" s="570"/>
      <c r="G3" s="570"/>
      <c r="H3" s="570"/>
      <c r="I3" s="570"/>
      <c r="J3" s="570"/>
      <c r="K3" s="570"/>
    </row>
    <row r="4" spans="1:255" s="94" customFormat="1" ht="12" customHeight="1" x14ac:dyDescent="0.2">
      <c r="A4" s="571" t="s">
        <v>92</v>
      </c>
      <c r="B4" s="571"/>
      <c r="C4" s="571"/>
      <c r="D4" s="571"/>
      <c r="E4" s="571"/>
      <c r="F4" s="571"/>
      <c r="G4" s="571"/>
      <c r="H4" s="571"/>
      <c r="I4" s="571"/>
      <c r="J4" s="571"/>
      <c r="K4" s="571"/>
    </row>
    <row r="5" spans="1:255" s="94" customFormat="1" ht="12" customHeight="1" x14ac:dyDescent="0.2">
      <c r="A5" s="572" t="s">
        <v>57</v>
      </c>
      <c r="B5" s="572"/>
      <c r="C5" s="572"/>
      <c r="D5" s="572"/>
      <c r="E5" s="572"/>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7" t="s">
        <v>227</v>
      </c>
      <c r="B7" s="576"/>
      <c r="C7" s="576"/>
      <c r="D7" s="581" t="s">
        <v>94</v>
      </c>
      <c r="E7" s="584" t="s">
        <v>179</v>
      </c>
      <c r="F7" s="585"/>
      <c r="G7" s="585"/>
      <c r="H7" s="585"/>
      <c r="I7" s="586"/>
      <c r="J7" s="587" t="s">
        <v>180</v>
      </c>
      <c r="K7" s="588"/>
      <c r="L7" s="96"/>
      <c r="M7" s="96"/>
      <c r="N7" s="96"/>
    </row>
    <row r="8" spans="1:255" ht="21.75" customHeight="1" x14ac:dyDescent="0.2">
      <c r="A8" s="577"/>
      <c r="B8" s="578"/>
      <c r="C8" s="578"/>
      <c r="D8" s="582"/>
      <c r="E8" s="591" t="s">
        <v>97</v>
      </c>
      <c r="F8" s="591" t="s">
        <v>98</v>
      </c>
      <c r="G8" s="591" t="s">
        <v>99</v>
      </c>
      <c r="H8" s="591" t="s">
        <v>100</v>
      </c>
      <c r="I8" s="591" t="s">
        <v>101</v>
      </c>
      <c r="J8" s="589"/>
      <c r="K8" s="590"/>
    </row>
    <row r="9" spans="1:255" ht="12" customHeight="1" x14ac:dyDescent="0.2">
      <c r="A9" s="577"/>
      <c r="B9" s="578"/>
      <c r="C9" s="578"/>
      <c r="D9" s="582"/>
      <c r="E9" s="592"/>
      <c r="F9" s="592"/>
      <c r="G9" s="592"/>
      <c r="H9" s="592"/>
      <c r="I9" s="592"/>
      <c r="J9" s="98" t="s">
        <v>102</v>
      </c>
      <c r="K9" s="99" t="s">
        <v>103</v>
      </c>
    </row>
    <row r="10" spans="1:255" ht="12" customHeight="1" x14ac:dyDescent="0.2">
      <c r="A10" s="579"/>
      <c r="B10" s="580"/>
      <c r="C10" s="580"/>
      <c r="D10" s="583"/>
      <c r="E10" s="100">
        <v>1</v>
      </c>
      <c r="F10" s="100">
        <v>2</v>
      </c>
      <c r="G10" s="100">
        <v>3</v>
      </c>
      <c r="H10" s="100">
        <v>4</v>
      </c>
      <c r="I10" s="100">
        <v>5</v>
      </c>
      <c r="J10" s="100">
        <v>6</v>
      </c>
      <c r="K10" s="100">
        <v>7</v>
      </c>
    </row>
    <row r="11" spans="1:255" ht="12" customHeight="1" x14ac:dyDescent="0.2">
      <c r="A11" s="297" t="s">
        <v>104</v>
      </c>
      <c r="B11" s="298"/>
      <c r="C11" s="299"/>
      <c r="D11" s="262">
        <v>100</v>
      </c>
      <c r="E11" s="237">
        <v>364302</v>
      </c>
      <c r="F11" s="238">
        <v>364955</v>
      </c>
      <c r="G11" s="238">
        <v>367107</v>
      </c>
      <c r="H11" s="238">
        <v>361323</v>
      </c>
      <c r="I11" s="265">
        <v>361230</v>
      </c>
      <c r="J11" s="263">
        <v>3072</v>
      </c>
      <c r="K11" s="266">
        <v>0.85042770534008805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16.347975031704465</v>
      </c>
      <c r="E13" s="115">
        <v>59556</v>
      </c>
      <c r="F13" s="114">
        <v>58471</v>
      </c>
      <c r="G13" s="114">
        <v>60268</v>
      </c>
      <c r="H13" s="114">
        <v>60831</v>
      </c>
      <c r="I13" s="140">
        <v>59617</v>
      </c>
      <c r="J13" s="115">
        <v>-61</v>
      </c>
      <c r="K13" s="116">
        <v>-0.10231980810842545</v>
      </c>
    </row>
    <row r="14" spans="1:255" ht="14.1" customHeight="1" x14ac:dyDescent="0.2">
      <c r="A14" s="306" t="s">
        <v>230</v>
      </c>
      <c r="B14" s="307"/>
      <c r="C14" s="308"/>
      <c r="D14" s="113">
        <v>56.041416187668474</v>
      </c>
      <c r="E14" s="115">
        <v>204160</v>
      </c>
      <c r="F14" s="114">
        <v>205990</v>
      </c>
      <c r="G14" s="114">
        <v>206930</v>
      </c>
      <c r="H14" s="114">
        <v>202129</v>
      </c>
      <c r="I14" s="140">
        <v>203707</v>
      </c>
      <c r="J14" s="115">
        <v>453</v>
      </c>
      <c r="K14" s="116">
        <v>0.22237821969789942</v>
      </c>
    </row>
    <row r="15" spans="1:255" ht="14.1" customHeight="1" x14ac:dyDescent="0.2">
      <c r="A15" s="306" t="s">
        <v>231</v>
      </c>
      <c r="B15" s="307"/>
      <c r="C15" s="308"/>
      <c r="D15" s="113">
        <v>13.49155371093214</v>
      </c>
      <c r="E15" s="115">
        <v>49150</v>
      </c>
      <c r="F15" s="114">
        <v>49140</v>
      </c>
      <c r="G15" s="114">
        <v>48958</v>
      </c>
      <c r="H15" s="114">
        <v>48305</v>
      </c>
      <c r="I15" s="140">
        <v>48203</v>
      </c>
      <c r="J15" s="115">
        <v>947</v>
      </c>
      <c r="K15" s="116">
        <v>1.9646080119494638</v>
      </c>
    </row>
    <row r="16" spans="1:255" ht="14.1" customHeight="1" x14ac:dyDescent="0.2">
      <c r="A16" s="306" t="s">
        <v>232</v>
      </c>
      <c r="B16" s="307"/>
      <c r="C16" s="308"/>
      <c r="D16" s="113">
        <v>13.78389358279669</v>
      </c>
      <c r="E16" s="115">
        <v>50215</v>
      </c>
      <c r="F16" s="114">
        <v>50106</v>
      </c>
      <c r="G16" s="114">
        <v>49708</v>
      </c>
      <c r="H16" s="114">
        <v>48822</v>
      </c>
      <c r="I16" s="140">
        <v>48414</v>
      </c>
      <c r="J16" s="115">
        <v>1801</v>
      </c>
      <c r="K16" s="116">
        <v>3.7199983475854093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0.24265581852419146</v>
      </c>
      <c r="E18" s="115">
        <v>884</v>
      </c>
      <c r="F18" s="114">
        <v>875</v>
      </c>
      <c r="G18" s="114">
        <v>904</v>
      </c>
      <c r="H18" s="114">
        <v>889</v>
      </c>
      <c r="I18" s="140">
        <v>901</v>
      </c>
      <c r="J18" s="115">
        <v>-17</v>
      </c>
      <c r="K18" s="116">
        <v>-1.8867924528301887</v>
      </c>
    </row>
    <row r="19" spans="1:255" ht="14.1" customHeight="1" x14ac:dyDescent="0.2">
      <c r="A19" s="306" t="s">
        <v>235</v>
      </c>
      <c r="B19" s="307" t="s">
        <v>236</v>
      </c>
      <c r="C19" s="308"/>
      <c r="D19" s="113">
        <v>0.14301321431120334</v>
      </c>
      <c r="E19" s="115">
        <v>521</v>
      </c>
      <c r="F19" s="114">
        <v>525</v>
      </c>
      <c r="G19" s="114">
        <v>551</v>
      </c>
      <c r="H19" s="114">
        <v>552</v>
      </c>
      <c r="I19" s="140">
        <v>553</v>
      </c>
      <c r="J19" s="115">
        <v>-32</v>
      </c>
      <c r="K19" s="116">
        <v>-5.786618444846293</v>
      </c>
    </row>
    <row r="20" spans="1:255" ht="14.1" customHeight="1" x14ac:dyDescent="0.2">
      <c r="A20" s="306">
        <v>12</v>
      </c>
      <c r="B20" s="307" t="s">
        <v>237</v>
      </c>
      <c r="C20" s="308"/>
      <c r="D20" s="113">
        <v>0.65357862432816727</v>
      </c>
      <c r="E20" s="115">
        <v>2381</v>
      </c>
      <c r="F20" s="114">
        <v>2341</v>
      </c>
      <c r="G20" s="114">
        <v>2484</v>
      </c>
      <c r="H20" s="114">
        <v>2436</v>
      </c>
      <c r="I20" s="140">
        <v>2359</v>
      </c>
      <c r="J20" s="115">
        <v>22</v>
      </c>
      <c r="K20" s="116">
        <v>0.93259855871131836</v>
      </c>
    </row>
    <row r="21" spans="1:255" ht="14.1" customHeight="1" x14ac:dyDescent="0.2">
      <c r="A21" s="306">
        <v>21</v>
      </c>
      <c r="B21" s="307" t="s">
        <v>238</v>
      </c>
      <c r="C21" s="308"/>
      <c r="D21" s="113">
        <v>0.218225538152412</v>
      </c>
      <c r="E21" s="115">
        <v>795</v>
      </c>
      <c r="F21" s="114">
        <v>779</v>
      </c>
      <c r="G21" s="114">
        <v>805</v>
      </c>
      <c r="H21" s="114">
        <v>808</v>
      </c>
      <c r="I21" s="140">
        <v>817</v>
      </c>
      <c r="J21" s="115">
        <v>-22</v>
      </c>
      <c r="K21" s="116">
        <v>-2.6927784577723379</v>
      </c>
    </row>
    <row r="22" spans="1:255" ht="14.1" customHeight="1" x14ac:dyDescent="0.2">
      <c r="A22" s="306">
        <v>22</v>
      </c>
      <c r="B22" s="307" t="s">
        <v>239</v>
      </c>
      <c r="C22" s="308"/>
      <c r="D22" s="113">
        <v>0.87015717728697617</v>
      </c>
      <c r="E22" s="115">
        <v>3170</v>
      </c>
      <c r="F22" s="114">
        <v>3194</v>
      </c>
      <c r="G22" s="114">
        <v>3250</v>
      </c>
      <c r="H22" s="114">
        <v>3197</v>
      </c>
      <c r="I22" s="140">
        <v>3278</v>
      </c>
      <c r="J22" s="115">
        <v>-108</v>
      </c>
      <c r="K22" s="116">
        <v>-3.2946918852959119</v>
      </c>
    </row>
    <row r="23" spans="1:255" ht="14.1" customHeight="1" x14ac:dyDescent="0.2">
      <c r="A23" s="306">
        <v>23</v>
      </c>
      <c r="B23" s="307" t="s">
        <v>240</v>
      </c>
      <c r="C23" s="308"/>
      <c r="D23" s="113">
        <v>0.55695549297011815</v>
      </c>
      <c r="E23" s="115">
        <v>2029</v>
      </c>
      <c r="F23" s="114">
        <v>2042</v>
      </c>
      <c r="G23" s="114">
        <v>2035</v>
      </c>
      <c r="H23" s="114">
        <v>1996</v>
      </c>
      <c r="I23" s="140">
        <v>1980</v>
      </c>
      <c r="J23" s="115">
        <v>49</v>
      </c>
      <c r="K23" s="116">
        <v>2.4747474747474749</v>
      </c>
    </row>
    <row r="24" spans="1:255" ht="14.1" customHeight="1" x14ac:dyDescent="0.2">
      <c r="A24" s="306">
        <v>24</v>
      </c>
      <c r="B24" s="307" t="s">
        <v>241</v>
      </c>
      <c r="C24" s="308"/>
      <c r="D24" s="113">
        <v>2.4463220075651519</v>
      </c>
      <c r="E24" s="115">
        <v>8912</v>
      </c>
      <c r="F24" s="114">
        <v>8829</v>
      </c>
      <c r="G24" s="114">
        <v>9089</v>
      </c>
      <c r="H24" s="114">
        <v>9017</v>
      </c>
      <c r="I24" s="140">
        <v>8934</v>
      </c>
      <c r="J24" s="115">
        <v>-22</v>
      </c>
      <c r="K24" s="116">
        <v>-0.24625027982986344</v>
      </c>
    </row>
    <row r="25" spans="1:255" ht="14.1" customHeight="1" x14ac:dyDescent="0.2">
      <c r="A25" s="306">
        <v>25</v>
      </c>
      <c r="B25" s="307" t="s">
        <v>242</v>
      </c>
      <c r="C25" s="308"/>
      <c r="D25" s="113">
        <v>7.3164572250495468</v>
      </c>
      <c r="E25" s="115">
        <v>26654</v>
      </c>
      <c r="F25" s="114">
        <v>26340</v>
      </c>
      <c r="G25" s="114">
        <v>26807</v>
      </c>
      <c r="H25" s="114">
        <v>26519</v>
      </c>
      <c r="I25" s="140">
        <v>26681</v>
      </c>
      <c r="J25" s="115">
        <v>-27</v>
      </c>
      <c r="K25" s="116">
        <v>-0.10119560736104344</v>
      </c>
    </row>
    <row r="26" spans="1:255" ht="14.1" customHeight="1" x14ac:dyDescent="0.2">
      <c r="A26" s="306">
        <v>26</v>
      </c>
      <c r="B26" s="307" t="s">
        <v>243</v>
      </c>
      <c r="C26" s="308"/>
      <c r="D26" s="113">
        <v>3.0216688351971714</v>
      </c>
      <c r="E26" s="115">
        <v>11008</v>
      </c>
      <c r="F26" s="114">
        <v>11251</v>
      </c>
      <c r="G26" s="114">
        <v>11362</v>
      </c>
      <c r="H26" s="114">
        <v>11073</v>
      </c>
      <c r="I26" s="140">
        <v>11262</v>
      </c>
      <c r="J26" s="115">
        <v>-254</v>
      </c>
      <c r="K26" s="116">
        <v>-2.2553720475936778</v>
      </c>
    </row>
    <row r="27" spans="1:255" ht="14.1" customHeight="1" x14ac:dyDescent="0.2">
      <c r="A27" s="306">
        <v>27</v>
      </c>
      <c r="B27" s="307" t="s">
        <v>244</v>
      </c>
      <c r="C27" s="308"/>
      <c r="D27" s="113">
        <v>2.9420645508396879</v>
      </c>
      <c r="E27" s="115">
        <v>10718</v>
      </c>
      <c r="F27" s="114">
        <v>10752</v>
      </c>
      <c r="G27" s="114">
        <v>10738</v>
      </c>
      <c r="H27" s="114">
        <v>10595</v>
      </c>
      <c r="I27" s="140">
        <v>10577</v>
      </c>
      <c r="J27" s="115">
        <v>141</v>
      </c>
      <c r="K27" s="116">
        <v>1.3330812139548076</v>
      </c>
    </row>
    <row r="28" spans="1:255" ht="14.1" customHeight="1" x14ac:dyDescent="0.2">
      <c r="A28" s="306">
        <v>28</v>
      </c>
      <c r="B28" s="307" t="s">
        <v>245</v>
      </c>
      <c r="C28" s="308"/>
      <c r="D28" s="113">
        <v>0.34449440299531708</v>
      </c>
      <c r="E28" s="115">
        <v>1255</v>
      </c>
      <c r="F28" s="114">
        <v>1278</v>
      </c>
      <c r="G28" s="114">
        <v>1287</v>
      </c>
      <c r="H28" s="114">
        <v>1303</v>
      </c>
      <c r="I28" s="140">
        <v>1280</v>
      </c>
      <c r="J28" s="115">
        <v>-25</v>
      </c>
      <c r="K28" s="116">
        <v>-1.953125</v>
      </c>
    </row>
    <row r="29" spans="1:255" ht="14.1" customHeight="1" x14ac:dyDescent="0.2">
      <c r="A29" s="306">
        <v>29</v>
      </c>
      <c r="B29" s="307" t="s">
        <v>246</v>
      </c>
      <c r="C29" s="308"/>
      <c r="D29" s="113">
        <v>2.4822811842921531</v>
      </c>
      <c r="E29" s="115">
        <v>9043</v>
      </c>
      <c r="F29" s="114">
        <v>9218</v>
      </c>
      <c r="G29" s="114">
        <v>9267</v>
      </c>
      <c r="H29" s="114">
        <v>9150</v>
      </c>
      <c r="I29" s="140">
        <v>9210</v>
      </c>
      <c r="J29" s="115">
        <v>-167</v>
      </c>
      <c r="K29" s="116">
        <v>-1.8132464712269272</v>
      </c>
    </row>
    <row r="30" spans="1:255" ht="14.1" customHeight="1" x14ac:dyDescent="0.2">
      <c r="A30" s="306" t="s">
        <v>247</v>
      </c>
      <c r="B30" s="307" t="s">
        <v>248</v>
      </c>
      <c r="C30" s="308"/>
      <c r="D30" s="113">
        <v>1.0161898644531187</v>
      </c>
      <c r="E30" s="115">
        <v>3702</v>
      </c>
      <c r="F30" s="114">
        <v>3729</v>
      </c>
      <c r="G30" s="114">
        <v>3823</v>
      </c>
      <c r="H30" s="114">
        <v>3798</v>
      </c>
      <c r="I30" s="140">
        <v>3895</v>
      </c>
      <c r="J30" s="115">
        <v>-193</v>
      </c>
      <c r="K30" s="116">
        <v>-4.955070603337612</v>
      </c>
    </row>
    <row r="31" spans="1:255" ht="14.1" customHeight="1" x14ac:dyDescent="0.2">
      <c r="A31" s="306" t="s">
        <v>249</v>
      </c>
      <c r="B31" s="307" t="s">
        <v>250</v>
      </c>
      <c r="C31" s="308"/>
      <c r="D31" s="113">
        <v>1.423544202337621</v>
      </c>
      <c r="E31" s="115">
        <v>5186</v>
      </c>
      <c r="F31" s="114">
        <v>5341</v>
      </c>
      <c r="G31" s="114">
        <v>5295</v>
      </c>
      <c r="H31" s="114">
        <v>5212</v>
      </c>
      <c r="I31" s="140">
        <v>5172</v>
      </c>
      <c r="J31" s="115">
        <v>14</v>
      </c>
      <c r="K31" s="116">
        <v>0.27068832173240526</v>
      </c>
    </row>
    <row r="32" spans="1:255" ht="14.1" customHeight="1" x14ac:dyDescent="0.2">
      <c r="A32" s="306">
        <v>31</v>
      </c>
      <c r="B32" s="307" t="s">
        <v>251</v>
      </c>
      <c r="C32" s="308"/>
      <c r="D32" s="113">
        <v>0.83886445860851711</v>
      </c>
      <c r="E32" s="115">
        <v>3056</v>
      </c>
      <c r="F32" s="114">
        <v>3034</v>
      </c>
      <c r="G32" s="114">
        <v>3038</v>
      </c>
      <c r="H32" s="114">
        <v>3012</v>
      </c>
      <c r="I32" s="140">
        <v>3007</v>
      </c>
      <c r="J32" s="115">
        <v>49</v>
      </c>
      <c r="K32" s="116">
        <v>1.6295310941137346</v>
      </c>
    </row>
    <row r="33" spans="1:11" ht="14.1" customHeight="1" x14ac:dyDescent="0.2">
      <c r="A33" s="306">
        <v>32</v>
      </c>
      <c r="B33" s="307" t="s">
        <v>252</v>
      </c>
      <c r="C33" s="308"/>
      <c r="D33" s="113">
        <v>1.3917024885946276</v>
      </c>
      <c r="E33" s="115">
        <v>5070</v>
      </c>
      <c r="F33" s="114">
        <v>4991</v>
      </c>
      <c r="G33" s="114">
        <v>5220</v>
      </c>
      <c r="H33" s="114">
        <v>4954</v>
      </c>
      <c r="I33" s="140">
        <v>5069</v>
      </c>
      <c r="J33" s="115">
        <v>1</v>
      </c>
      <c r="K33" s="116">
        <v>1.9727756954034326E-2</v>
      </c>
    </row>
    <row r="34" spans="1:11" ht="14.1" customHeight="1" x14ac:dyDescent="0.2">
      <c r="A34" s="306">
        <v>33</v>
      </c>
      <c r="B34" s="307" t="s">
        <v>253</v>
      </c>
      <c r="C34" s="308"/>
      <c r="D34" s="113">
        <v>1.0145428792595155</v>
      </c>
      <c r="E34" s="115">
        <v>3696</v>
      </c>
      <c r="F34" s="114">
        <v>3741</v>
      </c>
      <c r="G34" s="114">
        <v>4000</v>
      </c>
      <c r="H34" s="114">
        <v>3846</v>
      </c>
      <c r="I34" s="140">
        <v>3750</v>
      </c>
      <c r="J34" s="115">
        <v>-54</v>
      </c>
      <c r="K34" s="116">
        <v>-1.44</v>
      </c>
    </row>
    <row r="35" spans="1:11" ht="14.1" customHeight="1" x14ac:dyDescent="0.2">
      <c r="A35" s="306">
        <v>34</v>
      </c>
      <c r="B35" s="307" t="s">
        <v>254</v>
      </c>
      <c r="C35" s="308"/>
      <c r="D35" s="113">
        <v>1.8199186389314359</v>
      </c>
      <c r="E35" s="115">
        <v>6630</v>
      </c>
      <c r="F35" s="114">
        <v>6712</v>
      </c>
      <c r="G35" s="114">
        <v>6730</v>
      </c>
      <c r="H35" s="114">
        <v>6564</v>
      </c>
      <c r="I35" s="140">
        <v>6615</v>
      </c>
      <c r="J35" s="115">
        <v>15</v>
      </c>
      <c r="K35" s="116">
        <v>0.22675736961451248</v>
      </c>
    </row>
    <row r="36" spans="1:11" ht="14.1" customHeight="1" x14ac:dyDescent="0.2">
      <c r="A36" s="306">
        <v>41</v>
      </c>
      <c r="B36" s="307" t="s">
        <v>255</v>
      </c>
      <c r="C36" s="308"/>
      <c r="D36" s="113">
        <v>0.81086571031726429</v>
      </c>
      <c r="E36" s="115">
        <v>2954</v>
      </c>
      <c r="F36" s="114">
        <v>2917</v>
      </c>
      <c r="G36" s="114">
        <v>2926</v>
      </c>
      <c r="H36" s="114">
        <v>2853</v>
      </c>
      <c r="I36" s="140">
        <v>2843</v>
      </c>
      <c r="J36" s="115">
        <v>111</v>
      </c>
      <c r="K36" s="116">
        <v>3.904326415758002</v>
      </c>
    </row>
    <row r="37" spans="1:11" ht="14.1" customHeight="1" x14ac:dyDescent="0.2">
      <c r="A37" s="306">
        <v>42</v>
      </c>
      <c r="B37" s="307" t="s">
        <v>256</v>
      </c>
      <c r="C37" s="308"/>
      <c r="D37" s="113">
        <v>0.1965402331033044</v>
      </c>
      <c r="E37" s="115">
        <v>716</v>
      </c>
      <c r="F37" s="114">
        <v>709</v>
      </c>
      <c r="G37" s="114">
        <v>709</v>
      </c>
      <c r="H37" s="114">
        <v>703</v>
      </c>
      <c r="I37" s="140">
        <v>704</v>
      </c>
      <c r="J37" s="115">
        <v>12</v>
      </c>
      <c r="K37" s="116">
        <v>1.7045454545454546</v>
      </c>
    </row>
    <row r="38" spans="1:11" ht="14.1" customHeight="1" x14ac:dyDescent="0.2">
      <c r="A38" s="306">
        <v>43</v>
      </c>
      <c r="B38" s="307" t="s">
        <v>257</v>
      </c>
      <c r="C38" s="308"/>
      <c r="D38" s="113">
        <v>2.8465394096107075</v>
      </c>
      <c r="E38" s="115">
        <v>10370</v>
      </c>
      <c r="F38" s="114">
        <v>10195</v>
      </c>
      <c r="G38" s="114">
        <v>10119</v>
      </c>
      <c r="H38" s="114">
        <v>9698</v>
      </c>
      <c r="I38" s="140">
        <v>9577</v>
      </c>
      <c r="J38" s="115">
        <v>793</v>
      </c>
      <c r="K38" s="116">
        <v>8.2802547770700645</v>
      </c>
    </row>
    <row r="39" spans="1:11" ht="14.1" customHeight="1" x14ac:dyDescent="0.2">
      <c r="A39" s="306">
        <v>51</v>
      </c>
      <c r="B39" s="307" t="s">
        <v>258</v>
      </c>
      <c r="C39" s="308"/>
      <c r="D39" s="113">
        <v>9.4597339569917267</v>
      </c>
      <c r="E39" s="115">
        <v>34462</v>
      </c>
      <c r="F39" s="114">
        <v>34777</v>
      </c>
      <c r="G39" s="114">
        <v>35362</v>
      </c>
      <c r="H39" s="114">
        <v>34864</v>
      </c>
      <c r="I39" s="140">
        <v>35076</v>
      </c>
      <c r="J39" s="115">
        <v>-614</v>
      </c>
      <c r="K39" s="116">
        <v>-1.7504846618770669</v>
      </c>
    </row>
    <row r="40" spans="1:11" ht="14.1" customHeight="1" x14ac:dyDescent="0.2">
      <c r="A40" s="306" t="s">
        <v>259</v>
      </c>
      <c r="B40" s="307" t="s">
        <v>260</v>
      </c>
      <c r="C40" s="308"/>
      <c r="D40" s="113">
        <v>7.0540375842021179</v>
      </c>
      <c r="E40" s="115">
        <v>25698</v>
      </c>
      <c r="F40" s="114">
        <v>25916</v>
      </c>
      <c r="G40" s="114">
        <v>26499</v>
      </c>
      <c r="H40" s="114">
        <v>26282</v>
      </c>
      <c r="I40" s="140">
        <v>26365</v>
      </c>
      <c r="J40" s="115">
        <v>-667</v>
      </c>
      <c r="K40" s="116">
        <v>-2.5298691446994122</v>
      </c>
    </row>
    <row r="41" spans="1:11" ht="14.1" customHeight="1" x14ac:dyDescent="0.2">
      <c r="A41" s="306"/>
      <c r="B41" s="307" t="s">
        <v>261</v>
      </c>
      <c r="C41" s="308"/>
      <c r="D41" s="113">
        <v>5.7477038281425852</v>
      </c>
      <c r="E41" s="115">
        <v>20939</v>
      </c>
      <c r="F41" s="114">
        <v>21064</v>
      </c>
      <c r="G41" s="114">
        <v>21706</v>
      </c>
      <c r="H41" s="114">
        <v>21489</v>
      </c>
      <c r="I41" s="140">
        <v>21534</v>
      </c>
      <c r="J41" s="115">
        <v>-595</v>
      </c>
      <c r="K41" s="116">
        <v>-2.7630723507012167</v>
      </c>
    </row>
    <row r="42" spans="1:11" ht="14.1" customHeight="1" x14ac:dyDescent="0.2">
      <c r="A42" s="306">
        <v>52</v>
      </c>
      <c r="B42" s="307" t="s">
        <v>262</v>
      </c>
      <c r="C42" s="308"/>
      <c r="D42" s="113">
        <v>3.8223781368205501</v>
      </c>
      <c r="E42" s="115">
        <v>13925</v>
      </c>
      <c r="F42" s="114">
        <v>13899</v>
      </c>
      <c r="G42" s="114">
        <v>14052</v>
      </c>
      <c r="H42" s="114">
        <v>13999</v>
      </c>
      <c r="I42" s="140">
        <v>14014</v>
      </c>
      <c r="J42" s="115">
        <v>-89</v>
      </c>
      <c r="K42" s="116">
        <v>-0.63507920650777794</v>
      </c>
    </row>
    <row r="43" spans="1:11" ht="14.1" customHeight="1" x14ac:dyDescent="0.2">
      <c r="A43" s="306" t="s">
        <v>263</v>
      </c>
      <c r="B43" s="307" t="s">
        <v>264</v>
      </c>
      <c r="C43" s="308"/>
      <c r="D43" s="113">
        <v>2.7529357511075974</v>
      </c>
      <c r="E43" s="115">
        <v>10029</v>
      </c>
      <c r="F43" s="114">
        <v>10022</v>
      </c>
      <c r="G43" s="114">
        <v>10119</v>
      </c>
      <c r="H43" s="114">
        <v>10075</v>
      </c>
      <c r="I43" s="140">
        <v>10081</v>
      </c>
      <c r="J43" s="115">
        <v>-52</v>
      </c>
      <c r="K43" s="116">
        <v>-0.51582184307112389</v>
      </c>
    </row>
    <row r="44" spans="1:11" ht="14.1" customHeight="1" x14ac:dyDescent="0.2">
      <c r="A44" s="306">
        <v>53</v>
      </c>
      <c r="B44" s="307" t="s">
        <v>265</v>
      </c>
      <c r="C44" s="308"/>
      <c r="D44" s="113">
        <v>1.1161069661983738</v>
      </c>
      <c r="E44" s="115">
        <v>4066</v>
      </c>
      <c r="F44" s="114">
        <v>4076</v>
      </c>
      <c r="G44" s="114">
        <v>4050</v>
      </c>
      <c r="H44" s="114">
        <v>4055</v>
      </c>
      <c r="I44" s="140">
        <v>4033</v>
      </c>
      <c r="J44" s="115">
        <v>33</v>
      </c>
      <c r="K44" s="116">
        <v>0.81824944210265316</v>
      </c>
    </row>
    <row r="45" spans="1:11" ht="14.1" customHeight="1" x14ac:dyDescent="0.2">
      <c r="A45" s="306" t="s">
        <v>266</v>
      </c>
      <c r="B45" s="307" t="s">
        <v>267</v>
      </c>
      <c r="C45" s="308"/>
      <c r="D45" s="113">
        <v>1.0491295683251807</v>
      </c>
      <c r="E45" s="115">
        <v>3822</v>
      </c>
      <c r="F45" s="114">
        <v>3825</v>
      </c>
      <c r="G45" s="114">
        <v>3804</v>
      </c>
      <c r="H45" s="114">
        <v>3810</v>
      </c>
      <c r="I45" s="140">
        <v>3787</v>
      </c>
      <c r="J45" s="115">
        <v>35</v>
      </c>
      <c r="K45" s="116">
        <v>0.92421441774491686</v>
      </c>
    </row>
    <row r="46" spans="1:11" ht="14.1" customHeight="1" x14ac:dyDescent="0.2">
      <c r="A46" s="306">
        <v>54</v>
      </c>
      <c r="B46" s="307" t="s">
        <v>268</v>
      </c>
      <c r="C46" s="308"/>
      <c r="D46" s="113">
        <v>2.8133252082063782</v>
      </c>
      <c r="E46" s="115">
        <v>10249</v>
      </c>
      <c r="F46" s="114">
        <v>10222</v>
      </c>
      <c r="G46" s="114">
        <v>10295</v>
      </c>
      <c r="H46" s="114">
        <v>10323</v>
      </c>
      <c r="I46" s="140">
        <v>10134</v>
      </c>
      <c r="J46" s="115">
        <v>115</v>
      </c>
      <c r="K46" s="116">
        <v>1.1347937635681864</v>
      </c>
    </row>
    <row r="47" spans="1:11" ht="14.1" customHeight="1" x14ac:dyDescent="0.2">
      <c r="A47" s="306">
        <v>61</v>
      </c>
      <c r="B47" s="307" t="s">
        <v>269</v>
      </c>
      <c r="C47" s="308"/>
      <c r="D47" s="113">
        <v>3.0590004995855087</v>
      </c>
      <c r="E47" s="115">
        <v>11144</v>
      </c>
      <c r="F47" s="114">
        <v>11166</v>
      </c>
      <c r="G47" s="114">
        <v>11224</v>
      </c>
      <c r="H47" s="114">
        <v>10877</v>
      </c>
      <c r="I47" s="140">
        <v>10927</v>
      </c>
      <c r="J47" s="115">
        <v>217</v>
      </c>
      <c r="K47" s="116">
        <v>1.9859064702114029</v>
      </c>
    </row>
    <row r="48" spans="1:11" ht="14.1" customHeight="1" x14ac:dyDescent="0.2">
      <c r="A48" s="306">
        <v>62</v>
      </c>
      <c r="B48" s="307" t="s">
        <v>270</v>
      </c>
      <c r="C48" s="308"/>
      <c r="D48" s="113">
        <v>5.6291208942031608</v>
      </c>
      <c r="E48" s="115">
        <v>20507</v>
      </c>
      <c r="F48" s="114">
        <v>20751</v>
      </c>
      <c r="G48" s="114">
        <v>20695</v>
      </c>
      <c r="H48" s="114">
        <v>20333</v>
      </c>
      <c r="I48" s="140">
        <v>20471</v>
      </c>
      <c r="J48" s="115">
        <v>36</v>
      </c>
      <c r="K48" s="116">
        <v>0.1758585315812613</v>
      </c>
    </row>
    <row r="49" spans="1:11" ht="14.1" customHeight="1" x14ac:dyDescent="0.2">
      <c r="A49" s="306">
        <v>63</v>
      </c>
      <c r="B49" s="307" t="s">
        <v>271</v>
      </c>
      <c r="C49" s="308"/>
      <c r="D49" s="113">
        <v>3.0032775005352703</v>
      </c>
      <c r="E49" s="115">
        <v>10941</v>
      </c>
      <c r="F49" s="114">
        <v>10747</v>
      </c>
      <c r="G49" s="114">
        <v>11249</v>
      </c>
      <c r="H49" s="114">
        <v>11613</v>
      </c>
      <c r="I49" s="140">
        <v>10870</v>
      </c>
      <c r="J49" s="115">
        <v>71</v>
      </c>
      <c r="K49" s="116">
        <v>0.65317387304507823</v>
      </c>
    </row>
    <row r="50" spans="1:11" ht="14.1" customHeight="1" x14ac:dyDescent="0.2">
      <c r="A50" s="306" t="s">
        <v>272</v>
      </c>
      <c r="B50" s="307" t="s">
        <v>273</v>
      </c>
      <c r="C50" s="308"/>
      <c r="D50" s="113">
        <v>0.61377648214942548</v>
      </c>
      <c r="E50" s="115">
        <v>2236</v>
      </c>
      <c r="F50" s="114">
        <v>2270</v>
      </c>
      <c r="G50" s="114">
        <v>2295</v>
      </c>
      <c r="H50" s="114">
        <v>2249</v>
      </c>
      <c r="I50" s="140">
        <v>2236</v>
      </c>
      <c r="J50" s="115">
        <v>0</v>
      </c>
      <c r="K50" s="116">
        <v>0</v>
      </c>
    </row>
    <row r="51" spans="1:11" ht="14.1" customHeight="1" x14ac:dyDescent="0.2">
      <c r="A51" s="306" t="s">
        <v>274</v>
      </c>
      <c r="B51" s="307" t="s">
        <v>275</v>
      </c>
      <c r="C51" s="308"/>
      <c r="D51" s="113">
        <v>1.7383928718480821</v>
      </c>
      <c r="E51" s="115">
        <v>6333</v>
      </c>
      <c r="F51" s="114">
        <v>6478</v>
      </c>
      <c r="G51" s="114">
        <v>6492</v>
      </c>
      <c r="H51" s="114">
        <v>6485</v>
      </c>
      <c r="I51" s="140">
        <v>6391</v>
      </c>
      <c r="J51" s="115">
        <v>-58</v>
      </c>
      <c r="K51" s="116">
        <v>-0.90752620873102796</v>
      </c>
    </row>
    <row r="52" spans="1:11" ht="14.1" customHeight="1" x14ac:dyDescent="0.2">
      <c r="A52" s="306">
        <v>71</v>
      </c>
      <c r="B52" s="307" t="s">
        <v>276</v>
      </c>
      <c r="C52" s="308"/>
      <c r="D52" s="113">
        <v>11.887939127427245</v>
      </c>
      <c r="E52" s="115">
        <v>43308</v>
      </c>
      <c r="F52" s="114">
        <v>43410</v>
      </c>
      <c r="G52" s="114">
        <v>43398</v>
      </c>
      <c r="H52" s="114">
        <v>42762</v>
      </c>
      <c r="I52" s="140">
        <v>42859</v>
      </c>
      <c r="J52" s="115">
        <v>449</v>
      </c>
      <c r="K52" s="116">
        <v>1.0476212697449778</v>
      </c>
    </row>
    <row r="53" spans="1:11" ht="14.1" customHeight="1" x14ac:dyDescent="0.2">
      <c r="A53" s="306" t="s">
        <v>277</v>
      </c>
      <c r="B53" s="307" t="s">
        <v>278</v>
      </c>
      <c r="C53" s="308"/>
      <c r="D53" s="113">
        <v>4.5885007493782632</v>
      </c>
      <c r="E53" s="115">
        <v>16716</v>
      </c>
      <c r="F53" s="114">
        <v>16712</v>
      </c>
      <c r="G53" s="114">
        <v>16634</v>
      </c>
      <c r="H53" s="114">
        <v>16273</v>
      </c>
      <c r="I53" s="140">
        <v>16237</v>
      </c>
      <c r="J53" s="115">
        <v>479</v>
      </c>
      <c r="K53" s="116">
        <v>2.950052349571965</v>
      </c>
    </row>
    <row r="54" spans="1:11" ht="14.1" customHeight="1" x14ac:dyDescent="0.2">
      <c r="A54" s="306" t="s">
        <v>279</v>
      </c>
      <c r="B54" s="307" t="s">
        <v>280</v>
      </c>
      <c r="C54" s="308"/>
      <c r="D54" s="113">
        <v>5.6719425092368416</v>
      </c>
      <c r="E54" s="115">
        <v>20663</v>
      </c>
      <c r="F54" s="114">
        <v>20777</v>
      </c>
      <c r="G54" s="114">
        <v>20839</v>
      </c>
      <c r="H54" s="114">
        <v>20629</v>
      </c>
      <c r="I54" s="140">
        <v>20779</v>
      </c>
      <c r="J54" s="115">
        <v>-116</v>
      </c>
      <c r="K54" s="116">
        <v>-0.55825593146927188</v>
      </c>
    </row>
    <row r="55" spans="1:11" ht="14.1" customHeight="1" x14ac:dyDescent="0.2">
      <c r="A55" s="306">
        <v>72</v>
      </c>
      <c r="B55" s="307" t="s">
        <v>281</v>
      </c>
      <c r="C55" s="308"/>
      <c r="D55" s="113">
        <v>3.8407694714824512</v>
      </c>
      <c r="E55" s="115">
        <v>13992</v>
      </c>
      <c r="F55" s="114">
        <v>14196</v>
      </c>
      <c r="G55" s="114">
        <v>14293</v>
      </c>
      <c r="H55" s="114">
        <v>14124</v>
      </c>
      <c r="I55" s="140">
        <v>14233</v>
      </c>
      <c r="J55" s="115">
        <v>-241</v>
      </c>
      <c r="K55" s="116">
        <v>-1.6932480854352561</v>
      </c>
    </row>
    <row r="56" spans="1:11" ht="14.1" customHeight="1" x14ac:dyDescent="0.2">
      <c r="A56" s="306" t="s">
        <v>282</v>
      </c>
      <c r="B56" s="307" t="s">
        <v>283</v>
      </c>
      <c r="C56" s="308"/>
      <c r="D56" s="113">
        <v>1.7534902361227773</v>
      </c>
      <c r="E56" s="115">
        <v>6388</v>
      </c>
      <c r="F56" s="114">
        <v>6597</v>
      </c>
      <c r="G56" s="114">
        <v>6701</v>
      </c>
      <c r="H56" s="114">
        <v>6614</v>
      </c>
      <c r="I56" s="140">
        <v>6715</v>
      </c>
      <c r="J56" s="115">
        <v>-327</v>
      </c>
      <c r="K56" s="116">
        <v>-4.8696947133283697</v>
      </c>
    </row>
    <row r="57" spans="1:11" ht="14.1" customHeight="1" x14ac:dyDescent="0.2">
      <c r="A57" s="306" t="s">
        <v>284</v>
      </c>
      <c r="B57" s="307" t="s">
        <v>285</v>
      </c>
      <c r="C57" s="308"/>
      <c r="D57" s="113">
        <v>1.5275787670668841</v>
      </c>
      <c r="E57" s="115">
        <v>5565</v>
      </c>
      <c r="F57" s="114">
        <v>5555</v>
      </c>
      <c r="G57" s="114">
        <v>5552</v>
      </c>
      <c r="H57" s="114">
        <v>5525</v>
      </c>
      <c r="I57" s="140">
        <v>5513</v>
      </c>
      <c r="J57" s="115">
        <v>52</v>
      </c>
      <c r="K57" s="116">
        <v>0.94322510429892981</v>
      </c>
    </row>
    <row r="58" spans="1:11" ht="14.1" customHeight="1" x14ac:dyDescent="0.2">
      <c r="A58" s="306">
        <v>73</v>
      </c>
      <c r="B58" s="307" t="s">
        <v>286</v>
      </c>
      <c r="C58" s="308"/>
      <c r="D58" s="113">
        <v>3.9640188634704172</v>
      </c>
      <c r="E58" s="115">
        <v>14441</v>
      </c>
      <c r="F58" s="114">
        <v>14376</v>
      </c>
      <c r="G58" s="114">
        <v>14310</v>
      </c>
      <c r="H58" s="114">
        <v>13992</v>
      </c>
      <c r="I58" s="140">
        <v>14002</v>
      </c>
      <c r="J58" s="115">
        <v>439</v>
      </c>
      <c r="K58" s="116">
        <v>3.1352663905156408</v>
      </c>
    </row>
    <row r="59" spans="1:11" ht="14.1" customHeight="1" x14ac:dyDescent="0.2">
      <c r="A59" s="306" t="s">
        <v>287</v>
      </c>
      <c r="B59" s="307" t="s">
        <v>288</v>
      </c>
      <c r="C59" s="308"/>
      <c r="D59" s="113">
        <v>3.1067630701999991</v>
      </c>
      <c r="E59" s="115">
        <v>11318</v>
      </c>
      <c r="F59" s="114">
        <v>11239</v>
      </c>
      <c r="G59" s="114">
        <v>11163</v>
      </c>
      <c r="H59" s="114">
        <v>10936</v>
      </c>
      <c r="I59" s="140">
        <v>10905</v>
      </c>
      <c r="J59" s="115">
        <v>413</v>
      </c>
      <c r="K59" s="116">
        <v>3.7872535534158644</v>
      </c>
    </row>
    <row r="60" spans="1:11" ht="14.1" customHeight="1" x14ac:dyDescent="0.2">
      <c r="A60" s="306">
        <v>81</v>
      </c>
      <c r="B60" s="307" t="s">
        <v>289</v>
      </c>
      <c r="C60" s="308"/>
      <c r="D60" s="113">
        <v>7.5385257286536991</v>
      </c>
      <c r="E60" s="115">
        <v>27463</v>
      </c>
      <c r="F60" s="114">
        <v>27399</v>
      </c>
      <c r="G60" s="114">
        <v>27211</v>
      </c>
      <c r="H60" s="114">
        <v>26522</v>
      </c>
      <c r="I60" s="140">
        <v>26548</v>
      </c>
      <c r="J60" s="115">
        <v>915</v>
      </c>
      <c r="K60" s="116">
        <v>3.4465873135452765</v>
      </c>
    </row>
    <row r="61" spans="1:11" ht="14.1" customHeight="1" x14ac:dyDescent="0.2">
      <c r="A61" s="306" t="s">
        <v>290</v>
      </c>
      <c r="B61" s="307" t="s">
        <v>291</v>
      </c>
      <c r="C61" s="308"/>
      <c r="D61" s="113">
        <v>1.9703432866138533</v>
      </c>
      <c r="E61" s="115">
        <v>7178</v>
      </c>
      <c r="F61" s="114">
        <v>7133</v>
      </c>
      <c r="G61" s="114">
        <v>7163</v>
      </c>
      <c r="H61" s="114">
        <v>6915</v>
      </c>
      <c r="I61" s="140">
        <v>7033</v>
      </c>
      <c r="J61" s="115">
        <v>145</v>
      </c>
      <c r="K61" s="116">
        <v>2.0617090857386606</v>
      </c>
    </row>
    <row r="62" spans="1:11" ht="14.1" customHeight="1" x14ac:dyDescent="0.2">
      <c r="A62" s="306" t="s">
        <v>292</v>
      </c>
      <c r="B62" s="307" t="s">
        <v>293</v>
      </c>
      <c r="C62" s="308"/>
      <c r="D62" s="113">
        <v>3.3011073230451657</v>
      </c>
      <c r="E62" s="115">
        <v>12026</v>
      </c>
      <c r="F62" s="114">
        <v>12037</v>
      </c>
      <c r="G62" s="114">
        <v>11863</v>
      </c>
      <c r="H62" s="114">
        <v>11665</v>
      </c>
      <c r="I62" s="140">
        <v>11606</v>
      </c>
      <c r="J62" s="115">
        <v>420</v>
      </c>
      <c r="K62" s="116">
        <v>3.6188178528347406</v>
      </c>
    </row>
    <row r="63" spans="1:11" ht="14.1" customHeight="1" x14ac:dyDescent="0.2">
      <c r="A63" s="306"/>
      <c r="B63" s="307" t="s">
        <v>294</v>
      </c>
      <c r="C63" s="308"/>
      <c r="D63" s="113">
        <v>2.9467310088882299</v>
      </c>
      <c r="E63" s="115">
        <v>10735</v>
      </c>
      <c r="F63" s="114">
        <v>10741</v>
      </c>
      <c r="G63" s="114">
        <v>10562</v>
      </c>
      <c r="H63" s="114">
        <v>10416</v>
      </c>
      <c r="I63" s="140">
        <v>10386</v>
      </c>
      <c r="J63" s="115">
        <v>349</v>
      </c>
      <c r="K63" s="116">
        <v>3.3602927017138455</v>
      </c>
    </row>
    <row r="64" spans="1:11" ht="14.1" customHeight="1" x14ac:dyDescent="0.2">
      <c r="A64" s="306" t="s">
        <v>295</v>
      </c>
      <c r="B64" s="307" t="s">
        <v>296</v>
      </c>
      <c r="C64" s="308"/>
      <c r="D64" s="113">
        <v>0.85890277846402163</v>
      </c>
      <c r="E64" s="115">
        <v>3129</v>
      </c>
      <c r="F64" s="114">
        <v>3060</v>
      </c>
      <c r="G64" s="114">
        <v>3047</v>
      </c>
      <c r="H64" s="114">
        <v>2999</v>
      </c>
      <c r="I64" s="140">
        <v>2964</v>
      </c>
      <c r="J64" s="115">
        <v>165</v>
      </c>
      <c r="K64" s="116">
        <v>5.566801619433198</v>
      </c>
    </row>
    <row r="65" spans="1:11" ht="14.1" customHeight="1" x14ac:dyDescent="0.2">
      <c r="A65" s="306" t="s">
        <v>297</v>
      </c>
      <c r="B65" s="307" t="s">
        <v>298</v>
      </c>
      <c r="C65" s="308"/>
      <c r="D65" s="113">
        <v>0.60746303890728026</v>
      </c>
      <c r="E65" s="115">
        <v>2213</v>
      </c>
      <c r="F65" s="114">
        <v>2219</v>
      </c>
      <c r="G65" s="114">
        <v>2186</v>
      </c>
      <c r="H65" s="114">
        <v>2020</v>
      </c>
      <c r="I65" s="140">
        <v>2015</v>
      </c>
      <c r="J65" s="115">
        <v>198</v>
      </c>
      <c r="K65" s="116">
        <v>9.8263027295285355</v>
      </c>
    </row>
    <row r="66" spans="1:11" ht="14.1" customHeight="1" x14ac:dyDescent="0.2">
      <c r="A66" s="306">
        <v>82</v>
      </c>
      <c r="B66" s="307" t="s">
        <v>299</v>
      </c>
      <c r="C66" s="308"/>
      <c r="D66" s="113">
        <v>2.6349018122327079</v>
      </c>
      <c r="E66" s="115">
        <v>9599</v>
      </c>
      <c r="F66" s="114">
        <v>9691</v>
      </c>
      <c r="G66" s="114">
        <v>9601</v>
      </c>
      <c r="H66" s="114">
        <v>9385</v>
      </c>
      <c r="I66" s="140">
        <v>9398</v>
      </c>
      <c r="J66" s="115">
        <v>201</v>
      </c>
      <c r="K66" s="116">
        <v>2.1387529261545009</v>
      </c>
    </row>
    <row r="67" spans="1:11" ht="14.1" customHeight="1" x14ac:dyDescent="0.2">
      <c r="A67" s="306" t="s">
        <v>300</v>
      </c>
      <c r="B67" s="307" t="s">
        <v>301</v>
      </c>
      <c r="C67" s="308"/>
      <c r="D67" s="113">
        <v>1.6442402182804376</v>
      </c>
      <c r="E67" s="115">
        <v>5990</v>
      </c>
      <c r="F67" s="114">
        <v>6028</v>
      </c>
      <c r="G67" s="114">
        <v>5931</v>
      </c>
      <c r="H67" s="114">
        <v>5858</v>
      </c>
      <c r="I67" s="140">
        <v>5838</v>
      </c>
      <c r="J67" s="115">
        <v>152</v>
      </c>
      <c r="K67" s="116">
        <v>2.6036313806097979</v>
      </c>
    </row>
    <row r="68" spans="1:11" ht="14.1" customHeight="1" x14ac:dyDescent="0.2">
      <c r="A68" s="306" t="s">
        <v>302</v>
      </c>
      <c r="B68" s="307" t="s">
        <v>303</v>
      </c>
      <c r="C68" s="308"/>
      <c r="D68" s="113">
        <v>0.47652771601583299</v>
      </c>
      <c r="E68" s="115">
        <v>1736</v>
      </c>
      <c r="F68" s="114">
        <v>1763</v>
      </c>
      <c r="G68" s="114">
        <v>1756</v>
      </c>
      <c r="H68" s="114">
        <v>1696</v>
      </c>
      <c r="I68" s="140">
        <v>1718</v>
      </c>
      <c r="J68" s="115">
        <v>18</v>
      </c>
      <c r="K68" s="116">
        <v>1.0477299185098952</v>
      </c>
    </row>
    <row r="69" spans="1:11" ht="14.1" customHeight="1" x14ac:dyDescent="0.2">
      <c r="A69" s="306">
        <v>83</v>
      </c>
      <c r="B69" s="307" t="s">
        <v>304</v>
      </c>
      <c r="C69" s="308"/>
      <c r="D69" s="113">
        <v>5.9662038638272641</v>
      </c>
      <c r="E69" s="115">
        <v>21735</v>
      </c>
      <c r="F69" s="114">
        <v>21854</v>
      </c>
      <c r="G69" s="114">
        <v>21592</v>
      </c>
      <c r="H69" s="114">
        <v>21099</v>
      </c>
      <c r="I69" s="140">
        <v>21021</v>
      </c>
      <c r="J69" s="115">
        <v>714</v>
      </c>
      <c r="K69" s="116">
        <v>3.3966033966033966</v>
      </c>
    </row>
    <row r="70" spans="1:11" ht="14.1" customHeight="1" x14ac:dyDescent="0.2">
      <c r="A70" s="306" t="s">
        <v>305</v>
      </c>
      <c r="B70" s="307" t="s">
        <v>306</v>
      </c>
      <c r="C70" s="308"/>
      <c r="D70" s="113">
        <v>5.2179235908669179</v>
      </c>
      <c r="E70" s="115">
        <v>19009</v>
      </c>
      <c r="F70" s="114">
        <v>19104</v>
      </c>
      <c r="G70" s="114">
        <v>18883</v>
      </c>
      <c r="H70" s="114">
        <v>18381</v>
      </c>
      <c r="I70" s="140">
        <v>18305</v>
      </c>
      <c r="J70" s="115">
        <v>704</v>
      </c>
      <c r="K70" s="116">
        <v>3.8459437312209777</v>
      </c>
    </row>
    <row r="71" spans="1:11" ht="14.1" customHeight="1" x14ac:dyDescent="0.2">
      <c r="A71" s="306"/>
      <c r="B71" s="307" t="s">
        <v>307</v>
      </c>
      <c r="C71" s="308"/>
      <c r="D71" s="113">
        <v>2.7581512042206739</v>
      </c>
      <c r="E71" s="115">
        <v>10048</v>
      </c>
      <c r="F71" s="114">
        <v>10058</v>
      </c>
      <c r="G71" s="114">
        <v>9936</v>
      </c>
      <c r="H71" s="114">
        <v>9635</v>
      </c>
      <c r="I71" s="140">
        <v>9586</v>
      </c>
      <c r="J71" s="115">
        <v>462</v>
      </c>
      <c r="K71" s="116">
        <v>4.8195284790319217</v>
      </c>
    </row>
    <row r="72" spans="1:11" ht="14.1" customHeight="1" x14ac:dyDescent="0.2">
      <c r="A72" s="306">
        <v>84</v>
      </c>
      <c r="B72" s="307" t="s">
        <v>308</v>
      </c>
      <c r="C72" s="308"/>
      <c r="D72" s="113">
        <v>2.3562868169815152</v>
      </c>
      <c r="E72" s="115">
        <v>8584</v>
      </c>
      <c r="F72" s="114">
        <v>8712</v>
      </c>
      <c r="G72" s="114">
        <v>8589</v>
      </c>
      <c r="H72" s="114">
        <v>8467</v>
      </c>
      <c r="I72" s="140">
        <v>8274</v>
      </c>
      <c r="J72" s="115">
        <v>310</v>
      </c>
      <c r="K72" s="116">
        <v>3.7466763355088228</v>
      </c>
    </row>
    <row r="73" spans="1:11" ht="14.1" customHeight="1" x14ac:dyDescent="0.2">
      <c r="A73" s="306" t="s">
        <v>309</v>
      </c>
      <c r="B73" s="307" t="s">
        <v>310</v>
      </c>
      <c r="C73" s="308"/>
      <c r="D73" s="113">
        <v>0.60087509813286777</v>
      </c>
      <c r="E73" s="115">
        <v>2189</v>
      </c>
      <c r="F73" s="114">
        <v>2299</v>
      </c>
      <c r="G73" s="114">
        <v>2212</v>
      </c>
      <c r="H73" s="114">
        <v>2233</v>
      </c>
      <c r="I73" s="140">
        <v>2189</v>
      </c>
      <c r="J73" s="115">
        <v>0</v>
      </c>
      <c r="K73" s="116">
        <v>0</v>
      </c>
    </row>
    <row r="74" spans="1:11" ht="14.1" customHeight="1" x14ac:dyDescent="0.2">
      <c r="A74" s="306" t="s">
        <v>311</v>
      </c>
      <c r="B74" s="307" t="s">
        <v>312</v>
      </c>
      <c r="C74" s="308"/>
      <c r="D74" s="113">
        <v>0.28520293602560515</v>
      </c>
      <c r="E74" s="115">
        <v>1039</v>
      </c>
      <c r="F74" s="114">
        <v>1048</v>
      </c>
      <c r="G74" s="114">
        <v>1024</v>
      </c>
      <c r="H74" s="114">
        <v>1019</v>
      </c>
      <c r="I74" s="140">
        <v>994</v>
      </c>
      <c r="J74" s="115">
        <v>45</v>
      </c>
      <c r="K74" s="116">
        <v>4.5271629778672029</v>
      </c>
    </row>
    <row r="75" spans="1:11" ht="14.1" customHeight="1" x14ac:dyDescent="0.2">
      <c r="A75" s="306" t="s">
        <v>313</v>
      </c>
      <c r="B75" s="307" t="s">
        <v>314</v>
      </c>
      <c r="C75" s="308"/>
      <c r="D75" s="113">
        <v>1.0444631102766386</v>
      </c>
      <c r="E75" s="115">
        <v>3805</v>
      </c>
      <c r="F75" s="114">
        <v>3820</v>
      </c>
      <c r="G75" s="114">
        <v>3825</v>
      </c>
      <c r="H75" s="114">
        <v>3723</v>
      </c>
      <c r="I75" s="140">
        <v>3590</v>
      </c>
      <c r="J75" s="115">
        <v>215</v>
      </c>
      <c r="K75" s="116">
        <v>5.9888579387186631</v>
      </c>
    </row>
    <row r="76" spans="1:11" ht="14.1" customHeight="1" x14ac:dyDescent="0.2">
      <c r="A76" s="306">
        <v>91</v>
      </c>
      <c r="B76" s="307" t="s">
        <v>315</v>
      </c>
      <c r="C76" s="308"/>
      <c r="D76" s="113">
        <v>0.31292718678459081</v>
      </c>
      <c r="E76" s="115">
        <v>1140</v>
      </c>
      <c r="F76" s="114">
        <v>1036</v>
      </c>
      <c r="G76" s="114">
        <v>972</v>
      </c>
      <c r="H76" s="114">
        <v>928</v>
      </c>
      <c r="I76" s="140">
        <v>931</v>
      </c>
      <c r="J76" s="115">
        <v>209</v>
      </c>
      <c r="K76" s="116">
        <v>22.448979591836736</v>
      </c>
    </row>
    <row r="77" spans="1:11" ht="14.1" customHeight="1" x14ac:dyDescent="0.2">
      <c r="A77" s="306">
        <v>92</v>
      </c>
      <c r="B77" s="307" t="s">
        <v>316</v>
      </c>
      <c r="C77" s="308"/>
      <c r="D77" s="113">
        <v>1.6162414699891847</v>
      </c>
      <c r="E77" s="115">
        <v>5888</v>
      </c>
      <c r="F77" s="114">
        <v>5863</v>
      </c>
      <c r="G77" s="114">
        <v>5810</v>
      </c>
      <c r="H77" s="114">
        <v>5846</v>
      </c>
      <c r="I77" s="140">
        <v>5957</v>
      </c>
      <c r="J77" s="115">
        <v>-69</v>
      </c>
      <c r="K77" s="116">
        <v>-1.1583011583011582</v>
      </c>
    </row>
    <row r="78" spans="1:11" ht="14.1" customHeight="1" x14ac:dyDescent="0.2">
      <c r="A78" s="306">
        <v>93</v>
      </c>
      <c r="B78" s="307" t="s">
        <v>317</v>
      </c>
      <c r="C78" s="308"/>
      <c r="D78" s="113">
        <v>0.16991397247338746</v>
      </c>
      <c r="E78" s="115">
        <v>619</v>
      </c>
      <c r="F78" s="114">
        <v>641</v>
      </c>
      <c r="G78" s="114">
        <v>636</v>
      </c>
      <c r="H78" s="114">
        <v>600</v>
      </c>
      <c r="I78" s="140">
        <v>622</v>
      </c>
      <c r="J78" s="115">
        <v>-3</v>
      </c>
      <c r="K78" s="116">
        <v>-0.48231511254019294</v>
      </c>
    </row>
    <row r="79" spans="1:11" ht="14.1" customHeight="1" x14ac:dyDescent="0.2">
      <c r="A79" s="306">
        <v>94</v>
      </c>
      <c r="B79" s="307" t="s">
        <v>318</v>
      </c>
      <c r="C79" s="308"/>
      <c r="D79" s="113">
        <v>0.45456791343445824</v>
      </c>
      <c r="E79" s="115">
        <v>1656</v>
      </c>
      <c r="F79" s="114">
        <v>1670</v>
      </c>
      <c r="G79" s="114">
        <v>1733</v>
      </c>
      <c r="H79" s="114">
        <v>1669</v>
      </c>
      <c r="I79" s="140">
        <v>1715</v>
      </c>
      <c r="J79" s="115">
        <v>-59</v>
      </c>
      <c r="K79" s="116">
        <v>-3.4402332361516037</v>
      </c>
    </row>
    <row r="80" spans="1:11" ht="14.1" customHeight="1" x14ac:dyDescent="0.2">
      <c r="A80" s="306" t="s">
        <v>319</v>
      </c>
      <c r="B80" s="307" t="s">
        <v>320</v>
      </c>
      <c r="C80" s="308"/>
      <c r="D80" s="113">
        <v>5.7644481776108836E-3</v>
      </c>
      <c r="E80" s="115">
        <v>21</v>
      </c>
      <c r="F80" s="114">
        <v>23</v>
      </c>
      <c r="G80" s="114">
        <v>22</v>
      </c>
      <c r="H80" s="114">
        <v>16</v>
      </c>
      <c r="I80" s="140">
        <v>12</v>
      </c>
      <c r="J80" s="115">
        <v>9</v>
      </c>
      <c r="K80" s="116">
        <v>75</v>
      </c>
    </row>
    <row r="81" spans="1:11" ht="14.1" customHeight="1" x14ac:dyDescent="0.2">
      <c r="A81" s="310" t="s">
        <v>321</v>
      </c>
      <c r="B81" s="311" t="s">
        <v>224</v>
      </c>
      <c r="C81" s="312"/>
      <c r="D81" s="125">
        <v>0.33516148689823277</v>
      </c>
      <c r="E81" s="143">
        <v>1221</v>
      </c>
      <c r="F81" s="144">
        <v>1248</v>
      </c>
      <c r="G81" s="144">
        <v>1243</v>
      </c>
      <c r="H81" s="144">
        <v>1236</v>
      </c>
      <c r="I81" s="145">
        <v>1289</v>
      </c>
      <c r="J81" s="143">
        <v>-68</v>
      </c>
      <c r="K81" s="146">
        <v>-5.275407292474787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9" t="s">
        <v>323</v>
      </c>
      <c r="B85" s="619"/>
      <c r="C85" s="619"/>
      <c r="D85" s="619"/>
      <c r="E85" s="619"/>
      <c r="F85" s="619"/>
      <c r="G85" s="619"/>
      <c r="H85" s="619"/>
      <c r="I85" s="619"/>
      <c r="J85" s="619"/>
      <c r="K85" s="619"/>
    </row>
    <row r="86" spans="1:11" ht="22.5" customHeight="1" x14ac:dyDescent="0.2">
      <c r="A86" s="619"/>
      <c r="B86" s="619"/>
      <c r="C86" s="619"/>
      <c r="D86" s="619"/>
      <c r="E86" s="619"/>
      <c r="F86" s="619"/>
      <c r="G86" s="619"/>
      <c r="H86" s="619"/>
      <c r="I86" s="619"/>
      <c r="J86" s="619"/>
      <c r="K86" s="619"/>
    </row>
    <row r="87" spans="1:11" ht="18" customHeight="1" x14ac:dyDescent="0.2">
      <c r="A87" s="620"/>
      <c r="B87" s="620"/>
      <c r="C87" s="620"/>
      <c r="D87" s="620"/>
      <c r="E87" s="620"/>
      <c r="F87" s="620"/>
      <c r="G87" s="620"/>
      <c r="H87" s="620"/>
      <c r="I87" s="620"/>
      <c r="J87" s="620"/>
      <c r="K87" s="620"/>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0" t="s">
        <v>324</v>
      </c>
      <c r="B3" s="570"/>
      <c r="C3" s="570"/>
      <c r="D3" s="570"/>
      <c r="E3" s="570"/>
      <c r="F3" s="570"/>
      <c r="G3" s="570"/>
      <c r="H3" s="570"/>
      <c r="I3" s="570"/>
      <c r="J3" s="570"/>
      <c r="K3"/>
      <c r="L3"/>
      <c r="M3"/>
      <c r="N3"/>
      <c r="O3"/>
      <c r="P3"/>
    </row>
    <row r="4" spans="1:16" s="94" customFormat="1" ht="12" customHeight="1" x14ac:dyDescent="0.2">
      <c r="A4" s="572" t="s">
        <v>126</v>
      </c>
      <c r="B4" s="572"/>
      <c r="C4" s="572"/>
      <c r="D4" s="572"/>
      <c r="E4" s="572"/>
      <c r="F4" s="572"/>
      <c r="G4" s="572"/>
      <c r="H4" s="572"/>
      <c r="I4" s="572"/>
      <c r="J4" s="572"/>
      <c r="K4"/>
      <c r="L4"/>
      <c r="M4"/>
      <c r="N4"/>
      <c r="O4"/>
      <c r="P4"/>
    </row>
    <row r="5" spans="1:16" s="94" customFormat="1" ht="12" customHeight="1" x14ac:dyDescent="0.2">
      <c r="A5" s="572" t="s">
        <v>57</v>
      </c>
      <c r="B5" s="572"/>
      <c r="C5" s="572"/>
      <c r="D5" s="572"/>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5" t="s">
        <v>325</v>
      </c>
      <c r="B7" s="576"/>
      <c r="C7" s="581" t="s">
        <v>178</v>
      </c>
      <c r="D7" s="584" t="s">
        <v>326</v>
      </c>
      <c r="E7" s="585"/>
      <c r="F7" s="585"/>
      <c r="G7" s="585"/>
      <c r="H7" s="586"/>
      <c r="I7" s="587" t="s">
        <v>180</v>
      </c>
      <c r="J7" s="588"/>
      <c r="K7"/>
      <c r="L7"/>
      <c r="M7"/>
      <c r="N7"/>
      <c r="O7"/>
      <c r="P7"/>
    </row>
    <row r="8" spans="1:16" ht="21.75" customHeight="1" x14ac:dyDescent="0.2">
      <c r="A8" s="577"/>
      <c r="B8" s="578"/>
      <c r="C8" s="582"/>
      <c r="D8" s="591" t="s">
        <v>97</v>
      </c>
      <c r="E8" s="591" t="s">
        <v>98</v>
      </c>
      <c r="F8" s="591" t="s">
        <v>99</v>
      </c>
      <c r="G8" s="591" t="s">
        <v>100</v>
      </c>
      <c r="H8" s="591" t="s">
        <v>101</v>
      </c>
      <c r="I8" s="589"/>
      <c r="J8" s="590"/>
      <c r="K8"/>
      <c r="L8"/>
      <c r="M8"/>
      <c r="N8"/>
      <c r="O8"/>
      <c r="P8"/>
    </row>
    <row r="9" spans="1:16" ht="12" customHeight="1" x14ac:dyDescent="0.2">
      <c r="A9" s="577"/>
      <c r="B9" s="578"/>
      <c r="C9" s="582"/>
      <c r="D9" s="592"/>
      <c r="E9" s="592"/>
      <c r="F9" s="592"/>
      <c r="G9" s="592"/>
      <c r="H9" s="592"/>
      <c r="I9" s="98" t="s">
        <v>102</v>
      </c>
      <c r="J9" s="99" t="s">
        <v>103</v>
      </c>
      <c r="K9"/>
      <c r="L9"/>
      <c r="M9"/>
      <c r="N9"/>
      <c r="O9"/>
      <c r="P9"/>
    </row>
    <row r="10" spans="1:16" ht="12" customHeight="1" x14ac:dyDescent="0.2">
      <c r="A10" s="579"/>
      <c r="B10" s="580"/>
      <c r="C10" s="583"/>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76247</v>
      </c>
      <c r="E12" s="114">
        <v>79099</v>
      </c>
      <c r="F12" s="114">
        <v>78631</v>
      </c>
      <c r="G12" s="114">
        <v>79076</v>
      </c>
      <c r="H12" s="140">
        <v>78904</v>
      </c>
      <c r="I12" s="115">
        <v>-2657</v>
      </c>
      <c r="J12" s="116">
        <v>-3.3673831491432629</v>
      </c>
      <c r="K12"/>
      <c r="L12"/>
      <c r="M12"/>
      <c r="N12"/>
      <c r="O12"/>
      <c r="P12"/>
    </row>
    <row r="13" spans="1:16" s="110" customFormat="1" ht="14.45" customHeight="1" x14ac:dyDescent="0.2">
      <c r="A13" s="120" t="s">
        <v>105</v>
      </c>
      <c r="B13" s="119" t="s">
        <v>106</v>
      </c>
      <c r="C13" s="113">
        <v>43.244980130365782</v>
      </c>
      <c r="D13" s="115">
        <v>32973</v>
      </c>
      <c r="E13" s="114">
        <v>34097</v>
      </c>
      <c r="F13" s="114">
        <v>34037</v>
      </c>
      <c r="G13" s="114">
        <v>34078</v>
      </c>
      <c r="H13" s="140">
        <v>33763</v>
      </c>
      <c r="I13" s="115">
        <v>-790</v>
      </c>
      <c r="J13" s="116">
        <v>-2.3398394692414772</v>
      </c>
      <c r="K13"/>
      <c r="L13"/>
      <c r="M13"/>
      <c r="N13"/>
      <c r="O13"/>
      <c r="P13"/>
    </row>
    <row r="14" spans="1:16" s="110" customFormat="1" ht="14.45" customHeight="1" x14ac:dyDescent="0.2">
      <c r="A14" s="120"/>
      <c r="B14" s="119" t="s">
        <v>107</v>
      </c>
      <c r="C14" s="113">
        <v>56.755019869634218</v>
      </c>
      <c r="D14" s="115">
        <v>43274</v>
      </c>
      <c r="E14" s="114">
        <v>45002</v>
      </c>
      <c r="F14" s="114">
        <v>44594</v>
      </c>
      <c r="G14" s="114">
        <v>44998</v>
      </c>
      <c r="H14" s="140">
        <v>45141</v>
      </c>
      <c r="I14" s="115">
        <v>-1867</v>
      </c>
      <c r="J14" s="116">
        <v>-4.1359296426751735</v>
      </c>
      <c r="K14"/>
      <c r="L14"/>
      <c r="M14"/>
      <c r="N14"/>
      <c r="O14"/>
      <c r="P14"/>
    </row>
    <row r="15" spans="1:16" s="110" customFormat="1" ht="14.45" customHeight="1" x14ac:dyDescent="0.2">
      <c r="A15" s="118" t="s">
        <v>105</v>
      </c>
      <c r="B15" s="121" t="s">
        <v>108</v>
      </c>
      <c r="C15" s="113">
        <v>19.752908311146669</v>
      </c>
      <c r="D15" s="115">
        <v>15061</v>
      </c>
      <c r="E15" s="114">
        <v>15851</v>
      </c>
      <c r="F15" s="114">
        <v>15445</v>
      </c>
      <c r="G15" s="114">
        <v>15799</v>
      </c>
      <c r="H15" s="140">
        <v>15770</v>
      </c>
      <c r="I15" s="115">
        <v>-709</v>
      </c>
      <c r="J15" s="116">
        <v>-4.4958782498414713</v>
      </c>
      <c r="K15"/>
      <c r="L15"/>
      <c r="M15"/>
      <c r="N15"/>
      <c r="O15"/>
      <c r="P15"/>
    </row>
    <row r="16" spans="1:16" s="110" customFormat="1" ht="14.45" customHeight="1" x14ac:dyDescent="0.2">
      <c r="A16" s="118"/>
      <c r="B16" s="121" t="s">
        <v>109</v>
      </c>
      <c r="C16" s="113">
        <v>49.575721011974238</v>
      </c>
      <c r="D16" s="115">
        <v>37800</v>
      </c>
      <c r="E16" s="114">
        <v>39477</v>
      </c>
      <c r="F16" s="114">
        <v>39567</v>
      </c>
      <c r="G16" s="114">
        <v>39757</v>
      </c>
      <c r="H16" s="140">
        <v>39751</v>
      </c>
      <c r="I16" s="115">
        <v>-1951</v>
      </c>
      <c r="J16" s="116">
        <v>-4.9080526276068523</v>
      </c>
      <c r="K16"/>
      <c r="L16"/>
      <c r="M16"/>
      <c r="N16"/>
      <c r="O16"/>
      <c r="P16"/>
    </row>
    <row r="17" spans="1:16" s="110" customFormat="1" ht="14.45" customHeight="1" x14ac:dyDescent="0.2">
      <c r="A17" s="118"/>
      <c r="B17" s="121" t="s">
        <v>110</v>
      </c>
      <c r="C17" s="113">
        <v>16.534421026401038</v>
      </c>
      <c r="D17" s="115">
        <v>12607</v>
      </c>
      <c r="E17" s="114">
        <v>12790</v>
      </c>
      <c r="F17" s="114">
        <v>12787</v>
      </c>
      <c r="G17" s="114">
        <v>12770</v>
      </c>
      <c r="H17" s="140">
        <v>12744</v>
      </c>
      <c r="I17" s="115">
        <v>-137</v>
      </c>
      <c r="J17" s="116">
        <v>-1.0750156936597615</v>
      </c>
      <c r="K17"/>
      <c r="L17"/>
      <c r="M17"/>
      <c r="N17"/>
      <c r="O17"/>
      <c r="P17"/>
    </row>
    <row r="18" spans="1:16" s="110" customFormat="1" ht="14.45" customHeight="1" x14ac:dyDescent="0.2">
      <c r="A18" s="120"/>
      <c r="B18" s="121" t="s">
        <v>111</v>
      </c>
      <c r="C18" s="113">
        <v>14.136949650478051</v>
      </c>
      <c r="D18" s="115">
        <v>10779</v>
      </c>
      <c r="E18" s="114">
        <v>10981</v>
      </c>
      <c r="F18" s="114">
        <v>10832</v>
      </c>
      <c r="G18" s="114">
        <v>10750</v>
      </c>
      <c r="H18" s="140">
        <v>10639</v>
      </c>
      <c r="I18" s="115">
        <v>140</v>
      </c>
      <c r="J18" s="116">
        <v>1.3159131497321177</v>
      </c>
      <c r="K18"/>
      <c r="L18"/>
      <c r="M18"/>
      <c r="N18"/>
      <c r="O18"/>
      <c r="P18"/>
    </row>
    <row r="19" spans="1:16" s="110" customFormat="1" ht="14.45" customHeight="1" x14ac:dyDescent="0.2">
      <c r="A19" s="120"/>
      <c r="B19" s="121" t="s">
        <v>112</v>
      </c>
      <c r="C19" s="113">
        <v>1.3771033614437289</v>
      </c>
      <c r="D19" s="115">
        <v>1050</v>
      </c>
      <c r="E19" s="114">
        <v>1056</v>
      </c>
      <c r="F19" s="114">
        <v>1045</v>
      </c>
      <c r="G19" s="114">
        <v>894</v>
      </c>
      <c r="H19" s="140">
        <v>879</v>
      </c>
      <c r="I19" s="115">
        <v>171</v>
      </c>
      <c r="J19" s="116">
        <v>19.453924914675767</v>
      </c>
      <c r="K19"/>
      <c r="L19"/>
      <c r="M19"/>
      <c r="N19"/>
      <c r="O19"/>
      <c r="P19"/>
    </row>
    <row r="20" spans="1:16" s="110" customFormat="1" ht="14.45" customHeight="1" x14ac:dyDescent="0.2">
      <c r="A20" s="120" t="s">
        <v>113</v>
      </c>
      <c r="B20" s="119" t="s">
        <v>116</v>
      </c>
      <c r="C20" s="113">
        <v>84.298398625519695</v>
      </c>
      <c r="D20" s="115">
        <v>64275</v>
      </c>
      <c r="E20" s="114">
        <v>66591</v>
      </c>
      <c r="F20" s="114">
        <v>66343</v>
      </c>
      <c r="G20" s="114">
        <v>66884</v>
      </c>
      <c r="H20" s="140">
        <v>66839</v>
      </c>
      <c r="I20" s="115">
        <v>-2564</v>
      </c>
      <c r="J20" s="116">
        <v>-3.8360837235745597</v>
      </c>
      <c r="K20"/>
      <c r="L20"/>
      <c r="M20"/>
      <c r="N20"/>
      <c r="O20"/>
      <c r="P20"/>
    </row>
    <row r="21" spans="1:16" s="110" customFormat="1" ht="14.45" customHeight="1" x14ac:dyDescent="0.2">
      <c r="A21" s="123"/>
      <c r="B21" s="124" t="s">
        <v>117</v>
      </c>
      <c r="C21" s="125">
        <v>15.469461093551221</v>
      </c>
      <c r="D21" s="143">
        <v>11795</v>
      </c>
      <c r="E21" s="144">
        <v>12335</v>
      </c>
      <c r="F21" s="144">
        <v>12129</v>
      </c>
      <c r="G21" s="144">
        <v>12018</v>
      </c>
      <c r="H21" s="145">
        <v>11902</v>
      </c>
      <c r="I21" s="143">
        <v>-107</v>
      </c>
      <c r="J21" s="146">
        <v>-0.8990085699882373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71972</v>
      </c>
      <c r="E56" s="114">
        <v>74869</v>
      </c>
      <c r="F56" s="114">
        <v>74632</v>
      </c>
      <c r="G56" s="114">
        <v>75128</v>
      </c>
      <c r="H56" s="140">
        <v>74664</v>
      </c>
      <c r="I56" s="115">
        <v>-2692</v>
      </c>
      <c r="J56" s="116">
        <v>-3.6054859102110788</v>
      </c>
      <c r="K56"/>
      <c r="L56"/>
      <c r="M56"/>
      <c r="N56"/>
      <c r="O56"/>
      <c r="P56"/>
    </row>
    <row r="57" spans="1:16" s="110" customFormat="1" ht="14.45" customHeight="1" x14ac:dyDescent="0.2">
      <c r="A57" s="120" t="s">
        <v>105</v>
      </c>
      <c r="B57" s="119" t="s">
        <v>106</v>
      </c>
      <c r="C57" s="113">
        <v>43.669760462402046</v>
      </c>
      <c r="D57" s="115">
        <v>31430</v>
      </c>
      <c r="E57" s="114">
        <v>32629</v>
      </c>
      <c r="F57" s="114">
        <v>32658</v>
      </c>
      <c r="G57" s="114">
        <v>32663</v>
      </c>
      <c r="H57" s="140">
        <v>32251</v>
      </c>
      <c r="I57" s="115">
        <v>-821</v>
      </c>
      <c r="J57" s="116">
        <v>-2.5456574989922793</v>
      </c>
    </row>
    <row r="58" spans="1:16" s="110" customFormat="1" ht="14.45" customHeight="1" x14ac:dyDescent="0.2">
      <c r="A58" s="120"/>
      <c r="B58" s="119" t="s">
        <v>107</v>
      </c>
      <c r="C58" s="113">
        <v>56.330239537597954</v>
      </c>
      <c r="D58" s="115">
        <v>40542</v>
      </c>
      <c r="E58" s="114">
        <v>42240</v>
      </c>
      <c r="F58" s="114">
        <v>41974</v>
      </c>
      <c r="G58" s="114">
        <v>42465</v>
      </c>
      <c r="H58" s="140">
        <v>42413</v>
      </c>
      <c r="I58" s="115">
        <v>-1871</v>
      </c>
      <c r="J58" s="116">
        <v>-4.4113833022893925</v>
      </c>
    </row>
    <row r="59" spans="1:16" s="110" customFormat="1" ht="14.45" customHeight="1" x14ac:dyDescent="0.2">
      <c r="A59" s="118" t="s">
        <v>105</v>
      </c>
      <c r="B59" s="121" t="s">
        <v>108</v>
      </c>
      <c r="C59" s="113">
        <v>20.182848885677764</v>
      </c>
      <c r="D59" s="115">
        <v>14526</v>
      </c>
      <c r="E59" s="114">
        <v>15292</v>
      </c>
      <c r="F59" s="114">
        <v>14848</v>
      </c>
      <c r="G59" s="114">
        <v>15215</v>
      </c>
      <c r="H59" s="140">
        <v>15086</v>
      </c>
      <c r="I59" s="115">
        <v>-560</v>
      </c>
      <c r="J59" s="116">
        <v>-3.7120509081267401</v>
      </c>
    </row>
    <row r="60" spans="1:16" s="110" customFormat="1" ht="14.45" customHeight="1" x14ac:dyDescent="0.2">
      <c r="A60" s="118"/>
      <c r="B60" s="121" t="s">
        <v>109</v>
      </c>
      <c r="C60" s="113">
        <v>49.915244817428999</v>
      </c>
      <c r="D60" s="115">
        <v>35925</v>
      </c>
      <c r="E60" s="114">
        <v>37573</v>
      </c>
      <c r="F60" s="114">
        <v>37877</v>
      </c>
      <c r="G60" s="114">
        <v>38040</v>
      </c>
      <c r="H60" s="140">
        <v>37939</v>
      </c>
      <c r="I60" s="115">
        <v>-2014</v>
      </c>
      <c r="J60" s="116">
        <v>-5.3085215741058018</v>
      </c>
    </row>
    <row r="61" spans="1:16" s="110" customFormat="1" ht="14.45" customHeight="1" x14ac:dyDescent="0.2">
      <c r="A61" s="118"/>
      <c r="B61" s="121" t="s">
        <v>110</v>
      </c>
      <c r="C61" s="113">
        <v>16.114600122269771</v>
      </c>
      <c r="D61" s="115">
        <v>11598</v>
      </c>
      <c r="E61" s="114">
        <v>11826</v>
      </c>
      <c r="F61" s="114">
        <v>11810</v>
      </c>
      <c r="G61" s="114">
        <v>11785</v>
      </c>
      <c r="H61" s="140">
        <v>11739</v>
      </c>
      <c r="I61" s="115">
        <v>-141</v>
      </c>
      <c r="J61" s="116">
        <v>-1.2011244569384105</v>
      </c>
    </row>
    <row r="62" spans="1:16" s="110" customFormat="1" ht="14.45" customHeight="1" x14ac:dyDescent="0.2">
      <c r="A62" s="120"/>
      <c r="B62" s="121" t="s">
        <v>111</v>
      </c>
      <c r="C62" s="113">
        <v>13.787306174623465</v>
      </c>
      <c r="D62" s="115">
        <v>9923</v>
      </c>
      <c r="E62" s="114">
        <v>10178</v>
      </c>
      <c r="F62" s="114">
        <v>10097</v>
      </c>
      <c r="G62" s="114">
        <v>10088</v>
      </c>
      <c r="H62" s="140">
        <v>9900</v>
      </c>
      <c r="I62" s="115">
        <v>23</v>
      </c>
      <c r="J62" s="116">
        <v>0.23232323232323232</v>
      </c>
    </row>
    <row r="63" spans="1:16" s="110" customFormat="1" ht="14.45" customHeight="1" x14ac:dyDescent="0.2">
      <c r="A63" s="120"/>
      <c r="B63" s="121" t="s">
        <v>112</v>
      </c>
      <c r="C63" s="113">
        <v>1.2449285833379649</v>
      </c>
      <c r="D63" s="115">
        <v>896</v>
      </c>
      <c r="E63" s="114">
        <v>935</v>
      </c>
      <c r="F63" s="114">
        <v>941</v>
      </c>
      <c r="G63" s="114">
        <v>807</v>
      </c>
      <c r="H63" s="140">
        <v>767</v>
      </c>
      <c r="I63" s="115">
        <v>129</v>
      </c>
      <c r="J63" s="116">
        <v>16.818774445893091</v>
      </c>
    </row>
    <row r="64" spans="1:16" s="110" customFormat="1" ht="14.45" customHeight="1" x14ac:dyDescent="0.2">
      <c r="A64" s="120" t="s">
        <v>113</v>
      </c>
      <c r="B64" s="119" t="s">
        <v>116</v>
      </c>
      <c r="C64" s="113">
        <v>82.408436614238866</v>
      </c>
      <c r="D64" s="115">
        <v>59311</v>
      </c>
      <c r="E64" s="114">
        <v>61680</v>
      </c>
      <c r="F64" s="114">
        <v>61566</v>
      </c>
      <c r="G64" s="114">
        <v>62188</v>
      </c>
      <c r="H64" s="140">
        <v>61848</v>
      </c>
      <c r="I64" s="115">
        <v>-2537</v>
      </c>
      <c r="J64" s="116">
        <v>-4.1019919803388953</v>
      </c>
    </row>
    <row r="65" spans="1:10" s="110" customFormat="1" ht="14.45" customHeight="1" x14ac:dyDescent="0.2">
      <c r="A65" s="123"/>
      <c r="B65" s="124" t="s">
        <v>117</v>
      </c>
      <c r="C65" s="125">
        <v>17.349802701050407</v>
      </c>
      <c r="D65" s="143">
        <v>12487</v>
      </c>
      <c r="E65" s="144">
        <v>13017</v>
      </c>
      <c r="F65" s="144">
        <v>12909</v>
      </c>
      <c r="G65" s="144">
        <v>12769</v>
      </c>
      <c r="H65" s="145">
        <v>12659</v>
      </c>
      <c r="I65" s="143">
        <v>-172</v>
      </c>
      <c r="J65" s="146">
        <v>-1.3587171182557864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7" t="s">
        <v>123</v>
      </c>
      <c r="B68" s="568"/>
      <c r="C68" s="568"/>
      <c r="D68" s="568"/>
      <c r="E68" s="568"/>
      <c r="F68" s="568"/>
      <c r="G68" s="568"/>
      <c r="H68" s="568"/>
      <c r="I68" s="568"/>
      <c r="J68" s="568"/>
    </row>
    <row r="69" spans="1:10" ht="21" customHeight="1" x14ac:dyDescent="0.2">
      <c r="A69" s="567"/>
      <c r="B69" s="568"/>
      <c r="C69" s="568"/>
      <c r="D69" s="568"/>
      <c r="E69" s="568"/>
      <c r="F69" s="568"/>
      <c r="G69" s="568"/>
      <c r="H69" s="568"/>
      <c r="I69" s="568"/>
      <c r="J69" s="568"/>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0" t="s">
        <v>328</v>
      </c>
      <c r="B3" s="570"/>
      <c r="C3" s="570"/>
      <c r="D3" s="570"/>
      <c r="E3" s="570"/>
      <c r="F3" s="570"/>
      <c r="G3" s="570"/>
      <c r="H3" s="570"/>
      <c r="I3" s="570"/>
      <c r="J3" s="570"/>
      <c r="K3" s="570"/>
      <c r="L3" s="570"/>
    </row>
    <row r="4" spans="1:17" s="94" customFormat="1" ht="12" customHeight="1" x14ac:dyDescent="0.2">
      <c r="A4" s="571" t="s">
        <v>92</v>
      </c>
      <c r="B4" s="571"/>
      <c r="C4" s="571"/>
      <c r="D4" s="571"/>
      <c r="E4" s="571"/>
      <c r="F4" s="571"/>
      <c r="G4" s="571"/>
      <c r="H4" s="571"/>
      <c r="I4" s="571"/>
      <c r="J4" s="571"/>
      <c r="K4" s="571"/>
      <c r="L4" s="571"/>
    </row>
    <row r="5" spans="1:17" s="94" customFormat="1" ht="12" customHeight="1" x14ac:dyDescent="0.2">
      <c r="A5" s="572" t="s">
        <v>57</v>
      </c>
      <c r="B5" s="572"/>
      <c r="C5" s="572"/>
      <c r="D5" s="572"/>
      <c r="E5" s="572"/>
      <c r="F5" s="572"/>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5" t="s">
        <v>93</v>
      </c>
      <c r="B7" s="576"/>
      <c r="C7" s="576"/>
      <c r="D7" s="576"/>
      <c r="E7" s="581" t="s">
        <v>94</v>
      </c>
      <c r="F7" s="584" t="s">
        <v>326</v>
      </c>
      <c r="G7" s="585"/>
      <c r="H7" s="585"/>
      <c r="I7" s="585"/>
      <c r="J7" s="586"/>
      <c r="K7" s="587" t="s">
        <v>180</v>
      </c>
      <c r="L7" s="588"/>
      <c r="M7" s="96"/>
      <c r="N7" s="96"/>
      <c r="O7" s="96"/>
      <c r="P7" s="96"/>
      <c r="Q7" s="96"/>
    </row>
    <row r="8" spans="1:17" ht="21.75" customHeight="1" x14ac:dyDescent="0.2">
      <c r="A8" s="577"/>
      <c r="B8" s="578"/>
      <c r="C8" s="578"/>
      <c r="D8" s="578"/>
      <c r="E8" s="582"/>
      <c r="F8" s="591" t="s">
        <v>97</v>
      </c>
      <c r="G8" s="591" t="s">
        <v>98</v>
      </c>
      <c r="H8" s="591" t="s">
        <v>99</v>
      </c>
      <c r="I8" s="591" t="s">
        <v>100</v>
      </c>
      <c r="J8" s="591" t="s">
        <v>101</v>
      </c>
      <c r="K8" s="589"/>
      <c r="L8" s="590"/>
    </row>
    <row r="9" spans="1:17" ht="12" customHeight="1" x14ac:dyDescent="0.2">
      <c r="A9" s="577"/>
      <c r="B9" s="578"/>
      <c r="C9" s="578"/>
      <c r="D9" s="578"/>
      <c r="E9" s="582"/>
      <c r="F9" s="592"/>
      <c r="G9" s="592"/>
      <c r="H9" s="592"/>
      <c r="I9" s="592"/>
      <c r="J9" s="592"/>
      <c r="K9" s="98" t="s">
        <v>102</v>
      </c>
      <c r="L9" s="99" t="s">
        <v>103</v>
      </c>
    </row>
    <row r="10" spans="1:17" ht="12" customHeight="1" x14ac:dyDescent="0.2">
      <c r="A10" s="579"/>
      <c r="B10" s="580"/>
      <c r="C10" s="580"/>
      <c r="D10" s="580"/>
      <c r="E10" s="583"/>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76247</v>
      </c>
      <c r="G11" s="114">
        <v>79099</v>
      </c>
      <c r="H11" s="114">
        <v>78631</v>
      </c>
      <c r="I11" s="114">
        <v>79076</v>
      </c>
      <c r="J11" s="140">
        <v>78904</v>
      </c>
      <c r="K11" s="114">
        <v>-2657</v>
      </c>
      <c r="L11" s="116">
        <v>-3.3673831491432629</v>
      </c>
    </row>
    <row r="12" spans="1:17" s="110" customFormat="1" ht="24" customHeight="1" x14ac:dyDescent="0.2">
      <c r="A12" s="605" t="s">
        <v>185</v>
      </c>
      <c r="B12" s="606"/>
      <c r="C12" s="606"/>
      <c r="D12" s="607"/>
      <c r="E12" s="113">
        <v>43.244980130365782</v>
      </c>
      <c r="F12" s="115">
        <v>32973</v>
      </c>
      <c r="G12" s="114">
        <v>34097</v>
      </c>
      <c r="H12" s="114">
        <v>34037</v>
      </c>
      <c r="I12" s="114">
        <v>34078</v>
      </c>
      <c r="J12" s="140">
        <v>33763</v>
      </c>
      <c r="K12" s="114">
        <v>-790</v>
      </c>
      <c r="L12" s="116">
        <v>-2.3398394692414772</v>
      </c>
    </row>
    <row r="13" spans="1:17" s="110" customFormat="1" ht="15" customHeight="1" x14ac:dyDescent="0.2">
      <c r="A13" s="120"/>
      <c r="B13" s="613" t="s">
        <v>107</v>
      </c>
      <c r="C13" s="613"/>
      <c r="E13" s="113">
        <v>56.755019869634218</v>
      </c>
      <c r="F13" s="115">
        <v>43274</v>
      </c>
      <c r="G13" s="114">
        <v>45002</v>
      </c>
      <c r="H13" s="114">
        <v>44594</v>
      </c>
      <c r="I13" s="114">
        <v>44998</v>
      </c>
      <c r="J13" s="140">
        <v>45141</v>
      </c>
      <c r="K13" s="114">
        <v>-1867</v>
      </c>
      <c r="L13" s="116">
        <v>-4.1359296426751735</v>
      </c>
    </row>
    <row r="14" spans="1:17" s="110" customFormat="1" ht="22.5" customHeight="1" x14ac:dyDescent="0.2">
      <c r="A14" s="605" t="s">
        <v>186</v>
      </c>
      <c r="B14" s="606"/>
      <c r="C14" s="606"/>
      <c r="D14" s="607"/>
      <c r="E14" s="113">
        <v>19.752908311146669</v>
      </c>
      <c r="F14" s="115">
        <v>15061</v>
      </c>
      <c r="G14" s="114">
        <v>15851</v>
      </c>
      <c r="H14" s="114">
        <v>15445</v>
      </c>
      <c r="I14" s="114">
        <v>15799</v>
      </c>
      <c r="J14" s="140">
        <v>15770</v>
      </c>
      <c r="K14" s="114">
        <v>-709</v>
      </c>
      <c r="L14" s="116">
        <v>-4.4958782498414713</v>
      </c>
    </row>
    <row r="15" spans="1:17" s="110" customFormat="1" ht="15" customHeight="1" x14ac:dyDescent="0.2">
      <c r="A15" s="120"/>
      <c r="B15" s="119"/>
      <c r="C15" s="258" t="s">
        <v>106</v>
      </c>
      <c r="E15" s="113">
        <v>49.292875639067788</v>
      </c>
      <c r="F15" s="115">
        <v>7424</v>
      </c>
      <c r="G15" s="114">
        <v>7674</v>
      </c>
      <c r="H15" s="114">
        <v>7549</v>
      </c>
      <c r="I15" s="114">
        <v>7675</v>
      </c>
      <c r="J15" s="140">
        <v>7629</v>
      </c>
      <c r="K15" s="114">
        <v>-205</v>
      </c>
      <c r="L15" s="116">
        <v>-2.6871149560886094</v>
      </c>
    </row>
    <row r="16" spans="1:17" s="110" customFormat="1" ht="15" customHeight="1" x14ac:dyDescent="0.2">
      <c r="A16" s="120"/>
      <c r="B16" s="119"/>
      <c r="C16" s="258" t="s">
        <v>107</v>
      </c>
      <c r="E16" s="113">
        <v>50.707124360932212</v>
      </c>
      <c r="F16" s="115">
        <v>7637</v>
      </c>
      <c r="G16" s="114">
        <v>8177</v>
      </c>
      <c r="H16" s="114">
        <v>7896</v>
      </c>
      <c r="I16" s="114">
        <v>8124</v>
      </c>
      <c r="J16" s="140">
        <v>8141</v>
      </c>
      <c r="K16" s="114">
        <v>-504</v>
      </c>
      <c r="L16" s="116">
        <v>-6.1908856405846944</v>
      </c>
    </row>
    <row r="17" spans="1:12" s="110" customFormat="1" ht="15" customHeight="1" x14ac:dyDescent="0.2">
      <c r="A17" s="120"/>
      <c r="B17" s="121" t="s">
        <v>109</v>
      </c>
      <c r="C17" s="258"/>
      <c r="E17" s="113">
        <v>49.575721011974238</v>
      </c>
      <c r="F17" s="115">
        <v>37800</v>
      </c>
      <c r="G17" s="114">
        <v>39477</v>
      </c>
      <c r="H17" s="114">
        <v>39567</v>
      </c>
      <c r="I17" s="114">
        <v>39757</v>
      </c>
      <c r="J17" s="140">
        <v>39751</v>
      </c>
      <c r="K17" s="114">
        <v>-1951</v>
      </c>
      <c r="L17" s="116">
        <v>-4.9080526276068523</v>
      </c>
    </row>
    <row r="18" spans="1:12" s="110" customFormat="1" ht="15" customHeight="1" x14ac:dyDescent="0.2">
      <c r="A18" s="120"/>
      <c r="B18" s="119"/>
      <c r="C18" s="258" t="s">
        <v>106</v>
      </c>
      <c r="E18" s="113">
        <v>40.917989417989418</v>
      </c>
      <c r="F18" s="115">
        <v>15467</v>
      </c>
      <c r="G18" s="114">
        <v>16118</v>
      </c>
      <c r="H18" s="114">
        <v>16209</v>
      </c>
      <c r="I18" s="114">
        <v>16177</v>
      </c>
      <c r="J18" s="140">
        <v>16035</v>
      </c>
      <c r="K18" s="114">
        <v>-568</v>
      </c>
      <c r="L18" s="116">
        <v>-3.5422513252260681</v>
      </c>
    </row>
    <row r="19" spans="1:12" s="110" customFormat="1" ht="15" customHeight="1" x14ac:dyDescent="0.2">
      <c r="A19" s="120"/>
      <c r="B19" s="119"/>
      <c r="C19" s="258" t="s">
        <v>107</v>
      </c>
      <c r="E19" s="113">
        <v>59.082010582010582</v>
      </c>
      <c r="F19" s="115">
        <v>22333</v>
      </c>
      <c r="G19" s="114">
        <v>23359</v>
      </c>
      <c r="H19" s="114">
        <v>23358</v>
      </c>
      <c r="I19" s="114">
        <v>23580</v>
      </c>
      <c r="J19" s="140">
        <v>23716</v>
      </c>
      <c r="K19" s="114">
        <v>-1383</v>
      </c>
      <c r="L19" s="116">
        <v>-5.8315061561814812</v>
      </c>
    </row>
    <row r="20" spans="1:12" s="110" customFormat="1" ht="15" customHeight="1" x14ac:dyDescent="0.2">
      <c r="A20" s="120"/>
      <c r="B20" s="121" t="s">
        <v>110</v>
      </c>
      <c r="C20" s="258"/>
      <c r="E20" s="113">
        <v>16.534421026401038</v>
      </c>
      <c r="F20" s="115">
        <v>12607</v>
      </c>
      <c r="G20" s="114">
        <v>12790</v>
      </c>
      <c r="H20" s="114">
        <v>12787</v>
      </c>
      <c r="I20" s="114">
        <v>12770</v>
      </c>
      <c r="J20" s="140">
        <v>12744</v>
      </c>
      <c r="K20" s="114">
        <v>-137</v>
      </c>
      <c r="L20" s="116">
        <v>-1.0750156936597615</v>
      </c>
    </row>
    <row r="21" spans="1:12" s="110" customFormat="1" ht="15" customHeight="1" x14ac:dyDescent="0.2">
      <c r="A21" s="120"/>
      <c r="B21" s="119"/>
      <c r="C21" s="258" t="s">
        <v>106</v>
      </c>
      <c r="E21" s="113">
        <v>35.575473943047513</v>
      </c>
      <c r="F21" s="115">
        <v>4485</v>
      </c>
      <c r="G21" s="114">
        <v>4535</v>
      </c>
      <c r="H21" s="114">
        <v>4564</v>
      </c>
      <c r="I21" s="114">
        <v>4552</v>
      </c>
      <c r="J21" s="140">
        <v>4486</v>
      </c>
      <c r="K21" s="114">
        <v>-1</v>
      </c>
      <c r="L21" s="116">
        <v>-2.229157378510923E-2</v>
      </c>
    </row>
    <row r="22" spans="1:12" s="110" customFormat="1" ht="15" customHeight="1" x14ac:dyDescent="0.2">
      <c r="A22" s="120"/>
      <c r="B22" s="119"/>
      <c r="C22" s="258" t="s">
        <v>107</v>
      </c>
      <c r="E22" s="113">
        <v>64.424526056952487</v>
      </c>
      <c r="F22" s="115">
        <v>8122</v>
      </c>
      <c r="G22" s="114">
        <v>8255</v>
      </c>
      <c r="H22" s="114">
        <v>8223</v>
      </c>
      <c r="I22" s="114">
        <v>8218</v>
      </c>
      <c r="J22" s="140">
        <v>8258</v>
      </c>
      <c r="K22" s="114">
        <v>-136</v>
      </c>
      <c r="L22" s="116">
        <v>-1.6468878663114555</v>
      </c>
    </row>
    <row r="23" spans="1:12" s="110" customFormat="1" ht="15" customHeight="1" x14ac:dyDescent="0.2">
      <c r="A23" s="120"/>
      <c r="B23" s="121" t="s">
        <v>111</v>
      </c>
      <c r="C23" s="258"/>
      <c r="E23" s="113">
        <v>14.136949650478051</v>
      </c>
      <c r="F23" s="115">
        <v>10779</v>
      </c>
      <c r="G23" s="114">
        <v>10981</v>
      </c>
      <c r="H23" s="114">
        <v>10832</v>
      </c>
      <c r="I23" s="114">
        <v>10750</v>
      </c>
      <c r="J23" s="140">
        <v>10639</v>
      </c>
      <c r="K23" s="114">
        <v>140</v>
      </c>
      <c r="L23" s="116">
        <v>1.3159131497321177</v>
      </c>
    </row>
    <row r="24" spans="1:12" s="110" customFormat="1" ht="15" customHeight="1" x14ac:dyDescent="0.2">
      <c r="A24" s="120"/>
      <c r="B24" s="119"/>
      <c r="C24" s="258" t="s">
        <v>106</v>
      </c>
      <c r="E24" s="113">
        <v>51.925039428518417</v>
      </c>
      <c r="F24" s="115">
        <v>5597</v>
      </c>
      <c r="G24" s="114">
        <v>5770</v>
      </c>
      <c r="H24" s="114">
        <v>5715</v>
      </c>
      <c r="I24" s="114">
        <v>5674</v>
      </c>
      <c r="J24" s="140">
        <v>5613</v>
      </c>
      <c r="K24" s="114">
        <v>-16</v>
      </c>
      <c r="L24" s="116">
        <v>-0.28505255656511669</v>
      </c>
    </row>
    <row r="25" spans="1:12" s="110" customFormat="1" ht="15" customHeight="1" x14ac:dyDescent="0.2">
      <c r="A25" s="120"/>
      <c r="B25" s="119"/>
      <c r="C25" s="258" t="s">
        <v>107</v>
      </c>
      <c r="E25" s="113">
        <v>48.074960571481583</v>
      </c>
      <c r="F25" s="115">
        <v>5182</v>
      </c>
      <c r="G25" s="114">
        <v>5211</v>
      </c>
      <c r="H25" s="114">
        <v>5117</v>
      </c>
      <c r="I25" s="114">
        <v>5076</v>
      </c>
      <c r="J25" s="140">
        <v>5026</v>
      </c>
      <c r="K25" s="114">
        <v>156</v>
      </c>
      <c r="L25" s="116">
        <v>3.1038599283724633</v>
      </c>
    </row>
    <row r="26" spans="1:12" s="110" customFormat="1" ht="15" customHeight="1" x14ac:dyDescent="0.2">
      <c r="A26" s="120"/>
      <c r="C26" s="121" t="s">
        <v>187</v>
      </c>
      <c r="D26" s="110" t="s">
        <v>188</v>
      </c>
      <c r="E26" s="113">
        <v>1.3771033614437289</v>
      </c>
      <c r="F26" s="115">
        <v>1050</v>
      </c>
      <c r="G26" s="114">
        <v>1056</v>
      </c>
      <c r="H26" s="114">
        <v>1045</v>
      </c>
      <c r="I26" s="114">
        <v>894</v>
      </c>
      <c r="J26" s="140">
        <v>879</v>
      </c>
      <c r="K26" s="114">
        <v>171</v>
      </c>
      <c r="L26" s="116">
        <v>19.453924914675767</v>
      </c>
    </row>
    <row r="27" spans="1:12" s="110" customFormat="1" ht="15" customHeight="1" x14ac:dyDescent="0.2">
      <c r="A27" s="120"/>
      <c r="B27" s="119"/>
      <c r="D27" s="259" t="s">
        <v>106</v>
      </c>
      <c r="E27" s="113">
        <v>44.19047619047619</v>
      </c>
      <c r="F27" s="115">
        <v>464</v>
      </c>
      <c r="G27" s="114">
        <v>481</v>
      </c>
      <c r="H27" s="114">
        <v>486</v>
      </c>
      <c r="I27" s="114">
        <v>418</v>
      </c>
      <c r="J27" s="140">
        <v>422</v>
      </c>
      <c r="K27" s="114">
        <v>42</v>
      </c>
      <c r="L27" s="116">
        <v>9.9526066350710902</v>
      </c>
    </row>
    <row r="28" spans="1:12" s="110" customFormat="1" ht="15" customHeight="1" x14ac:dyDescent="0.2">
      <c r="A28" s="120"/>
      <c r="B28" s="119"/>
      <c r="D28" s="259" t="s">
        <v>107</v>
      </c>
      <c r="E28" s="113">
        <v>55.80952380952381</v>
      </c>
      <c r="F28" s="115">
        <v>586</v>
      </c>
      <c r="G28" s="114">
        <v>575</v>
      </c>
      <c r="H28" s="114">
        <v>559</v>
      </c>
      <c r="I28" s="114">
        <v>476</v>
      </c>
      <c r="J28" s="140">
        <v>457</v>
      </c>
      <c r="K28" s="114">
        <v>129</v>
      </c>
      <c r="L28" s="116">
        <v>28.227571115973742</v>
      </c>
    </row>
    <row r="29" spans="1:12" s="110" customFormat="1" ht="24" customHeight="1" x14ac:dyDescent="0.2">
      <c r="A29" s="605" t="s">
        <v>189</v>
      </c>
      <c r="B29" s="606"/>
      <c r="C29" s="606"/>
      <c r="D29" s="607"/>
      <c r="E29" s="113">
        <v>84.298398625519695</v>
      </c>
      <c r="F29" s="115">
        <v>64275</v>
      </c>
      <c r="G29" s="114">
        <v>66591</v>
      </c>
      <c r="H29" s="114">
        <v>66343</v>
      </c>
      <c r="I29" s="114">
        <v>66884</v>
      </c>
      <c r="J29" s="140">
        <v>66839</v>
      </c>
      <c r="K29" s="114">
        <v>-2564</v>
      </c>
      <c r="L29" s="116">
        <v>-3.8360837235745597</v>
      </c>
    </row>
    <row r="30" spans="1:12" s="110" customFormat="1" ht="15" customHeight="1" x14ac:dyDescent="0.2">
      <c r="A30" s="120"/>
      <c r="B30" s="119"/>
      <c r="C30" s="258" t="s">
        <v>106</v>
      </c>
      <c r="E30" s="113">
        <v>41.790742901594712</v>
      </c>
      <c r="F30" s="115">
        <v>26861</v>
      </c>
      <c r="G30" s="114">
        <v>27660</v>
      </c>
      <c r="H30" s="114">
        <v>27628</v>
      </c>
      <c r="I30" s="114">
        <v>27800</v>
      </c>
      <c r="J30" s="140">
        <v>27513</v>
      </c>
      <c r="K30" s="114">
        <v>-652</v>
      </c>
      <c r="L30" s="116">
        <v>-2.3697888270999163</v>
      </c>
    </row>
    <row r="31" spans="1:12" s="110" customFormat="1" ht="15" customHeight="1" x14ac:dyDescent="0.2">
      <c r="A31" s="120"/>
      <c r="B31" s="119"/>
      <c r="C31" s="258" t="s">
        <v>107</v>
      </c>
      <c r="E31" s="113">
        <v>58.209257098405288</v>
      </c>
      <c r="F31" s="115">
        <v>37414</v>
      </c>
      <c r="G31" s="114">
        <v>38931</v>
      </c>
      <c r="H31" s="114">
        <v>38715</v>
      </c>
      <c r="I31" s="114">
        <v>39084</v>
      </c>
      <c r="J31" s="140">
        <v>39326</v>
      </c>
      <c r="K31" s="114">
        <v>-1912</v>
      </c>
      <c r="L31" s="116">
        <v>-4.8619234094492194</v>
      </c>
    </row>
    <row r="32" spans="1:12" s="110" customFormat="1" ht="15" customHeight="1" x14ac:dyDescent="0.2">
      <c r="A32" s="120"/>
      <c r="B32" s="119" t="s">
        <v>117</v>
      </c>
      <c r="C32" s="258"/>
      <c r="E32" s="113">
        <v>15.469461093551221</v>
      </c>
      <c r="F32" s="114">
        <v>11795</v>
      </c>
      <c r="G32" s="114">
        <v>12335</v>
      </c>
      <c r="H32" s="114">
        <v>12129</v>
      </c>
      <c r="I32" s="114">
        <v>12018</v>
      </c>
      <c r="J32" s="140">
        <v>11902</v>
      </c>
      <c r="K32" s="114">
        <v>-107</v>
      </c>
      <c r="L32" s="116">
        <v>-0.8990085699882373</v>
      </c>
    </row>
    <row r="33" spans="1:12" s="110" customFormat="1" ht="15" customHeight="1" x14ac:dyDescent="0.2">
      <c r="A33" s="120"/>
      <c r="B33" s="119"/>
      <c r="C33" s="258" t="s">
        <v>106</v>
      </c>
      <c r="E33" s="113">
        <v>51.123357354811361</v>
      </c>
      <c r="F33" s="114">
        <v>6030</v>
      </c>
      <c r="G33" s="114">
        <v>6362</v>
      </c>
      <c r="H33" s="114">
        <v>6338</v>
      </c>
      <c r="I33" s="114">
        <v>6200</v>
      </c>
      <c r="J33" s="140">
        <v>6178</v>
      </c>
      <c r="K33" s="114">
        <v>-148</v>
      </c>
      <c r="L33" s="116">
        <v>-2.395597280673357</v>
      </c>
    </row>
    <row r="34" spans="1:12" s="110" customFormat="1" ht="15" customHeight="1" x14ac:dyDescent="0.2">
      <c r="A34" s="120"/>
      <c r="B34" s="119"/>
      <c r="C34" s="258" t="s">
        <v>107</v>
      </c>
      <c r="E34" s="113">
        <v>48.876642645188639</v>
      </c>
      <c r="F34" s="114">
        <v>5765</v>
      </c>
      <c r="G34" s="114">
        <v>5973</v>
      </c>
      <c r="H34" s="114">
        <v>5791</v>
      </c>
      <c r="I34" s="114">
        <v>5818</v>
      </c>
      <c r="J34" s="140">
        <v>5724</v>
      </c>
      <c r="K34" s="114">
        <v>41</v>
      </c>
      <c r="L34" s="116">
        <v>0.71628232005590498</v>
      </c>
    </row>
    <row r="35" spans="1:12" s="110" customFormat="1" ht="24" customHeight="1" x14ac:dyDescent="0.2">
      <c r="A35" s="605" t="s">
        <v>192</v>
      </c>
      <c r="B35" s="606"/>
      <c r="C35" s="606"/>
      <c r="D35" s="607"/>
      <c r="E35" s="113">
        <v>22.980576284968588</v>
      </c>
      <c r="F35" s="114">
        <v>17522</v>
      </c>
      <c r="G35" s="114">
        <v>18311</v>
      </c>
      <c r="H35" s="114">
        <v>17970</v>
      </c>
      <c r="I35" s="114">
        <v>18458</v>
      </c>
      <c r="J35" s="114">
        <v>18112</v>
      </c>
      <c r="K35" s="318">
        <v>-590</v>
      </c>
      <c r="L35" s="319">
        <v>-3.2575088339222615</v>
      </c>
    </row>
    <row r="36" spans="1:12" s="110" customFormat="1" ht="15" customHeight="1" x14ac:dyDescent="0.2">
      <c r="A36" s="120"/>
      <c r="B36" s="119"/>
      <c r="C36" s="258" t="s">
        <v>106</v>
      </c>
      <c r="E36" s="113">
        <v>47.854126241296655</v>
      </c>
      <c r="F36" s="114">
        <v>8385</v>
      </c>
      <c r="G36" s="114">
        <v>8667</v>
      </c>
      <c r="H36" s="114">
        <v>8547</v>
      </c>
      <c r="I36" s="114">
        <v>8767</v>
      </c>
      <c r="J36" s="114">
        <v>8503</v>
      </c>
      <c r="K36" s="318">
        <v>-118</v>
      </c>
      <c r="L36" s="116">
        <v>-1.387745501587675</v>
      </c>
    </row>
    <row r="37" spans="1:12" s="110" customFormat="1" ht="15" customHeight="1" x14ac:dyDescent="0.2">
      <c r="A37" s="120"/>
      <c r="B37" s="119"/>
      <c r="C37" s="258" t="s">
        <v>107</v>
      </c>
      <c r="E37" s="113">
        <v>52.145873758703345</v>
      </c>
      <c r="F37" s="114">
        <v>9137</v>
      </c>
      <c r="G37" s="114">
        <v>9644</v>
      </c>
      <c r="H37" s="114">
        <v>9423</v>
      </c>
      <c r="I37" s="114">
        <v>9691</v>
      </c>
      <c r="J37" s="140">
        <v>9609</v>
      </c>
      <c r="K37" s="114">
        <v>-472</v>
      </c>
      <c r="L37" s="116">
        <v>-4.9120616089083153</v>
      </c>
    </row>
    <row r="38" spans="1:12" s="110" customFormat="1" ht="15" customHeight="1" x14ac:dyDescent="0.2">
      <c r="A38" s="120"/>
      <c r="B38" s="119" t="s">
        <v>329</v>
      </c>
      <c r="C38" s="258"/>
      <c r="E38" s="113">
        <v>44.615525856755021</v>
      </c>
      <c r="F38" s="114">
        <v>34018</v>
      </c>
      <c r="G38" s="114">
        <v>34791</v>
      </c>
      <c r="H38" s="114">
        <v>34669</v>
      </c>
      <c r="I38" s="114">
        <v>34695</v>
      </c>
      <c r="J38" s="140">
        <v>34585</v>
      </c>
      <c r="K38" s="114">
        <v>-567</v>
      </c>
      <c r="L38" s="116">
        <v>-1.6394390631776783</v>
      </c>
    </row>
    <row r="39" spans="1:12" s="110" customFormat="1" ht="15" customHeight="1" x14ac:dyDescent="0.2">
      <c r="A39" s="120"/>
      <c r="B39" s="119"/>
      <c r="C39" s="258" t="s">
        <v>106</v>
      </c>
      <c r="E39" s="113">
        <v>42.189429125756952</v>
      </c>
      <c r="F39" s="115">
        <v>14352</v>
      </c>
      <c r="G39" s="114">
        <v>14630</v>
      </c>
      <c r="H39" s="114">
        <v>14577</v>
      </c>
      <c r="I39" s="114">
        <v>14473</v>
      </c>
      <c r="J39" s="140">
        <v>14385</v>
      </c>
      <c r="K39" s="114">
        <v>-33</v>
      </c>
      <c r="L39" s="116">
        <v>-0.22940563086548488</v>
      </c>
    </row>
    <row r="40" spans="1:12" s="110" customFormat="1" ht="15" customHeight="1" x14ac:dyDescent="0.2">
      <c r="A40" s="120"/>
      <c r="B40" s="119"/>
      <c r="C40" s="258" t="s">
        <v>107</v>
      </c>
      <c r="E40" s="113">
        <v>57.810570874243048</v>
      </c>
      <c r="F40" s="115">
        <v>19666</v>
      </c>
      <c r="G40" s="114">
        <v>20161</v>
      </c>
      <c r="H40" s="114">
        <v>20092</v>
      </c>
      <c r="I40" s="114">
        <v>20222</v>
      </c>
      <c r="J40" s="140">
        <v>20200</v>
      </c>
      <c r="K40" s="114">
        <v>-534</v>
      </c>
      <c r="L40" s="116">
        <v>-2.6435643564356437</v>
      </c>
    </row>
    <row r="41" spans="1:12" s="110" customFormat="1" ht="15" customHeight="1" x14ac:dyDescent="0.2">
      <c r="A41" s="120"/>
      <c r="B41" s="320" t="s">
        <v>517</v>
      </c>
      <c r="C41" s="258"/>
      <c r="E41" s="113">
        <v>8.7688695948693063</v>
      </c>
      <c r="F41" s="115">
        <v>6686</v>
      </c>
      <c r="G41" s="114">
        <v>6909</v>
      </c>
      <c r="H41" s="114">
        <v>6810</v>
      </c>
      <c r="I41" s="114">
        <v>6892</v>
      </c>
      <c r="J41" s="140">
        <v>6758</v>
      </c>
      <c r="K41" s="114">
        <v>-72</v>
      </c>
      <c r="L41" s="116">
        <v>-1.0654039656703167</v>
      </c>
    </row>
    <row r="42" spans="1:12" s="110" customFormat="1" ht="15" customHeight="1" x14ac:dyDescent="0.2">
      <c r="A42" s="120"/>
      <c r="B42" s="119"/>
      <c r="C42" s="268" t="s">
        <v>106</v>
      </c>
      <c r="D42" s="182"/>
      <c r="E42" s="113">
        <v>43.40412802871672</v>
      </c>
      <c r="F42" s="115">
        <v>2902</v>
      </c>
      <c r="G42" s="114">
        <v>2965</v>
      </c>
      <c r="H42" s="114">
        <v>2971</v>
      </c>
      <c r="I42" s="114">
        <v>3000</v>
      </c>
      <c r="J42" s="140">
        <v>2904</v>
      </c>
      <c r="K42" s="114">
        <v>-2</v>
      </c>
      <c r="L42" s="116">
        <v>-6.8870523415977963E-2</v>
      </c>
    </row>
    <row r="43" spans="1:12" s="110" customFormat="1" ht="15" customHeight="1" x14ac:dyDescent="0.2">
      <c r="A43" s="120"/>
      <c r="B43" s="119"/>
      <c r="C43" s="268" t="s">
        <v>107</v>
      </c>
      <c r="D43" s="182"/>
      <c r="E43" s="113">
        <v>56.59587197128328</v>
      </c>
      <c r="F43" s="115">
        <v>3784</v>
      </c>
      <c r="G43" s="114">
        <v>3944</v>
      </c>
      <c r="H43" s="114">
        <v>3839</v>
      </c>
      <c r="I43" s="114">
        <v>3892</v>
      </c>
      <c r="J43" s="140">
        <v>3854</v>
      </c>
      <c r="K43" s="114">
        <v>-70</v>
      </c>
      <c r="L43" s="116">
        <v>-1.8162947586922678</v>
      </c>
    </row>
    <row r="44" spans="1:12" s="110" customFormat="1" ht="15" customHeight="1" x14ac:dyDescent="0.2">
      <c r="A44" s="120"/>
      <c r="B44" s="119" t="s">
        <v>205</v>
      </c>
      <c r="C44" s="268"/>
      <c r="D44" s="182"/>
      <c r="E44" s="113">
        <v>23.635028263407087</v>
      </c>
      <c r="F44" s="115">
        <v>18021</v>
      </c>
      <c r="G44" s="114">
        <v>19088</v>
      </c>
      <c r="H44" s="114">
        <v>19182</v>
      </c>
      <c r="I44" s="114">
        <v>19031</v>
      </c>
      <c r="J44" s="140">
        <v>19449</v>
      </c>
      <c r="K44" s="114">
        <v>-1428</v>
      </c>
      <c r="L44" s="116">
        <v>-7.3422798087305257</v>
      </c>
    </row>
    <row r="45" spans="1:12" s="110" customFormat="1" ht="15" customHeight="1" x14ac:dyDescent="0.2">
      <c r="A45" s="120"/>
      <c r="B45" s="119"/>
      <c r="C45" s="268" t="s">
        <v>106</v>
      </c>
      <c r="D45" s="182"/>
      <c r="E45" s="113">
        <v>40.696964652350033</v>
      </c>
      <c r="F45" s="115">
        <v>7334</v>
      </c>
      <c r="G45" s="114">
        <v>7835</v>
      </c>
      <c r="H45" s="114">
        <v>7942</v>
      </c>
      <c r="I45" s="114">
        <v>7838</v>
      </c>
      <c r="J45" s="140">
        <v>7971</v>
      </c>
      <c r="K45" s="114">
        <v>-637</v>
      </c>
      <c r="L45" s="116">
        <v>-7.9914690753983191</v>
      </c>
    </row>
    <row r="46" spans="1:12" s="110" customFormat="1" ht="15" customHeight="1" x14ac:dyDescent="0.2">
      <c r="A46" s="123"/>
      <c r="B46" s="124"/>
      <c r="C46" s="260" t="s">
        <v>107</v>
      </c>
      <c r="D46" s="261"/>
      <c r="E46" s="125">
        <v>59.303035347649967</v>
      </c>
      <c r="F46" s="143">
        <v>10687</v>
      </c>
      <c r="G46" s="144">
        <v>11253</v>
      </c>
      <c r="H46" s="144">
        <v>11240</v>
      </c>
      <c r="I46" s="144">
        <v>11193</v>
      </c>
      <c r="J46" s="145">
        <v>11478</v>
      </c>
      <c r="K46" s="144">
        <v>-791</v>
      </c>
      <c r="L46" s="146">
        <v>-6.8914445025265723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3" t="s">
        <v>518</v>
      </c>
      <c r="B50" s="192"/>
      <c r="C50" s="192"/>
      <c r="D50" s="192"/>
      <c r="E50" s="273"/>
      <c r="F50" s="274"/>
      <c r="G50" s="274"/>
      <c r="H50" s="274"/>
      <c r="I50" s="274"/>
      <c r="J50" s="274"/>
      <c r="K50" s="274"/>
      <c r="L50" s="276"/>
    </row>
    <row r="51" spans="1:12" ht="18.75" customHeight="1" x14ac:dyDescent="0.2">
      <c r="A51" s="567" t="s">
        <v>210</v>
      </c>
      <c r="B51" s="567"/>
      <c r="C51" s="567"/>
      <c r="D51" s="567"/>
      <c r="E51" s="567"/>
      <c r="F51" s="567"/>
      <c r="G51" s="567"/>
      <c r="H51" s="567"/>
      <c r="I51" s="567"/>
      <c r="J51" s="567"/>
      <c r="K51" s="567"/>
      <c r="L51" s="567"/>
    </row>
    <row r="52" spans="1:12" ht="11.25" x14ac:dyDescent="0.2">
      <c r="A52" s="567" t="s">
        <v>211</v>
      </c>
      <c r="B52" s="567"/>
      <c r="C52" s="567"/>
      <c r="D52" s="567"/>
      <c r="E52" s="567"/>
      <c r="F52" s="567"/>
      <c r="G52" s="567"/>
      <c r="H52" s="567"/>
      <c r="I52" s="567"/>
      <c r="J52" s="567"/>
      <c r="K52" s="567"/>
      <c r="L52" s="567"/>
    </row>
    <row r="53" spans="1:12" ht="11.25" x14ac:dyDescent="0.2">
      <c r="A53" s="620"/>
      <c r="B53" s="620"/>
      <c r="C53" s="620"/>
      <c r="D53" s="620"/>
      <c r="E53" s="620"/>
      <c r="F53" s="620"/>
      <c r="G53" s="620"/>
      <c r="H53" s="620"/>
      <c r="I53" s="620"/>
      <c r="J53" s="620"/>
      <c r="K53" s="620"/>
      <c r="L53" s="620"/>
    </row>
    <row r="54" spans="1:12" ht="21" customHeight="1" x14ac:dyDescent="0.2">
      <c r="A54" s="603"/>
      <c r="B54" s="603"/>
      <c r="C54" s="603"/>
      <c r="D54" s="603"/>
      <c r="E54" s="603"/>
      <c r="F54" s="603"/>
      <c r="G54" s="603"/>
      <c r="H54" s="603"/>
      <c r="I54" s="603"/>
      <c r="J54" s="603"/>
      <c r="K54" s="603"/>
      <c r="L54" s="603"/>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0" t="s">
        <v>331</v>
      </c>
      <c r="B3" s="570"/>
      <c r="C3" s="570"/>
      <c r="D3" s="570"/>
      <c r="E3" s="570"/>
      <c r="F3" s="570"/>
      <c r="G3" s="570"/>
      <c r="H3" s="570"/>
      <c r="I3" s="570"/>
      <c r="J3" s="570"/>
    </row>
    <row r="4" spans="1:15" s="94" customFormat="1" ht="12" customHeight="1" x14ac:dyDescent="0.2">
      <c r="A4" s="571" t="s">
        <v>92</v>
      </c>
      <c r="B4" s="571"/>
      <c r="C4" s="571"/>
      <c r="D4" s="571"/>
      <c r="E4" s="571"/>
      <c r="F4" s="571"/>
      <c r="G4" s="571"/>
      <c r="H4" s="571"/>
      <c r="I4" s="571"/>
      <c r="J4" s="571"/>
    </row>
    <row r="5" spans="1:15" s="94" customFormat="1" ht="12" customHeight="1" x14ac:dyDescent="0.2">
      <c r="A5" s="572" t="s">
        <v>57</v>
      </c>
      <c r="B5" s="572"/>
      <c r="C5" s="572"/>
      <c r="D5" s="572"/>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7" t="s">
        <v>213</v>
      </c>
      <c r="B7" s="588"/>
      <c r="C7" s="581" t="s">
        <v>94</v>
      </c>
      <c r="D7" s="584" t="s">
        <v>326</v>
      </c>
      <c r="E7" s="585"/>
      <c r="F7" s="585"/>
      <c r="G7" s="585"/>
      <c r="H7" s="586"/>
      <c r="I7" s="587" t="s">
        <v>180</v>
      </c>
      <c r="J7" s="588"/>
      <c r="K7" s="96"/>
      <c r="L7" s="96"/>
      <c r="M7" s="96"/>
      <c r="N7" s="96"/>
      <c r="O7" s="96"/>
    </row>
    <row r="8" spans="1:15" ht="21.75" customHeight="1" x14ac:dyDescent="0.2">
      <c r="A8" s="615"/>
      <c r="B8" s="616"/>
      <c r="C8" s="582"/>
      <c r="D8" s="591" t="s">
        <v>97</v>
      </c>
      <c r="E8" s="591" t="s">
        <v>98</v>
      </c>
      <c r="F8" s="591" t="s">
        <v>99</v>
      </c>
      <c r="G8" s="591" t="s">
        <v>100</v>
      </c>
      <c r="H8" s="591" t="s">
        <v>101</v>
      </c>
      <c r="I8" s="589"/>
      <c r="J8" s="590"/>
    </row>
    <row r="9" spans="1:15" ht="12" customHeight="1" x14ac:dyDescent="0.2">
      <c r="A9" s="615"/>
      <c r="B9" s="616"/>
      <c r="C9" s="582"/>
      <c r="D9" s="592"/>
      <c r="E9" s="592"/>
      <c r="F9" s="592"/>
      <c r="G9" s="592"/>
      <c r="H9" s="592"/>
      <c r="I9" s="98" t="s">
        <v>102</v>
      </c>
      <c r="J9" s="99" t="s">
        <v>103</v>
      </c>
    </row>
    <row r="10" spans="1:15" ht="12" customHeight="1" x14ac:dyDescent="0.2">
      <c r="A10" s="283"/>
      <c r="B10" s="284"/>
      <c r="C10" s="583"/>
      <c r="D10" s="100">
        <v>1</v>
      </c>
      <c r="E10" s="100">
        <v>2</v>
      </c>
      <c r="F10" s="100">
        <v>3</v>
      </c>
      <c r="G10" s="100">
        <v>4</v>
      </c>
      <c r="H10" s="100">
        <v>5</v>
      </c>
      <c r="I10" s="100">
        <v>6</v>
      </c>
      <c r="J10" s="100">
        <v>7</v>
      </c>
      <c r="K10" s="101"/>
    </row>
    <row r="11" spans="1:15" s="192" customFormat="1" ht="24.95" customHeight="1" x14ac:dyDescent="0.2">
      <c r="A11" s="617" t="s">
        <v>104</v>
      </c>
      <c r="B11" s="618"/>
      <c r="C11" s="285">
        <v>100</v>
      </c>
      <c r="D11" s="115">
        <v>76247</v>
      </c>
      <c r="E11" s="114">
        <v>79099</v>
      </c>
      <c r="F11" s="114">
        <v>78631</v>
      </c>
      <c r="G11" s="114">
        <v>79076</v>
      </c>
      <c r="H11" s="140">
        <v>78904</v>
      </c>
      <c r="I11" s="115">
        <v>-2657</v>
      </c>
      <c r="J11" s="116">
        <v>-3.3673831491432629</v>
      </c>
    </row>
    <row r="12" spans="1:15" s="110" customFormat="1" ht="24.95" customHeight="1" x14ac:dyDescent="0.2">
      <c r="A12" s="193" t="s">
        <v>132</v>
      </c>
      <c r="B12" s="194" t="s">
        <v>133</v>
      </c>
      <c r="C12" s="113">
        <v>0.59018715490445528</v>
      </c>
      <c r="D12" s="115">
        <v>450</v>
      </c>
      <c r="E12" s="114">
        <v>456</v>
      </c>
      <c r="F12" s="114">
        <v>450</v>
      </c>
      <c r="G12" s="114">
        <v>467</v>
      </c>
      <c r="H12" s="140">
        <v>439</v>
      </c>
      <c r="I12" s="115">
        <v>11</v>
      </c>
      <c r="J12" s="116">
        <v>2.5056947608200457</v>
      </c>
    </row>
    <row r="13" spans="1:15" s="110" customFormat="1" ht="24.95" customHeight="1" x14ac:dyDescent="0.2">
      <c r="A13" s="193" t="s">
        <v>134</v>
      </c>
      <c r="B13" s="199" t="s">
        <v>214</v>
      </c>
      <c r="C13" s="113">
        <v>0.27017456424515063</v>
      </c>
      <c r="D13" s="115">
        <v>206</v>
      </c>
      <c r="E13" s="114">
        <v>213</v>
      </c>
      <c r="F13" s="114">
        <v>192</v>
      </c>
      <c r="G13" s="114">
        <v>202</v>
      </c>
      <c r="H13" s="140">
        <v>210</v>
      </c>
      <c r="I13" s="115">
        <v>-4</v>
      </c>
      <c r="J13" s="116">
        <v>-1.9047619047619047</v>
      </c>
    </row>
    <row r="14" spans="1:15" s="287" customFormat="1" ht="24.95" customHeight="1" x14ac:dyDescent="0.2">
      <c r="A14" s="193" t="s">
        <v>215</v>
      </c>
      <c r="B14" s="199" t="s">
        <v>137</v>
      </c>
      <c r="C14" s="113">
        <v>3.4716119978490956</v>
      </c>
      <c r="D14" s="115">
        <v>2647</v>
      </c>
      <c r="E14" s="114">
        <v>2721</v>
      </c>
      <c r="F14" s="114">
        <v>2735</v>
      </c>
      <c r="G14" s="114">
        <v>2821</v>
      </c>
      <c r="H14" s="140">
        <v>2797</v>
      </c>
      <c r="I14" s="115">
        <v>-150</v>
      </c>
      <c r="J14" s="116">
        <v>-5.362888809438684</v>
      </c>
      <c r="K14" s="110"/>
      <c r="L14" s="110"/>
      <c r="M14" s="110"/>
      <c r="N14" s="110"/>
      <c r="O14" s="110"/>
    </row>
    <row r="15" spans="1:15" s="110" customFormat="1" ht="24.95" customHeight="1" x14ac:dyDescent="0.2">
      <c r="A15" s="193" t="s">
        <v>216</v>
      </c>
      <c r="B15" s="199" t="s">
        <v>217</v>
      </c>
      <c r="C15" s="113">
        <v>1.2682466195391293</v>
      </c>
      <c r="D15" s="115">
        <v>967</v>
      </c>
      <c r="E15" s="114">
        <v>1034</v>
      </c>
      <c r="F15" s="114">
        <v>1035</v>
      </c>
      <c r="G15" s="114">
        <v>1064</v>
      </c>
      <c r="H15" s="140">
        <v>1044</v>
      </c>
      <c r="I15" s="115">
        <v>-77</v>
      </c>
      <c r="J15" s="116">
        <v>-7.3754789272030647</v>
      </c>
    </row>
    <row r="16" spans="1:15" s="287" customFormat="1" ht="24.95" customHeight="1" x14ac:dyDescent="0.2">
      <c r="A16" s="193" t="s">
        <v>218</v>
      </c>
      <c r="B16" s="199" t="s">
        <v>141</v>
      </c>
      <c r="C16" s="113">
        <v>1.8361378152583052</v>
      </c>
      <c r="D16" s="115">
        <v>1400</v>
      </c>
      <c r="E16" s="114">
        <v>1414</v>
      </c>
      <c r="F16" s="114">
        <v>1427</v>
      </c>
      <c r="G16" s="114">
        <v>1487</v>
      </c>
      <c r="H16" s="140">
        <v>1474</v>
      </c>
      <c r="I16" s="115">
        <v>-74</v>
      </c>
      <c r="J16" s="116">
        <v>-5.0203527815468112</v>
      </c>
      <c r="K16" s="110"/>
      <c r="L16" s="110"/>
      <c r="M16" s="110"/>
      <c r="N16" s="110"/>
      <c r="O16" s="110"/>
    </row>
    <row r="17" spans="1:15" s="110" customFormat="1" ht="24.95" customHeight="1" x14ac:dyDescent="0.2">
      <c r="A17" s="193" t="s">
        <v>142</v>
      </c>
      <c r="B17" s="199" t="s">
        <v>220</v>
      </c>
      <c r="C17" s="113">
        <v>0.36722756305166104</v>
      </c>
      <c r="D17" s="115">
        <v>280</v>
      </c>
      <c r="E17" s="114">
        <v>273</v>
      </c>
      <c r="F17" s="114">
        <v>273</v>
      </c>
      <c r="G17" s="114">
        <v>270</v>
      </c>
      <c r="H17" s="140">
        <v>279</v>
      </c>
      <c r="I17" s="115">
        <v>1</v>
      </c>
      <c r="J17" s="116">
        <v>0.35842293906810035</v>
      </c>
    </row>
    <row r="18" spans="1:15" s="287" customFormat="1" ht="24.95" customHeight="1" x14ac:dyDescent="0.2">
      <c r="A18" s="201" t="s">
        <v>144</v>
      </c>
      <c r="B18" s="202" t="s">
        <v>145</v>
      </c>
      <c r="C18" s="113">
        <v>2.7148609125604941</v>
      </c>
      <c r="D18" s="115">
        <v>2070</v>
      </c>
      <c r="E18" s="114">
        <v>2133</v>
      </c>
      <c r="F18" s="114">
        <v>2150</v>
      </c>
      <c r="G18" s="114">
        <v>2130</v>
      </c>
      <c r="H18" s="140">
        <v>2096</v>
      </c>
      <c r="I18" s="115">
        <v>-26</v>
      </c>
      <c r="J18" s="116">
        <v>-1.2404580152671756</v>
      </c>
      <c r="K18" s="110"/>
      <c r="L18" s="110"/>
      <c r="M18" s="110"/>
      <c r="N18" s="110"/>
      <c r="O18" s="110"/>
    </row>
    <row r="19" spans="1:15" s="110" customFormat="1" ht="24.95" customHeight="1" x14ac:dyDescent="0.2">
      <c r="A19" s="193" t="s">
        <v>146</v>
      </c>
      <c r="B19" s="199" t="s">
        <v>147</v>
      </c>
      <c r="C19" s="113">
        <v>15.33043923039595</v>
      </c>
      <c r="D19" s="115">
        <v>11689</v>
      </c>
      <c r="E19" s="114">
        <v>12009</v>
      </c>
      <c r="F19" s="114">
        <v>11671</v>
      </c>
      <c r="G19" s="114">
        <v>11708</v>
      </c>
      <c r="H19" s="140">
        <v>11616</v>
      </c>
      <c r="I19" s="115">
        <v>73</v>
      </c>
      <c r="J19" s="116">
        <v>0.62844352617079891</v>
      </c>
    </row>
    <row r="20" spans="1:15" s="287" customFormat="1" ht="24.95" customHeight="1" x14ac:dyDescent="0.2">
      <c r="A20" s="193" t="s">
        <v>148</v>
      </c>
      <c r="B20" s="199" t="s">
        <v>149</v>
      </c>
      <c r="C20" s="113">
        <v>5.9202329271971355</v>
      </c>
      <c r="D20" s="115">
        <v>4514</v>
      </c>
      <c r="E20" s="114">
        <v>4703</v>
      </c>
      <c r="F20" s="114">
        <v>4892</v>
      </c>
      <c r="G20" s="114">
        <v>4945</v>
      </c>
      <c r="H20" s="140">
        <v>4849</v>
      </c>
      <c r="I20" s="115">
        <v>-335</v>
      </c>
      <c r="J20" s="116">
        <v>-6.9086409568983296</v>
      </c>
      <c r="K20" s="110"/>
      <c r="L20" s="110"/>
      <c r="M20" s="110"/>
      <c r="N20" s="110"/>
      <c r="O20" s="110"/>
    </row>
    <row r="21" spans="1:15" s="110" customFormat="1" ht="24.95" customHeight="1" x14ac:dyDescent="0.2">
      <c r="A21" s="201" t="s">
        <v>150</v>
      </c>
      <c r="B21" s="202" t="s">
        <v>151</v>
      </c>
      <c r="C21" s="113">
        <v>14.951407924246199</v>
      </c>
      <c r="D21" s="115">
        <v>11400</v>
      </c>
      <c r="E21" s="114">
        <v>13046</v>
      </c>
      <c r="F21" s="114">
        <v>13086</v>
      </c>
      <c r="G21" s="114">
        <v>12795</v>
      </c>
      <c r="H21" s="140">
        <v>12937</v>
      </c>
      <c r="I21" s="115">
        <v>-1537</v>
      </c>
      <c r="J21" s="116">
        <v>-11.88065239236299</v>
      </c>
    </row>
    <row r="22" spans="1:15" s="110" customFormat="1" ht="24.95" customHeight="1" x14ac:dyDescent="0.2">
      <c r="A22" s="201" t="s">
        <v>152</v>
      </c>
      <c r="B22" s="199" t="s">
        <v>153</v>
      </c>
      <c r="C22" s="113">
        <v>3.0952037457211432</v>
      </c>
      <c r="D22" s="115">
        <v>2360</v>
      </c>
      <c r="E22" s="114">
        <v>2360</v>
      </c>
      <c r="F22" s="114">
        <v>2388</v>
      </c>
      <c r="G22" s="114">
        <v>2381</v>
      </c>
      <c r="H22" s="140">
        <v>2344</v>
      </c>
      <c r="I22" s="115">
        <v>16</v>
      </c>
      <c r="J22" s="116">
        <v>0.68259385665529015</v>
      </c>
    </row>
    <row r="23" spans="1:15" s="110" customFormat="1" ht="24.95" customHeight="1" x14ac:dyDescent="0.2">
      <c r="A23" s="193" t="s">
        <v>154</v>
      </c>
      <c r="B23" s="199" t="s">
        <v>155</v>
      </c>
      <c r="C23" s="113">
        <v>0.81052369273545188</v>
      </c>
      <c r="D23" s="115">
        <v>618</v>
      </c>
      <c r="E23" s="114">
        <v>642</v>
      </c>
      <c r="F23" s="114">
        <v>640</v>
      </c>
      <c r="G23" s="114">
        <v>639</v>
      </c>
      <c r="H23" s="140">
        <v>623</v>
      </c>
      <c r="I23" s="115">
        <v>-5</v>
      </c>
      <c r="J23" s="116">
        <v>-0.8025682182985554</v>
      </c>
    </row>
    <row r="24" spans="1:15" s="110" customFormat="1" ht="24.95" customHeight="1" x14ac:dyDescent="0.2">
      <c r="A24" s="193" t="s">
        <v>156</v>
      </c>
      <c r="B24" s="199" t="s">
        <v>221</v>
      </c>
      <c r="C24" s="113">
        <v>9.1990504544441087</v>
      </c>
      <c r="D24" s="115">
        <v>7014</v>
      </c>
      <c r="E24" s="114">
        <v>7067</v>
      </c>
      <c r="F24" s="114">
        <v>7070</v>
      </c>
      <c r="G24" s="114">
        <v>7196</v>
      </c>
      <c r="H24" s="140">
        <v>7235</v>
      </c>
      <c r="I24" s="115">
        <v>-221</v>
      </c>
      <c r="J24" s="116">
        <v>-3.0545957152729786</v>
      </c>
    </row>
    <row r="25" spans="1:15" s="110" customFormat="1" ht="24.95" customHeight="1" x14ac:dyDescent="0.2">
      <c r="A25" s="193" t="s">
        <v>222</v>
      </c>
      <c r="B25" s="204" t="s">
        <v>159</v>
      </c>
      <c r="C25" s="113">
        <v>15.620286699804582</v>
      </c>
      <c r="D25" s="115">
        <v>11910</v>
      </c>
      <c r="E25" s="114">
        <v>11960</v>
      </c>
      <c r="F25" s="114">
        <v>11948</v>
      </c>
      <c r="G25" s="114">
        <v>11901</v>
      </c>
      <c r="H25" s="140">
        <v>11961</v>
      </c>
      <c r="I25" s="115">
        <v>-51</v>
      </c>
      <c r="J25" s="116">
        <v>-0.42638575369952347</v>
      </c>
    </row>
    <row r="26" spans="1:15" s="110" customFormat="1" ht="24.95" customHeight="1" x14ac:dyDescent="0.2">
      <c r="A26" s="201">
        <v>782.78300000000002</v>
      </c>
      <c r="B26" s="203" t="s">
        <v>160</v>
      </c>
      <c r="C26" s="113">
        <v>1.4282529148687817</v>
      </c>
      <c r="D26" s="115">
        <v>1089</v>
      </c>
      <c r="E26" s="114">
        <v>1194</v>
      </c>
      <c r="F26" s="114">
        <v>1258</v>
      </c>
      <c r="G26" s="114">
        <v>1188</v>
      </c>
      <c r="H26" s="140">
        <v>1222</v>
      </c>
      <c r="I26" s="115">
        <v>-133</v>
      </c>
      <c r="J26" s="116">
        <v>-10.88379705400982</v>
      </c>
    </row>
    <row r="27" spans="1:15" s="110" customFormat="1" ht="24.95" customHeight="1" x14ac:dyDescent="0.2">
      <c r="A27" s="193" t="s">
        <v>161</v>
      </c>
      <c r="B27" s="199" t="s">
        <v>162</v>
      </c>
      <c r="C27" s="113">
        <v>0.65051739740579961</v>
      </c>
      <c r="D27" s="115">
        <v>496</v>
      </c>
      <c r="E27" s="114">
        <v>477</v>
      </c>
      <c r="F27" s="114">
        <v>478</v>
      </c>
      <c r="G27" s="114">
        <v>500</v>
      </c>
      <c r="H27" s="140">
        <v>505</v>
      </c>
      <c r="I27" s="115">
        <v>-9</v>
      </c>
      <c r="J27" s="116">
        <v>-1.7821782178217822</v>
      </c>
    </row>
    <row r="28" spans="1:15" s="110" customFormat="1" ht="24.95" customHeight="1" x14ac:dyDescent="0.2">
      <c r="A28" s="193" t="s">
        <v>163</v>
      </c>
      <c r="B28" s="199" t="s">
        <v>164</v>
      </c>
      <c r="C28" s="113">
        <v>4.006715018295802</v>
      </c>
      <c r="D28" s="115">
        <v>3055</v>
      </c>
      <c r="E28" s="114">
        <v>3045</v>
      </c>
      <c r="F28" s="114">
        <v>2669</v>
      </c>
      <c r="G28" s="114">
        <v>3082</v>
      </c>
      <c r="H28" s="140">
        <v>3050</v>
      </c>
      <c r="I28" s="115">
        <v>5</v>
      </c>
      <c r="J28" s="116">
        <v>0.16393442622950818</v>
      </c>
    </row>
    <row r="29" spans="1:15" s="110" customFormat="1" ht="24.95" customHeight="1" x14ac:dyDescent="0.2">
      <c r="A29" s="193">
        <v>86</v>
      </c>
      <c r="B29" s="199" t="s">
        <v>165</v>
      </c>
      <c r="C29" s="113">
        <v>4.760843049562606</v>
      </c>
      <c r="D29" s="115">
        <v>3630</v>
      </c>
      <c r="E29" s="114">
        <v>3632</v>
      </c>
      <c r="F29" s="114">
        <v>3605</v>
      </c>
      <c r="G29" s="114">
        <v>3602</v>
      </c>
      <c r="H29" s="140">
        <v>3559</v>
      </c>
      <c r="I29" s="115">
        <v>71</v>
      </c>
      <c r="J29" s="116">
        <v>1.9949423995504356</v>
      </c>
    </row>
    <row r="30" spans="1:15" s="110" customFormat="1" ht="24.95" customHeight="1" x14ac:dyDescent="0.2">
      <c r="A30" s="193">
        <v>87.88</v>
      </c>
      <c r="B30" s="204" t="s">
        <v>166</v>
      </c>
      <c r="C30" s="113">
        <v>5.6998963893661392</v>
      </c>
      <c r="D30" s="115">
        <v>4346</v>
      </c>
      <c r="E30" s="114">
        <v>4358</v>
      </c>
      <c r="F30" s="114">
        <v>4301</v>
      </c>
      <c r="G30" s="114">
        <v>4380</v>
      </c>
      <c r="H30" s="140">
        <v>4395</v>
      </c>
      <c r="I30" s="115">
        <v>-49</v>
      </c>
      <c r="J30" s="116">
        <v>-1.1149032992036405</v>
      </c>
    </row>
    <row r="31" spans="1:15" s="110" customFormat="1" ht="24.95" customHeight="1" x14ac:dyDescent="0.2">
      <c r="A31" s="193" t="s">
        <v>167</v>
      </c>
      <c r="B31" s="199" t="s">
        <v>168</v>
      </c>
      <c r="C31" s="113">
        <v>11.479795926397104</v>
      </c>
      <c r="D31" s="115">
        <v>8753</v>
      </c>
      <c r="E31" s="114">
        <v>9083</v>
      </c>
      <c r="F31" s="114">
        <v>9098</v>
      </c>
      <c r="G31" s="114">
        <v>9139</v>
      </c>
      <c r="H31" s="140">
        <v>9066</v>
      </c>
      <c r="I31" s="115">
        <v>-313</v>
      </c>
      <c r="J31" s="116">
        <v>-3.4524597396867418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0.59018715490445528</v>
      </c>
      <c r="D34" s="115">
        <v>450</v>
      </c>
      <c r="E34" s="114">
        <v>456</v>
      </c>
      <c r="F34" s="114">
        <v>450</v>
      </c>
      <c r="G34" s="114">
        <v>467</v>
      </c>
      <c r="H34" s="140">
        <v>439</v>
      </c>
      <c r="I34" s="115">
        <v>11</v>
      </c>
      <c r="J34" s="116">
        <v>2.5056947608200457</v>
      </c>
    </row>
    <row r="35" spans="1:10" s="110" customFormat="1" ht="24.95" customHeight="1" x14ac:dyDescent="0.2">
      <c r="A35" s="292" t="s">
        <v>171</v>
      </c>
      <c r="B35" s="293" t="s">
        <v>172</v>
      </c>
      <c r="C35" s="113">
        <v>6.4566474746547406</v>
      </c>
      <c r="D35" s="115">
        <v>4923</v>
      </c>
      <c r="E35" s="114">
        <v>5067</v>
      </c>
      <c r="F35" s="114">
        <v>5077</v>
      </c>
      <c r="G35" s="114">
        <v>5153</v>
      </c>
      <c r="H35" s="140">
        <v>5103</v>
      </c>
      <c r="I35" s="115">
        <v>-180</v>
      </c>
      <c r="J35" s="116">
        <v>-3.5273368606701938</v>
      </c>
    </row>
    <row r="36" spans="1:10" s="110" customFormat="1" ht="24.95" customHeight="1" x14ac:dyDescent="0.2">
      <c r="A36" s="294" t="s">
        <v>173</v>
      </c>
      <c r="B36" s="295" t="s">
        <v>174</v>
      </c>
      <c r="C36" s="125">
        <v>92.9531653704408</v>
      </c>
      <c r="D36" s="143">
        <v>70874</v>
      </c>
      <c r="E36" s="144">
        <v>73576</v>
      </c>
      <c r="F36" s="144">
        <v>73104</v>
      </c>
      <c r="G36" s="144">
        <v>73456</v>
      </c>
      <c r="H36" s="145">
        <v>73362</v>
      </c>
      <c r="I36" s="143">
        <v>-2488</v>
      </c>
      <c r="J36" s="146">
        <v>-3.3914015430331781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4" t="s">
        <v>225</v>
      </c>
      <c r="B39" s="614"/>
      <c r="C39" s="614"/>
      <c r="D39" s="614"/>
      <c r="E39" s="614"/>
      <c r="F39" s="614"/>
      <c r="G39" s="614"/>
      <c r="H39" s="614"/>
      <c r="I39" s="614"/>
      <c r="J39" s="614"/>
    </row>
    <row r="40" spans="1:10" ht="18.75" customHeight="1" x14ac:dyDescent="0.2">
      <c r="A40" s="614"/>
      <c r="B40" s="614"/>
      <c r="C40" s="614"/>
      <c r="D40" s="614"/>
      <c r="E40" s="614"/>
      <c r="F40" s="614"/>
      <c r="G40" s="614"/>
      <c r="H40" s="614"/>
      <c r="I40" s="614"/>
      <c r="J40" s="614"/>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0" t="s">
        <v>332</v>
      </c>
      <c r="B3" s="570"/>
      <c r="C3" s="570"/>
      <c r="D3" s="570"/>
      <c r="E3" s="570"/>
      <c r="F3" s="570"/>
      <c r="G3" s="570"/>
      <c r="H3" s="570"/>
      <c r="I3" s="570"/>
      <c r="J3" s="570"/>
      <c r="K3" s="570"/>
    </row>
    <row r="4" spans="1:15" s="94" customFormat="1" ht="12" customHeight="1" x14ac:dyDescent="0.2">
      <c r="A4" s="571" t="s">
        <v>92</v>
      </c>
      <c r="B4" s="571"/>
      <c r="C4" s="571"/>
      <c r="D4" s="571"/>
      <c r="E4" s="571"/>
      <c r="F4" s="571"/>
      <c r="G4" s="571"/>
      <c r="H4" s="571"/>
      <c r="I4" s="571"/>
      <c r="J4" s="571"/>
      <c r="K4" s="571"/>
    </row>
    <row r="5" spans="1:15" s="94" customFormat="1" ht="12" customHeight="1" x14ac:dyDescent="0.2">
      <c r="A5" s="572" t="s">
        <v>57</v>
      </c>
      <c r="B5" s="572"/>
      <c r="C5" s="572"/>
      <c r="D5" s="572"/>
      <c r="E5" s="572"/>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7" t="s">
        <v>333</v>
      </c>
      <c r="B7" s="576"/>
      <c r="C7" s="576"/>
      <c r="D7" s="581" t="s">
        <v>94</v>
      </c>
      <c r="E7" s="584" t="s">
        <v>326</v>
      </c>
      <c r="F7" s="585"/>
      <c r="G7" s="585"/>
      <c r="H7" s="585"/>
      <c r="I7" s="586"/>
      <c r="J7" s="587" t="s">
        <v>180</v>
      </c>
      <c r="K7" s="588"/>
      <c r="L7" s="96"/>
      <c r="M7" s="96"/>
      <c r="N7" s="96"/>
      <c r="O7" s="96"/>
    </row>
    <row r="8" spans="1:15" ht="21.75" customHeight="1" x14ac:dyDescent="0.2">
      <c r="A8" s="577"/>
      <c r="B8" s="578"/>
      <c r="C8" s="578"/>
      <c r="D8" s="582"/>
      <c r="E8" s="591" t="s">
        <v>97</v>
      </c>
      <c r="F8" s="591" t="s">
        <v>98</v>
      </c>
      <c r="G8" s="591" t="s">
        <v>99</v>
      </c>
      <c r="H8" s="591" t="s">
        <v>100</v>
      </c>
      <c r="I8" s="591" t="s">
        <v>101</v>
      </c>
      <c r="J8" s="589"/>
      <c r="K8" s="590"/>
    </row>
    <row r="9" spans="1:15" ht="12" customHeight="1" x14ac:dyDescent="0.2">
      <c r="A9" s="577"/>
      <c r="B9" s="578"/>
      <c r="C9" s="578"/>
      <c r="D9" s="582"/>
      <c r="E9" s="592"/>
      <c r="F9" s="592"/>
      <c r="G9" s="592"/>
      <c r="H9" s="592"/>
      <c r="I9" s="592"/>
      <c r="J9" s="98" t="s">
        <v>102</v>
      </c>
      <c r="K9" s="99" t="s">
        <v>103</v>
      </c>
    </row>
    <row r="10" spans="1:15" ht="12" customHeight="1" x14ac:dyDescent="0.2">
      <c r="A10" s="579"/>
      <c r="B10" s="580"/>
      <c r="C10" s="580"/>
      <c r="D10" s="583"/>
      <c r="E10" s="100">
        <v>1</v>
      </c>
      <c r="F10" s="100">
        <v>2</v>
      </c>
      <c r="G10" s="100">
        <v>3</v>
      </c>
      <c r="H10" s="100">
        <v>4</v>
      </c>
      <c r="I10" s="100">
        <v>5</v>
      </c>
      <c r="J10" s="100">
        <v>6</v>
      </c>
      <c r="K10" s="100">
        <v>7</v>
      </c>
    </row>
    <row r="11" spans="1:15" ht="18" customHeight="1" x14ac:dyDescent="0.2">
      <c r="A11" s="297" t="s">
        <v>104</v>
      </c>
      <c r="B11" s="298"/>
      <c r="C11" s="299"/>
      <c r="D11" s="262">
        <v>100</v>
      </c>
      <c r="E11" s="263">
        <v>76247</v>
      </c>
      <c r="F11" s="264">
        <v>79099</v>
      </c>
      <c r="G11" s="264">
        <v>78631</v>
      </c>
      <c r="H11" s="264">
        <v>79076</v>
      </c>
      <c r="I11" s="265">
        <v>78904</v>
      </c>
      <c r="J11" s="263">
        <v>-2657</v>
      </c>
      <c r="K11" s="266">
        <v>-3.3673831491432629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46.378218159402991</v>
      </c>
      <c r="E13" s="115">
        <v>35362</v>
      </c>
      <c r="F13" s="114">
        <v>36403</v>
      </c>
      <c r="G13" s="114">
        <v>36350</v>
      </c>
      <c r="H13" s="114">
        <v>36222</v>
      </c>
      <c r="I13" s="140">
        <v>36191</v>
      </c>
      <c r="J13" s="115">
        <v>-829</v>
      </c>
      <c r="K13" s="116">
        <v>-2.2906247409576967</v>
      </c>
    </row>
    <row r="14" spans="1:15" ht="15.95" customHeight="1" x14ac:dyDescent="0.2">
      <c r="A14" s="306" t="s">
        <v>230</v>
      </c>
      <c r="B14" s="307"/>
      <c r="C14" s="308"/>
      <c r="D14" s="113">
        <v>40.200925938069695</v>
      </c>
      <c r="E14" s="115">
        <v>30652</v>
      </c>
      <c r="F14" s="114">
        <v>32315</v>
      </c>
      <c r="G14" s="114">
        <v>32332</v>
      </c>
      <c r="H14" s="114">
        <v>32449</v>
      </c>
      <c r="I14" s="140">
        <v>32430</v>
      </c>
      <c r="J14" s="115">
        <v>-1778</v>
      </c>
      <c r="K14" s="116">
        <v>-5.4825778600061668</v>
      </c>
    </row>
    <row r="15" spans="1:15" ht="15.95" customHeight="1" x14ac:dyDescent="0.2">
      <c r="A15" s="306" t="s">
        <v>231</v>
      </c>
      <c r="B15" s="307"/>
      <c r="C15" s="308"/>
      <c r="D15" s="113">
        <v>4.8342885621729383</v>
      </c>
      <c r="E15" s="115">
        <v>3686</v>
      </c>
      <c r="F15" s="114">
        <v>3718</v>
      </c>
      <c r="G15" s="114">
        <v>3686</v>
      </c>
      <c r="H15" s="114">
        <v>3651</v>
      </c>
      <c r="I15" s="140">
        <v>3644</v>
      </c>
      <c r="J15" s="115">
        <v>42</v>
      </c>
      <c r="K15" s="116">
        <v>1.1525795828759604</v>
      </c>
    </row>
    <row r="16" spans="1:15" ht="15.95" customHeight="1" x14ac:dyDescent="0.2">
      <c r="A16" s="306" t="s">
        <v>232</v>
      </c>
      <c r="B16" s="307"/>
      <c r="C16" s="308"/>
      <c r="D16" s="113">
        <v>5.3811953257177327</v>
      </c>
      <c r="E16" s="115">
        <v>4103</v>
      </c>
      <c r="F16" s="114">
        <v>4112</v>
      </c>
      <c r="G16" s="114">
        <v>3706</v>
      </c>
      <c r="H16" s="114">
        <v>4135</v>
      </c>
      <c r="I16" s="140">
        <v>4094</v>
      </c>
      <c r="J16" s="115">
        <v>9</v>
      </c>
      <c r="K16" s="116">
        <v>0.21983390327308255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0.62035227615512745</v>
      </c>
      <c r="E18" s="115">
        <v>473</v>
      </c>
      <c r="F18" s="114">
        <v>468</v>
      </c>
      <c r="G18" s="114">
        <v>482</v>
      </c>
      <c r="H18" s="114">
        <v>459</v>
      </c>
      <c r="I18" s="140">
        <v>439</v>
      </c>
      <c r="J18" s="115">
        <v>34</v>
      </c>
      <c r="K18" s="116">
        <v>7.7448747152619593</v>
      </c>
    </row>
    <row r="19" spans="1:11" ht="14.1" customHeight="1" x14ac:dyDescent="0.2">
      <c r="A19" s="306" t="s">
        <v>235</v>
      </c>
      <c r="B19" s="307" t="s">
        <v>236</v>
      </c>
      <c r="C19" s="308"/>
      <c r="D19" s="113">
        <v>0.40263879234592836</v>
      </c>
      <c r="E19" s="115">
        <v>307</v>
      </c>
      <c r="F19" s="114">
        <v>309</v>
      </c>
      <c r="G19" s="114">
        <v>312</v>
      </c>
      <c r="H19" s="114">
        <v>286</v>
      </c>
      <c r="I19" s="140">
        <v>272</v>
      </c>
      <c r="J19" s="115">
        <v>35</v>
      </c>
      <c r="K19" s="116">
        <v>12.867647058823529</v>
      </c>
    </row>
    <row r="20" spans="1:11" ht="14.1" customHeight="1" x14ac:dyDescent="0.2">
      <c r="A20" s="306">
        <v>12</v>
      </c>
      <c r="B20" s="307" t="s">
        <v>237</v>
      </c>
      <c r="C20" s="308"/>
      <c r="D20" s="113">
        <v>0.95216860991252117</v>
      </c>
      <c r="E20" s="115">
        <v>726</v>
      </c>
      <c r="F20" s="114">
        <v>728</v>
      </c>
      <c r="G20" s="114">
        <v>755</v>
      </c>
      <c r="H20" s="114">
        <v>757</v>
      </c>
      <c r="I20" s="140">
        <v>752</v>
      </c>
      <c r="J20" s="115">
        <v>-26</v>
      </c>
      <c r="K20" s="116">
        <v>-3.4574468085106385</v>
      </c>
    </row>
    <row r="21" spans="1:11" ht="14.1" customHeight="1" x14ac:dyDescent="0.2">
      <c r="A21" s="306">
        <v>21</v>
      </c>
      <c r="B21" s="307" t="s">
        <v>238</v>
      </c>
      <c r="C21" s="308"/>
      <c r="D21" s="113">
        <v>4.1968864348761264E-2</v>
      </c>
      <c r="E21" s="115">
        <v>32</v>
      </c>
      <c r="F21" s="114">
        <v>34</v>
      </c>
      <c r="G21" s="114">
        <v>36</v>
      </c>
      <c r="H21" s="114">
        <v>33</v>
      </c>
      <c r="I21" s="140">
        <v>35</v>
      </c>
      <c r="J21" s="115">
        <v>-3</v>
      </c>
      <c r="K21" s="116">
        <v>-8.5714285714285712</v>
      </c>
    </row>
    <row r="22" spans="1:11" ht="14.1" customHeight="1" x14ac:dyDescent="0.2">
      <c r="A22" s="306">
        <v>22</v>
      </c>
      <c r="B22" s="307" t="s">
        <v>239</v>
      </c>
      <c r="C22" s="308"/>
      <c r="D22" s="113">
        <v>0.26755151022335305</v>
      </c>
      <c r="E22" s="115">
        <v>204</v>
      </c>
      <c r="F22" s="114">
        <v>218</v>
      </c>
      <c r="G22" s="114">
        <v>211</v>
      </c>
      <c r="H22" s="114">
        <v>209</v>
      </c>
      <c r="I22" s="140">
        <v>205</v>
      </c>
      <c r="J22" s="115">
        <v>-1</v>
      </c>
      <c r="K22" s="116">
        <v>-0.48780487804878048</v>
      </c>
    </row>
    <row r="23" spans="1:11" ht="14.1" customHeight="1" x14ac:dyDescent="0.2">
      <c r="A23" s="306">
        <v>23</v>
      </c>
      <c r="B23" s="307" t="s">
        <v>240</v>
      </c>
      <c r="C23" s="308"/>
      <c r="D23" s="113">
        <v>0.36329298201896471</v>
      </c>
      <c r="E23" s="115">
        <v>277</v>
      </c>
      <c r="F23" s="114">
        <v>271</v>
      </c>
      <c r="G23" s="114">
        <v>278</v>
      </c>
      <c r="H23" s="114">
        <v>283</v>
      </c>
      <c r="I23" s="140">
        <v>288</v>
      </c>
      <c r="J23" s="115">
        <v>-11</v>
      </c>
      <c r="K23" s="116">
        <v>-3.8194444444444446</v>
      </c>
    </row>
    <row r="24" spans="1:11" ht="14.1" customHeight="1" x14ac:dyDescent="0.2">
      <c r="A24" s="306">
        <v>24</v>
      </c>
      <c r="B24" s="307" t="s">
        <v>241</v>
      </c>
      <c r="C24" s="308"/>
      <c r="D24" s="113">
        <v>0.38296588718244651</v>
      </c>
      <c r="E24" s="115">
        <v>292</v>
      </c>
      <c r="F24" s="114">
        <v>307</v>
      </c>
      <c r="G24" s="114">
        <v>307</v>
      </c>
      <c r="H24" s="114">
        <v>324</v>
      </c>
      <c r="I24" s="140">
        <v>328</v>
      </c>
      <c r="J24" s="115">
        <v>-36</v>
      </c>
      <c r="K24" s="116">
        <v>-10.975609756097562</v>
      </c>
    </row>
    <row r="25" spans="1:11" ht="14.1" customHeight="1" x14ac:dyDescent="0.2">
      <c r="A25" s="306">
        <v>25</v>
      </c>
      <c r="B25" s="307" t="s">
        <v>242</v>
      </c>
      <c r="C25" s="308"/>
      <c r="D25" s="113">
        <v>0.82888507088803498</v>
      </c>
      <c r="E25" s="115">
        <v>632</v>
      </c>
      <c r="F25" s="114">
        <v>638</v>
      </c>
      <c r="G25" s="114">
        <v>641</v>
      </c>
      <c r="H25" s="114">
        <v>641</v>
      </c>
      <c r="I25" s="140">
        <v>628</v>
      </c>
      <c r="J25" s="115">
        <v>4</v>
      </c>
      <c r="K25" s="116">
        <v>0.63694267515923564</v>
      </c>
    </row>
    <row r="26" spans="1:11" ht="14.1" customHeight="1" x14ac:dyDescent="0.2">
      <c r="A26" s="306">
        <v>26</v>
      </c>
      <c r="B26" s="307" t="s">
        <v>243</v>
      </c>
      <c r="C26" s="308"/>
      <c r="D26" s="113">
        <v>0.5351030204467061</v>
      </c>
      <c r="E26" s="115">
        <v>408</v>
      </c>
      <c r="F26" s="114">
        <v>418</v>
      </c>
      <c r="G26" s="114">
        <v>431</v>
      </c>
      <c r="H26" s="114">
        <v>450</v>
      </c>
      <c r="I26" s="140">
        <v>436</v>
      </c>
      <c r="J26" s="115">
        <v>-28</v>
      </c>
      <c r="K26" s="116">
        <v>-6.4220183486238529</v>
      </c>
    </row>
    <row r="27" spans="1:11" ht="14.1" customHeight="1" x14ac:dyDescent="0.2">
      <c r="A27" s="306">
        <v>27</v>
      </c>
      <c r="B27" s="307" t="s">
        <v>244</v>
      </c>
      <c r="C27" s="308"/>
      <c r="D27" s="113">
        <v>0.40263879234592836</v>
      </c>
      <c r="E27" s="115">
        <v>307</v>
      </c>
      <c r="F27" s="114">
        <v>310</v>
      </c>
      <c r="G27" s="114">
        <v>305</v>
      </c>
      <c r="H27" s="114">
        <v>297</v>
      </c>
      <c r="I27" s="140">
        <v>298</v>
      </c>
      <c r="J27" s="115">
        <v>9</v>
      </c>
      <c r="K27" s="116">
        <v>3.0201342281879193</v>
      </c>
    </row>
    <row r="28" spans="1:11" ht="14.1" customHeight="1" x14ac:dyDescent="0.2">
      <c r="A28" s="306">
        <v>28</v>
      </c>
      <c r="B28" s="307" t="s">
        <v>245</v>
      </c>
      <c r="C28" s="308"/>
      <c r="D28" s="113">
        <v>0.20853279473290753</v>
      </c>
      <c r="E28" s="115">
        <v>159</v>
      </c>
      <c r="F28" s="114">
        <v>170</v>
      </c>
      <c r="G28" s="114">
        <v>169</v>
      </c>
      <c r="H28" s="114">
        <v>176</v>
      </c>
      <c r="I28" s="140">
        <v>173</v>
      </c>
      <c r="J28" s="115">
        <v>-14</v>
      </c>
      <c r="K28" s="116">
        <v>-8.0924855491329488</v>
      </c>
    </row>
    <row r="29" spans="1:11" ht="14.1" customHeight="1" x14ac:dyDescent="0.2">
      <c r="A29" s="306">
        <v>29</v>
      </c>
      <c r="B29" s="307" t="s">
        <v>246</v>
      </c>
      <c r="C29" s="308"/>
      <c r="D29" s="113">
        <v>3.2447178249636051</v>
      </c>
      <c r="E29" s="115">
        <v>2474</v>
      </c>
      <c r="F29" s="114">
        <v>2728</v>
      </c>
      <c r="G29" s="114">
        <v>2734</v>
      </c>
      <c r="H29" s="114">
        <v>2755</v>
      </c>
      <c r="I29" s="140">
        <v>2681</v>
      </c>
      <c r="J29" s="115">
        <v>-207</v>
      </c>
      <c r="K29" s="116">
        <v>-7.7209996270048489</v>
      </c>
    </row>
    <row r="30" spans="1:11" ht="14.1" customHeight="1" x14ac:dyDescent="0.2">
      <c r="A30" s="306" t="s">
        <v>247</v>
      </c>
      <c r="B30" s="307" t="s">
        <v>248</v>
      </c>
      <c r="C30" s="308"/>
      <c r="D30" s="113" t="s">
        <v>514</v>
      </c>
      <c r="E30" s="115" t="s">
        <v>514</v>
      </c>
      <c r="F30" s="114">
        <v>326</v>
      </c>
      <c r="G30" s="114" t="s">
        <v>514</v>
      </c>
      <c r="H30" s="114" t="s">
        <v>514</v>
      </c>
      <c r="I30" s="140" t="s">
        <v>514</v>
      </c>
      <c r="J30" s="115" t="s">
        <v>514</v>
      </c>
      <c r="K30" s="116" t="s">
        <v>514</v>
      </c>
    </row>
    <row r="31" spans="1:11" ht="14.1" customHeight="1" x14ac:dyDescent="0.2">
      <c r="A31" s="306" t="s">
        <v>249</v>
      </c>
      <c r="B31" s="307" t="s">
        <v>250</v>
      </c>
      <c r="C31" s="308"/>
      <c r="D31" s="113">
        <v>2.8276522354977902</v>
      </c>
      <c r="E31" s="115">
        <v>2156</v>
      </c>
      <c r="F31" s="114">
        <v>2399</v>
      </c>
      <c r="G31" s="114">
        <v>2410</v>
      </c>
      <c r="H31" s="114">
        <v>2418</v>
      </c>
      <c r="I31" s="140">
        <v>2353</v>
      </c>
      <c r="J31" s="115">
        <v>-197</v>
      </c>
      <c r="K31" s="116">
        <v>-8.3722906927326814</v>
      </c>
    </row>
    <row r="32" spans="1:11" ht="14.1" customHeight="1" x14ac:dyDescent="0.2">
      <c r="A32" s="306">
        <v>31</v>
      </c>
      <c r="B32" s="307" t="s">
        <v>251</v>
      </c>
      <c r="C32" s="308"/>
      <c r="D32" s="113">
        <v>0.16131782234055111</v>
      </c>
      <c r="E32" s="115">
        <v>123</v>
      </c>
      <c r="F32" s="114">
        <v>114</v>
      </c>
      <c r="G32" s="114">
        <v>116</v>
      </c>
      <c r="H32" s="114">
        <v>110</v>
      </c>
      <c r="I32" s="140">
        <v>117</v>
      </c>
      <c r="J32" s="115">
        <v>6</v>
      </c>
      <c r="K32" s="116">
        <v>5.1282051282051286</v>
      </c>
    </row>
    <row r="33" spans="1:11" ht="14.1" customHeight="1" x14ac:dyDescent="0.2">
      <c r="A33" s="306">
        <v>32</v>
      </c>
      <c r="B33" s="307" t="s">
        <v>252</v>
      </c>
      <c r="C33" s="308"/>
      <c r="D33" s="113">
        <v>0.69642084278725724</v>
      </c>
      <c r="E33" s="115">
        <v>531</v>
      </c>
      <c r="F33" s="114">
        <v>552</v>
      </c>
      <c r="G33" s="114">
        <v>566</v>
      </c>
      <c r="H33" s="114">
        <v>584</v>
      </c>
      <c r="I33" s="140">
        <v>560</v>
      </c>
      <c r="J33" s="115">
        <v>-29</v>
      </c>
      <c r="K33" s="116">
        <v>-5.1785714285714288</v>
      </c>
    </row>
    <row r="34" spans="1:11" ht="14.1" customHeight="1" x14ac:dyDescent="0.2">
      <c r="A34" s="306">
        <v>33</v>
      </c>
      <c r="B34" s="307" t="s">
        <v>253</v>
      </c>
      <c r="C34" s="308"/>
      <c r="D34" s="113">
        <v>0.40263879234592836</v>
      </c>
      <c r="E34" s="115">
        <v>307</v>
      </c>
      <c r="F34" s="114">
        <v>341</v>
      </c>
      <c r="G34" s="114">
        <v>382</v>
      </c>
      <c r="H34" s="114">
        <v>337</v>
      </c>
      <c r="I34" s="140">
        <v>313</v>
      </c>
      <c r="J34" s="115">
        <v>-6</v>
      </c>
      <c r="K34" s="116">
        <v>-1.9169329073482428</v>
      </c>
    </row>
    <row r="35" spans="1:11" ht="14.1" customHeight="1" x14ac:dyDescent="0.2">
      <c r="A35" s="306">
        <v>34</v>
      </c>
      <c r="B35" s="307" t="s">
        <v>254</v>
      </c>
      <c r="C35" s="308"/>
      <c r="D35" s="113">
        <v>2.8224061274541947</v>
      </c>
      <c r="E35" s="115">
        <v>2152</v>
      </c>
      <c r="F35" s="114">
        <v>2175</v>
      </c>
      <c r="G35" s="114">
        <v>2209</v>
      </c>
      <c r="H35" s="114">
        <v>2213</v>
      </c>
      <c r="I35" s="140">
        <v>2200</v>
      </c>
      <c r="J35" s="115">
        <v>-48</v>
      </c>
      <c r="K35" s="116">
        <v>-2.1818181818181817</v>
      </c>
    </row>
    <row r="36" spans="1:11" ht="14.1" customHeight="1" x14ac:dyDescent="0.2">
      <c r="A36" s="306">
        <v>41</v>
      </c>
      <c r="B36" s="307" t="s">
        <v>255</v>
      </c>
      <c r="C36" s="308"/>
      <c r="D36" s="113">
        <v>0.24656707804897243</v>
      </c>
      <c r="E36" s="115">
        <v>188</v>
      </c>
      <c r="F36" s="114">
        <v>190</v>
      </c>
      <c r="G36" s="114">
        <v>190</v>
      </c>
      <c r="H36" s="114">
        <v>186</v>
      </c>
      <c r="I36" s="140">
        <v>186</v>
      </c>
      <c r="J36" s="115">
        <v>2</v>
      </c>
      <c r="K36" s="116">
        <v>1.075268817204301</v>
      </c>
    </row>
    <row r="37" spans="1:11" ht="14.1" customHeight="1" x14ac:dyDescent="0.2">
      <c r="A37" s="306">
        <v>42</v>
      </c>
      <c r="B37" s="307" t="s">
        <v>256</v>
      </c>
      <c r="C37" s="308"/>
      <c r="D37" s="113">
        <v>5.1149553425052792E-2</v>
      </c>
      <c r="E37" s="115">
        <v>39</v>
      </c>
      <c r="F37" s="114">
        <v>45</v>
      </c>
      <c r="G37" s="114">
        <v>49</v>
      </c>
      <c r="H37" s="114">
        <v>46</v>
      </c>
      <c r="I37" s="140">
        <v>45</v>
      </c>
      <c r="J37" s="115">
        <v>-6</v>
      </c>
      <c r="K37" s="116">
        <v>-13.333333333333334</v>
      </c>
    </row>
    <row r="38" spans="1:11" ht="14.1" customHeight="1" x14ac:dyDescent="0.2">
      <c r="A38" s="306">
        <v>43</v>
      </c>
      <c r="B38" s="307" t="s">
        <v>257</v>
      </c>
      <c r="C38" s="308"/>
      <c r="D38" s="113">
        <v>0.43542696761839811</v>
      </c>
      <c r="E38" s="115">
        <v>332</v>
      </c>
      <c r="F38" s="114">
        <v>334</v>
      </c>
      <c r="G38" s="114">
        <v>317</v>
      </c>
      <c r="H38" s="114">
        <v>322</v>
      </c>
      <c r="I38" s="140">
        <v>327</v>
      </c>
      <c r="J38" s="115">
        <v>5</v>
      </c>
      <c r="K38" s="116">
        <v>1.5290519877675841</v>
      </c>
    </row>
    <row r="39" spans="1:11" ht="14.1" customHeight="1" x14ac:dyDescent="0.2">
      <c r="A39" s="306">
        <v>51</v>
      </c>
      <c r="B39" s="307" t="s">
        <v>258</v>
      </c>
      <c r="C39" s="308"/>
      <c r="D39" s="113">
        <v>9.0298634700381655</v>
      </c>
      <c r="E39" s="115">
        <v>6885</v>
      </c>
      <c r="F39" s="114">
        <v>6949</v>
      </c>
      <c r="G39" s="114">
        <v>7027</v>
      </c>
      <c r="H39" s="114">
        <v>7012</v>
      </c>
      <c r="I39" s="140">
        <v>6972</v>
      </c>
      <c r="J39" s="115">
        <v>-87</v>
      </c>
      <c r="K39" s="116">
        <v>-1.2478485370051635</v>
      </c>
    </row>
    <row r="40" spans="1:11" ht="14.1" customHeight="1" x14ac:dyDescent="0.2">
      <c r="A40" s="306" t="s">
        <v>259</v>
      </c>
      <c r="B40" s="307" t="s">
        <v>260</v>
      </c>
      <c r="C40" s="308"/>
      <c r="D40" s="113">
        <v>8.6534552179102135</v>
      </c>
      <c r="E40" s="115">
        <v>6598</v>
      </c>
      <c r="F40" s="114">
        <v>6652</v>
      </c>
      <c r="G40" s="114">
        <v>6731</v>
      </c>
      <c r="H40" s="114">
        <v>6701</v>
      </c>
      <c r="I40" s="140">
        <v>6683</v>
      </c>
      <c r="J40" s="115">
        <v>-85</v>
      </c>
      <c r="K40" s="116">
        <v>-1.2718838844830167</v>
      </c>
    </row>
    <row r="41" spans="1:11" ht="14.1" customHeight="1" x14ac:dyDescent="0.2">
      <c r="A41" s="306"/>
      <c r="B41" s="307" t="s">
        <v>261</v>
      </c>
      <c r="C41" s="308"/>
      <c r="D41" s="113">
        <v>3.6171914960588611</v>
      </c>
      <c r="E41" s="115">
        <v>2758</v>
      </c>
      <c r="F41" s="114">
        <v>2816</v>
      </c>
      <c r="G41" s="114">
        <v>2825</v>
      </c>
      <c r="H41" s="114">
        <v>2834</v>
      </c>
      <c r="I41" s="140">
        <v>2877</v>
      </c>
      <c r="J41" s="115">
        <v>-119</v>
      </c>
      <c r="K41" s="116">
        <v>-4.1362530413625302</v>
      </c>
    </row>
    <row r="42" spans="1:11" ht="14.1" customHeight="1" x14ac:dyDescent="0.2">
      <c r="A42" s="306">
        <v>52</v>
      </c>
      <c r="B42" s="307" t="s">
        <v>262</v>
      </c>
      <c r="C42" s="308"/>
      <c r="D42" s="113">
        <v>4.8657652104345086</v>
      </c>
      <c r="E42" s="115">
        <v>3710</v>
      </c>
      <c r="F42" s="114">
        <v>3824</v>
      </c>
      <c r="G42" s="114">
        <v>3848</v>
      </c>
      <c r="H42" s="114">
        <v>3869</v>
      </c>
      <c r="I42" s="140">
        <v>3936</v>
      </c>
      <c r="J42" s="115">
        <v>-226</v>
      </c>
      <c r="K42" s="116">
        <v>-5.7418699186991873</v>
      </c>
    </row>
    <row r="43" spans="1:11" ht="14.1" customHeight="1" x14ac:dyDescent="0.2">
      <c r="A43" s="306" t="s">
        <v>263</v>
      </c>
      <c r="B43" s="307" t="s">
        <v>264</v>
      </c>
      <c r="C43" s="308"/>
      <c r="D43" s="113">
        <v>4.6651015777669942</v>
      </c>
      <c r="E43" s="115">
        <v>3557</v>
      </c>
      <c r="F43" s="114">
        <v>3661</v>
      </c>
      <c r="G43" s="114">
        <v>3677</v>
      </c>
      <c r="H43" s="114">
        <v>3674</v>
      </c>
      <c r="I43" s="140">
        <v>3752</v>
      </c>
      <c r="J43" s="115">
        <v>-195</v>
      </c>
      <c r="K43" s="116">
        <v>-5.1972281449893387</v>
      </c>
    </row>
    <row r="44" spans="1:11" ht="14.1" customHeight="1" x14ac:dyDescent="0.2">
      <c r="A44" s="306">
        <v>53</v>
      </c>
      <c r="B44" s="307" t="s">
        <v>265</v>
      </c>
      <c r="C44" s="308"/>
      <c r="D44" s="113">
        <v>2.0223746508059333</v>
      </c>
      <c r="E44" s="115">
        <v>1542</v>
      </c>
      <c r="F44" s="114">
        <v>1556</v>
      </c>
      <c r="G44" s="114">
        <v>1524</v>
      </c>
      <c r="H44" s="114">
        <v>1522</v>
      </c>
      <c r="I44" s="140">
        <v>1524</v>
      </c>
      <c r="J44" s="115">
        <v>18</v>
      </c>
      <c r="K44" s="116">
        <v>1.1811023622047243</v>
      </c>
    </row>
    <row r="45" spans="1:11" ht="14.1" customHeight="1" x14ac:dyDescent="0.2">
      <c r="A45" s="306" t="s">
        <v>266</v>
      </c>
      <c r="B45" s="307" t="s">
        <v>267</v>
      </c>
      <c r="C45" s="308"/>
      <c r="D45" s="113">
        <v>1.980405786457172</v>
      </c>
      <c r="E45" s="115">
        <v>1510</v>
      </c>
      <c r="F45" s="114">
        <v>1523</v>
      </c>
      <c r="G45" s="114">
        <v>1490</v>
      </c>
      <c r="H45" s="114">
        <v>1488</v>
      </c>
      <c r="I45" s="140">
        <v>1492</v>
      </c>
      <c r="J45" s="115">
        <v>18</v>
      </c>
      <c r="K45" s="116">
        <v>1.2064343163538873</v>
      </c>
    </row>
    <row r="46" spans="1:11" ht="14.1" customHeight="1" x14ac:dyDescent="0.2">
      <c r="A46" s="306">
        <v>54</v>
      </c>
      <c r="B46" s="307" t="s">
        <v>268</v>
      </c>
      <c r="C46" s="308"/>
      <c r="D46" s="113">
        <v>18.151533830839245</v>
      </c>
      <c r="E46" s="115">
        <v>13840</v>
      </c>
      <c r="F46" s="114">
        <v>13962</v>
      </c>
      <c r="G46" s="114">
        <v>13971</v>
      </c>
      <c r="H46" s="114">
        <v>13889</v>
      </c>
      <c r="I46" s="140">
        <v>13917</v>
      </c>
      <c r="J46" s="115">
        <v>-77</v>
      </c>
      <c r="K46" s="116">
        <v>-0.55328016095422861</v>
      </c>
    </row>
    <row r="47" spans="1:11" ht="14.1" customHeight="1" x14ac:dyDescent="0.2">
      <c r="A47" s="306">
        <v>61</v>
      </c>
      <c r="B47" s="307" t="s">
        <v>269</v>
      </c>
      <c r="C47" s="308"/>
      <c r="D47" s="113">
        <v>0.63084449224231776</v>
      </c>
      <c r="E47" s="115">
        <v>481</v>
      </c>
      <c r="F47" s="114">
        <v>493</v>
      </c>
      <c r="G47" s="114">
        <v>492</v>
      </c>
      <c r="H47" s="114">
        <v>501</v>
      </c>
      <c r="I47" s="140">
        <v>491</v>
      </c>
      <c r="J47" s="115">
        <v>-10</v>
      </c>
      <c r="K47" s="116">
        <v>-2.0366598778004072</v>
      </c>
    </row>
    <row r="48" spans="1:11" ht="14.1" customHeight="1" x14ac:dyDescent="0.2">
      <c r="A48" s="306">
        <v>62</v>
      </c>
      <c r="B48" s="307" t="s">
        <v>270</v>
      </c>
      <c r="C48" s="308"/>
      <c r="D48" s="113">
        <v>10.523692735451887</v>
      </c>
      <c r="E48" s="115">
        <v>8024</v>
      </c>
      <c r="F48" s="114">
        <v>8350</v>
      </c>
      <c r="G48" s="114">
        <v>8075</v>
      </c>
      <c r="H48" s="114">
        <v>8026</v>
      </c>
      <c r="I48" s="140">
        <v>8089</v>
      </c>
      <c r="J48" s="115">
        <v>-65</v>
      </c>
      <c r="K48" s="116">
        <v>-0.80356039065397455</v>
      </c>
    </row>
    <row r="49" spans="1:11" ht="14.1" customHeight="1" x14ac:dyDescent="0.2">
      <c r="A49" s="306">
        <v>63</v>
      </c>
      <c r="B49" s="307" t="s">
        <v>271</v>
      </c>
      <c r="C49" s="308"/>
      <c r="D49" s="113">
        <v>12.55787112935591</v>
      </c>
      <c r="E49" s="115">
        <v>9575</v>
      </c>
      <c r="F49" s="114">
        <v>11097</v>
      </c>
      <c r="G49" s="114">
        <v>11180</v>
      </c>
      <c r="H49" s="114">
        <v>11022</v>
      </c>
      <c r="I49" s="140">
        <v>11020</v>
      </c>
      <c r="J49" s="115">
        <v>-1445</v>
      </c>
      <c r="K49" s="116">
        <v>-13.112522686025409</v>
      </c>
    </row>
    <row r="50" spans="1:11" ht="14.1" customHeight="1" x14ac:dyDescent="0.2">
      <c r="A50" s="306" t="s">
        <v>272</v>
      </c>
      <c r="B50" s="307" t="s">
        <v>273</v>
      </c>
      <c r="C50" s="308"/>
      <c r="D50" s="113">
        <v>0.7777355174629822</v>
      </c>
      <c r="E50" s="115">
        <v>593</v>
      </c>
      <c r="F50" s="114">
        <v>647</v>
      </c>
      <c r="G50" s="114">
        <v>618</v>
      </c>
      <c r="H50" s="114">
        <v>633</v>
      </c>
      <c r="I50" s="140">
        <v>621</v>
      </c>
      <c r="J50" s="115">
        <v>-28</v>
      </c>
      <c r="K50" s="116">
        <v>-4.5088566827697258</v>
      </c>
    </row>
    <row r="51" spans="1:11" ht="14.1" customHeight="1" x14ac:dyDescent="0.2">
      <c r="A51" s="306" t="s">
        <v>274</v>
      </c>
      <c r="B51" s="307" t="s">
        <v>275</v>
      </c>
      <c r="C51" s="308"/>
      <c r="D51" s="113">
        <v>10.961742757092082</v>
      </c>
      <c r="E51" s="115">
        <v>8358</v>
      </c>
      <c r="F51" s="114">
        <v>9767</v>
      </c>
      <c r="G51" s="114">
        <v>9829</v>
      </c>
      <c r="H51" s="114">
        <v>9657</v>
      </c>
      <c r="I51" s="140">
        <v>9718</v>
      </c>
      <c r="J51" s="115">
        <v>-1360</v>
      </c>
      <c r="K51" s="116">
        <v>-13.994649104754064</v>
      </c>
    </row>
    <row r="52" spans="1:11" ht="14.1" customHeight="1" x14ac:dyDescent="0.2">
      <c r="A52" s="306">
        <v>71</v>
      </c>
      <c r="B52" s="307" t="s">
        <v>276</v>
      </c>
      <c r="C52" s="308"/>
      <c r="D52" s="113">
        <v>10.058100646582817</v>
      </c>
      <c r="E52" s="115">
        <v>7669</v>
      </c>
      <c r="F52" s="114">
        <v>7709</v>
      </c>
      <c r="G52" s="114">
        <v>7682</v>
      </c>
      <c r="H52" s="114">
        <v>7726</v>
      </c>
      <c r="I52" s="140">
        <v>7769</v>
      </c>
      <c r="J52" s="115">
        <v>-100</v>
      </c>
      <c r="K52" s="116">
        <v>-1.2871669455528383</v>
      </c>
    </row>
    <row r="53" spans="1:11" ht="14.1" customHeight="1" x14ac:dyDescent="0.2">
      <c r="A53" s="306" t="s">
        <v>277</v>
      </c>
      <c r="B53" s="307" t="s">
        <v>278</v>
      </c>
      <c r="C53" s="308"/>
      <c r="D53" s="113">
        <v>0.9980720552939788</v>
      </c>
      <c r="E53" s="115">
        <v>761</v>
      </c>
      <c r="F53" s="114">
        <v>743</v>
      </c>
      <c r="G53" s="114">
        <v>730</v>
      </c>
      <c r="H53" s="114">
        <v>693</v>
      </c>
      <c r="I53" s="140">
        <v>695</v>
      </c>
      <c r="J53" s="115">
        <v>66</v>
      </c>
      <c r="K53" s="116">
        <v>9.4964028776978413</v>
      </c>
    </row>
    <row r="54" spans="1:11" ht="14.1" customHeight="1" x14ac:dyDescent="0.2">
      <c r="A54" s="306" t="s">
        <v>279</v>
      </c>
      <c r="B54" s="307" t="s">
        <v>280</v>
      </c>
      <c r="C54" s="308"/>
      <c r="D54" s="113">
        <v>8.5878788673652728</v>
      </c>
      <c r="E54" s="115">
        <v>6548</v>
      </c>
      <c r="F54" s="114">
        <v>6603</v>
      </c>
      <c r="G54" s="114">
        <v>6595</v>
      </c>
      <c r="H54" s="114">
        <v>6674</v>
      </c>
      <c r="I54" s="140">
        <v>6711</v>
      </c>
      <c r="J54" s="115">
        <v>-163</v>
      </c>
      <c r="K54" s="116">
        <v>-2.4288481597377438</v>
      </c>
    </row>
    <row r="55" spans="1:11" ht="14.1" customHeight="1" x14ac:dyDescent="0.2">
      <c r="A55" s="306">
        <v>72</v>
      </c>
      <c r="B55" s="307" t="s">
        <v>281</v>
      </c>
      <c r="C55" s="308"/>
      <c r="D55" s="113">
        <v>1.1764397287762141</v>
      </c>
      <c r="E55" s="115">
        <v>897</v>
      </c>
      <c r="F55" s="114">
        <v>879</v>
      </c>
      <c r="G55" s="114">
        <v>860</v>
      </c>
      <c r="H55" s="114">
        <v>866</v>
      </c>
      <c r="I55" s="140">
        <v>860</v>
      </c>
      <c r="J55" s="115">
        <v>37</v>
      </c>
      <c r="K55" s="116">
        <v>4.3023255813953485</v>
      </c>
    </row>
    <row r="56" spans="1:11" ht="14.1" customHeight="1" x14ac:dyDescent="0.2">
      <c r="A56" s="306" t="s">
        <v>282</v>
      </c>
      <c r="B56" s="307" t="s">
        <v>283</v>
      </c>
      <c r="C56" s="308"/>
      <c r="D56" s="113">
        <v>0.1363988091334741</v>
      </c>
      <c r="E56" s="115">
        <v>104</v>
      </c>
      <c r="F56" s="114">
        <v>104</v>
      </c>
      <c r="G56" s="114">
        <v>106</v>
      </c>
      <c r="H56" s="114">
        <v>109</v>
      </c>
      <c r="I56" s="140">
        <v>109</v>
      </c>
      <c r="J56" s="115">
        <v>-5</v>
      </c>
      <c r="K56" s="116">
        <v>-4.5871559633027523</v>
      </c>
    </row>
    <row r="57" spans="1:11" ht="14.1" customHeight="1" x14ac:dyDescent="0.2">
      <c r="A57" s="306" t="s">
        <v>284</v>
      </c>
      <c r="B57" s="307" t="s">
        <v>285</v>
      </c>
      <c r="C57" s="308"/>
      <c r="D57" s="113">
        <v>0.81445827376814828</v>
      </c>
      <c r="E57" s="115">
        <v>621</v>
      </c>
      <c r="F57" s="114">
        <v>606</v>
      </c>
      <c r="G57" s="114">
        <v>600</v>
      </c>
      <c r="H57" s="114">
        <v>599</v>
      </c>
      <c r="I57" s="140">
        <v>594</v>
      </c>
      <c r="J57" s="115">
        <v>27</v>
      </c>
      <c r="K57" s="116">
        <v>4.5454545454545459</v>
      </c>
    </row>
    <row r="58" spans="1:11" ht="14.1" customHeight="1" x14ac:dyDescent="0.2">
      <c r="A58" s="306">
        <v>73</v>
      </c>
      <c r="B58" s="307" t="s">
        <v>286</v>
      </c>
      <c r="C58" s="308"/>
      <c r="D58" s="113">
        <v>0.98495678518499086</v>
      </c>
      <c r="E58" s="115">
        <v>751</v>
      </c>
      <c r="F58" s="114">
        <v>742</v>
      </c>
      <c r="G58" s="114">
        <v>727</v>
      </c>
      <c r="H58" s="114">
        <v>752</v>
      </c>
      <c r="I58" s="140">
        <v>734</v>
      </c>
      <c r="J58" s="115">
        <v>17</v>
      </c>
      <c r="K58" s="116">
        <v>2.3160762942779289</v>
      </c>
    </row>
    <row r="59" spans="1:11" ht="14.1" customHeight="1" x14ac:dyDescent="0.2">
      <c r="A59" s="306" t="s">
        <v>287</v>
      </c>
      <c r="B59" s="307" t="s">
        <v>288</v>
      </c>
      <c r="C59" s="308"/>
      <c r="D59" s="113">
        <v>0.60986006006793714</v>
      </c>
      <c r="E59" s="115">
        <v>465</v>
      </c>
      <c r="F59" s="114">
        <v>459</v>
      </c>
      <c r="G59" s="114">
        <v>444</v>
      </c>
      <c r="H59" s="114">
        <v>458</v>
      </c>
      <c r="I59" s="140">
        <v>448</v>
      </c>
      <c r="J59" s="115">
        <v>17</v>
      </c>
      <c r="K59" s="116">
        <v>3.7946428571428572</v>
      </c>
    </row>
    <row r="60" spans="1:11" ht="14.1" customHeight="1" x14ac:dyDescent="0.2">
      <c r="A60" s="306">
        <v>81</v>
      </c>
      <c r="B60" s="307" t="s">
        <v>289</v>
      </c>
      <c r="C60" s="308"/>
      <c r="D60" s="113">
        <v>3.644733563287736</v>
      </c>
      <c r="E60" s="115">
        <v>2779</v>
      </c>
      <c r="F60" s="114">
        <v>2812</v>
      </c>
      <c r="G60" s="114">
        <v>2800</v>
      </c>
      <c r="H60" s="114">
        <v>2830</v>
      </c>
      <c r="I60" s="140">
        <v>2802</v>
      </c>
      <c r="J60" s="115">
        <v>-23</v>
      </c>
      <c r="K60" s="116">
        <v>-0.82084225553176304</v>
      </c>
    </row>
    <row r="61" spans="1:11" ht="14.1" customHeight="1" x14ac:dyDescent="0.2">
      <c r="A61" s="306" t="s">
        <v>290</v>
      </c>
      <c r="B61" s="307" t="s">
        <v>291</v>
      </c>
      <c r="C61" s="308"/>
      <c r="D61" s="113">
        <v>1.0321717575773472</v>
      </c>
      <c r="E61" s="115">
        <v>787</v>
      </c>
      <c r="F61" s="114">
        <v>806</v>
      </c>
      <c r="G61" s="114">
        <v>810</v>
      </c>
      <c r="H61" s="114">
        <v>839</v>
      </c>
      <c r="I61" s="140">
        <v>839</v>
      </c>
      <c r="J61" s="115">
        <v>-52</v>
      </c>
      <c r="K61" s="116">
        <v>-6.1978545887961856</v>
      </c>
    </row>
    <row r="62" spans="1:11" ht="14.1" customHeight="1" x14ac:dyDescent="0.2">
      <c r="A62" s="306" t="s">
        <v>292</v>
      </c>
      <c r="B62" s="307" t="s">
        <v>293</v>
      </c>
      <c r="C62" s="308"/>
      <c r="D62" s="113">
        <v>1.7272810733537056</v>
      </c>
      <c r="E62" s="115">
        <v>1317</v>
      </c>
      <c r="F62" s="114">
        <v>1320</v>
      </c>
      <c r="G62" s="114">
        <v>1284</v>
      </c>
      <c r="H62" s="114">
        <v>1275</v>
      </c>
      <c r="I62" s="140">
        <v>1242</v>
      </c>
      <c r="J62" s="115">
        <v>75</v>
      </c>
      <c r="K62" s="116">
        <v>6.0386473429951693</v>
      </c>
    </row>
    <row r="63" spans="1:11" ht="14.1" customHeight="1" x14ac:dyDescent="0.2">
      <c r="A63" s="306"/>
      <c r="B63" s="307" t="s">
        <v>294</v>
      </c>
      <c r="C63" s="308"/>
      <c r="D63" s="113">
        <v>1.5462903458496728</v>
      </c>
      <c r="E63" s="115">
        <v>1179</v>
      </c>
      <c r="F63" s="114">
        <v>1187</v>
      </c>
      <c r="G63" s="114">
        <v>1158</v>
      </c>
      <c r="H63" s="114">
        <v>1161</v>
      </c>
      <c r="I63" s="140">
        <v>1145</v>
      </c>
      <c r="J63" s="115">
        <v>34</v>
      </c>
      <c r="K63" s="116">
        <v>2.9694323144104802</v>
      </c>
    </row>
    <row r="64" spans="1:11" ht="14.1" customHeight="1" x14ac:dyDescent="0.2">
      <c r="A64" s="306" t="s">
        <v>295</v>
      </c>
      <c r="B64" s="307" t="s">
        <v>296</v>
      </c>
      <c r="C64" s="308"/>
      <c r="D64" s="113">
        <v>6.4264823534040685E-2</v>
      </c>
      <c r="E64" s="115">
        <v>49</v>
      </c>
      <c r="F64" s="114">
        <v>44</v>
      </c>
      <c r="G64" s="114">
        <v>46</v>
      </c>
      <c r="H64" s="114">
        <v>45</v>
      </c>
      <c r="I64" s="140">
        <v>42</v>
      </c>
      <c r="J64" s="115">
        <v>7</v>
      </c>
      <c r="K64" s="116">
        <v>16.666666666666668</v>
      </c>
    </row>
    <row r="65" spans="1:11" ht="14.1" customHeight="1" x14ac:dyDescent="0.2">
      <c r="A65" s="306" t="s">
        <v>297</v>
      </c>
      <c r="B65" s="307" t="s">
        <v>298</v>
      </c>
      <c r="C65" s="308"/>
      <c r="D65" s="113">
        <v>0.47083819691266543</v>
      </c>
      <c r="E65" s="115">
        <v>359</v>
      </c>
      <c r="F65" s="114">
        <v>370</v>
      </c>
      <c r="G65" s="114">
        <v>379</v>
      </c>
      <c r="H65" s="114">
        <v>380</v>
      </c>
      <c r="I65" s="140">
        <v>393</v>
      </c>
      <c r="J65" s="115">
        <v>-34</v>
      </c>
      <c r="K65" s="116">
        <v>-8.6513994910941481</v>
      </c>
    </row>
    <row r="66" spans="1:11" ht="14.1" customHeight="1" x14ac:dyDescent="0.2">
      <c r="A66" s="306">
        <v>82</v>
      </c>
      <c r="B66" s="307" t="s">
        <v>299</v>
      </c>
      <c r="C66" s="308"/>
      <c r="D66" s="113">
        <v>2.2728763098876019</v>
      </c>
      <c r="E66" s="115">
        <v>1733</v>
      </c>
      <c r="F66" s="114">
        <v>1771</v>
      </c>
      <c r="G66" s="114">
        <v>1806</v>
      </c>
      <c r="H66" s="114">
        <v>1841</v>
      </c>
      <c r="I66" s="140">
        <v>1844</v>
      </c>
      <c r="J66" s="115">
        <v>-111</v>
      </c>
      <c r="K66" s="116">
        <v>-6.0195227765726678</v>
      </c>
    </row>
    <row r="67" spans="1:11" ht="14.1" customHeight="1" x14ac:dyDescent="0.2">
      <c r="A67" s="306" t="s">
        <v>300</v>
      </c>
      <c r="B67" s="307" t="s">
        <v>301</v>
      </c>
      <c r="C67" s="308"/>
      <c r="D67" s="113">
        <v>1.2393930252993561</v>
      </c>
      <c r="E67" s="115">
        <v>945</v>
      </c>
      <c r="F67" s="114">
        <v>928</v>
      </c>
      <c r="G67" s="114">
        <v>949</v>
      </c>
      <c r="H67" s="114">
        <v>960</v>
      </c>
      <c r="I67" s="140">
        <v>977</v>
      </c>
      <c r="J67" s="115">
        <v>-32</v>
      </c>
      <c r="K67" s="116">
        <v>-3.2753326509723646</v>
      </c>
    </row>
    <row r="68" spans="1:11" ht="14.1" customHeight="1" x14ac:dyDescent="0.2">
      <c r="A68" s="306" t="s">
        <v>302</v>
      </c>
      <c r="B68" s="307" t="s">
        <v>303</v>
      </c>
      <c r="C68" s="308"/>
      <c r="D68" s="113">
        <v>0.72002832898343538</v>
      </c>
      <c r="E68" s="115">
        <v>549</v>
      </c>
      <c r="F68" s="114">
        <v>606</v>
      </c>
      <c r="G68" s="114">
        <v>614</v>
      </c>
      <c r="H68" s="114">
        <v>640</v>
      </c>
      <c r="I68" s="140">
        <v>636</v>
      </c>
      <c r="J68" s="115">
        <v>-87</v>
      </c>
      <c r="K68" s="116">
        <v>-13.679245283018869</v>
      </c>
    </row>
    <row r="69" spans="1:11" ht="14.1" customHeight="1" x14ac:dyDescent="0.2">
      <c r="A69" s="306">
        <v>83</v>
      </c>
      <c r="B69" s="307" t="s">
        <v>304</v>
      </c>
      <c r="C69" s="308"/>
      <c r="D69" s="113">
        <v>3.0427426652851914</v>
      </c>
      <c r="E69" s="115">
        <v>2320</v>
      </c>
      <c r="F69" s="114">
        <v>2335</v>
      </c>
      <c r="G69" s="114">
        <v>2302</v>
      </c>
      <c r="H69" s="114">
        <v>2445</v>
      </c>
      <c r="I69" s="140">
        <v>2445</v>
      </c>
      <c r="J69" s="115">
        <v>-125</v>
      </c>
      <c r="K69" s="116">
        <v>-5.112474437627812</v>
      </c>
    </row>
    <row r="70" spans="1:11" ht="14.1" customHeight="1" x14ac:dyDescent="0.2">
      <c r="A70" s="306" t="s">
        <v>305</v>
      </c>
      <c r="B70" s="307" t="s">
        <v>306</v>
      </c>
      <c r="C70" s="308"/>
      <c r="D70" s="113">
        <v>2.1102469605361525</v>
      </c>
      <c r="E70" s="115">
        <v>1609</v>
      </c>
      <c r="F70" s="114">
        <v>1610</v>
      </c>
      <c r="G70" s="114">
        <v>1572</v>
      </c>
      <c r="H70" s="114">
        <v>1686</v>
      </c>
      <c r="I70" s="140">
        <v>1681</v>
      </c>
      <c r="J70" s="115">
        <v>-72</v>
      </c>
      <c r="K70" s="116">
        <v>-4.2831647828673409</v>
      </c>
    </row>
    <row r="71" spans="1:11" ht="14.1" customHeight="1" x14ac:dyDescent="0.2">
      <c r="A71" s="306"/>
      <c r="B71" s="307" t="s">
        <v>307</v>
      </c>
      <c r="C71" s="308"/>
      <c r="D71" s="113">
        <v>1.0662714598607159</v>
      </c>
      <c r="E71" s="115">
        <v>813</v>
      </c>
      <c r="F71" s="114">
        <v>812</v>
      </c>
      <c r="G71" s="114">
        <v>773</v>
      </c>
      <c r="H71" s="114">
        <v>830</v>
      </c>
      <c r="I71" s="140">
        <v>843</v>
      </c>
      <c r="J71" s="115">
        <v>-30</v>
      </c>
      <c r="K71" s="116">
        <v>-3.5587188612099645</v>
      </c>
    </row>
    <row r="72" spans="1:11" ht="14.1" customHeight="1" x14ac:dyDescent="0.2">
      <c r="A72" s="306">
        <v>84</v>
      </c>
      <c r="B72" s="307" t="s">
        <v>308</v>
      </c>
      <c r="C72" s="308"/>
      <c r="D72" s="113">
        <v>3.9319579786745709</v>
      </c>
      <c r="E72" s="115">
        <v>2998</v>
      </c>
      <c r="F72" s="114">
        <v>3012</v>
      </c>
      <c r="G72" s="114">
        <v>2627</v>
      </c>
      <c r="H72" s="114">
        <v>2975</v>
      </c>
      <c r="I72" s="140">
        <v>2969</v>
      </c>
      <c r="J72" s="115">
        <v>29</v>
      </c>
      <c r="K72" s="116">
        <v>0.97675985180195357</v>
      </c>
    </row>
    <row r="73" spans="1:11" ht="14.1" customHeight="1" x14ac:dyDescent="0.2">
      <c r="A73" s="306" t="s">
        <v>309</v>
      </c>
      <c r="B73" s="307" t="s">
        <v>310</v>
      </c>
      <c r="C73" s="308"/>
      <c r="D73" s="113">
        <v>0.25705929413616274</v>
      </c>
      <c r="E73" s="115">
        <v>196</v>
      </c>
      <c r="F73" s="114">
        <v>194</v>
      </c>
      <c r="G73" s="114">
        <v>170</v>
      </c>
      <c r="H73" s="114">
        <v>161</v>
      </c>
      <c r="I73" s="140">
        <v>185</v>
      </c>
      <c r="J73" s="115">
        <v>11</v>
      </c>
      <c r="K73" s="116">
        <v>5.9459459459459456</v>
      </c>
    </row>
    <row r="74" spans="1:11" ht="14.1" customHeight="1" x14ac:dyDescent="0.2">
      <c r="A74" s="306" t="s">
        <v>311</v>
      </c>
      <c r="B74" s="307" t="s">
        <v>312</v>
      </c>
      <c r="C74" s="308"/>
      <c r="D74" s="113">
        <v>5.2461080435951581E-2</v>
      </c>
      <c r="E74" s="115">
        <v>40</v>
      </c>
      <c r="F74" s="114">
        <v>43</v>
      </c>
      <c r="G74" s="114">
        <v>42</v>
      </c>
      <c r="H74" s="114">
        <v>52</v>
      </c>
      <c r="I74" s="140">
        <v>57</v>
      </c>
      <c r="J74" s="115">
        <v>-17</v>
      </c>
      <c r="K74" s="116">
        <v>-29.82456140350877</v>
      </c>
    </row>
    <row r="75" spans="1:11" ht="14.1" customHeight="1" x14ac:dyDescent="0.2">
      <c r="A75" s="306" t="s">
        <v>313</v>
      </c>
      <c r="B75" s="307" t="s">
        <v>314</v>
      </c>
      <c r="C75" s="308"/>
      <c r="D75" s="113">
        <v>2.6164963867430848</v>
      </c>
      <c r="E75" s="115">
        <v>1995</v>
      </c>
      <c r="F75" s="114">
        <v>1998</v>
      </c>
      <c r="G75" s="114">
        <v>1663</v>
      </c>
      <c r="H75" s="114">
        <v>2044</v>
      </c>
      <c r="I75" s="140">
        <v>1989</v>
      </c>
      <c r="J75" s="115">
        <v>6</v>
      </c>
      <c r="K75" s="116">
        <v>0.30165912518853694</v>
      </c>
    </row>
    <row r="76" spans="1:11" ht="14.1" customHeight="1" x14ac:dyDescent="0.2">
      <c r="A76" s="306">
        <v>91</v>
      </c>
      <c r="B76" s="307" t="s">
        <v>315</v>
      </c>
      <c r="C76" s="308"/>
      <c r="D76" s="113">
        <v>0.16787545739504506</v>
      </c>
      <c r="E76" s="115">
        <v>128</v>
      </c>
      <c r="F76" s="114">
        <v>126</v>
      </c>
      <c r="G76" s="114">
        <v>126</v>
      </c>
      <c r="H76" s="114">
        <v>120</v>
      </c>
      <c r="I76" s="140">
        <v>112</v>
      </c>
      <c r="J76" s="115">
        <v>16</v>
      </c>
      <c r="K76" s="116">
        <v>14.285714285714286</v>
      </c>
    </row>
    <row r="77" spans="1:11" ht="14.1" customHeight="1" x14ac:dyDescent="0.2">
      <c r="A77" s="306">
        <v>92</v>
      </c>
      <c r="B77" s="307" t="s">
        <v>316</v>
      </c>
      <c r="C77" s="308"/>
      <c r="D77" s="113">
        <v>0.41837711647671383</v>
      </c>
      <c r="E77" s="115">
        <v>319</v>
      </c>
      <c r="F77" s="114">
        <v>321</v>
      </c>
      <c r="G77" s="114">
        <v>305</v>
      </c>
      <c r="H77" s="114">
        <v>309</v>
      </c>
      <c r="I77" s="140">
        <v>304</v>
      </c>
      <c r="J77" s="115">
        <v>15</v>
      </c>
      <c r="K77" s="116">
        <v>4.9342105263157894</v>
      </c>
    </row>
    <row r="78" spans="1:11" ht="14.1" customHeight="1" x14ac:dyDescent="0.2">
      <c r="A78" s="306">
        <v>93</v>
      </c>
      <c r="B78" s="307" t="s">
        <v>317</v>
      </c>
      <c r="C78" s="308"/>
      <c r="D78" s="113">
        <v>0.13508728212257531</v>
      </c>
      <c r="E78" s="115">
        <v>103</v>
      </c>
      <c r="F78" s="114">
        <v>112</v>
      </c>
      <c r="G78" s="114">
        <v>91</v>
      </c>
      <c r="H78" s="114">
        <v>105</v>
      </c>
      <c r="I78" s="140">
        <v>97</v>
      </c>
      <c r="J78" s="115">
        <v>6</v>
      </c>
      <c r="K78" s="116">
        <v>6.1855670103092786</v>
      </c>
    </row>
    <row r="79" spans="1:11" ht="14.1" customHeight="1" x14ac:dyDescent="0.2">
      <c r="A79" s="306">
        <v>94</v>
      </c>
      <c r="B79" s="307" t="s">
        <v>318</v>
      </c>
      <c r="C79" s="308"/>
      <c r="D79" s="113">
        <v>0.50362637218513517</v>
      </c>
      <c r="E79" s="115">
        <v>384</v>
      </c>
      <c r="F79" s="114">
        <v>448</v>
      </c>
      <c r="G79" s="114">
        <v>444</v>
      </c>
      <c r="H79" s="114">
        <v>455</v>
      </c>
      <c r="I79" s="140">
        <v>454</v>
      </c>
      <c r="J79" s="115">
        <v>-70</v>
      </c>
      <c r="K79" s="116">
        <v>-15.418502202643172</v>
      </c>
    </row>
    <row r="80" spans="1:11" ht="14.1" customHeight="1" x14ac:dyDescent="0.2">
      <c r="A80" s="306" t="s">
        <v>319</v>
      </c>
      <c r="B80" s="307" t="s">
        <v>320</v>
      </c>
      <c r="C80" s="308"/>
      <c r="D80" s="113">
        <v>1.1803743098089105E-2</v>
      </c>
      <c r="E80" s="115">
        <v>9</v>
      </c>
      <c r="F80" s="114">
        <v>9</v>
      </c>
      <c r="G80" s="114">
        <v>9</v>
      </c>
      <c r="H80" s="114">
        <v>10</v>
      </c>
      <c r="I80" s="140">
        <v>9</v>
      </c>
      <c r="J80" s="115">
        <v>0</v>
      </c>
      <c r="K80" s="116">
        <v>0</v>
      </c>
    </row>
    <row r="81" spans="1:11" ht="14.1" customHeight="1" x14ac:dyDescent="0.2">
      <c r="A81" s="310" t="s">
        <v>321</v>
      </c>
      <c r="B81" s="311" t="s">
        <v>334</v>
      </c>
      <c r="C81" s="312"/>
      <c r="D81" s="125">
        <v>3.2053720146366413</v>
      </c>
      <c r="E81" s="143">
        <v>2444</v>
      </c>
      <c r="F81" s="144">
        <v>2551</v>
      </c>
      <c r="G81" s="144">
        <v>2557</v>
      </c>
      <c r="H81" s="144">
        <v>2619</v>
      </c>
      <c r="I81" s="145">
        <v>2545</v>
      </c>
      <c r="J81" s="143">
        <v>-101</v>
      </c>
      <c r="K81" s="146">
        <v>-3.968565815324165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9" t="s">
        <v>323</v>
      </c>
      <c r="B85" s="619"/>
      <c r="C85" s="619"/>
      <c r="D85" s="619"/>
      <c r="E85" s="619"/>
      <c r="F85" s="619"/>
      <c r="G85" s="619"/>
      <c r="H85" s="619"/>
      <c r="I85" s="619"/>
      <c r="J85" s="619"/>
      <c r="K85" s="619"/>
    </row>
    <row r="86" spans="1:11" ht="18" customHeight="1" x14ac:dyDescent="0.2">
      <c r="A86" s="619"/>
      <c r="B86" s="619"/>
      <c r="C86" s="619"/>
      <c r="D86" s="619"/>
      <c r="E86" s="619"/>
      <c r="F86" s="619"/>
      <c r="G86" s="619"/>
      <c r="H86" s="619"/>
      <c r="I86" s="619"/>
      <c r="J86" s="619"/>
      <c r="K86" s="619"/>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0" customWidth="1"/>
    <col min="2" max="2" width="3.125" style="401" customWidth="1"/>
    <col min="3" max="3" width="3.25" style="400" customWidth="1"/>
    <col min="4" max="4" width="5.625" style="401" customWidth="1"/>
    <col min="5" max="5" width="15.5" style="401" customWidth="1"/>
    <col min="6" max="11" width="8.5" style="402" customWidth="1"/>
    <col min="12" max="12" width="7.625" style="403"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4" t="s">
        <v>335</v>
      </c>
      <c r="B3" s="624"/>
      <c r="C3" s="624"/>
      <c r="D3" s="624"/>
      <c r="E3" s="624"/>
      <c r="F3" s="624"/>
      <c r="G3" s="624"/>
      <c r="H3" s="624"/>
      <c r="I3" s="624"/>
      <c r="J3" s="624"/>
      <c r="K3" s="624"/>
      <c r="L3" s="624"/>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5" t="s">
        <v>336</v>
      </c>
      <c r="B5" s="625"/>
      <c r="C5" s="625"/>
      <c r="D5" s="625"/>
      <c r="E5" s="336"/>
      <c r="F5" s="336"/>
      <c r="G5" s="336"/>
      <c r="H5" s="336"/>
      <c r="I5" s="337"/>
      <c r="J5" s="337"/>
      <c r="K5" s="336"/>
      <c r="L5" s="336"/>
    </row>
    <row r="6" spans="1:17" s="552" customFormat="1" ht="35.1" customHeight="1" x14ac:dyDescent="0.25">
      <c r="A6" s="621" t="s">
        <v>522</v>
      </c>
      <c r="B6" s="622"/>
      <c r="C6" s="622"/>
      <c r="D6" s="622"/>
      <c r="E6" s="622"/>
      <c r="F6" s="622"/>
      <c r="G6" s="622"/>
      <c r="H6" s="622"/>
      <c r="I6" s="622"/>
      <c r="J6" s="622"/>
      <c r="K6" s="622"/>
      <c r="L6" s="622"/>
    </row>
    <row r="7" spans="1:17" s="91" customFormat="1" ht="12" customHeight="1" x14ac:dyDescent="0.2">
      <c r="A7" s="626" t="s">
        <v>337</v>
      </c>
      <c r="B7" s="626"/>
      <c r="C7" s="626"/>
      <c r="D7" s="626"/>
      <c r="E7" s="626"/>
      <c r="F7" s="629" t="s">
        <v>104</v>
      </c>
      <c r="G7" s="630"/>
      <c r="H7" s="630"/>
      <c r="I7" s="630"/>
      <c r="J7" s="630"/>
      <c r="K7" s="630"/>
      <c r="L7" s="631"/>
      <c r="M7" s="96"/>
      <c r="N7" s="96"/>
      <c r="O7" s="96"/>
      <c r="P7" s="96"/>
      <c r="Q7" s="96"/>
    </row>
    <row r="8" spans="1:17" ht="21.75" customHeight="1" x14ac:dyDescent="0.2">
      <c r="A8" s="626"/>
      <c r="B8" s="626"/>
      <c r="C8" s="626"/>
      <c r="D8" s="626"/>
      <c r="E8" s="626"/>
      <c r="F8" s="632" t="s">
        <v>336</v>
      </c>
      <c r="G8" s="632" t="s">
        <v>338</v>
      </c>
      <c r="H8" s="632" t="s">
        <v>339</v>
      </c>
      <c r="I8" s="632" t="s">
        <v>340</v>
      </c>
      <c r="J8" s="632" t="s">
        <v>341</v>
      </c>
      <c r="K8" s="634" t="s">
        <v>342</v>
      </c>
      <c r="L8" s="635"/>
    </row>
    <row r="9" spans="1:17" ht="12" customHeight="1" x14ac:dyDescent="0.2">
      <c r="A9" s="626"/>
      <c r="B9" s="626"/>
      <c r="C9" s="626"/>
      <c r="D9" s="626"/>
      <c r="E9" s="626"/>
      <c r="F9" s="633"/>
      <c r="G9" s="633"/>
      <c r="H9" s="633"/>
      <c r="I9" s="633"/>
      <c r="J9" s="633"/>
      <c r="K9" s="338" t="s">
        <v>102</v>
      </c>
      <c r="L9" s="339" t="s">
        <v>343</v>
      </c>
    </row>
    <row r="10" spans="1:17" ht="12" customHeight="1" x14ac:dyDescent="0.2">
      <c r="A10" s="627"/>
      <c r="B10" s="627"/>
      <c r="C10" s="627"/>
      <c r="D10" s="627"/>
      <c r="E10" s="628"/>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4">
        <v>36687</v>
      </c>
      <c r="G12" s="534">
        <v>48600</v>
      </c>
      <c r="H12" s="534">
        <v>47311</v>
      </c>
      <c r="I12" s="534">
        <v>37399</v>
      </c>
      <c r="J12" s="535">
        <v>39168</v>
      </c>
      <c r="K12" s="536">
        <v>-2481</v>
      </c>
      <c r="L12" s="348">
        <v>-6.3342524509803919</v>
      </c>
    </row>
    <row r="13" spans="1:17" s="110" customFormat="1" ht="15" customHeight="1" x14ac:dyDescent="0.2">
      <c r="A13" s="349" t="s">
        <v>345</v>
      </c>
      <c r="B13" s="350" t="s">
        <v>346</v>
      </c>
      <c r="C13" s="346"/>
      <c r="D13" s="346"/>
      <c r="E13" s="347"/>
      <c r="F13" s="534">
        <v>23127</v>
      </c>
      <c r="G13" s="534">
        <v>34457</v>
      </c>
      <c r="H13" s="534">
        <v>29296</v>
      </c>
      <c r="I13" s="534">
        <v>24202</v>
      </c>
      <c r="J13" s="535">
        <v>24835</v>
      </c>
      <c r="K13" s="536">
        <v>-1708</v>
      </c>
      <c r="L13" s="348">
        <v>-6.8773907791423392</v>
      </c>
    </row>
    <row r="14" spans="1:17" s="110" customFormat="1" ht="22.5" customHeight="1" x14ac:dyDescent="0.2">
      <c r="A14" s="349"/>
      <c r="B14" s="350" t="s">
        <v>347</v>
      </c>
      <c r="C14" s="346"/>
      <c r="D14" s="346"/>
      <c r="E14" s="347"/>
      <c r="F14" s="534">
        <v>13560</v>
      </c>
      <c r="G14" s="534">
        <v>14143</v>
      </c>
      <c r="H14" s="534">
        <v>18015</v>
      </c>
      <c r="I14" s="534">
        <v>13197</v>
      </c>
      <c r="J14" s="535">
        <v>14333</v>
      </c>
      <c r="K14" s="536">
        <v>-773</v>
      </c>
      <c r="L14" s="348">
        <v>-5.3931486778762299</v>
      </c>
    </row>
    <row r="15" spans="1:17" s="110" customFormat="1" ht="15" customHeight="1" x14ac:dyDescent="0.2">
      <c r="A15" s="349" t="s">
        <v>348</v>
      </c>
      <c r="B15" s="350" t="s">
        <v>108</v>
      </c>
      <c r="C15" s="346"/>
      <c r="D15" s="346"/>
      <c r="E15" s="347"/>
      <c r="F15" s="534">
        <v>7866</v>
      </c>
      <c r="G15" s="534">
        <v>8499</v>
      </c>
      <c r="H15" s="534">
        <v>16723</v>
      </c>
      <c r="I15" s="534">
        <v>8806</v>
      </c>
      <c r="J15" s="535">
        <v>8453</v>
      </c>
      <c r="K15" s="536">
        <v>-587</v>
      </c>
      <c r="L15" s="348">
        <v>-6.9442801372293861</v>
      </c>
    </row>
    <row r="16" spans="1:17" s="110" customFormat="1" ht="15" customHeight="1" x14ac:dyDescent="0.2">
      <c r="A16" s="349"/>
      <c r="B16" s="350" t="s">
        <v>109</v>
      </c>
      <c r="C16" s="346"/>
      <c r="D16" s="346"/>
      <c r="E16" s="347"/>
      <c r="F16" s="534">
        <v>24964</v>
      </c>
      <c r="G16" s="534">
        <v>31574</v>
      </c>
      <c r="H16" s="534">
        <v>26703</v>
      </c>
      <c r="I16" s="534">
        <v>24796</v>
      </c>
      <c r="J16" s="535">
        <v>26558</v>
      </c>
      <c r="K16" s="536">
        <v>-1594</v>
      </c>
      <c r="L16" s="348">
        <v>-6.0019579787634614</v>
      </c>
    </row>
    <row r="17" spans="1:12" s="110" customFormat="1" ht="15" customHeight="1" x14ac:dyDescent="0.2">
      <c r="A17" s="349"/>
      <c r="B17" s="350" t="s">
        <v>110</v>
      </c>
      <c r="C17" s="346"/>
      <c r="D17" s="346"/>
      <c r="E17" s="347"/>
      <c r="F17" s="534">
        <v>3309</v>
      </c>
      <c r="G17" s="534">
        <v>7945</v>
      </c>
      <c r="H17" s="534">
        <v>3235</v>
      </c>
      <c r="I17" s="534">
        <v>3189</v>
      </c>
      <c r="J17" s="535">
        <v>3543</v>
      </c>
      <c r="K17" s="536">
        <v>-234</v>
      </c>
      <c r="L17" s="348">
        <v>-6.6045723962743441</v>
      </c>
    </row>
    <row r="18" spans="1:12" s="110" customFormat="1" ht="15" customHeight="1" x14ac:dyDescent="0.2">
      <c r="A18" s="349"/>
      <c r="B18" s="350" t="s">
        <v>111</v>
      </c>
      <c r="C18" s="346"/>
      <c r="D18" s="346"/>
      <c r="E18" s="347"/>
      <c r="F18" s="534">
        <v>548</v>
      </c>
      <c r="G18" s="534">
        <v>582</v>
      </c>
      <c r="H18" s="534">
        <v>650</v>
      </c>
      <c r="I18" s="534">
        <v>608</v>
      </c>
      <c r="J18" s="535">
        <v>614</v>
      </c>
      <c r="K18" s="536">
        <v>-66</v>
      </c>
      <c r="L18" s="348">
        <v>-10.749185667752442</v>
      </c>
    </row>
    <row r="19" spans="1:12" s="110" customFormat="1" ht="15" customHeight="1" x14ac:dyDescent="0.2">
      <c r="A19" s="118" t="s">
        <v>113</v>
      </c>
      <c r="B19" s="119" t="s">
        <v>181</v>
      </c>
      <c r="C19" s="346"/>
      <c r="D19" s="346"/>
      <c r="E19" s="347"/>
      <c r="F19" s="534">
        <v>18927</v>
      </c>
      <c r="G19" s="534">
        <v>27190</v>
      </c>
      <c r="H19" s="534">
        <v>26646</v>
      </c>
      <c r="I19" s="534">
        <v>17136</v>
      </c>
      <c r="J19" s="535">
        <v>19442</v>
      </c>
      <c r="K19" s="536">
        <v>-515</v>
      </c>
      <c r="L19" s="348">
        <v>-2.6489044337002365</v>
      </c>
    </row>
    <row r="20" spans="1:12" s="110" customFormat="1" ht="15" customHeight="1" x14ac:dyDescent="0.2">
      <c r="A20" s="118"/>
      <c r="B20" s="119" t="s">
        <v>182</v>
      </c>
      <c r="C20" s="346"/>
      <c r="D20" s="346"/>
      <c r="E20" s="347"/>
      <c r="F20" s="534">
        <v>17760</v>
      </c>
      <c r="G20" s="534">
        <v>21410</v>
      </c>
      <c r="H20" s="534">
        <v>20665</v>
      </c>
      <c r="I20" s="534">
        <v>20263</v>
      </c>
      <c r="J20" s="535">
        <v>19726</v>
      </c>
      <c r="K20" s="536">
        <v>-1966</v>
      </c>
      <c r="L20" s="348">
        <v>-9.9665416201966952</v>
      </c>
    </row>
    <row r="21" spans="1:12" s="110" customFormat="1" ht="15" customHeight="1" x14ac:dyDescent="0.2">
      <c r="A21" s="118" t="s">
        <v>113</v>
      </c>
      <c r="B21" s="119" t="s">
        <v>116</v>
      </c>
      <c r="C21" s="346"/>
      <c r="D21" s="346"/>
      <c r="E21" s="347"/>
      <c r="F21" s="534">
        <v>28060</v>
      </c>
      <c r="G21" s="534">
        <v>39679</v>
      </c>
      <c r="H21" s="534">
        <v>36990</v>
      </c>
      <c r="I21" s="534">
        <v>28419</v>
      </c>
      <c r="J21" s="535">
        <v>30839</v>
      </c>
      <c r="K21" s="536">
        <v>-2779</v>
      </c>
      <c r="L21" s="348">
        <v>-9.0113168390674154</v>
      </c>
    </row>
    <row r="22" spans="1:12" s="110" customFormat="1" ht="15" customHeight="1" x14ac:dyDescent="0.2">
      <c r="A22" s="118"/>
      <c r="B22" s="119" t="s">
        <v>117</v>
      </c>
      <c r="C22" s="346"/>
      <c r="D22" s="346"/>
      <c r="E22" s="347"/>
      <c r="F22" s="534">
        <v>8608</v>
      </c>
      <c r="G22" s="534">
        <v>8897</v>
      </c>
      <c r="H22" s="534">
        <v>10297</v>
      </c>
      <c r="I22" s="534">
        <v>8951</v>
      </c>
      <c r="J22" s="535">
        <v>8315</v>
      </c>
      <c r="K22" s="536">
        <v>293</v>
      </c>
      <c r="L22" s="348">
        <v>3.5237522549609142</v>
      </c>
    </row>
    <row r="23" spans="1:12" s="110" customFormat="1" ht="15" customHeight="1" x14ac:dyDescent="0.2">
      <c r="A23" s="351" t="s">
        <v>348</v>
      </c>
      <c r="B23" s="352" t="s">
        <v>193</v>
      </c>
      <c r="C23" s="353"/>
      <c r="D23" s="353"/>
      <c r="E23" s="354"/>
      <c r="F23" s="537">
        <v>518</v>
      </c>
      <c r="G23" s="537">
        <v>1441</v>
      </c>
      <c r="H23" s="537">
        <v>6772</v>
      </c>
      <c r="I23" s="537">
        <v>503</v>
      </c>
      <c r="J23" s="538">
        <v>660</v>
      </c>
      <c r="K23" s="539">
        <v>-142</v>
      </c>
      <c r="L23" s="355">
        <v>-21.515151515151516</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0">
        <v>31.5</v>
      </c>
      <c r="G25" s="540">
        <v>21.7</v>
      </c>
      <c r="H25" s="540">
        <v>32.799999999999997</v>
      </c>
      <c r="I25" s="540">
        <v>31.2</v>
      </c>
      <c r="J25" s="540">
        <v>29.2</v>
      </c>
      <c r="K25" s="541" t="s">
        <v>350</v>
      </c>
      <c r="L25" s="363">
        <v>2.3000000000000007</v>
      </c>
    </row>
    <row r="26" spans="1:12" s="110" customFormat="1" ht="15" customHeight="1" x14ac:dyDescent="0.2">
      <c r="A26" s="364" t="s">
        <v>105</v>
      </c>
      <c r="B26" s="365" t="s">
        <v>346</v>
      </c>
      <c r="C26" s="361"/>
      <c r="D26" s="361"/>
      <c r="E26" s="362"/>
      <c r="F26" s="540">
        <v>28.8</v>
      </c>
      <c r="G26" s="540">
        <v>16.8</v>
      </c>
      <c r="H26" s="540">
        <v>28.7</v>
      </c>
      <c r="I26" s="540">
        <v>26.8</v>
      </c>
      <c r="J26" s="542">
        <v>25.5</v>
      </c>
      <c r="K26" s="541" t="s">
        <v>350</v>
      </c>
      <c r="L26" s="363">
        <v>3.3000000000000007</v>
      </c>
    </row>
    <row r="27" spans="1:12" s="110" customFormat="1" ht="15" customHeight="1" x14ac:dyDescent="0.2">
      <c r="A27" s="364"/>
      <c r="B27" s="365" t="s">
        <v>347</v>
      </c>
      <c r="C27" s="361"/>
      <c r="D27" s="361"/>
      <c r="E27" s="362"/>
      <c r="F27" s="540">
        <v>36.1</v>
      </c>
      <c r="G27" s="540">
        <v>34</v>
      </c>
      <c r="H27" s="540">
        <v>39.9</v>
      </c>
      <c r="I27" s="540">
        <v>39.4</v>
      </c>
      <c r="J27" s="540">
        <v>35.700000000000003</v>
      </c>
      <c r="K27" s="541" t="s">
        <v>350</v>
      </c>
      <c r="L27" s="363">
        <v>0.39999999999999858</v>
      </c>
    </row>
    <row r="28" spans="1:12" s="110" customFormat="1" ht="15" customHeight="1" x14ac:dyDescent="0.2">
      <c r="A28" s="364" t="s">
        <v>113</v>
      </c>
      <c r="B28" s="365" t="s">
        <v>108</v>
      </c>
      <c r="C28" s="361"/>
      <c r="D28" s="361"/>
      <c r="E28" s="362"/>
      <c r="F28" s="540">
        <v>44.8</v>
      </c>
      <c r="G28" s="540">
        <v>40.6</v>
      </c>
      <c r="H28" s="540">
        <v>47.8</v>
      </c>
      <c r="I28" s="540">
        <v>43</v>
      </c>
      <c r="J28" s="540">
        <v>39.6</v>
      </c>
      <c r="K28" s="541" t="s">
        <v>350</v>
      </c>
      <c r="L28" s="363">
        <v>5.1999999999999957</v>
      </c>
    </row>
    <row r="29" spans="1:12" s="110" customFormat="1" ht="11.25" x14ac:dyDescent="0.2">
      <c r="A29" s="364"/>
      <c r="B29" s="365" t="s">
        <v>109</v>
      </c>
      <c r="C29" s="361"/>
      <c r="D29" s="361"/>
      <c r="E29" s="362"/>
      <c r="F29" s="540">
        <v>29.4</v>
      </c>
      <c r="G29" s="540">
        <v>21</v>
      </c>
      <c r="H29" s="540">
        <v>29.1</v>
      </c>
      <c r="I29" s="540">
        <v>28.5</v>
      </c>
      <c r="J29" s="542">
        <v>27.3</v>
      </c>
      <c r="K29" s="541" t="s">
        <v>350</v>
      </c>
      <c r="L29" s="363">
        <v>2.0999999999999979</v>
      </c>
    </row>
    <row r="30" spans="1:12" s="110" customFormat="1" ht="15" customHeight="1" x14ac:dyDescent="0.2">
      <c r="A30" s="364"/>
      <c r="B30" s="365" t="s">
        <v>110</v>
      </c>
      <c r="C30" s="361"/>
      <c r="D30" s="361"/>
      <c r="E30" s="362"/>
      <c r="F30" s="540">
        <v>19.7</v>
      </c>
      <c r="G30" s="540">
        <v>8.1</v>
      </c>
      <c r="H30" s="540">
        <v>21.6</v>
      </c>
      <c r="I30" s="540">
        <v>22.8</v>
      </c>
      <c r="J30" s="540">
        <v>22</v>
      </c>
      <c r="K30" s="541" t="s">
        <v>350</v>
      </c>
      <c r="L30" s="363">
        <v>-2.3000000000000007</v>
      </c>
    </row>
    <row r="31" spans="1:12" s="110" customFormat="1" ht="15" customHeight="1" x14ac:dyDescent="0.2">
      <c r="A31" s="364"/>
      <c r="B31" s="365" t="s">
        <v>111</v>
      </c>
      <c r="C31" s="361"/>
      <c r="D31" s="361"/>
      <c r="E31" s="362"/>
      <c r="F31" s="540">
        <v>23.5</v>
      </c>
      <c r="G31" s="540">
        <v>21.5</v>
      </c>
      <c r="H31" s="540">
        <v>25.7</v>
      </c>
      <c r="I31" s="540">
        <v>21.5</v>
      </c>
      <c r="J31" s="540">
        <v>24.1</v>
      </c>
      <c r="K31" s="541" t="s">
        <v>350</v>
      </c>
      <c r="L31" s="363">
        <v>-0.60000000000000142</v>
      </c>
    </row>
    <row r="32" spans="1:12" s="110" customFormat="1" ht="15" customHeight="1" x14ac:dyDescent="0.2">
      <c r="A32" s="366" t="s">
        <v>113</v>
      </c>
      <c r="B32" s="367" t="s">
        <v>181</v>
      </c>
      <c r="C32" s="361"/>
      <c r="D32" s="361"/>
      <c r="E32" s="362"/>
      <c r="F32" s="540">
        <v>33.6</v>
      </c>
      <c r="G32" s="540">
        <v>18</v>
      </c>
      <c r="H32" s="540">
        <v>37</v>
      </c>
      <c r="I32" s="540">
        <v>37.299999999999997</v>
      </c>
      <c r="J32" s="542">
        <v>31.5</v>
      </c>
      <c r="K32" s="541" t="s">
        <v>350</v>
      </c>
      <c r="L32" s="363">
        <v>2.1000000000000014</v>
      </c>
    </row>
    <row r="33" spans="1:12" s="110" customFormat="1" ht="15" customHeight="1" x14ac:dyDescent="0.2">
      <c r="A33" s="366"/>
      <c r="B33" s="367" t="s">
        <v>182</v>
      </c>
      <c r="C33" s="361"/>
      <c r="D33" s="361"/>
      <c r="E33" s="362"/>
      <c r="F33" s="540">
        <v>29.3</v>
      </c>
      <c r="G33" s="540">
        <v>26.2</v>
      </c>
      <c r="H33" s="540">
        <v>29.1</v>
      </c>
      <c r="I33" s="540">
        <v>26.2</v>
      </c>
      <c r="J33" s="540">
        <v>27.1</v>
      </c>
      <c r="K33" s="541" t="s">
        <v>350</v>
      </c>
      <c r="L33" s="363">
        <v>2.1999999999999993</v>
      </c>
    </row>
    <row r="34" spans="1:12" s="368" customFormat="1" ht="15" customHeight="1" x14ac:dyDescent="0.2">
      <c r="A34" s="366" t="s">
        <v>113</v>
      </c>
      <c r="B34" s="367" t="s">
        <v>116</v>
      </c>
      <c r="C34" s="361"/>
      <c r="D34" s="361"/>
      <c r="E34" s="362"/>
      <c r="F34" s="540">
        <v>29.1</v>
      </c>
      <c r="G34" s="540">
        <v>17.899999999999999</v>
      </c>
      <c r="H34" s="540">
        <v>30.1</v>
      </c>
      <c r="I34" s="540">
        <v>28.6</v>
      </c>
      <c r="J34" s="540">
        <v>27.3</v>
      </c>
      <c r="K34" s="541" t="s">
        <v>350</v>
      </c>
      <c r="L34" s="363">
        <v>1.8000000000000007</v>
      </c>
    </row>
    <row r="35" spans="1:12" s="368" customFormat="1" ht="11.25" x14ac:dyDescent="0.2">
      <c r="A35" s="369"/>
      <c r="B35" s="370" t="s">
        <v>117</v>
      </c>
      <c r="C35" s="371"/>
      <c r="D35" s="371"/>
      <c r="E35" s="372"/>
      <c r="F35" s="543">
        <v>39.200000000000003</v>
      </c>
      <c r="G35" s="543">
        <v>38.5</v>
      </c>
      <c r="H35" s="543">
        <v>41.4</v>
      </c>
      <c r="I35" s="543">
        <v>39.4</v>
      </c>
      <c r="J35" s="544">
        <v>36.4</v>
      </c>
      <c r="K35" s="545" t="s">
        <v>350</v>
      </c>
      <c r="L35" s="373">
        <v>2.8000000000000043</v>
      </c>
    </row>
    <row r="36" spans="1:12" s="368" customFormat="1" ht="15.95" customHeight="1" x14ac:dyDescent="0.2">
      <c r="A36" s="374" t="s">
        <v>351</v>
      </c>
      <c r="B36" s="375"/>
      <c r="C36" s="376"/>
      <c r="D36" s="375"/>
      <c r="E36" s="377"/>
      <c r="F36" s="546">
        <v>35872</v>
      </c>
      <c r="G36" s="546">
        <v>46748</v>
      </c>
      <c r="H36" s="546">
        <v>38742</v>
      </c>
      <c r="I36" s="546">
        <v>36634</v>
      </c>
      <c r="J36" s="546">
        <v>38240</v>
      </c>
      <c r="K36" s="547">
        <v>-2368</v>
      </c>
      <c r="L36" s="379">
        <v>-6.1924686192468616</v>
      </c>
    </row>
    <row r="37" spans="1:12" s="368" customFormat="1" ht="15.95" customHeight="1" x14ac:dyDescent="0.2">
      <c r="A37" s="380"/>
      <c r="B37" s="381" t="s">
        <v>113</v>
      </c>
      <c r="C37" s="381" t="s">
        <v>352</v>
      </c>
      <c r="D37" s="381"/>
      <c r="E37" s="382"/>
      <c r="F37" s="546">
        <v>11293</v>
      </c>
      <c r="G37" s="546">
        <v>10162</v>
      </c>
      <c r="H37" s="546">
        <v>12711</v>
      </c>
      <c r="I37" s="546">
        <v>11417</v>
      </c>
      <c r="J37" s="546">
        <v>11173</v>
      </c>
      <c r="K37" s="547">
        <v>120</v>
      </c>
      <c r="L37" s="379">
        <v>1.0740177212924014</v>
      </c>
    </row>
    <row r="38" spans="1:12" s="368" customFormat="1" ht="15.95" customHeight="1" x14ac:dyDescent="0.2">
      <c r="A38" s="380"/>
      <c r="B38" s="383" t="s">
        <v>105</v>
      </c>
      <c r="C38" s="383" t="s">
        <v>106</v>
      </c>
      <c r="D38" s="384"/>
      <c r="E38" s="382"/>
      <c r="F38" s="546">
        <v>22705</v>
      </c>
      <c r="G38" s="546">
        <v>33457</v>
      </c>
      <c r="H38" s="546">
        <v>24577</v>
      </c>
      <c r="I38" s="546">
        <v>23903</v>
      </c>
      <c r="J38" s="548">
        <v>24345</v>
      </c>
      <c r="K38" s="547">
        <v>-1640</v>
      </c>
      <c r="L38" s="379">
        <v>-6.7364962004518381</v>
      </c>
    </row>
    <row r="39" spans="1:12" s="368" customFormat="1" ht="15.95" customHeight="1" x14ac:dyDescent="0.2">
      <c r="A39" s="380"/>
      <c r="B39" s="384"/>
      <c r="C39" s="381" t="s">
        <v>353</v>
      </c>
      <c r="D39" s="384"/>
      <c r="E39" s="382"/>
      <c r="F39" s="546">
        <v>6546</v>
      </c>
      <c r="G39" s="546">
        <v>5637</v>
      </c>
      <c r="H39" s="546">
        <v>7064</v>
      </c>
      <c r="I39" s="546">
        <v>6401</v>
      </c>
      <c r="J39" s="546">
        <v>6206</v>
      </c>
      <c r="K39" s="547">
        <v>340</v>
      </c>
      <c r="L39" s="379">
        <v>5.4785691266516272</v>
      </c>
    </row>
    <row r="40" spans="1:12" s="368" customFormat="1" ht="15.95" customHeight="1" x14ac:dyDescent="0.2">
      <c r="A40" s="380"/>
      <c r="B40" s="383"/>
      <c r="C40" s="383" t="s">
        <v>107</v>
      </c>
      <c r="D40" s="384"/>
      <c r="E40" s="382"/>
      <c r="F40" s="546">
        <v>13167</v>
      </c>
      <c r="G40" s="546">
        <v>13291</v>
      </c>
      <c r="H40" s="546">
        <v>14165</v>
      </c>
      <c r="I40" s="546">
        <v>12731</v>
      </c>
      <c r="J40" s="546">
        <v>13895</v>
      </c>
      <c r="K40" s="547">
        <v>-728</v>
      </c>
      <c r="L40" s="379">
        <v>-5.2392947103274556</v>
      </c>
    </row>
    <row r="41" spans="1:12" s="368" customFormat="1" ht="24" customHeight="1" x14ac:dyDescent="0.2">
      <c r="A41" s="380"/>
      <c r="B41" s="384"/>
      <c r="C41" s="381" t="s">
        <v>353</v>
      </c>
      <c r="D41" s="384"/>
      <c r="E41" s="382"/>
      <c r="F41" s="546">
        <v>4747</v>
      </c>
      <c r="G41" s="546">
        <v>4525</v>
      </c>
      <c r="H41" s="546">
        <v>5647</v>
      </c>
      <c r="I41" s="546">
        <v>5016</v>
      </c>
      <c r="J41" s="548">
        <v>4967</v>
      </c>
      <c r="K41" s="547">
        <v>-220</v>
      </c>
      <c r="L41" s="379">
        <v>-4.4292329373867529</v>
      </c>
    </row>
    <row r="42" spans="1:12" s="110" customFormat="1" ht="15" customHeight="1" x14ac:dyDescent="0.2">
      <c r="A42" s="380"/>
      <c r="B42" s="383" t="s">
        <v>113</v>
      </c>
      <c r="C42" s="383" t="s">
        <v>354</v>
      </c>
      <c r="D42" s="384"/>
      <c r="E42" s="382"/>
      <c r="F42" s="546">
        <v>7237</v>
      </c>
      <c r="G42" s="546">
        <v>6998</v>
      </c>
      <c r="H42" s="546">
        <v>9146</v>
      </c>
      <c r="I42" s="546">
        <v>8290</v>
      </c>
      <c r="J42" s="546">
        <v>7740</v>
      </c>
      <c r="K42" s="547">
        <v>-503</v>
      </c>
      <c r="L42" s="379">
        <v>-6.4987080103359176</v>
      </c>
    </row>
    <row r="43" spans="1:12" s="110" customFormat="1" ht="15" customHeight="1" x14ac:dyDescent="0.2">
      <c r="A43" s="380"/>
      <c r="B43" s="384"/>
      <c r="C43" s="381" t="s">
        <v>353</v>
      </c>
      <c r="D43" s="384"/>
      <c r="E43" s="382"/>
      <c r="F43" s="546">
        <v>3240</v>
      </c>
      <c r="G43" s="546">
        <v>2839</v>
      </c>
      <c r="H43" s="546">
        <v>4372</v>
      </c>
      <c r="I43" s="546">
        <v>3562</v>
      </c>
      <c r="J43" s="546">
        <v>3063</v>
      </c>
      <c r="K43" s="547">
        <v>177</v>
      </c>
      <c r="L43" s="379">
        <v>5.7786483839373162</v>
      </c>
    </row>
    <row r="44" spans="1:12" s="110" customFormat="1" ht="15" customHeight="1" x14ac:dyDescent="0.2">
      <c r="A44" s="380"/>
      <c r="B44" s="383"/>
      <c r="C44" s="365" t="s">
        <v>109</v>
      </c>
      <c r="D44" s="384"/>
      <c r="E44" s="382"/>
      <c r="F44" s="546">
        <v>24780</v>
      </c>
      <c r="G44" s="546">
        <v>31226</v>
      </c>
      <c r="H44" s="546">
        <v>25717</v>
      </c>
      <c r="I44" s="546">
        <v>24550</v>
      </c>
      <c r="J44" s="548">
        <v>26347</v>
      </c>
      <c r="K44" s="547">
        <v>-1567</v>
      </c>
      <c r="L44" s="379">
        <v>-5.9475462101947087</v>
      </c>
    </row>
    <row r="45" spans="1:12" s="110" customFormat="1" ht="15" customHeight="1" x14ac:dyDescent="0.2">
      <c r="A45" s="380"/>
      <c r="B45" s="384"/>
      <c r="C45" s="381" t="s">
        <v>353</v>
      </c>
      <c r="D45" s="384"/>
      <c r="E45" s="382"/>
      <c r="F45" s="546">
        <v>7274</v>
      </c>
      <c r="G45" s="546">
        <v>6551</v>
      </c>
      <c r="H45" s="546">
        <v>7473</v>
      </c>
      <c r="I45" s="546">
        <v>6998</v>
      </c>
      <c r="J45" s="546">
        <v>7184</v>
      </c>
      <c r="K45" s="547">
        <v>90</v>
      </c>
      <c r="L45" s="379">
        <v>1.2527839643652561</v>
      </c>
    </row>
    <row r="46" spans="1:12" s="110" customFormat="1" ht="15" customHeight="1" x14ac:dyDescent="0.2">
      <c r="A46" s="380"/>
      <c r="B46" s="383"/>
      <c r="C46" s="365" t="s">
        <v>110</v>
      </c>
      <c r="D46" s="384"/>
      <c r="E46" s="382"/>
      <c r="F46" s="546">
        <v>3307</v>
      </c>
      <c r="G46" s="546">
        <v>7942</v>
      </c>
      <c r="H46" s="546">
        <v>3229</v>
      </c>
      <c r="I46" s="546">
        <v>3186</v>
      </c>
      <c r="J46" s="546">
        <v>3539</v>
      </c>
      <c r="K46" s="547">
        <v>-232</v>
      </c>
      <c r="L46" s="379">
        <v>-6.555524159367053</v>
      </c>
    </row>
    <row r="47" spans="1:12" s="110" customFormat="1" ht="15" customHeight="1" x14ac:dyDescent="0.2">
      <c r="A47" s="380"/>
      <c r="B47" s="384"/>
      <c r="C47" s="381" t="s">
        <v>353</v>
      </c>
      <c r="D47" s="384"/>
      <c r="E47" s="382"/>
      <c r="F47" s="546">
        <v>650</v>
      </c>
      <c r="G47" s="546">
        <v>647</v>
      </c>
      <c r="H47" s="546">
        <v>699</v>
      </c>
      <c r="I47" s="546">
        <v>726</v>
      </c>
      <c r="J47" s="548">
        <v>778</v>
      </c>
      <c r="K47" s="547">
        <v>-128</v>
      </c>
      <c r="L47" s="379">
        <v>-16.452442159383033</v>
      </c>
    </row>
    <row r="48" spans="1:12" s="110" customFormat="1" ht="15" customHeight="1" x14ac:dyDescent="0.2">
      <c r="A48" s="380"/>
      <c r="B48" s="384"/>
      <c r="C48" s="365" t="s">
        <v>111</v>
      </c>
      <c r="D48" s="385"/>
      <c r="E48" s="386"/>
      <c r="F48" s="546">
        <v>548</v>
      </c>
      <c r="G48" s="546">
        <v>582</v>
      </c>
      <c r="H48" s="546">
        <v>650</v>
      </c>
      <c r="I48" s="546">
        <v>608</v>
      </c>
      <c r="J48" s="546">
        <v>614</v>
      </c>
      <c r="K48" s="547">
        <v>-66</v>
      </c>
      <c r="L48" s="379">
        <v>-10.749185667752442</v>
      </c>
    </row>
    <row r="49" spans="1:12" s="110" customFormat="1" ht="15" customHeight="1" x14ac:dyDescent="0.2">
      <c r="A49" s="380"/>
      <c r="B49" s="384"/>
      <c r="C49" s="381" t="s">
        <v>353</v>
      </c>
      <c r="D49" s="384"/>
      <c r="E49" s="382"/>
      <c r="F49" s="546">
        <v>129</v>
      </c>
      <c r="G49" s="546">
        <v>125</v>
      </c>
      <c r="H49" s="546">
        <v>167</v>
      </c>
      <c r="I49" s="546">
        <v>131</v>
      </c>
      <c r="J49" s="546">
        <v>148</v>
      </c>
      <c r="K49" s="547">
        <v>-19</v>
      </c>
      <c r="L49" s="379">
        <v>-12.837837837837839</v>
      </c>
    </row>
    <row r="50" spans="1:12" s="110" customFormat="1" ht="15" customHeight="1" x14ac:dyDescent="0.2">
      <c r="A50" s="380"/>
      <c r="B50" s="383" t="s">
        <v>113</v>
      </c>
      <c r="C50" s="381" t="s">
        <v>181</v>
      </c>
      <c r="D50" s="384"/>
      <c r="E50" s="382"/>
      <c r="F50" s="546">
        <v>18181</v>
      </c>
      <c r="G50" s="546">
        <v>25458</v>
      </c>
      <c r="H50" s="546">
        <v>18370</v>
      </c>
      <c r="I50" s="546">
        <v>16444</v>
      </c>
      <c r="J50" s="548">
        <v>18581</v>
      </c>
      <c r="K50" s="547">
        <v>-400</v>
      </c>
      <c r="L50" s="379">
        <v>-2.152736666487272</v>
      </c>
    </row>
    <row r="51" spans="1:12" s="110" customFormat="1" ht="15" customHeight="1" x14ac:dyDescent="0.2">
      <c r="A51" s="380"/>
      <c r="B51" s="384"/>
      <c r="C51" s="381" t="s">
        <v>353</v>
      </c>
      <c r="D51" s="384"/>
      <c r="E51" s="382"/>
      <c r="F51" s="546">
        <v>6102</v>
      </c>
      <c r="G51" s="546">
        <v>4593</v>
      </c>
      <c r="H51" s="546">
        <v>6789</v>
      </c>
      <c r="I51" s="546">
        <v>6132</v>
      </c>
      <c r="J51" s="546">
        <v>5848</v>
      </c>
      <c r="K51" s="547">
        <v>254</v>
      </c>
      <c r="L51" s="379">
        <v>4.3433652530779749</v>
      </c>
    </row>
    <row r="52" spans="1:12" s="110" customFormat="1" ht="15" customHeight="1" x14ac:dyDescent="0.2">
      <c r="A52" s="380"/>
      <c r="B52" s="383"/>
      <c r="C52" s="381" t="s">
        <v>182</v>
      </c>
      <c r="D52" s="384"/>
      <c r="E52" s="382"/>
      <c r="F52" s="546">
        <v>17691</v>
      </c>
      <c r="G52" s="546">
        <v>21290</v>
      </c>
      <c r="H52" s="546">
        <v>20372</v>
      </c>
      <c r="I52" s="546">
        <v>20190</v>
      </c>
      <c r="J52" s="546">
        <v>19659</v>
      </c>
      <c r="K52" s="547">
        <v>-1968</v>
      </c>
      <c r="L52" s="379">
        <v>-10.010682130321991</v>
      </c>
    </row>
    <row r="53" spans="1:12" s="269" customFormat="1" ht="11.25" customHeight="1" x14ac:dyDescent="0.2">
      <c r="A53" s="380"/>
      <c r="B53" s="384"/>
      <c r="C53" s="381" t="s">
        <v>353</v>
      </c>
      <c r="D53" s="384"/>
      <c r="E53" s="382"/>
      <c r="F53" s="546">
        <v>5191</v>
      </c>
      <c r="G53" s="546">
        <v>5569</v>
      </c>
      <c r="H53" s="546">
        <v>5922</v>
      </c>
      <c r="I53" s="546">
        <v>5285</v>
      </c>
      <c r="J53" s="548">
        <v>5325</v>
      </c>
      <c r="K53" s="547">
        <v>-134</v>
      </c>
      <c r="L53" s="379">
        <v>-2.516431924882629</v>
      </c>
    </row>
    <row r="54" spans="1:12" s="151" customFormat="1" ht="12.75" customHeight="1" x14ac:dyDescent="0.2">
      <c r="A54" s="380"/>
      <c r="B54" s="383" t="s">
        <v>113</v>
      </c>
      <c r="C54" s="383" t="s">
        <v>116</v>
      </c>
      <c r="D54" s="384"/>
      <c r="E54" s="382"/>
      <c r="F54" s="546">
        <v>27382</v>
      </c>
      <c r="G54" s="546">
        <v>38102</v>
      </c>
      <c r="H54" s="546">
        <v>29426</v>
      </c>
      <c r="I54" s="546">
        <v>27774</v>
      </c>
      <c r="J54" s="546">
        <v>30076</v>
      </c>
      <c r="K54" s="547">
        <v>-2694</v>
      </c>
      <c r="L54" s="379">
        <v>-8.957308152679877</v>
      </c>
    </row>
    <row r="55" spans="1:12" ht="11.25" x14ac:dyDescent="0.2">
      <c r="A55" s="380"/>
      <c r="B55" s="384"/>
      <c r="C55" s="381" t="s">
        <v>353</v>
      </c>
      <c r="D55" s="384"/>
      <c r="E55" s="382"/>
      <c r="F55" s="546">
        <v>7966</v>
      </c>
      <c r="G55" s="546">
        <v>6829</v>
      </c>
      <c r="H55" s="546">
        <v>8850</v>
      </c>
      <c r="I55" s="546">
        <v>7935</v>
      </c>
      <c r="J55" s="546">
        <v>8202</v>
      </c>
      <c r="K55" s="547">
        <v>-236</v>
      </c>
      <c r="L55" s="379">
        <v>-2.8773469885393808</v>
      </c>
    </row>
    <row r="56" spans="1:12" ht="14.25" customHeight="1" x14ac:dyDescent="0.2">
      <c r="A56" s="380"/>
      <c r="B56" s="384"/>
      <c r="C56" s="383" t="s">
        <v>117</v>
      </c>
      <c r="D56" s="384"/>
      <c r="E56" s="382"/>
      <c r="F56" s="546">
        <v>8472</v>
      </c>
      <c r="G56" s="546">
        <v>8623</v>
      </c>
      <c r="H56" s="546">
        <v>9297</v>
      </c>
      <c r="I56" s="546">
        <v>8831</v>
      </c>
      <c r="J56" s="546">
        <v>8151</v>
      </c>
      <c r="K56" s="547">
        <v>321</v>
      </c>
      <c r="L56" s="379">
        <v>3.9381670960618327</v>
      </c>
    </row>
    <row r="57" spans="1:12" ht="18.75" customHeight="1" x14ac:dyDescent="0.2">
      <c r="A57" s="387"/>
      <c r="B57" s="388"/>
      <c r="C57" s="389" t="s">
        <v>353</v>
      </c>
      <c r="D57" s="388"/>
      <c r="E57" s="390"/>
      <c r="F57" s="549">
        <v>3318</v>
      </c>
      <c r="G57" s="550">
        <v>3323</v>
      </c>
      <c r="H57" s="550">
        <v>3853</v>
      </c>
      <c r="I57" s="550">
        <v>3475</v>
      </c>
      <c r="J57" s="550">
        <v>2968</v>
      </c>
      <c r="K57" s="551">
        <f t="shared" ref="K57" si="0">IF(OR(F57=".",J57=".")=TRUE,".",IF(OR(F57="*",J57="*")=TRUE,"*",IF(AND(F57="-",J57="-")=TRUE,"-",IF(AND(ISNUMBER(J57),ISNUMBER(F57))=TRUE,IF(F57-J57=0,0,F57-J57),IF(ISNUMBER(F57)=TRUE,F57,-J57)))))</f>
        <v>350</v>
      </c>
      <c r="L57" s="391">
        <f t="shared" ref="L57" si="1">IF(K57 =".",".",IF(K57 ="*","*",IF(K57="-","-",IF(K57=0,0,IF(OR(J57="-",J57=".",F57="-",F57=".")=TRUE,"X",IF(J57=0,"0,0",IF(ABS(K57*100/J57)&gt;250,".X",(K57*100/J57))))))))</f>
        <v>11.79245283018868</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32.25" customHeight="1" x14ac:dyDescent="0.2">
      <c r="A62" s="623" t="s">
        <v>521</v>
      </c>
      <c r="B62" s="623"/>
      <c r="C62" s="623"/>
      <c r="D62" s="623"/>
      <c r="E62" s="623"/>
      <c r="F62" s="623"/>
      <c r="G62" s="623"/>
      <c r="H62" s="623"/>
      <c r="I62" s="623"/>
      <c r="J62" s="623"/>
      <c r="K62" s="623"/>
      <c r="L62" s="623"/>
    </row>
    <row r="63" spans="1:12" ht="15.95" customHeight="1" x14ac:dyDescent="0.2">
      <c r="A63" s="396"/>
      <c r="B63" s="397"/>
      <c r="C63" s="396"/>
      <c r="D63" s="397"/>
      <c r="E63" s="397"/>
      <c r="F63" s="395"/>
      <c r="G63" s="395"/>
      <c r="H63" s="395"/>
      <c r="I63" s="395"/>
      <c r="J63" s="395"/>
      <c r="K63" s="395"/>
      <c r="L63" s="398"/>
    </row>
    <row r="64" spans="1:12" ht="15.95" customHeight="1" x14ac:dyDescent="0.2">
      <c r="A64" s="396"/>
      <c r="B64" s="397"/>
      <c r="C64" s="396"/>
      <c r="D64" s="397"/>
      <c r="E64" s="397"/>
      <c r="F64" s="395"/>
      <c r="G64" s="395"/>
      <c r="H64" s="395"/>
      <c r="I64" s="395"/>
      <c r="J64" s="395"/>
      <c r="K64" s="395"/>
      <c r="L64" s="398"/>
    </row>
    <row r="65" spans="12:12" ht="15.95" customHeight="1" x14ac:dyDescent="0.2">
      <c r="L65" s="399"/>
    </row>
  </sheetData>
  <mergeCells count="17">
    <mergeCell ref="A61:L61"/>
    <mergeCell ref="A6:L6"/>
    <mergeCell ref="A62:L62"/>
    <mergeCell ref="A3:L3"/>
    <mergeCell ref="A5:D5"/>
    <mergeCell ref="A7:E10"/>
    <mergeCell ref="F7:L7"/>
    <mergeCell ref="F8:F9"/>
    <mergeCell ref="G8:G9"/>
    <mergeCell ref="H8:H9"/>
    <mergeCell ref="I8:I9"/>
    <mergeCell ref="J8:J9"/>
    <mergeCell ref="K8:L8"/>
    <mergeCell ref="A11:E11"/>
    <mergeCell ref="A24:E24"/>
    <mergeCell ref="A59:L59"/>
    <mergeCell ref="A60:L60"/>
  </mergeCells>
  <printOptions horizontalCentered="1"/>
  <pageMargins left="0.7" right="0.7" top="0.75" bottom="0.75" header="0.3" footer="0.3"/>
  <pageSetup paperSize="9" scale="78"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9" t="s">
        <v>358</v>
      </c>
      <c r="B3" s="570"/>
      <c r="C3" s="570"/>
      <c r="D3" s="570"/>
      <c r="E3" s="570"/>
      <c r="F3" s="570"/>
      <c r="G3" s="570"/>
      <c r="H3" s="570"/>
      <c r="I3" s="570"/>
      <c r="J3" s="570"/>
    </row>
    <row r="4" spans="1:15" s="94" customFormat="1" ht="12" customHeight="1" x14ac:dyDescent="0.2">
      <c r="A4" s="571" t="s">
        <v>92</v>
      </c>
      <c r="B4" s="571"/>
      <c r="C4" s="571"/>
      <c r="D4" s="571"/>
      <c r="E4" s="571"/>
      <c r="F4" s="571"/>
      <c r="G4" s="571"/>
      <c r="H4" s="571"/>
      <c r="I4" s="571"/>
      <c r="J4" s="571"/>
    </row>
    <row r="5" spans="1:15" s="94" customFormat="1" ht="12" customHeight="1" x14ac:dyDescent="0.2">
      <c r="A5" s="572" t="s">
        <v>336</v>
      </c>
      <c r="B5" s="572"/>
      <c r="C5" s="572"/>
      <c r="D5" s="572"/>
      <c r="E5" s="252"/>
      <c r="F5" s="252"/>
      <c r="G5" s="252"/>
      <c r="H5" s="252"/>
      <c r="I5" s="252"/>
      <c r="J5" s="252"/>
    </row>
    <row r="6" spans="1:15" s="554" customFormat="1" ht="35.1" customHeight="1" x14ac:dyDescent="0.25">
      <c r="A6" s="621" t="s">
        <v>522</v>
      </c>
      <c r="B6" s="621"/>
      <c r="C6" s="621"/>
      <c r="D6" s="621"/>
      <c r="E6" s="621"/>
      <c r="F6" s="621"/>
      <c r="G6" s="621"/>
      <c r="H6" s="621"/>
      <c r="I6" s="621"/>
      <c r="J6" s="621"/>
      <c r="K6" s="553"/>
      <c r="L6" s="553"/>
    </row>
    <row r="7" spans="1:15" s="91" customFormat="1" ht="24.95" customHeight="1" x14ac:dyDescent="0.2">
      <c r="A7" s="587" t="s">
        <v>213</v>
      </c>
      <c r="B7" s="588"/>
      <c r="C7" s="581" t="s">
        <v>94</v>
      </c>
      <c r="D7" s="651" t="s">
        <v>359</v>
      </c>
      <c r="E7" s="652"/>
      <c r="F7" s="652"/>
      <c r="G7" s="652"/>
      <c r="H7" s="653"/>
      <c r="I7" s="654" t="s">
        <v>360</v>
      </c>
      <c r="J7" s="655"/>
      <c r="K7" s="96"/>
      <c r="L7" s="96"/>
      <c r="M7" s="96"/>
      <c r="N7" s="96"/>
      <c r="O7" s="96"/>
    </row>
    <row r="8" spans="1:15" ht="21.75" customHeight="1" x14ac:dyDescent="0.2">
      <c r="A8" s="615"/>
      <c r="B8" s="616"/>
      <c r="C8" s="582"/>
      <c r="D8" s="591" t="s">
        <v>336</v>
      </c>
      <c r="E8" s="591" t="s">
        <v>338</v>
      </c>
      <c r="F8" s="591" t="s">
        <v>339</v>
      </c>
      <c r="G8" s="591" t="s">
        <v>340</v>
      </c>
      <c r="H8" s="591" t="s">
        <v>341</v>
      </c>
      <c r="I8" s="656"/>
      <c r="J8" s="657"/>
    </row>
    <row r="9" spans="1:15" ht="12" customHeight="1" x14ac:dyDescent="0.2">
      <c r="A9" s="615"/>
      <c r="B9" s="616"/>
      <c r="C9" s="582"/>
      <c r="D9" s="592"/>
      <c r="E9" s="592"/>
      <c r="F9" s="592"/>
      <c r="G9" s="592"/>
      <c r="H9" s="592"/>
      <c r="I9" s="98" t="s">
        <v>102</v>
      </c>
      <c r="J9" s="99" t="s">
        <v>103</v>
      </c>
    </row>
    <row r="10" spans="1:15" ht="12" customHeight="1" x14ac:dyDescent="0.2">
      <c r="A10" s="283"/>
      <c r="B10" s="284"/>
      <c r="C10" s="583"/>
      <c r="D10" s="100">
        <v>1</v>
      </c>
      <c r="E10" s="100">
        <v>2</v>
      </c>
      <c r="F10" s="100">
        <v>3</v>
      </c>
      <c r="G10" s="100">
        <v>4</v>
      </c>
      <c r="H10" s="100">
        <v>5</v>
      </c>
      <c r="I10" s="100">
        <v>6</v>
      </c>
      <c r="J10" s="100">
        <v>7</v>
      </c>
      <c r="K10" s="101"/>
    </row>
    <row r="11" spans="1:15" s="192" customFormat="1" ht="24.95" customHeight="1" x14ac:dyDescent="0.2">
      <c r="A11" s="617" t="s">
        <v>104</v>
      </c>
      <c r="B11" s="618"/>
      <c r="C11" s="285">
        <v>100</v>
      </c>
      <c r="D11" s="115">
        <v>36687</v>
      </c>
      <c r="E11" s="114">
        <v>48600</v>
      </c>
      <c r="F11" s="114">
        <v>47311</v>
      </c>
      <c r="G11" s="114">
        <v>37399</v>
      </c>
      <c r="H11" s="140">
        <v>39168</v>
      </c>
      <c r="I11" s="115">
        <v>-2481</v>
      </c>
      <c r="J11" s="116">
        <v>-6.3342524509803919</v>
      </c>
    </row>
    <row r="12" spans="1:15" s="110" customFormat="1" ht="24.95" customHeight="1" x14ac:dyDescent="0.2">
      <c r="A12" s="193" t="s">
        <v>132</v>
      </c>
      <c r="B12" s="194" t="s">
        <v>133</v>
      </c>
      <c r="C12" s="113">
        <v>0.42249298116499034</v>
      </c>
      <c r="D12" s="115">
        <v>155</v>
      </c>
      <c r="E12" s="114">
        <v>55</v>
      </c>
      <c r="F12" s="114">
        <v>102</v>
      </c>
      <c r="G12" s="114">
        <v>70</v>
      </c>
      <c r="H12" s="140">
        <v>105</v>
      </c>
      <c r="I12" s="115">
        <v>50</v>
      </c>
      <c r="J12" s="116">
        <v>47.61904761904762</v>
      </c>
    </row>
    <row r="13" spans="1:15" s="110" customFormat="1" ht="24.95" customHeight="1" x14ac:dyDescent="0.2">
      <c r="A13" s="193" t="s">
        <v>134</v>
      </c>
      <c r="B13" s="199" t="s">
        <v>214</v>
      </c>
      <c r="C13" s="113">
        <v>1.1284651238858452</v>
      </c>
      <c r="D13" s="115">
        <v>414</v>
      </c>
      <c r="E13" s="114">
        <v>398</v>
      </c>
      <c r="F13" s="114">
        <v>372</v>
      </c>
      <c r="G13" s="114">
        <v>211</v>
      </c>
      <c r="H13" s="140">
        <v>654</v>
      </c>
      <c r="I13" s="115">
        <v>-240</v>
      </c>
      <c r="J13" s="116">
        <v>-36.697247706422019</v>
      </c>
    </row>
    <row r="14" spans="1:15" s="287" customFormat="1" ht="24.95" customHeight="1" x14ac:dyDescent="0.2">
      <c r="A14" s="193" t="s">
        <v>215</v>
      </c>
      <c r="B14" s="199" t="s">
        <v>137</v>
      </c>
      <c r="C14" s="113">
        <v>8.2563305803145521</v>
      </c>
      <c r="D14" s="115">
        <v>3029</v>
      </c>
      <c r="E14" s="114">
        <v>15434</v>
      </c>
      <c r="F14" s="114">
        <v>4337</v>
      </c>
      <c r="G14" s="114">
        <v>3048</v>
      </c>
      <c r="H14" s="140">
        <v>3168</v>
      </c>
      <c r="I14" s="115">
        <v>-139</v>
      </c>
      <c r="J14" s="116">
        <v>-4.387626262626263</v>
      </c>
      <c r="K14" s="110"/>
      <c r="L14" s="110"/>
      <c r="M14" s="110"/>
      <c r="N14" s="110"/>
      <c r="O14" s="110"/>
    </row>
    <row r="15" spans="1:15" s="110" customFormat="1" ht="24.95" customHeight="1" x14ac:dyDescent="0.2">
      <c r="A15" s="193" t="s">
        <v>216</v>
      </c>
      <c r="B15" s="199" t="s">
        <v>217</v>
      </c>
      <c r="C15" s="113">
        <v>1.436476135960967</v>
      </c>
      <c r="D15" s="115">
        <v>527</v>
      </c>
      <c r="E15" s="114">
        <v>420</v>
      </c>
      <c r="F15" s="114">
        <v>607</v>
      </c>
      <c r="G15" s="114">
        <v>492</v>
      </c>
      <c r="H15" s="140">
        <v>559</v>
      </c>
      <c r="I15" s="115">
        <v>-32</v>
      </c>
      <c r="J15" s="116">
        <v>-5.7245080500894456</v>
      </c>
    </row>
    <row r="16" spans="1:15" s="287" customFormat="1" ht="24.95" customHeight="1" x14ac:dyDescent="0.2">
      <c r="A16" s="193" t="s">
        <v>218</v>
      </c>
      <c r="B16" s="199" t="s">
        <v>141</v>
      </c>
      <c r="C16" s="113">
        <v>6.304685583449178</v>
      </c>
      <c r="D16" s="115">
        <v>2313</v>
      </c>
      <c r="E16" s="114">
        <v>14897</v>
      </c>
      <c r="F16" s="114">
        <v>3420</v>
      </c>
      <c r="G16" s="114">
        <v>2402</v>
      </c>
      <c r="H16" s="140">
        <v>2437</v>
      </c>
      <c r="I16" s="115">
        <v>-124</v>
      </c>
      <c r="J16" s="116">
        <v>-5.0882232252769795</v>
      </c>
      <c r="K16" s="110"/>
      <c r="L16" s="110"/>
      <c r="M16" s="110"/>
      <c r="N16" s="110"/>
      <c r="O16" s="110"/>
    </row>
    <row r="17" spans="1:15" s="110" customFormat="1" ht="24.95" customHeight="1" x14ac:dyDescent="0.2">
      <c r="A17" s="193" t="s">
        <v>142</v>
      </c>
      <c r="B17" s="199" t="s">
        <v>220</v>
      </c>
      <c r="C17" s="113">
        <v>0.51516886090440761</v>
      </c>
      <c r="D17" s="115">
        <v>189</v>
      </c>
      <c r="E17" s="114">
        <v>117</v>
      </c>
      <c r="F17" s="114">
        <v>310</v>
      </c>
      <c r="G17" s="114">
        <v>154</v>
      </c>
      <c r="H17" s="140">
        <v>172</v>
      </c>
      <c r="I17" s="115">
        <v>17</v>
      </c>
      <c r="J17" s="116">
        <v>9.8837209302325579</v>
      </c>
    </row>
    <row r="18" spans="1:15" s="287" customFormat="1" ht="24.95" customHeight="1" x14ac:dyDescent="0.2">
      <c r="A18" s="201" t="s">
        <v>144</v>
      </c>
      <c r="B18" s="202" t="s">
        <v>145</v>
      </c>
      <c r="C18" s="113">
        <v>4.5983590917763788</v>
      </c>
      <c r="D18" s="115">
        <v>1687</v>
      </c>
      <c r="E18" s="114">
        <v>984</v>
      </c>
      <c r="F18" s="114">
        <v>2127</v>
      </c>
      <c r="G18" s="114">
        <v>1474</v>
      </c>
      <c r="H18" s="140">
        <v>1526</v>
      </c>
      <c r="I18" s="115">
        <v>161</v>
      </c>
      <c r="J18" s="116">
        <v>10.55045871559633</v>
      </c>
      <c r="K18" s="110"/>
      <c r="L18" s="110"/>
      <c r="M18" s="110"/>
      <c r="N18" s="110"/>
      <c r="O18" s="110"/>
    </row>
    <row r="19" spans="1:15" s="110" customFormat="1" ht="24.95" customHeight="1" x14ac:dyDescent="0.2">
      <c r="A19" s="193" t="s">
        <v>146</v>
      </c>
      <c r="B19" s="199" t="s">
        <v>147</v>
      </c>
      <c r="C19" s="113">
        <v>9.3166516749802391</v>
      </c>
      <c r="D19" s="115">
        <v>3418</v>
      </c>
      <c r="E19" s="114">
        <v>3573</v>
      </c>
      <c r="F19" s="114">
        <v>4792</v>
      </c>
      <c r="G19" s="114">
        <v>3045</v>
      </c>
      <c r="H19" s="140">
        <v>3621</v>
      </c>
      <c r="I19" s="115">
        <v>-203</v>
      </c>
      <c r="J19" s="116">
        <v>-5.6061861364264018</v>
      </c>
    </row>
    <row r="20" spans="1:15" s="287" customFormat="1" ht="24.95" customHeight="1" x14ac:dyDescent="0.2">
      <c r="A20" s="193" t="s">
        <v>148</v>
      </c>
      <c r="B20" s="199" t="s">
        <v>149</v>
      </c>
      <c r="C20" s="113">
        <v>24.766265979774854</v>
      </c>
      <c r="D20" s="115">
        <v>9086</v>
      </c>
      <c r="E20" s="114">
        <v>12072</v>
      </c>
      <c r="F20" s="114">
        <v>12331</v>
      </c>
      <c r="G20" s="114">
        <v>12211</v>
      </c>
      <c r="H20" s="140">
        <v>11334</v>
      </c>
      <c r="I20" s="115">
        <v>-2248</v>
      </c>
      <c r="J20" s="116">
        <v>-19.834127404270337</v>
      </c>
      <c r="K20" s="110"/>
      <c r="L20" s="110"/>
      <c r="M20" s="110"/>
      <c r="N20" s="110"/>
      <c r="O20" s="110"/>
    </row>
    <row r="21" spans="1:15" s="110" customFormat="1" ht="24.95" customHeight="1" x14ac:dyDescent="0.2">
      <c r="A21" s="201" t="s">
        <v>150</v>
      </c>
      <c r="B21" s="202" t="s">
        <v>151</v>
      </c>
      <c r="C21" s="113">
        <v>4.1758661106113886</v>
      </c>
      <c r="D21" s="115">
        <v>1532</v>
      </c>
      <c r="E21" s="114">
        <v>1668</v>
      </c>
      <c r="F21" s="114">
        <v>1885</v>
      </c>
      <c r="G21" s="114">
        <v>1803</v>
      </c>
      <c r="H21" s="140">
        <v>1757</v>
      </c>
      <c r="I21" s="115">
        <v>-225</v>
      </c>
      <c r="J21" s="116">
        <v>-12.805919180421172</v>
      </c>
    </row>
    <row r="22" spans="1:15" s="110" customFormat="1" ht="24.95" customHeight="1" x14ac:dyDescent="0.2">
      <c r="A22" s="201" t="s">
        <v>152</v>
      </c>
      <c r="B22" s="199" t="s">
        <v>153</v>
      </c>
      <c r="C22" s="113">
        <v>2.954725106986126</v>
      </c>
      <c r="D22" s="115">
        <v>1084</v>
      </c>
      <c r="E22" s="114">
        <v>905</v>
      </c>
      <c r="F22" s="114">
        <v>1114</v>
      </c>
      <c r="G22" s="114">
        <v>857</v>
      </c>
      <c r="H22" s="140">
        <v>1018</v>
      </c>
      <c r="I22" s="115">
        <v>66</v>
      </c>
      <c r="J22" s="116">
        <v>6.4833005893909625</v>
      </c>
    </row>
    <row r="23" spans="1:15" s="110" customFormat="1" ht="24.95" customHeight="1" x14ac:dyDescent="0.2">
      <c r="A23" s="193" t="s">
        <v>154</v>
      </c>
      <c r="B23" s="199" t="s">
        <v>155</v>
      </c>
      <c r="C23" s="113">
        <v>1.1393681685610706</v>
      </c>
      <c r="D23" s="115">
        <v>418</v>
      </c>
      <c r="E23" s="114">
        <v>190</v>
      </c>
      <c r="F23" s="114">
        <v>419</v>
      </c>
      <c r="G23" s="114">
        <v>219</v>
      </c>
      <c r="H23" s="140">
        <v>357</v>
      </c>
      <c r="I23" s="115">
        <v>61</v>
      </c>
      <c r="J23" s="116">
        <v>17.086834733893557</v>
      </c>
    </row>
    <row r="24" spans="1:15" s="110" customFormat="1" ht="24.95" customHeight="1" x14ac:dyDescent="0.2">
      <c r="A24" s="193" t="s">
        <v>156</v>
      </c>
      <c r="B24" s="199" t="s">
        <v>221</v>
      </c>
      <c r="C24" s="113">
        <v>7.0297380543516779</v>
      </c>
      <c r="D24" s="115">
        <v>2579</v>
      </c>
      <c r="E24" s="114">
        <v>2220</v>
      </c>
      <c r="F24" s="114">
        <v>2905</v>
      </c>
      <c r="G24" s="114">
        <v>2198</v>
      </c>
      <c r="H24" s="140">
        <v>2653</v>
      </c>
      <c r="I24" s="115">
        <v>-74</v>
      </c>
      <c r="J24" s="116">
        <v>-2.7892951375800981</v>
      </c>
    </row>
    <row r="25" spans="1:15" s="110" customFormat="1" ht="24.95" customHeight="1" x14ac:dyDescent="0.2">
      <c r="A25" s="193" t="s">
        <v>222</v>
      </c>
      <c r="B25" s="204" t="s">
        <v>159</v>
      </c>
      <c r="C25" s="113">
        <v>6.3128628669555971</v>
      </c>
      <c r="D25" s="115">
        <v>2316</v>
      </c>
      <c r="E25" s="114">
        <v>1958</v>
      </c>
      <c r="F25" s="114">
        <v>2467</v>
      </c>
      <c r="G25" s="114">
        <v>2379</v>
      </c>
      <c r="H25" s="140">
        <v>2505</v>
      </c>
      <c r="I25" s="115">
        <v>-189</v>
      </c>
      <c r="J25" s="116">
        <v>-7.544910179640719</v>
      </c>
    </row>
    <row r="26" spans="1:15" s="110" customFormat="1" ht="24.95" customHeight="1" x14ac:dyDescent="0.2">
      <c r="A26" s="201">
        <v>782.78300000000002</v>
      </c>
      <c r="B26" s="203" t="s">
        <v>160</v>
      </c>
      <c r="C26" s="113">
        <v>12.317714721836072</v>
      </c>
      <c r="D26" s="115">
        <v>4519</v>
      </c>
      <c r="E26" s="114">
        <v>3155</v>
      </c>
      <c r="F26" s="114">
        <v>4313</v>
      </c>
      <c r="G26" s="114">
        <v>4104</v>
      </c>
      <c r="H26" s="140">
        <v>3874</v>
      </c>
      <c r="I26" s="115">
        <v>645</v>
      </c>
      <c r="J26" s="116">
        <v>16.649457924625711</v>
      </c>
    </row>
    <row r="27" spans="1:15" s="110" customFormat="1" ht="24.95" customHeight="1" x14ac:dyDescent="0.2">
      <c r="A27" s="193" t="s">
        <v>161</v>
      </c>
      <c r="B27" s="199" t="s">
        <v>162</v>
      </c>
      <c r="C27" s="113">
        <v>1.7281325810232508</v>
      </c>
      <c r="D27" s="115">
        <v>634</v>
      </c>
      <c r="E27" s="114">
        <v>524</v>
      </c>
      <c r="F27" s="114">
        <v>1213</v>
      </c>
      <c r="G27" s="114">
        <v>606</v>
      </c>
      <c r="H27" s="140">
        <v>749</v>
      </c>
      <c r="I27" s="115">
        <v>-115</v>
      </c>
      <c r="J27" s="116">
        <v>-15.353805073431241</v>
      </c>
    </row>
    <row r="28" spans="1:15" s="110" customFormat="1" ht="24.95" customHeight="1" x14ac:dyDescent="0.2">
      <c r="A28" s="193" t="s">
        <v>163</v>
      </c>
      <c r="B28" s="199" t="s">
        <v>164</v>
      </c>
      <c r="C28" s="113">
        <v>3.0228691362062854</v>
      </c>
      <c r="D28" s="115">
        <v>1109</v>
      </c>
      <c r="E28" s="114">
        <v>965</v>
      </c>
      <c r="F28" s="114">
        <v>1980</v>
      </c>
      <c r="G28" s="114">
        <v>836</v>
      </c>
      <c r="H28" s="140">
        <v>1075</v>
      </c>
      <c r="I28" s="115">
        <v>34</v>
      </c>
      <c r="J28" s="116">
        <v>3.1627906976744184</v>
      </c>
    </row>
    <row r="29" spans="1:15" s="110" customFormat="1" ht="24.95" customHeight="1" x14ac:dyDescent="0.2">
      <c r="A29" s="193">
        <v>86</v>
      </c>
      <c r="B29" s="199" t="s">
        <v>165</v>
      </c>
      <c r="C29" s="113">
        <v>4.614713658789217</v>
      </c>
      <c r="D29" s="115">
        <v>1693</v>
      </c>
      <c r="E29" s="114">
        <v>1346</v>
      </c>
      <c r="F29" s="114">
        <v>1983</v>
      </c>
      <c r="G29" s="114">
        <v>1358</v>
      </c>
      <c r="H29" s="140">
        <v>1461</v>
      </c>
      <c r="I29" s="115">
        <v>232</v>
      </c>
      <c r="J29" s="116">
        <v>15.879534565366187</v>
      </c>
    </row>
    <row r="30" spans="1:15" s="110" customFormat="1" ht="24.95" customHeight="1" x14ac:dyDescent="0.2">
      <c r="A30" s="193">
        <v>87.88</v>
      </c>
      <c r="B30" s="204" t="s">
        <v>166</v>
      </c>
      <c r="C30" s="113">
        <v>4.8300487911249217</v>
      </c>
      <c r="D30" s="115">
        <v>1772</v>
      </c>
      <c r="E30" s="114">
        <v>1866</v>
      </c>
      <c r="F30" s="114">
        <v>2866</v>
      </c>
      <c r="G30" s="114">
        <v>1593</v>
      </c>
      <c r="H30" s="140">
        <v>1806</v>
      </c>
      <c r="I30" s="115">
        <v>-34</v>
      </c>
      <c r="J30" s="116">
        <v>-1.8826135105204873</v>
      </c>
    </row>
    <row r="31" spans="1:15" s="110" customFormat="1" ht="24.95" customHeight="1" x14ac:dyDescent="0.2">
      <c r="A31" s="193" t="s">
        <v>167</v>
      </c>
      <c r="B31" s="199" t="s">
        <v>168</v>
      </c>
      <c r="C31" s="113">
        <v>3.3826696104887288</v>
      </c>
      <c r="D31" s="115">
        <v>1241</v>
      </c>
      <c r="E31" s="114">
        <v>1287</v>
      </c>
      <c r="F31" s="114">
        <v>2103</v>
      </c>
      <c r="G31" s="114">
        <v>1387</v>
      </c>
      <c r="H31" s="140">
        <v>1504</v>
      </c>
      <c r="I31" s="115">
        <v>-263</v>
      </c>
      <c r="J31" s="116">
        <v>-17.486702127659573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0.42249298116499034</v>
      </c>
      <c r="D34" s="115">
        <v>155</v>
      </c>
      <c r="E34" s="114">
        <v>55</v>
      </c>
      <c r="F34" s="114">
        <v>102</v>
      </c>
      <c r="G34" s="114">
        <v>70</v>
      </c>
      <c r="H34" s="140">
        <v>105</v>
      </c>
      <c r="I34" s="115">
        <v>50</v>
      </c>
      <c r="J34" s="116">
        <v>47.61904761904762</v>
      </c>
    </row>
    <row r="35" spans="1:10" s="110" customFormat="1" ht="24.95" customHeight="1" x14ac:dyDescent="0.2">
      <c r="A35" s="292" t="s">
        <v>171</v>
      </c>
      <c r="B35" s="293" t="s">
        <v>172</v>
      </c>
      <c r="C35" s="113">
        <v>13.983154795976777</v>
      </c>
      <c r="D35" s="115">
        <v>5130</v>
      </c>
      <c r="E35" s="114">
        <v>16816</v>
      </c>
      <c r="F35" s="114">
        <v>6836</v>
      </c>
      <c r="G35" s="114">
        <v>4733</v>
      </c>
      <c r="H35" s="140">
        <v>5348</v>
      </c>
      <c r="I35" s="115">
        <v>-218</v>
      </c>
      <c r="J35" s="116">
        <v>-4.0762902019446523</v>
      </c>
    </row>
    <row r="36" spans="1:10" s="110" customFormat="1" ht="24.95" customHeight="1" x14ac:dyDescent="0.2">
      <c r="A36" s="294" t="s">
        <v>173</v>
      </c>
      <c r="B36" s="295" t="s">
        <v>174</v>
      </c>
      <c r="C36" s="125">
        <v>85.59162646168943</v>
      </c>
      <c r="D36" s="143">
        <v>31401</v>
      </c>
      <c r="E36" s="144">
        <v>31729</v>
      </c>
      <c r="F36" s="144">
        <v>40371</v>
      </c>
      <c r="G36" s="144">
        <v>32596</v>
      </c>
      <c r="H36" s="145">
        <v>33714</v>
      </c>
      <c r="I36" s="143">
        <v>-2313</v>
      </c>
      <c r="J36" s="146">
        <v>-6.8606513614522155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8" t="s">
        <v>361</v>
      </c>
      <c r="B39" s="649"/>
      <c r="C39" s="649"/>
      <c r="D39" s="649"/>
      <c r="E39" s="649"/>
      <c r="F39" s="649"/>
      <c r="G39" s="649"/>
      <c r="H39" s="649"/>
      <c r="I39" s="649"/>
      <c r="J39" s="649"/>
    </row>
    <row r="40" spans="1:10" ht="31.5" customHeight="1" x14ac:dyDescent="0.2">
      <c r="A40" s="650" t="s">
        <v>362</v>
      </c>
      <c r="B40" s="650"/>
      <c r="C40" s="650"/>
      <c r="D40" s="650"/>
      <c r="E40" s="650"/>
      <c r="F40" s="650"/>
      <c r="G40" s="650"/>
      <c r="H40" s="650"/>
      <c r="I40" s="650"/>
      <c r="J40" s="650"/>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6:J6"/>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9" t="s">
        <v>363</v>
      </c>
      <c r="B3" s="570"/>
      <c r="C3" s="570"/>
      <c r="D3" s="570"/>
      <c r="E3" s="570"/>
      <c r="F3" s="570"/>
      <c r="G3" s="570"/>
      <c r="H3" s="570"/>
      <c r="I3" s="570"/>
      <c r="J3" s="570"/>
      <c r="K3" s="570"/>
    </row>
    <row r="4" spans="1:15" s="94" customFormat="1" ht="12" customHeight="1" x14ac:dyDescent="0.2">
      <c r="A4" s="571" t="s">
        <v>92</v>
      </c>
      <c r="B4" s="571"/>
      <c r="C4" s="571"/>
      <c r="D4" s="571"/>
      <c r="E4" s="571"/>
      <c r="F4" s="571"/>
      <c r="G4" s="571"/>
      <c r="H4" s="571"/>
      <c r="I4" s="571"/>
      <c r="J4" s="571"/>
      <c r="K4" s="571"/>
    </row>
    <row r="5" spans="1:15" s="94" customFormat="1" ht="12" customHeight="1" x14ac:dyDescent="0.2">
      <c r="A5" s="572" t="s">
        <v>336</v>
      </c>
      <c r="B5" s="572"/>
      <c r="C5" s="572"/>
      <c r="D5" s="572"/>
      <c r="E5" s="572"/>
      <c r="F5" s="252"/>
      <c r="G5" s="252"/>
      <c r="H5" s="252"/>
      <c r="I5" s="252"/>
      <c r="J5" s="252"/>
      <c r="K5" s="252"/>
    </row>
    <row r="6" spans="1:15" s="94" customFormat="1" ht="35.1" customHeight="1" x14ac:dyDescent="0.2">
      <c r="A6" s="621" t="s">
        <v>522</v>
      </c>
      <c r="B6" s="621"/>
      <c r="C6" s="621"/>
      <c r="D6" s="621"/>
      <c r="E6" s="621"/>
      <c r="F6" s="621"/>
      <c r="G6" s="621"/>
      <c r="H6" s="621"/>
      <c r="I6" s="621"/>
      <c r="J6" s="621"/>
      <c r="K6" s="621"/>
    </row>
    <row r="7" spans="1:15" s="91" customFormat="1" ht="24.95" customHeight="1" x14ac:dyDescent="0.2">
      <c r="A7" s="587" t="s">
        <v>333</v>
      </c>
      <c r="B7" s="576"/>
      <c r="C7" s="576"/>
      <c r="D7" s="581" t="s">
        <v>94</v>
      </c>
      <c r="E7" s="660" t="s">
        <v>364</v>
      </c>
      <c r="F7" s="585"/>
      <c r="G7" s="585"/>
      <c r="H7" s="585"/>
      <c r="I7" s="586"/>
      <c r="J7" s="654" t="s">
        <v>360</v>
      </c>
      <c r="K7" s="655"/>
      <c r="L7" s="96"/>
      <c r="M7" s="96"/>
      <c r="N7" s="96"/>
      <c r="O7" s="96"/>
    </row>
    <row r="8" spans="1:15" ht="21.75" customHeight="1" x14ac:dyDescent="0.2">
      <c r="A8" s="577"/>
      <c r="B8" s="578"/>
      <c r="C8" s="578"/>
      <c r="D8" s="582"/>
      <c r="E8" s="591" t="s">
        <v>336</v>
      </c>
      <c r="F8" s="591" t="s">
        <v>338</v>
      </c>
      <c r="G8" s="591" t="s">
        <v>339</v>
      </c>
      <c r="H8" s="591" t="s">
        <v>340</v>
      </c>
      <c r="I8" s="591" t="s">
        <v>341</v>
      </c>
      <c r="J8" s="656"/>
      <c r="K8" s="657"/>
    </row>
    <row r="9" spans="1:15" ht="12" customHeight="1" x14ac:dyDescent="0.2">
      <c r="A9" s="577"/>
      <c r="B9" s="578"/>
      <c r="C9" s="578"/>
      <c r="D9" s="582"/>
      <c r="E9" s="592"/>
      <c r="F9" s="592"/>
      <c r="G9" s="592"/>
      <c r="H9" s="592"/>
      <c r="I9" s="592"/>
      <c r="J9" s="98" t="s">
        <v>102</v>
      </c>
      <c r="K9" s="99" t="s">
        <v>103</v>
      </c>
    </row>
    <row r="10" spans="1:15" ht="12" customHeight="1" x14ac:dyDescent="0.2">
      <c r="A10" s="579"/>
      <c r="B10" s="580"/>
      <c r="C10" s="580"/>
      <c r="D10" s="583"/>
      <c r="E10" s="100">
        <v>1</v>
      </c>
      <c r="F10" s="100">
        <v>2</v>
      </c>
      <c r="G10" s="100">
        <v>3</v>
      </c>
      <c r="H10" s="100">
        <v>4</v>
      </c>
      <c r="I10" s="100">
        <v>5</v>
      </c>
      <c r="J10" s="100">
        <v>6</v>
      </c>
      <c r="K10" s="100">
        <v>7</v>
      </c>
    </row>
    <row r="11" spans="1:15" ht="18" customHeight="1" x14ac:dyDescent="0.2">
      <c r="A11" s="297" t="s">
        <v>104</v>
      </c>
      <c r="B11" s="298"/>
      <c r="C11" s="299"/>
      <c r="D11" s="262">
        <v>100</v>
      </c>
      <c r="E11" s="263">
        <v>36687</v>
      </c>
      <c r="F11" s="264">
        <v>48600</v>
      </c>
      <c r="G11" s="264">
        <v>47311</v>
      </c>
      <c r="H11" s="264">
        <v>37399</v>
      </c>
      <c r="I11" s="265">
        <v>39168</v>
      </c>
      <c r="J11" s="263">
        <v>-2481</v>
      </c>
      <c r="K11" s="266">
        <v>-6.3342524509803919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43.206040286750074</v>
      </c>
      <c r="E13" s="115">
        <v>15851</v>
      </c>
      <c r="F13" s="114">
        <v>20406</v>
      </c>
      <c r="G13" s="114">
        <v>19291</v>
      </c>
      <c r="H13" s="114">
        <v>19156</v>
      </c>
      <c r="I13" s="140">
        <v>16798</v>
      </c>
      <c r="J13" s="115">
        <v>-947</v>
      </c>
      <c r="K13" s="116">
        <v>-5.6375759018930829</v>
      </c>
    </row>
    <row r="14" spans="1:15" ht="15.95" customHeight="1" x14ac:dyDescent="0.2">
      <c r="A14" s="306" t="s">
        <v>230</v>
      </c>
      <c r="B14" s="307"/>
      <c r="C14" s="308"/>
      <c r="D14" s="113">
        <v>39.046528743151526</v>
      </c>
      <c r="E14" s="115">
        <v>14325</v>
      </c>
      <c r="F14" s="114">
        <v>20760</v>
      </c>
      <c r="G14" s="114">
        <v>21054</v>
      </c>
      <c r="H14" s="114">
        <v>12882</v>
      </c>
      <c r="I14" s="140">
        <v>16003</v>
      </c>
      <c r="J14" s="115">
        <v>-1678</v>
      </c>
      <c r="K14" s="116">
        <v>-10.485533962382053</v>
      </c>
    </row>
    <row r="15" spans="1:15" ht="15.95" customHeight="1" x14ac:dyDescent="0.2">
      <c r="A15" s="306" t="s">
        <v>231</v>
      </c>
      <c r="B15" s="307"/>
      <c r="C15" s="308"/>
      <c r="D15" s="113">
        <v>8.1145909995366203</v>
      </c>
      <c r="E15" s="115">
        <v>2977</v>
      </c>
      <c r="F15" s="114">
        <v>4097</v>
      </c>
      <c r="G15" s="114">
        <v>3121</v>
      </c>
      <c r="H15" s="114">
        <v>2455</v>
      </c>
      <c r="I15" s="140">
        <v>2920</v>
      </c>
      <c r="J15" s="115">
        <v>57</v>
      </c>
      <c r="K15" s="116">
        <v>1.952054794520548</v>
      </c>
    </row>
    <row r="16" spans="1:15" ht="15.95" customHeight="1" x14ac:dyDescent="0.2">
      <c r="A16" s="306" t="s">
        <v>232</v>
      </c>
      <c r="B16" s="307"/>
      <c r="C16" s="308"/>
      <c r="D16" s="113">
        <v>9.3984245100444301</v>
      </c>
      <c r="E16" s="115">
        <v>3448</v>
      </c>
      <c r="F16" s="114">
        <v>3256</v>
      </c>
      <c r="G16" s="114">
        <v>3564</v>
      </c>
      <c r="H16" s="114">
        <v>2826</v>
      </c>
      <c r="I16" s="140">
        <v>3375</v>
      </c>
      <c r="J16" s="115">
        <v>73</v>
      </c>
      <c r="K16" s="116">
        <v>2.162962962962963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0.36797775778886255</v>
      </c>
      <c r="E18" s="115">
        <v>135</v>
      </c>
      <c r="F18" s="114">
        <v>69</v>
      </c>
      <c r="G18" s="114">
        <v>145</v>
      </c>
      <c r="H18" s="114">
        <v>95</v>
      </c>
      <c r="I18" s="140">
        <v>112</v>
      </c>
      <c r="J18" s="115">
        <v>23</v>
      </c>
      <c r="K18" s="116">
        <v>20.535714285714285</v>
      </c>
    </row>
    <row r="19" spans="1:11" ht="14.1" customHeight="1" x14ac:dyDescent="0.2">
      <c r="A19" s="306" t="s">
        <v>235</v>
      </c>
      <c r="B19" s="307" t="s">
        <v>236</v>
      </c>
      <c r="C19" s="308"/>
      <c r="D19" s="113">
        <v>0.14991686428435141</v>
      </c>
      <c r="E19" s="115">
        <v>55</v>
      </c>
      <c r="F19" s="114">
        <v>50</v>
      </c>
      <c r="G19" s="114">
        <v>97</v>
      </c>
      <c r="H19" s="114">
        <v>76</v>
      </c>
      <c r="I19" s="140">
        <v>78</v>
      </c>
      <c r="J19" s="115">
        <v>-23</v>
      </c>
      <c r="K19" s="116">
        <v>-29.487179487179485</v>
      </c>
    </row>
    <row r="20" spans="1:11" ht="14.1" customHeight="1" x14ac:dyDescent="0.2">
      <c r="A20" s="306">
        <v>12</v>
      </c>
      <c r="B20" s="307" t="s">
        <v>237</v>
      </c>
      <c r="C20" s="308"/>
      <c r="D20" s="113">
        <v>0.70052062038324203</v>
      </c>
      <c r="E20" s="115">
        <v>257</v>
      </c>
      <c r="F20" s="114">
        <v>107</v>
      </c>
      <c r="G20" s="114">
        <v>241</v>
      </c>
      <c r="H20" s="114">
        <v>279</v>
      </c>
      <c r="I20" s="140">
        <v>233</v>
      </c>
      <c r="J20" s="115">
        <v>24</v>
      </c>
      <c r="K20" s="116">
        <v>10.300429184549357</v>
      </c>
    </row>
    <row r="21" spans="1:11" ht="14.1" customHeight="1" x14ac:dyDescent="0.2">
      <c r="A21" s="306">
        <v>21</v>
      </c>
      <c r="B21" s="307" t="s">
        <v>238</v>
      </c>
      <c r="C21" s="308"/>
      <c r="D21" s="113">
        <v>0.17717447597241529</v>
      </c>
      <c r="E21" s="115">
        <v>65</v>
      </c>
      <c r="F21" s="114">
        <v>16</v>
      </c>
      <c r="G21" s="114">
        <v>25</v>
      </c>
      <c r="H21" s="114">
        <v>36</v>
      </c>
      <c r="I21" s="140">
        <v>178</v>
      </c>
      <c r="J21" s="115">
        <v>-113</v>
      </c>
      <c r="K21" s="116">
        <v>-63.483146067415731</v>
      </c>
    </row>
    <row r="22" spans="1:11" ht="14.1" customHeight="1" x14ac:dyDescent="0.2">
      <c r="A22" s="306">
        <v>22</v>
      </c>
      <c r="B22" s="307" t="s">
        <v>239</v>
      </c>
      <c r="C22" s="308"/>
      <c r="D22" s="113">
        <v>0.59421593479979284</v>
      </c>
      <c r="E22" s="115">
        <v>218</v>
      </c>
      <c r="F22" s="114">
        <v>612</v>
      </c>
      <c r="G22" s="114">
        <v>370</v>
      </c>
      <c r="H22" s="114">
        <v>217</v>
      </c>
      <c r="I22" s="140">
        <v>212</v>
      </c>
      <c r="J22" s="115">
        <v>6</v>
      </c>
      <c r="K22" s="116">
        <v>2.8301886792452828</v>
      </c>
    </row>
    <row r="23" spans="1:11" ht="14.1" customHeight="1" x14ac:dyDescent="0.2">
      <c r="A23" s="306">
        <v>23</v>
      </c>
      <c r="B23" s="307" t="s">
        <v>240</v>
      </c>
      <c r="C23" s="308"/>
      <c r="D23" s="113">
        <v>0.34617166843841141</v>
      </c>
      <c r="E23" s="115">
        <v>127</v>
      </c>
      <c r="F23" s="114">
        <v>129</v>
      </c>
      <c r="G23" s="114">
        <v>170</v>
      </c>
      <c r="H23" s="114">
        <v>161</v>
      </c>
      <c r="I23" s="140">
        <v>137</v>
      </c>
      <c r="J23" s="115">
        <v>-10</v>
      </c>
      <c r="K23" s="116">
        <v>-7.2992700729927007</v>
      </c>
    </row>
    <row r="24" spans="1:11" ht="14.1" customHeight="1" x14ac:dyDescent="0.2">
      <c r="A24" s="306">
        <v>24</v>
      </c>
      <c r="B24" s="307" t="s">
        <v>241</v>
      </c>
      <c r="C24" s="308"/>
      <c r="D24" s="113">
        <v>3.3063482977621499</v>
      </c>
      <c r="E24" s="115">
        <v>1213</v>
      </c>
      <c r="F24" s="114">
        <v>1034</v>
      </c>
      <c r="G24" s="114">
        <v>1201</v>
      </c>
      <c r="H24" s="114">
        <v>1046</v>
      </c>
      <c r="I24" s="140">
        <v>1185</v>
      </c>
      <c r="J24" s="115">
        <v>28</v>
      </c>
      <c r="K24" s="116">
        <v>2.3628691983122363</v>
      </c>
    </row>
    <row r="25" spans="1:11" ht="14.1" customHeight="1" x14ac:dyDescent="0.2">
      <c r="A25" s="306">
        <v>25</v>
      </c>
      <c r="B25" s="307" t="s">
        <v>242</v>
      </c>
      <c r="C25" s="308"/>
      <c r="D25" s="113">
        <v>5.1244309973560114</v>
      </c>
      <c r="E25" s="115">
        <v>1880</v>
      </c>
      <c r="F25" s="114">
        <v>9496</v>
      </c>
      <c r="G25" s="114">
        <v>1516</v>
      </c>
      <c r="H25" s="114">
        <v>1007</v>
      </c>
      <c r="I25" s="140">
        <v>1664</v>
      </c>
      <c r="J25" s="115">
        <v>216</v>
      </c>
      <c r="K25" s="116">
        <v>12.98076923076923</v>
      </c>
    </row>
    <row r="26" spans="1:11" ht="14.1" customHeight="1" x14ac:dyDescent="0.2">
      <c r="A26" s="306">
        <v>26</v>
      </c>
      <c r="B26" s="307" t="s">
        <v>243</v>
      </c>
      <c r="C26" s="308"/>
      <c r="D26" s="113">
        <v>2.0034344590726962</v>
      </c>
      <c r="E26" s="115">
        <v>735</v>
      </c>
      <c r="F26" s="114">
        <v>730</v>
      </c>
      <c r="G26" s="114">
        <v>1155</v>
      </c>
      <c r="H26" s="114">
        <v>562</v>
      </c>
      <c r="I26" s="140">
        <v>753</v>
      </c>
      <c r="J26" s="115">
        <v>-18</v>
      </c>
      <c r="K26" s="116">
        <v>-2.3904382470119523</v>
      </c>
    </row>
    <row r="27" spans="1:11" ht="14.1" customHeight="1" x14ac:dyDescent="0.2">
      <c r="A27" s="306">
        <v>27</v>
      </c>
      <c r="B27" s="307" t="s">
        <v>244</v>
      </c>
      <c r="C27" s="308"/>
      <c r="D27" s="113">
        <v>1.1938833919371985</v>
      </c>
      <c r="E27" s="115">
        <v>438</v>
      </c>
      <c r="F27" s="114">
        <v>2423</v>
      </c>
      <c r="G27" s="114">
        <v>513</v>
      </c>
      <c r="H27" s="114">
        <v>449</v>
      </c>
      <c r="I27" s="140">
        <v>508</v>
      </c>
      <c r="J27" s="115">
        <v>-70</v>
      </c>
      <c r="K27" s="116">
        <v>-13.779527559055119</v>
      </c>
    </row>
    <row r="28" spans="1:11" ht="14.1" customHeight="1" x14ac:dyDescent="0.2">
      <c r="A28" s="306">
        <v>28</v>
      </c>
      <c r="B28" s="307" t="s">
        <v>245</v>
      </c>
      <c r="C28" s="308"/>
      <c r="D28" s="113">
        <v>0.11175620792106196</v>
      </c>
      <c r="E28" s="115">
        <v>41</v>
      </c>
      <c r="F28" s="114">
        <v>38</v>
      </c>
      <c r="G28" s="114">
        <v>63</v>
      </c>
      <c r="H28" s="114">
        <v>110</v>
      </c>
      <c r="I28" s="140">
        <v>35</v>
      </c>
      <c r="J28" s="115">
        <v>6</v>
      </c>
      <c r="K28" s="116">
        <v>17.142857142857142</v>
      </c>
    </row>
    <row r="29" spans="1:11" ht="14.1" customHeight="1" x14ac:dyDescent="0.2">
      <c r="A29" s="306">
        <v>29</v>
      </c>
      <c r="B29" s="307" t="s">
        <v>246</v>
      </c>
      <c r="C29" s="308"/>
      <c r="D29" s="113">
        <v>2.4831684247826207</v>
      </c>
      <c r="E29" s="115">
        <v>911</v>
      </c>
      <c r="F29" s="114">
        <v>951</v>
      </c>
      <c r="G29" s="114">
        <v>1184</v>
      </c>
      <c r="H29" s="114">
        <v>1010</v>
      </c>
      <c r="I29" s="140">
        <v>1137</v>
      </c>
      <c r="J29" s="115">
        <v>-226</v>
      </c>
      <c r="K29" s="116">
        <v>-19.876868953386104</v>
      </c>
    </row>
    <row r="30" spans="1:11" ht="14.1" customHeight="1" x14ac:dyDescent="0.2">
      <c r="A30" s="306" t="s">
        <v>247</v>
      </c>
      <c r="B30" s="307" t="s">
        <v>248</v>
      </c>
      <c r="C30" s="308"/>
      <c r="D30" s="113">
        <v>0.79047073895385289</v>
      </c>
      <c r="E30" s="115">
        <v>290</v>
      </c>
      <c r="F30" s="114">
        <v>261</v>
      </c>
      <c r="G30" s="114">
        <v>391</v>
      </c>
      <c r="H30" s="114" t="s">
        <v>514</v>
      </c>
      <c r="I30" s="140">
        <v>375</v>
      </c>
      <c r="J30" s="115">
        <v>-85</v>
      </c>
      <c r="K30" s="116">
        <v>-22.666666666666668</v>
      </c>
    </row>
    <row r="31" spans="1:11" ht="14.1" customHeight="1" x14ac:dyDescent="0.2">
      <c r="A31" s="306" t="s">
        <v>249</v>
      </c>
      <c r="B31" s="307" t="s">
        <v>250</v>
      </c>
      <c r="C31" s="308"/>
      <c r="D31" s="113">
        <v>1.6654400741407038</v>
      </c>
      <c r="E31" s="115">
        <v>611</v>
      </c>
      <c r="F31" s="114">
        <v>684</v>
      </c>
      <c r="G31" s="114">
        <v>783</v>
      </c>
      <c r="H31" s="114">
        <v>702</v>
      </c>
      <c r="I31" s="140">
        <v>756</v>
      </c>
      <c r="J31" s="115">
        <v>-145</v>
      </c>
      <c r="K31" s="116">
        <v>-19.17989417989418</v>
      </c>
    </row>
    <row r="32" spans="1:11" ht="14.1" customHeight="1" x14ac:dyDescent="0.2">
      <c r="A32" s="306">
        <v>31</v>
      </c>
      <c r="B32" s="307" t="s">
        <v>251</v>
      </c>
      <c r="C32" s="308"/>
      <c r="D32" s="113">
        <v>0.47155668220350533</v>
      </c>
      <c r="E32" s="115">
        <v>173</v>
      </c>
      <c r="F32" s="114">
        <v>102</v>
      </c>
      <c r="G32" s="114">
        <v>171</v>
      </c>
      <c r="H32" s="114">
        <v>162</v>
      </c>
      <c r="I32" s="140">
        <v>152</v>
      </c>
      <c r="J32" s="115">
        <v>21</v>
      </c>
      <c r="K32" s="116">
        <v>13.815789473684211</v>
      </c>
    </row>
    <row r="33" spans="1:11" ht="14.1" customHeight="1" x14ac:dyDescent="0.2">
      <c r="A33" s="306">
        <v>32</v>
      </c>
      <c r="B33" s="307" t="s">
        <v>252</v>
      </c>
      <c r="C33" s="308"/>
      <c r="D33" s="113">
        <v>2.1451740398506285</v>
      </c>
      <c r="E33" s="115">
        <v>787</v>
      </c>
      <c r="F33" s="114">
        <v>470</v>
      </c>
      <c r="G33" s="114">
        <v>930</v>
      </c>
      <c r="H33" s="114">
        <v>744</v>
      </c>
      <c r="I33" s="140">
        <v>600</v>
      </c>
      <c r="J33" s="115">
        <v>187</v>
      </c>
      <c r="K33" s="116">
        <v>31.166666666666668</v>
      </c>
    </row>
    <row r="34" spans="1:11" ht="14.1" customHeight="1" x14ac:dyDescent="0.2">
      <c r="A34" s="306">
        <v>33</v>
      </c>
      <c r="B34" s="307" t="s">
        <v>253</v>
      </c>
      <c r="C34" s="308"/>
      <c r="D34" s="113">
        <v>1.2238667647940686</v>
      </c>
      <c r="E34" s="115">
        <v>449</v>
      </c>
      <c r="F34" s="114">
        <v>277</v>
      </c>
      <c r="G34" s="114">
        <v>677</v>
      </c>
      <c r="H34" s="114">
        <v>571</v>
      </c>
      <c r="I34" s="140">
        <v>507</v>
      </c>
      <c r="J34" s="115">
        <v>-58</v>
      </c>
      <c r="K34" s="116">
        <v>-11.439842209072978</v>
      </c>
    </row>
    <row r="35" spans="1:11" ht="14.1" customHeight="1" x14ac:dyDescent="0.2">
      <c r="A35" s="306">
        <v>34</v>
      </c>
      <c r="B35" s="307" t="s">
        <v>254</v>
      </c>
      <c r="C35" s="308"/>
      <c r="D35" s="113">
        <v>1.5945702837517377</v>
      </c>
      <c r="E35" s="115">
        <v>585</v>
      </c>
      <c r="F35" s="114">
        <v>384</v>
      </c>
      <c r="G35" s="114">
        <v>720</v>
      </c>
      <c r="H35" s="114">
        <v>409</v>
      </c>
      <c r="I35" s="140">
        <v>547</v>
      </c>
      <c r="J35" s="115">
        <v>38</v>
      </c>
      <c r="K35" s="116">
        <v>6.9469835466179157</v>
      </c>
    </row>
    <row r="36" spans="1:11" ht="14.1" customHeight="1" x14ac:dyDescent="0.2">
      <c r="A36" s="306">
        <v>41</v>
      </c>
      <c r="B36" s="307" t="s">
        <v>255</v>
      </c>
      <c r="C36" s="308"/>
      <c r="D36" s="113">
        <v>0.54515223376127786</v>
      </c>
      <c r="E36" s="115">
        <v>200</v>
      </c>
      <c r="F36" s="114">
        <v>139</v>
      </c>
      <c r="G36" s="114">
        <v>209</v>
      </c>
      <c r="H36" s="114">
        <v>134</v>
      </c>
      <c r="I36" s="140">
        <v>201</v>
      </c>
      <c r="J36" s="115">
        <v>-1</v>
      </c>
      <c r="K36" s="116">
        <v>-0.49751243781094528</v>
      </c>
    </row>
    <row r="37" spans="1:11" ht="14.1" customHeight="1" x14ac:dyDescent="0.2">
      <c r="A37" s="306">
        <v>42</v>
      </c>
      <c r="B37" s="307" t="s">
        <v>256</v>
      </c>
      <c r="C37" s="308"/>
      <c r="D37" s="113">
        <v>0.1281107749339003</v>
      </c>
      <c r="E37" s="115">
        <v>47</v>
      </c>
      <c r="F37" s="114">
        <v>104</v>
      </c>
      <c r="G37" s="114">
        <v>51</v>
      </c>
      <c r="H37" s="114">
        <v>34</v>
      </c>
      <c r="I37" s="140">
        <v>59</v>
      </c>
      <c r="J37" s="115">
        <v>-12</v>
      </c>
      <c r="K37" s="116">
        <v>-20.338983050847457</v>
      </c>
    </row>
    <row r="38" spans="1:11" ht="14.1" customHeight="1" x14ac:dyDescent="0.2">
      <c r="A38" s="306">
        <v>43</v>
      </c>
      <c r="B38" s="307" t="s">
        <v>257</v>
      </c>
      <c r="C38" s="308"/>
      <c r="D38" s="113">
        <v>1.7771962820617657</v>
      </c>
      <c r="E38" s="115">
        <v>652</v>
      </c>
      <c r="F38" s="114">
        <v>531</v>
      </c>
      <c r="G38" s="114">
        <v>836</v>
      </c>
      <c r="H38" s="114">
        <v>564</v>
      </c>
      <c r="I38" s="140">
        <v>614</v>
      </c>
      <c r="J38" s="115">
        <v>38</v>
      </c>
      <c r="K38" s="116">
        <v>6.1889250814332248</v>
      </c>
    </row>
    <row r="39" spans="1:11" ht="14.1" customHeight="1" x14ac:dyDescent="0.2">
      <c r="A39" s="306">
        <v>51</v>
      </c>
      <c r="B39" s="307" t="s">
        <v>258</v>
      </c>
      <c r="C39" s="308"/>
      <c r="D39" s="113">
        <v>28.029002098836099</v>
      </c>
      <c r="E39" s="115">
        <v>10283</v>
      </c>
      <c r="F39" s="114">
        <v>14059</v>
      </c>
      <c r="G39" s="114">
        <v>13673</v>
      </c>
      <c r="H39" s="114">
        <v>13351</v>
      </c>
      <c r="I39" s="140">
        <v>12147</v>
      </c>
      <c r="J39" s="115">
        <v>-1864</v>
      </c>
      <c r="K39" s="116">
        <v>-15.345352761998848</v>
      </c>
    </row>
    <row r="40" spans="1:11" ht="14.1" customHeight="1" x14ac:dyDescent="0.2">
      <c r="A40" s="306" t="s">
        <v>259</v>
      </c>
      <c r="B40" s="307" t="s">
        <v>260</v>
      </c>
      <c r="C40" s="308"/>
      <c r="D40" s="113">
        <v>26.314498323656881</v>
      </c>
      <c r="E40" s="115">
        <v>9654</v>
      </c>
      <c r="F40" s="114">
        <v>13543</v>
      </c>
      <c r="G40" s="114">
        <v>12850</v>
      </c>
      <c r="H40" s="114">
        <v>12887</v>
      </c>
      <c r="I40" s="140">
        <v>11510</v>
      </c>
      <c r="J40" s="115">
        <v>-1856</v>
      </c>
      <c r="K40" s="116">
        <v>-16.125108601216333</v>
      </c>
    </row>
    <row r="41" spans="1:11" ht="14.1" customHeight="1" x14ac:dyDescent="0.2">
      <c r="A41" s="306"/>
      <c r="B41" s="307" t="s">
        <v>261</v>
      </c>
      <c r="C41" s="308"/>
      <c r="D41" s="113">
        <v>25.583994330416768</v>
      </c>
      <c r="E41" s="115">
        <v>9386</v>
      </c>
      <c r="F41" s="114">
        <v>13271</v>
      </c>
      <c r="G41" s="114">
        <v>12214</v>
      </c>
      <c r="H41" s="114">
        <v>12677</v>
      </c>
      <c r="I41" s="140">
        <v>11212</v>
      </c>
      <c r="J41" s="115">
        <v>-1826</v>
      </c>
      <c r="K41" s="116">
        <v>-16.286122012129862</v>
      </c>
    </row>
    <row r="42" spans="1:11" ht="14.1" customHeight="1" x14ac:dyDescent="0.2">
      <c r="A42" s="306">
        <v>52</v>
      </c>
      <c r="B42" s="307" t="s">
        <v>262</v>
      </c>
      <c r="C42" s="308"/>
      <c r="D42" s="113">
        <v>4.1049963202224218</v>
      </c>
      <c r="E42" s="115">
        <v>1506</v>
      </c>
      <c r="F42" s="114">
        <v>1376</v>
      </c>
      <c r="G42" s="114">
        <v>1581</v>
      </c>
      <c r="H42" s="114">
        <v>1274</v>
      </c>
      <c r="I42" s="140">
        <v>1608</v>
      </c>
      <c r="J42" s="115">
        <v>-102</v>
      </c>
      <c r="K42" s="116">
        <v>-6.3432835820895521</v>
      </c>
    </row>
    <row r="43" spans="1:11" ht="14.1" customHeight="1" x14ac:dyDescent="0.2">
      <c r="A43" s="306" t="s">
        <v>263</v>
      </c>
      <c r="B43" s="307" t="s">
        <v>264</v>
      </c>
      <c r="C43" s="308"/>
      <c r="D43" s="113">
        <v>2.8102597650393872</v>
      </c>
      <c r="E43" s="115">
        <v>1031</v>
      </c>
      <c r="F43" s="114">
        <v>960</v>
      </c>
      <c r="G43" s="114">
        <v>1113</v>
      </c>
      <c r="H43" s="114">
        <v>880</v>
      </c>
      <c r="I43" s="140">
        <v>1192</v>
      </c>
      <c r="J43" s="115">
        <v>-161</v>
      </c>
      <c r="K43" s="116">
        <v>-13.506711409395972</v>
      </c>
    </row>
    <row r="44" spans="1:11" ht="14.1" customHeight="1" x14ac:dyDescent="0.2">
      <c r="A44" s="306">
        <v>53</v>
      </c>
      <c r="B44" s="307" t="s">
        <v>265</v>
      </c>
      <c r="C44" s="308"/>
      <c r="D44" s="113">
        <v>0.88859814103088286</v>
      </c>
      <c r="E44" s="115">
        <v>326</v>
      </c>
      <c r="F44" s="114">
        <v>426</v>
      </c>
      <c r="G44" s="114">
        <v>354</v>
      </c>
      <c r="H44" s="114">
        <v>355</v>
      </c>
      <c r="I44" s="140">
        <v>411</v>
      </c>
      <c r="J44" s="115">
        <v>-85</v>
      </c>
      <c r="K44" s="116">
        <v>-20.68126520681265</v>
      </c>
    </row>
    <row r="45" spans="1:11" ht="14.1" customHeight="1" x14ac:dyDescent="0.2">
      <c r="A45" s="306" t="s">
        <v>266</v>
      </c>
      <c r="B45" s="307" t="s">
        <v>267</v>
      </c>
      <c r="C45" s="308"/>
      <c r="D45" s="113">
        <v>0.87224357401804453</v>
      </c>
      <c r="E45" s="115">
        <v>320</v>
      </c>
      <c r="F45" s="114">
        <v>410</v>
      </c>
      <c r="G45" s="114">
        <v>343</v>
      </c>
      <c r="H45" s="114">
        <v>349</v>
      </c>
      <c r="I45" s="140">
        <v>406</v>
      </c>
      <c r="J45" s="115">
        <v>-86</v>
      </c>
      <c r="K45" s="116">
        <v>-21.182266009852217</v>
      </c>
    </row>
    <row r="46" spans="1:11" ht="14.1" customHeight="1" x14ac:dyDescent="0.2">
      <c r="A46" s="306">
        <v>54</v>
      </c>
      <c r="B46" s="307" t="s">
        <v>268</v>
      </c>
      <c r="C46" s="308"/>
      <c r="D46" s="113">
        <v>3.1809632839970563</v>
      </c>
      <c r="E46" s="115">
        <v>1167</v>
      </c>
      <c r="F46" s="114">
        <v>1261</v>
      </c>
      <c r="G46" s="114">
        <v>1225</v>
      </c>
      <c r="H46" s="114">
        <v>1458</v>
      </c>
      <c r="I46" s="140">
        <v>1149</v>
      </c>
      <c r="J46" s="115">
        <v>18</v>
      </c>
      <c r="K46" s="116">
        <v>1.566579634464752</v>
      </c>
    </row>
    <row r="47" spans="1:11" ht="14.1" customHeight="1" x14ac:dyDescent="0.2">
      <c r="A47" s="306">
        <v>61</v>
      </c>
      <c r="B47" s="307" t="s">
        <v>269</v>
      </c>
      <c r="C47" s="308"/>
      <c r="D47" s="113">
        <v>2.0961103388121134</v>
      </c>
      <c r="E47" s="115">
        <v>769</v>
      </c>
      <c r="F47" s="114">
        <v>622</v>
      </c>
      <c r="G47" s="114">
        <v>868</v>
      </c>
      <c r="H47" s="114">
        <v>548</v>
      </c>
      <c r="I47" s="140">
        <v>764</v>
      </c>
      <c r="J47" s="115">
        <v>5</v>
      </c>
      <c r="K47" s="116">
        <v>0.65445026178010468</v>
      </c>
    </row>
    <row r="48" spans="1:11" ht="14.1" customHeight="1" x14ac:dyDescent="0.2">
      <c r="A48" s="306">
        <v>62</v>
      </c>
      <c r="B48" s="307" t="s">
        <v>270</v>
      </c>
      <c r="C48" s="308"/>
      <c r="D48" s="113">
        <v>4.6528743151525065</v>
      </c>
      <c r="E48" s="115">
        <v>1707</v>
      </c>
      <c r="F48" s="114">
        <v>2043</v>
      </c>
      <c r="G48" s="114">
        <v>2679</v>
      </c>
      <c r="H48" s="114">
        <v>1687</v>
      </c>
      <c r="I48" s="140">
        <v>1807</v>
      </c>
      <c r="J48" s="115">
        <v>-100</v>
      </c>
      <c r="K48" s="116">
        <v>-5.5340343110127286</v>
      </c>
    </row>
    <row r="49" spans="1:11" ht="14.1" customHeight="1" x14ac:dyDescent="0.2">
      <c r="A49" s="306">
        <v>63</v>
      </c>
      <c r="B49" s="307" t="s">
        <v>271</v>
      </c>
      <c r="C49" s="308"/>
      <c r="D49" s="113">
        <v>4.6228909422956361</v>
      </c>
      <c r="E49" s="115">
        <v>1696</v>
      </c>
      <c r="F49" s="114">
        <v>1604</v>
      </c>
      <c r="G49" s="114">
        <v>2853</v>
      </c>
      <c r="H49" s="114">
        <v>2446</v>
      </c>
      <c r="I49" s="140">
        <v>1769</v>
      </c>
      <c r="J49" s="115">
        <v>-73</v>
      </c>
      <c r="K49" s="116">
        <v>-4.1266252119841722</v>
      </c>
    </row>
    <row r="50" spans="1:11" ht="14.1" customHeight="1" x14ac:dyDescent="0.2">
      <c r="A50" s="306" t="s">
        <v>272</v>
      </c>
      <c r="B50" s="307" t="s">
        <v>273</v>
      </c>
      <c r="C50" s="308"/>
      <c r="D50" s="113">
        <v>0.7931965001226593</v>
      </c>
      <c r="E50" s="115">
        <v>291</v>
      </c>
      <c r="F50" s="114">
        <v>316</v>
      </c>
      <c r="G50" s="114">
        <v>437</v>
      </c>
      <c r="H50" s="114">
        <v>427</v>
      </c>
      <c r="I50" s="140">
        <v>427</v>
      </c>
      <c r="J50" s="115">
        <v>-136</v>
      </c>
      <c r="K50" s="116">
        <v>-31.850117096018735</v>
      </c>
    </row>
    <row r="51" spans="1:11" ht="14.1" customHeight="1" x14ac:dyDescent="0.2">
      <c r="A51" s="306" t="s">
        <v>274</v>
      </c>
      <c r="B51" s="307" t="s">
        <v>275</v>
      </c>
      <c r="C51" s="308"/>
      <c r="D51" s="113">
        <v>2.3305257993294628</v>
      </c>
      <c r="E51" s="115">
        <v>855</v>
      </c>
      <c r="F51" s="114">
        <v>965</v>
      </c>
      <c r="G51" s="114">
        <v>1087</v>
      </c>
      <c r="H51" s="114">
        <v>999</v>
      </c>
      <c r="I51" s="140">
        <v>943</v>
      </c>
      <c r="J51" s="115">
        <v>-88</v>
      </c>
      <c r="K51" s="116">
        <v>-9.3319194061505826</v>
      </c>
    </row>
    <row r="52" spans="1:11" ht="14.1" customHeight="1" x14ac:dyDescent="0.2">
      <c r="A52" s="306">
        <v>71</v>
      </c>
      <c r="B52" s="307" t="s">
        <v>276</v>
      </c>
      <c r="C52" s="308"/>
      <c r="D52" s="113">
        <v>7.8883528225256905</v>
      </c>
      <c r="E52" s="115">
        <v>2894</v>
      </c>
      <c r="F52" s="114">
        <v>2585</v>
      </c>
      <c r="G52" s="114">
        <v>3178</v>
      </c>
      <c r="H52" s="114">
        <v>2514</v>
      </c>
      <c r="I52" s="140">
        <v>3246</v>
      </c>
      <c r="J52" s="115">
        <v>-352</v>
      </c>
      <c r="K52" s="116">
        <v>-10.844115834873691</v>
      </c>
    </row>
    <row r="53" spans="1:11" ht="14.1" customHeight="1" x14ac:dyDescent="0.2">
      <c r="A53" s="306" t="s">
        <v>277</v>
      </c>
      <c r="B53" s="307" t="s">
        <v>278</v>
      </c>
      <c r="C53" s="308"/>
      <c r="D53" s="113">
        <v>3.0474009867255432</v>
      </c>
      <c r="E53" s="115">
        <v>1118</v>
      </c>
      <c r="F53" s="114">
        <v>1108</v>
      </c>
      <c r="G53" s="114">
        <v>1209</v>
      </c>
      <c r="H53" s="114">
        <v>971</v>
      </c>
      <c r="I53" s="140">
        <v>1197</v>
      </c>
      <c r="J53" s="115">
        <v>-79</v>
      </c>
      <c r="K53" s="116">
        <v>-6.5998329156223896</v>
      </c>
    </row>
    <row r="54" spans="1:11" ht="14.1" customHeight="1" x14ac:dyDescent="0.2">
      <c r="A54" s="306" t="s">
        <v>279</v>
      </c>
      <c r="B54" s="307" t="s">
        <v>280</v>
      </c>
      <c r="C54" s="308"/>
      <c r="D54" s="113">
        <v>3.8296944421729768</v>
      </c>
      <c r="E54" s="115">
        <v>1405</v>
      </c>
      <c r="F54" s="114">
        <v>1164</v>
      </c>
      <c r="G54" s="114">
        <v>1641</v>
      </c>
      <c r="H54" s="114">
        <v>1251</v>
      </c>
      <c r="I54" s="140">
        <v>1644</v>
      </c>
      <c r="J54" s="115">
        <v>-239</v>
      </c>
      <c r="K54" s="116">
        <v>-14.53771289537713</v>
      </c>
    </row>
    <row r="55" spans="1:11" ht="14.1" customHeight="1" x14ac:dyDescent="0.2">
      <c r="A55" s="306">
        <v>72</v>
      </c>
      <c r="B55" s="307" t="s">
        <v>281</v>
      </c>
      <c r="C55" s="308"/>
      <c r="D55" s="113">
        <v>2.0933845776433069</v>
      </c>
      <c r="E55" s="115">
        <v>768</v>
      </c>
      <c r="F55" s="114">
        <v>685</v>
      </c>
      <c r="G55" s="114">
        <v>800</v>
      </c>
      <c r="H55" s="114">
        <v>500</v>
      </c>
      <c r="I55" s="140">
        <v>670</v>
      </c>
      <c r="J55" s="115">
        <v>98</v>
      </c>
      <c r="K55" s="116">
        <v>14.626865671641792</v>
      </c>
    </row>
    <row r="56" spans="1:11" ht="14.1" customHeight="1" x14ac:dyDescent="0.2">
      <c r="A56" s="306" t="s">
        <v>282</v>
      </c>
      <c r="B56" s="307" t="s">
        <v>283</v>
      </c>
      <c r="C56" s="308"/>
      <c r="D56" s="113">
        <v>0.75231008259056342</v>
      </c>
      <c r="E56" s="115">
        <v>276</v>
      </c>
      <c r="F56" s="114">
        <v>227</v>
      </c>
      <c r="G56" s="114">
        <v>329</v>
      </c>
      <c r="H56" s="114">
        <v>134</v>
      </c>
      <c r="I56" s="140">
        <v>221</v>
      </c>
      <c r="J56" s="115">
        <v>55</v>
      </c>
      <c r="K56" s="116">
        <v>24.886877828054299</v>
      </c>
    </row>
    <row r="57" spans="1:11" ht="14.1" customHeight="1" x14ac:dyDescent="0.2">
      <c r="A57" s="306" t="s">
        <v>284</v>
      </c>
      <c r="B57" s="307" t="s">
        <v>285</v>
      </c>
      <c r="C57" s="308"/>
      <c r="D57" s="113">
        <v>1.0330634829776215</v>
      </c>
      <c r="E57" s="115">
        <v>379</v>
      </c>
      <c r="F57" s="114">
        <v>368</v>
      </c>
      <c r="G57" s="114">
        <v>268</v>
      </c>
      <c r="H57" s="114">
        <v>271</v>
      </c>
      <c r="I57" s="140">
        <v>330</v>
      </c>
      <c r="J57" s="115">
        <v>49</v>
      </c>
      <c r="K57" s="116">
        <v>14.848484848484848</v>
      </c>
    </row>
    <row r="58" spans="1:11" ht="14.1" customHeight="1" x14ac:dyDescent="0.2">
      <c r="A58" s="306">
        <v>73</v>
      </c>
      <c r="B58" s="307" t="s">
        <v>286</v>
      </c>
      <c r="C58" s="308"/>
      <c r="D58" s="113">
        <v>1.7853735655681848</v>
      </c>
      <c r="E58" s="115">
        <v>655</v>
      </c>
      <c r="F58" s="114">
        <v>498</v>
      </c>
      <c r="G58" s="114">
        <v>999</v>
      </c>
      <c r="H58" s="114">
        <v>602</v>
      </c>
      <c r="I58" s="140">
        <v>732</v>
      </c>
      <c r="J58" s="115">
        <v>-77</v>
      </c>
      <c r="K58" s="116">
        <v>-10.519125683060109</v>
      </c>
    </row>
    <row r="59" spans="1:11" ht="14.1" customHeight="1" x14ac:dyDescent="0.2">
      <c r="A59" s="306" t="s">
        <v>287</v>
      </c>
      <c r="B59" s="307" t="s">
        <v>288</v>
      </c>
      <c r="C59" s="308"/>
      <c r="D59" s="113">
        <v>1.3247199280399051</v>
      </c>
      <c r="E59" s="115">
        <v>486</v>
      </c>
      <c r="F59" s="114">
        <v>338</v>
      </c>
      <c r="G59" s="114">
        <v>764</v>
      </c>
      <c r="H59" s="114">
        <v>413</v>
      </c>
      <c r="I59" s="140">
        <v>532</v>
      </c>
      <c r="J59" s="115">
        <v>-46</v>
      </c>
      <c r="K59" s="116">
        <v>-8.6466165413533833</v>
      </c>
    </row>
    <row r="60" spans="1:11" ht="14.1" customHeight="1" x14ac:dyDescent="0.2">
      <c r="A60" s="306">
        <v>81</v>
      </c>
      <c r="B60" s="307" t="s">
        <v>289</v>
      </c>
      <c r="C60" s="308"/>
      <c r="D60" s="113">
        <v>5.4951345163136809</v>
      </c>
      <c r="E60" s="115">
        <v>2016</v>
      </c>
      <c r="F60" s="114">
        <v>1712</v>
      </c>
      <c r="G60" s="114">
        <v>2444</v>
      </c>
      <c r="H60" s="114">
        <v>1651</v>
      </c>
      <c r="I60" s="140">
        <v>1860</v>
      </c>
      <c r="J60" s="115">
        <v>156</v>
      </c>
      <c r="K60" s="116">
        <v>8.387096774193548</v>
      </c>
    </row>
    <row r="61" spans="1:11" ht="14.1" customHeight="1" x14ac:dyDescent="0.2">
      <c r="A61" s="306" t="s">
        <v>290</v>
      </c>
      <c r="B61" s="307" t="s">
        <v>291</v>
      </c>
      <c r="C61" s="308"/>
      <c r="D61" s="113">
        <v>1.6872461634911549</v>
      </c>
      <c r="E61" s="115">
        <v>619</v>
      </c>
      <c r="F61" s="114">
        <v>361</v>
      </c>
      <c r="G61" s="114">
        <v>810</v>
      </c>
      <c r="H61" s="114">
        <v>426</v>
      </c>
      <c r="I61" s="140">
        <v>618</v>
      </c>
      <c r="J61" s="115">
        <v>1</v>
      </c>
      <c r="K61" s="116">
        <v>0.16181229773462782</v>
      </c>
    </row>
    <row r="62" spans="1:11" ht="14.1" customHeight="1" x14ac:dyDescent="0.2">
      <c r="A62" s="306" t="s">
        <v>292</v>
      </c>
      <c r="B62" s="307" t="s">
        <v>293</v>
      </c>
      <c r="C62" s="308"/>
      <c r="D62" s="113">
        <v>2.0334178319295662</v>
      </c>
      <c r="E62" s="115">
        <v>746</v>
      </c>
      <c r="F62" s="114">
        <v>787</v>
      </c>
      <c r="G62" s="114">
        <v>955</v>
      </c>
      <c r="H62" s="114">
        <v>720</v>
      </c>
      <c r="I62" s="140">
        <v>586</v>
      </c>
      <c r="J62" s="115">
        <v>160</v>
      </c>
      <c r="K62" s="116">
        <v>27.303754266211605</v>
      </c>
    </row>
    <row r="63" spans="1:11" ht="14.1" customHeight="1" x14ac:dyDescent="0.2">
      <c r="A63" s="306"/>
      <c r="B63" s="307" t="s">
        <v>294</v>
      </c>
      <c r="C63" s="308"/>
      <c r="D63" s="113">
        <v>1.8371630277755062</v>
      </c>
      <c r="E63" s="115">
        <v>674</v>
      </c>
      <c r="F63" s="114">
        <v>697</v>
      </c>
      <c r="G63" s="114">
        <v>816</v>
      </c>
      <c r="H63" s="114">
        <v>609</v>
      </c>
      <c r="I63" s="140">
        <v>478</v>
      </c>
      <c r="J63" s="115">
        <v>196</v>
      </c>
      <c r="K63" s="116">
        <v>41.004184100418414</v>
      </c>
    </row>
    <row r="64" spans="1:11" ht="14.1" customHeight="1" x14ac:dyDescent="0.2">
      <c r="A64" s="306" t="s">
        <v>295</v>
      </c>
      <c r="B64" s="307" t="s">
        <v>296</v>
      </c>
      <c r="C64" s="308"/>
      <c r="D64" s="113">
        <v>0.83680867882356147</v>
      </c>
      <c r="E64" s="115">
        <v>307</v>
      </c>
      <c r="F64" s="114">
        <v>214</v>
      </c>
      <c r="G64" s="114">
        <v>230</v>
      </c>
      <c r="H64" s="114">
        <v>258</v>
      </c>
      <c r="I64" s="140">
        <v>244</v>
      </c>
      <c r="J64" s="115">
        <v>63</v>
      </c>
      <c r="K64" s="116">
        <v>25.819672131147541</v>
      </c>
    </row>
    <row r="65" spans="1:11" ht="14.1" customHeight="1" x14ac:dyDescent="0.2">
      <c r="A65" s="306" t="s">
        <v>297</v>
      </c>
      <c r="B65" s="307" t="s">
        <v>298</v>
      </c>
      <c r="C65" s="308"/>
      <c r="D65" s="113">
        <v>0.4279445035026031</v>
      </c>
      <c r="E65" s="115">
        <v>157</v>
      </c>
      <c r="F65" s="114">
        <v>168</v>
      </c>
      <c r="G65" s="114">
        <v>276</v>
      </c>
      <c r="H65" s="114">
        <v>78</v>
      </c>
      <c r="I65" s="140">
        <v>120</v>
      </c>
      <c r="J65" s="115">
        <v>37</v>
      </c>
      <c r="K65" s="116">
        <v>30.833333333333332</v>
      </c>
    </row>
    <row r="66" spans="1:11" ht="14.1" customHeight="1" x14ac:dyDescent="0.2">
      <c r="A66" s="306">
        <v>82</v>
      </c>
      <c r="B66" s="307" t="s">
        <v>299</v>
      </c>
      <c r="C66" s="308"/>
      <c r="D66" s="113">
        <v>2.2051407855643688</v>
      </c>
      <c r="E66" s="115">
        <v>809</v>
      </c>
      <c r="F66" s="114">
        <v>879</v>
      </c>
      <c r="G66" s="114">
        <v>1143</v>
      </c>
      <c r="H66" s="114">
        <v>728</v>
      </c>
      <c r="I66" s="140">
        <v>805</v>
      </c>
      <c r="J66" s="115">
        <v>4</v>
      </c>
      <c r="K66" s="116">
        <v>0.49689440993788819</v>
      </c>
    </row>
    <row r="67" spans="1:11" ht="14.1" customHeight="1" x14ac:dyDescent="0.2">
      <c r="A67" s="306" t="s">
        <v>300</v>
      </c>
      <c r="B67" s="307" t="s">
        <v>301</v>
      </c>
      <c r="C67" s="308"/>
      <c r="D67" s="113">
        <v>1.3574290620655818</v>
      </c>
      <c r="E67" s="115">
        <v>498</v>
      </c>
      <c r="F67" s="114">
        <v>656</v>
      </c>
      <c r="G67" s="114">
        <v>688</v>
      </c>
      <c r="H67" s="114">
        <v>503</v>
      </c>
      <c r="I67" s="140">
        <v>528</v>
      </c>
      <c r="J67" s="115">
        <v>-30</v>
      </c>
      <c r="K67" s="116">
        <v>-5.6818181818181817</v>
      </c>
    </row>
    <row r="68" spans="1:11" ht="14.1" customHeight="1" x14ac:dyDescent="0.2">
      <c r="A68" s="306" t="s">
        <v>302</v>
      </c>
      <c r="B68" s="307" t="s">
        <v>303</v>
      </c>
      <c r="C68" s="308"/>
      <c r="D68" s="113">
        <v>0.52334614441082672</v>
      </c>
      <c r="E68" s="115">
        <v>192</v>
      </c>
      <c r="F68" s="114">
        <v>151</v>
      </c>
      <c r="G68" s="114">
        <v>255</v>
      </c>
      <c r="H68" s="114">
        <v>160</v>
      </c>
      <c r="I68" s="140">
        <v>167</v>
      </c>
      <c r="J68" s="115">
        <v>25</v>
      </c>
      <c r="K68" s="116">
        <v>14.970059880239521</v>
      </c>
    </row>
    <row r="69" spans="1:11" ht="14.1" customHeight="1" x14ac:dyDescent="0.2">
      <c r="A69" s="306">
        <v>83</v>
      </c>
      <c r="B69" s="307" t="s">
        <v>304</v>
      </c>
      <c r="C69" s="308"/>
      <c r="D69" s="113">
        <v>3.1973178510098945</v>
      </c>
      <c r="E69" s="115">
        <v>1173</v>
      </c>
      <c r="F69" s="114">
        <v>1135</v>
      </c>
      <c r="G69" s="114">
        <v>2616</v>
      </c>
      <c r="H69" s="114">
        <v>1010</v>
      </c>
      <c r="I69" s="140">
        <v>1285</v>
      </c>
      <c r="J69" s="115">
        <v>-112</v>
      </c>
      <c r="K69" s="116">
        <v>-8.7159533073929953</v>
      </c>
    </row>
    <row r="70" spans="1:11" ht="14.1" customHeight="1" x14ac:dyDescent="0.2">
      <c r="A70" s="306" t="s">
        <v>305</v>
      </c>
      <c r="B70" s="307" t="s">
        <v>306</v>
      </c>
      <c r="C70" s="308"/>
      <c r="D70" s="113">
        <v>2.6467140949110037</v>
      </c>
      <c r="E70" s="115">
        <v>971</v>
      </c>
      <c r="F70" s="114">
        <v>920</v>
      </c>
      <c r="G70" s="114">
        <v>2286</v>
      </c>
      <c r="H70" s="114">
        <v>806</v>
      </c>
      <c r="I70" s="140">
        <v>1058</v>
      </c>
      <c r="J70" s="115">
        <v>-87</v>
      </c>
      <c r="K70" s="116">
        <v>-8.2230623818525519</v>
      </c>
    </row>
    <row r="71" spans="1:11" ht="14.1" customHeight="1" x14ac:dyDescent="0.2">
      <c r="A71" s="306"/>
      <c r="B71" s="307" t="s">
        <v>307</v>
      </c>
      <c r="C71" s="308"/>
      <c r="D71" s="113">
        <v>1.3438002562215499</v>
      </c>
      <c r="E71" s="115">
        <v>493</v>
      </c>
      <c r="F71" s="114">
        <v>472</v>
      </c>
      <c r="G71" s="114">
        <v>1553</v>
      </c>
      <c r="H71" s="114">
        <v>375</v>
      </c>
      <c r="I71" s="140">
        <v>516</v>
      </c>
      <c r="J71" s="115">
        <v>-23</v>
      </c>
      <c r="K71" s="116">
        <v>-4.4573643410852712</v>
      </c>
    </row>
    <row r="72" spans="1:11" ht="14.1" customHeight="1" x14ac:dyDescent="0.2">
      <c r="A72" s="306">
        <v>84</v>
      </c>
      <c r="B72" s="307" t="s">
        <v>308</v>
      </c>
      <c r="C72" s="308"/>
      <c r="D72" s="113">
        <v>2.1751574127074984</v>
      </c>
      <c r="E72" s="115">
        <v>798</v>
      </c>
      <c r="F72" s="114">
        <v>830</v>
      </c>
      <c r="G72" s="114">
        <v>1121</v>
      </c>
      <c r="H72" s="114">
        <v>660</v>
      </c>
      <c r="I72" s="140">
        <v>774</v>
      </c>
      <c r="J72" s="115">
        <v>24</v>
      </c>
      <c r="K72" s="116">
        <v>3.1007751937984498</v>
      </c>
    </row>
    <row r="73" spans="1:11" ht="14.1" customHeight="1" x14ac:dyDescent="0.2">
      <c r="A73" s="306" t="s">
        <v>309</v>
      </c>
      <c r="B73" s="307" t="s">
        <v>310</v>
      </c>
      <c r="C73" s="308"/>
      <c r="D73" s="113">
        <v>0.67053724752637178</v>
      </c>
      <c r="E73" s="115">
        <v>246</v>
      </c>
      <c r="F73" s="114">
        <v>193</v>
      </c>
      <c r="G73" s="114">
        <v>365</v>
      </c>
      <c r="H73" s="114">
        <v>115</v>
      </c>
      <c r="I73" s="140">
        <v>241</v>
      </c>
      <c r="J73" s="115">
        <v>5</v>
      </c>
      <c r="K73" s="116">
        <v>2.0746887966804981</v>
      </c>
    </row>
    <row r="74" spans="1:11" ht="14.1" customHeight="1" x14ac:dyDescent="0.2">
      <c r="A74" s="306" t="s">
        <v>311</v>
      </c>
      <c r="B74" s="307" t="s">
        <v>312</v>
      </c>
      <c r="C74" s="308"/>
      <c r="D74" s="113">
        <v>0.14446534194673863</v>
      </c>
      <c r="E74" s="115">
        <v>53</v>
      </c>
      <c r="F74" s="114">
        <v>127</v>
      </c>
      <c r="G74" s="114">
        <v>90</v>
      </c>
      <c r="H74" s="114">
        <v>57</v>
      </c>
      <c r="I74" s="140">
        <v>59</v>
      </c>
      <c r="J74" s="115">
        <v>-6</v>
      </c>
      <c r="K74" s="116">
        <v>-10.169491525423728</v>
      </c>
    </row>
    <row r="75" spans="1:11" ht="14.1" customHeight="1" x14ac:dyDescent="0.2">
      <c r="A75" s="306" t="s">
        <v>313</v>
      </c>
      <c r="B75" s="307" t="s">
        <v>314</v>
      </c>
      <c r="C75" s="308"/>
      <c r="D75" s="113">
        <v>1.0276119606400087</v>
      </c>
      <c r="E75" s="115">
        <v>377</v>
      </c>
      <c r="F75" s="114">
        <v>415</v>
      </c>
      <c r="G75" s="114">
        <v>495</v>
      </c>
      <c r="H75" s="114">
        <v>404</v>
      </c>
      <c r="I75" s="140">
        <v>339</v>
      </c>
      <c r="J75" s="115">
        <v>38</v>
      </c>
      <c r="K75" s="116">
        <v>11.2094395280236</v>
      </c>
    </row>
    <row r="76" spans="1:11" ht="14.1" customHeight="1" x14ac:dyDescent="0.2">
      <c r="A76" s="306">
        <v>91</v>
      </c>
      <c r="B76" s="307" t="s">
        <v>315</v>
      </c>
      <c r="C76" s="308"/>
      <c r="D76" s="113">
        <v>0.2834791615558645</v>
      </c>
      <c r="E76" s="115">
        <v>104</v>
      </c>
      <c r="F76" s="114">
        <v>129</v>
      </c>
      <c r="G76" s="114">
        <v>122</v>
      </c>
      <c r="H76" s="114">
        <v>66</v>
      </c>
      <c r="I76" s="140">
        <v>97</v>
      </c>
      <c r="J76" s="115">
        <v>7</v>
      </c>
      <c r="K76" s="116">
        <v>7.2164948453608249</v>
      </c>
    </row>
    <row r="77" spans="1:11" ht="14.1" customHeight="1" x14ac:dyDescent="0.2">
      <c r="A77" s="306">
        <v>92</v>
      </c>
      <c r="B77" s="307" t="s">
        <v>316</v>
      </c>
      <c r="C77" s="308"/>
      <c r="D77" s="113">
        <v>1.9080328181644723</v>
      </c>
      <c r="E77" s="115">
        <v>700</v>
      </c>
      <c r="F77" s="114">
        <v>614</v>
      </c>
      <c r="G77" s="114">
        <v>657</v>
      </c>
      <c r="H77" s="114">
        <v>560</v>
      </c>
      <c r="I77" s="140">
        <v>761</v>
      </c>
      <c r="J77" s="115">
        <v>-61</v>
      </c>
      <c r="K77" s="116">
        <v>-8.015768725361367</v>
      </c>
    </row>
    <row r="78" spans="1:11" ht="14.1" customHeight="1" x14ac:dyDescent="0.2">
      <c r="A78" s="306">
        <v>93</v>
      </c>
      <c r="B78" s="307" t="s">
        <v>317</v>
      </c>
      <c r="C78" s="308"/>
      <c r="D78" s="113">
        <v>7.6321312726578897E-2</v>
      </c>
      <c r="E78" s="115">
        <v>28</v>
      </c>
      <c r="F78" s="114">
        <v>37</v>
      </c>
      <c r="G78" s="114">
        <v>61</v>
      </c>
      <c r="H78" s="114">
        <v>33</v>
      </c>
      <c r="I78" s="140">
        <v>32</v>
      </c>
      <c r="J78" s="115">
        <v>-4</v>
      </c>
      <c r="K78" s="116">
        <v>-12.5</v>
      </c>
    </row>
    <row r="79" spans="1:11" ht="14.1" customHeight="1" x14ac:dyDescent="0.2">
      <c r="A79" s="306">
        <v>94</v>
      </c>
      <c r="B79" s="307" t="s">
        <v>318</v>
      </c>
      <c r="C79" s="308"/>
      <c r="D79" s="113">
        <v>0.77684193310982097</v>
      </c>
      <c r="E79" s="115">
        <v>285</v>
      </c>
      <c r="F79" s="114">
        <v>407</v>
      </c>
      <c r="G79" s="114">
        <v>470</v>
      </c>
      <c r="H79" s="114">
        <v>282</v>
      </c>
      <c r="I79" s="140">
        <v>345</v>
      </c>
      <c r="J79" s="115">
        <v>-60</v>
      </c>
      <c r="K79" s="116">
        <v>-17.391304347826086</v>
      </c>
    </row>
    <row r="80" spans="1:11" ht="14.1" customHeight="1" x14ac:dyDescent="0.2">
      <c r="A80" s="306" t="s">
        <v>319</v>
      </c>
      <c r="B80" s="307" t="s">
        <v>320</v>
      </c>
      <c r="C80" s="308"/>
      <c r="D80" s="113">
        <v>1.0903044675225557E-2</v>
      </c>
      <c r="E80" s="115">
        <v>4</v>
      </c>
      <c r="F80" s="114">
        <v>5</v>
      </c>
      <c r="G80" s="114">
        <v>9</v>
      </c>
      <c r="H80" s="114">
        <v>4</v>
      </c>
      <c r="I80" s="140">
        <v>0</v>
      </c>
      <c r="J80" s="115">
        <v>4</v>
      </c>
      <c r="K80" s="116" t="s">
        <v>515</v>
      </c>
    </row>
    <row r="81" spans="1:11" ht="14.1" customHeight="1" x14ac:dyDescent="0.2">
      <c r="A81" s="310" t="s">
        <v>321</v>
      </c>
      <c r="B81" s="311" t="s">
        <v>334</v>
      </c>
      <c r="C81" s="312"/>
      <c r="D81" s="125">
        <v>0.23441546051734946</v>
      </c>
      <c r="E81" s="143">
        <v>86</v>
      </c>
      <c r="F81" s="144">
        <v>81</v>
      </c>
      <c r="G81" s="144">
        <v>281</v>
      </c>
      <c r="H81" s="144">
        <v>80</v>
      </c>
      <c r="I81" s="145">
        <v>72</v>
      </c>
      <c r="J81" s="143">
        <v>14</v>
      </c>
      <c r="K81" s="146">
        <v>19.444444444444443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8" t="s">
        <v>365</v>
      </c>
      <c r="B84" s="658"/>
      <c r="C84" s="658"/>
      <c r="D84" s="658"/>
      <c r="E84" s="658"/>
      <c r="F84" s="658"/>
      <c r="G84" s="658"/>
      <c r="H84" s="658"/>
      <c r="I84" s="658"/>
      <c r="J84" s="658"/>
      <c r="K84" s="658"/>
    </row>
    <row r="85" spans="1:11" s="404" customFormat="1" ht="21" customHeight="1" x14ac:dyDescent="0.2">
      <c r="A85" s="619" t="s">
        <v>323</v>
      </c>
      <c r="B85" s="619"/>
      <c r="C85" s="619"/>
      <c r="D85" s="619"/>
      <c r="E85" s="619"/>
      <c r="F85" s="619"/>
      <c r="G85" s="619"/>
      <c r="H85" s="619"/>
      <c r="I85" s="619"/>
      <c r="J85" s="619"/>
      <c r="K85" s="619"/>
    </row>
    <row r="86" spans="1:11" ht="11.25" x14ac:dyDescent="0.2">
      <c r="A86" s="151" t="s">
        <v>366</v>
      </c>
    </row>
    <row r="87" spans="1:11" ht="18" customHeight="1" x14ac:dyDescent="0.2">
      <c r="A87" s="659"/>
      <c r="B87" s="619"/>
      <c r="C87" s="619"/>
      <c r="D87" s="619"/>
      <c r="E87" s="619"/>
      <c r="F87" s="619"/>
      <c r="G87" s="619"/>
      <c r="H87" s="619"/>
      <c r="I87" s="619"/>
      <c r="J87" s="619"/>
      <c r="K87" s="619"/>
    </row>
    <row r="88" spans="1:11" ht="15.95" customHeight="1" x14ac:dyDescent="0.2">
      <c r="B88" s="110"/>
      <c r="C88" s="110"/>
    </row>
  </sheetData>
  <mergeCells count="16">
    <mergeCell ref="A84:K84"/>
    <mergeCell ref="A85:K85"/>
    <mergeCell ref="A87:K87"/>
    <mergeCell ref="A6:K6"/>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9" t="s">
        <v>367</v>
      </c>
      <c r="B3" s="570"/>
      <c r="C3" s="570"/>
      <c r="D3" s="570"/>
      <c r="E3" s="570"/>
      <c r="F3" s="570"/>
      <c r="G3" s="570"/>
      <c r="H3" s="570"/>
      <c r="I3" s="570"/>
      <c r="J3" s="570"/>
    </row>
    <row r="4" spans="1:15" s="94" customFormat="1" ht="12" customHeight="1" x14ac:dyDescent="0.2">
      <c r="A4" s="571" t="s">
        <v>92</v>
      </c>
      <c r="B4" s="571"/>
      <c r="C4" s="571"/>
      <c r="D4" s="571"/>
      <c r="E4" s="571"/>
      <c r="F4" s="571"/>
      <c r="G4" s="571"/>
      <c r="H4" s="571"/>
      <c r="I4" s="571"/>
      <c r="J4" s="571"/>
    </row>
    <row r="5" spans="1:15" s="94" customFormat="1" ht="12" customHeight="1" x14ac:dyDescent="0.2">
      <c r="A5" s="572" t="s">
        <v>336</v>
      </c>
      <c r="B5" s="572"/>
      <c r="C5" s="572"/>
      <c r="D5" s="572"/>
      <c r="E5" s="252"/>
      <c r="F5" s="252"/>
      <c r="G5" s="252"/>
      <c r="H5" s="252"/>
      <c r="I5" s="252"/>
      <c r="J5" s="252"/>
    </row>
    <row r="6" spans="1:15" s="94" customFormat="1" ht="35.1" customHeight="1" x14ac:dyDescent="0.2">
      <c r="A6" s="621" t="s">
        <v>522</v>
      </c>
      <c r="B6" s="621"/>
      <c r="C6" s="621"/>
      <c r="D6" s="621"/>
      <c r="E6" s="621"/>
      <c r="F6" s="621"/>
      <c r="G6" s="621"/>
      <c r="H6" s="621"/>
      <c r="I6" s="621"/>
      <c r="J6" s="621"/>
    </row>
    <row r="7" spans="1:15" s="91" customFormat="1" ht="24.95" customHeight="1" x14ac:dyDescent="0.2">
      <c r="A7" s="587" t="s">
        <v>213</v>
      </c>
      <c r="B7" s="588"/>
      <c r="C7" s="581" t="s">
        <v>94</v>
      </c>
      <c r="D7" s="660" t="s">
        <v>368</v>
      </c>
      <c r="E7" s="661"/>
      <c r="F7" s="661"/>
      <c r="G7" s="661"/>
      <c r="H7" s="662"/>
      <c r="I7" s="587" t="s">
        <v>360</v>
      </c>
      <c r="J7" s="588"/>
      <c r="K7" s="96"/>
      <c r="L7" s="96"/>
      <c r="M7" s="96"/>
      <c r="N7" s="96"/>
      <c r="O7" s="96"/>
    </row>
    <row r="8" spans="1:15" ht="21.75" customHeight="1" x14ac:dyDescent="0.2">
      <c r="A8" s="615"/>
      <c r="B8" s="616"/>
      <c r="C8" s="582"/>
      <c r="D8" s="591" t="s">
        <v>336</v>
      </c>
      <c r="E8" s="591" t="s">
        <v>338</v>
      </c>
      <c r="F8" s="591" t="s">
        <v>339</v>
      </c>
      <c r="G8" s="591" t="s">
        <v>340</v>
      </c>
      <c r="H8" s="591" t="s">
        <v>341</v>
      </c>
      <c r="I8" s="589"/>
      <c r="J8" s="590"/>
    </row>
    <row r="9" spans="1:15" ht="12" customHeight="1" x14ac:dyDescent="0.2">
      <c r="A9" s="615"/>
      <c r="B9" s="616"/>
      <c r="C9" s="582"/>
      <c r="D9" s="592"/>
      <c r="E9" s="592"/>
      <c r="F9" s="592"/>
      <c r="G9" s="592"/>
      <c r="H9" s="592"/>
      <c r="I9" s="98" t="s">
        <v>102</v>
      </c>
      <c r="J9" s="99" t="s">
        <v>103</v>
      </c>
    </row>
    <row r="10" spans="1:15" ht="12" customHeight="1" x14ac:dyDescent="0.2">
      <c r="A10" s="283"/>
      <c r="B10" s="284"/>
      <c r="C10" s="583"/>
      <c r="D10" s="100">
        <v>1</v>
      </c>
      <c r="E10" s="100">
        <v>2</v>
      </c>
      <c r="F10" s="100">
        <v>3</v>
      </c>
      <c r="G10" s="100">
        <v>4</v>
      </c>
      <c r="H10" s="100">
        <v>5</v>
      </c>
      <c r="I10" s="100">
        <v>6</v>
      </c>
      <c r="J10" s="100">
        <v>7</v>
      </c>
      <c r="K10" s="101"/>
    </row>
    <row r="11" spans="1:15" s="192" customFormat="1" ht="24.95" customHeight="1" x14ac:dyDescent="0.2">
      <c r="A11" s="617" t="s">
        <v>104</v>
      </c>
      <c r="B11" s="618"/>
      <c r="C11" s="285">
        <v>100</v>
      </c>
      <c r="D11" s="115">
        <v>37894</v>
      </c>
      <c r="E11" s="114">
        <v>50948</v>
      </c>
      <c r="F11" s="114">
        <v>41902</v>
      </c>
      <c r="G11" s="114">
        <v>36892</v>
      </c>
      <c r="H11" s="140">
        <v>39669</v>
      </c>
      <c r="I11" s="115">
        <v>-1775</v>
      </c>
      <c r="J11" s="116">
        <v>-4.4745267085129443</v>
      </c>
    </row>
    <row r="12" spans="1:15" s="110" customFormat="1" ht="24.95" customHeight="1" x14ac:dyDescent="0.2">
      <c r="A12" s="193" t="s">
        <v>132</v>
      </c>
      <c r="B12" s="194" t="s">
        <v>133</v>
      </c>
      <c r="C12" s="113">
        <v>0.32458964479864888</v>
      </c>
      <c r="D12" s="115">
        <v>123</v>
      </c>
      <c r="E12" s="114">
        <v>107</v>
      </c>
      <c r="F12" s="114">
        <v>102</v>
      </c>
      <c r="G12" s="114">
        <v>59</v>
      </c>
      <c r="H12" s="140">
        <v>88</v>
      </c>
      <c r="I12" s="115">
        <v>35</v>
      </c>
      <c r="J12" s="116">
        <v>39.772727272727273</v>
      </c>
    </row>
    <row r="13" spans="1:15" s="110" customFormat="1" ht="24.95" customHeight="1" x14ac:dyDescent="0.2">
      <c r="A13" s="193" t="s">
        <v>134</v>
      </c>
      <c r="B13" s="199" t="s">
        <v>214</v>
      </c>
      <c r="C13" s="113">
        <v>0.86029450572650024</v>
      </c>
      <c r="D13" s="115">
        <v>326</v>
      </c>
      <c r="E13" s="114">
        <v>300</v>
      </c>
      <c r="F13" s="114">
        <v>394</v>
      </c>
      <c r="G13" s="114">
        <v>204</v>
      </c>
      <c r="H13" s="140">
        <v>757</v>
      </c>
      <c r="I13" s="115">
        <v>-431</v>
      </c>
      <c r="J13" s="116">
        <v>-56.935270805812415</v>
      </c>
    </row>
    <row r="14" spans="1:15" s="287" customFormat="1" ht="24.95" customHeight="1" x14ac:dyDescent="0.2">
      <c r="A14" s="193" t="s">
        <v>215</v>
      </c>
      <c r="B14" s="199" t="s">
        <v>137</v>
      </c>
      <c r="C14" s="113">
        <v>8.4446086451681008</v>
      </c>
      <c r="D14" s="115">
        <v>3200</v>
      </c>
      <c r="E14" s="114">
        <v>16464</v>
      </c>
      <c r="F14" s="114">
        <v>4187</v>
      </c>
      <c r="G14" s="114">
        <v>2579</v>
      </c>
      <c r="H14" s="140">
        <v>2816</v>
      </c>
      <c r="I14" s="115">
        <v>384</v>
      </c>
      <c r="J14" s="116">
        <v>13.636363636363637</v>
      </c>
      <c r="K14" s="110"/>
      <c r="L14" s="110"/>
      <c r="M14" s="110"/>
      <c r="N14" s="110"/>
      <c r="O14" s="110"/>
    </row>
    <row r="15" spans="1:15" s="110" customFormat="1" ht="24.95" customHeight="1" x14ac:dyDescent="0.2">
      <c r="A15" s="193" t="s">
        <v>216</v>
      </c>
      <c r="B15" s="199" t="s">
        <v>217</v>
      </c>
      <c r="C15" s="113">
        <v>1.4883622737108777</v>
      </c>
      <c r="D15" s="115">
        <v>564</v>
      </c>
      <c r="E15" s="114">
        <v>528</v>
      </c>
      <c r="F15" s="114">
        <v>503</v>
      </c>
      <c r="G15" s="114">
        <v>549</v>
      </c>
      <c r="H15" s="140">
        <v>560</v>
      </c>
      <c r="I15" s="115">
        <v>4</v>
      </c>
      <c r="J15" s="116">
        <v>0.7142857142857143</v>
      </c>
    </row>
    <row r="16" spans="1:15" s="287" customFormat="1" ht="24.95" customHeight="1" x14ac:dyDescent="0.2">
      <c r="A16" s="193" t="s">
        <v>218</v>
      </c>
      <c r="B16" s="199" t="s">
        <v>141</v>
      </c>
      <c r="C16" s="113">
        <v>6.4126246899245265</v>
      </c>
      <c r="D16" s="115">
        <v>2430</v>
      </c>
      <c r="E16" s="114">
        <v>15764</v>
      </c>
      <c r="F16" s="114">
        <v>3455</v>
      </c>
      <c r="G16" s="114">
        <v>1838</v>
      </c>
      <c r="H16" s="140">
        <v>1974</v>
      </c>
      <c r="I16" s="115">
        <v>456</v>
      </c>
      <c r="J16" s="116">
        <v>23.100303951367781</v>
      </c>
      <c r="K16" s="110"/>
      <c r="L16" s="110"/>
      <c r="M16" s="110"/>
      <c r="N16" s="110"/>
      <c r="O16" s="110"/>
    </row>
    <row r="17" spans="1:15" s="110" customFormat="1" ht="24.95" customHeight="1" x14ac:dyDescent="0.2">
      <c r="A17" s="193" t="s">
        <v>142</v>
      </c>
      <c r="B17" s="199" t="s">
        <v>220</v>
      </c>
      <c r="C17" s="113">
        <v>0.54362168153269652</v>
      </c>
      <c r="D17" s="115">
        <v>206</v>
      </c>
      <c r="E17" s="114">
        <v>172</v>
      </c>
      <c r="F17" s="114">
        <v>229</v>
      </c>
      <c r="G17" s="114">
        <v>192</v>
      </c>
      <c r="H17" s="140">
        <v>282</v>
      </c>
      <c r="I17" s="115">
        <v>-76</v>
      </c>
      <c r="J17" s="116">
        <v>-26.950354609929079</v>
      </c>
    </row>
    <row r="18" spans="1:15" s="287" customFormat="1" ht="24.95" customHeight="1" x14ac:dyDescent="0.2">
      <c r="A18" s="201" t="s">
        <v>144</v>
      </c>
      <c r="B18" s="202" t="s">
        <v>145</v>
      </c>
      <c r="C18" s="113">
        <v>4.3938354356890272</v>
      </c>
      <c r="D18" s="115">
        <v>1665</v>
      </c>
      <c r="E18" s="114">
        <v>1383</v>
      </c>
      <c r="F18" s="114">
        <v>1470</v>
      </c>
      <c r="G18" s="114">
        <v>1376</v>
      </c>
      <c r="H18" s="140">
        <v>1587</v>
      </c>
      <c r="I18" s="115">
        <v>78</v>
      </c>
      <c r="J18" s="116">
        <v>4.9149338374291114</v>
      </c>
      <c r="K18" s="110"/>
      <c r="L18" s="110"/>
      <c r="M18" s="110"/>
      <c r="N18" s="110"/>
      <c r="O18" s="110"/>
    </row>
    <row r="19" spans="1:15" s="110" customFormat="1" ht="24.95" customHeight="1" x14ac:dyDescent="0.2">
      <c r="A19" s="193" t="s">
        <v>146</v>
      </c>
      <c r="B19" s="199" t="s">
        <v>147</v>
      </c>
      <c r="C19" s="113">
        <v>10.463397899403599</v>
      </c>
      <c r="D19" s="115">
        <v>3965</v>
      </c>
      <c r="E19" s="114">
        <v>3638</v>
      </c>
      <c r="F19" s="114">
        <v>3984</v>
      </c>
      <c r="G19" s="114">
        <v>3287</v>
      </c>
      <c r="H19" s="140">
        <v>3908</v>
      </c>
      <c r="I19" s="115">
        <v>57</v>
      </c>
      <c r="J19" s="116">
        <v>1.458546571136131</v>
      </c>
    </row>
    <row r="20" spans="1:15" s="287" customFormat="1" ht="24.95" customHeight="1" x14ac:dyDescent="0.2">
      <c r="A20" s="193" t="s">
        <v>148</v>
      </c>
      <c r="B20" s="199" t="s">
        <v>149</v>
      </c>
      <c r="C20" s="113">
        <v>24.901039742439437</v>
      </c>
      <c r="D20" s="115">
        <v>9436</v>
      </c>
      <c r="E20" s="114">
        <v>12332</v>
      </c>
      <c r="F20" s="114">
        <v>11901</v>
      </c>
      <c r="G20" s="114">
        <v>12332</v>
      </c>
      <c r="H20" s="140">
        <v>11020</v>
      </c>
      <c r="I20" s="115">
        <v>-1584</v>
      </c>
      <c r="J20" s="116">
        <v>-14.373865698729583</v>
      </c>
      <c r="K20" s="110"/>
      <c r="L20" s="110"/>
      <c r="M20" s="110"/>
      <c r="N20" s="110"/>
      <c r="O20" s="110"/>
    </row>
    <row r="21" spans="1:15" s="110" customFormat="1" ht="24.95" customHeight="1" x14ac:dyDescent="0.2">
      <c r="A21" s="201" t="s">
        <v>150</v>
      </c>
      <c r="B21" s="202" t="s">
        <v>151</v>
      </c>
      <c r="C21" s="113">
        <v>5.2488520610122977</v>
      </c>
      <c r="D21" s="115">
        <v>1989</v>
      </c>
      <c r="E21" s="114">
        <v>1706</v>
      </c>
      <c r="F21" s="114">
        <v>1812</v>
      </c>
      <c r="G21" s="114">
        <v>1680</v>
      </c>
      <c r="H21" s="140">
        <v>1928</v>
      </c>
      <c r="I21" s="115">
        <v>61</v>
      </c>
      <c r="J21" s="116">
        <v>3.1639004149377592</v>
      </c>
    </row>
    <row r="22" spans="1:15" s="110" customFormat="1" ht="24.95" customHeight="1" x14ac:dyDescent="0.2">
      <c r="A22" s="201" t="s">
        <v>152</v>
      </c>
      <c r="B22" s="199" t="s">
        <v>153</v>
      </c>
      <c r="C22" s="113">
        <v>2.3987966432680636</v>
      </c>
      <c r="D22" s="115">
        <v>909</v>
      </c>
      <c r="E22" s="114">
        <v>802</v>
      </c>
      <c r="F22" s="114">
        <v>890</v>
      </c>
      <c r="G22" s="114">
        <v>750</v>
      </c>
      <c r="H22" s="140">
        <v>953</v>
      </c>
      <c r="I22" s="115">
        <v>-44</v>
      </c>
      <c r="J22" s="116">
        <v>-4.6169989506820563</v>
      </c>
    </row>
    <row r="23" spans="1:15" s="110" customFormat="1" ht="24.95" customHeight="1" x14ac:dyDescent="0.2">
      <c r="A23" s="193" t="s">
        <v>154</v>
      </c>
      <c r="B23" s="199" t="s">
        <v>155</v>
      </c>
      <c r="C23" s="113">
        <v>1.7364226526626907</v>
      </c>
      <c r="D23" s="115">
        <v>658</v>
      </c>
      <c r="E23" s="114">
        <v>325</v>
      </c>
      <c r="F23" s="114">
        <v>353</v>
      </c>
      <c r="G23" s="114">
        <v>321</v>
      </c>
      <c r="H23" s="140">
        <v>516</v>
      </c>
      <c r="I23" s="115">
        <v>142</v>
      </c>
      <c r="J23" s="116">
        <v>27.519379844961239</v>
      </c>
    </row>
    <row r="24" spans="1:15" s="110" customFormat="1" ht="24.95" customHeight="1" x14ac:dyDescent="0.2">
      <c r="A24" s="193" t="s">
        <v>156</v>
      </c>
      <c r="B24" s="199" t="s">
        <v>221</v>
      </c>
      <c r="C24" s="113">
        <v>6.3624848260938407</v>
      </c>
      <c r="D24" s="115">
        <v>2411</v>
      </c>
      <c r="E24" s="114">
        <v>1864</v>
      </c>
      <c r="F24" s="114">
        <v>2353</v>
      </c>
      <c r="G24" s="114">
        <v>2263</v>
      </c>
      <c r="H24" s="140">
        <v>2683</v>
      </c>
      <c r="I24" s="115">
        <v>-272</v>
      </c>
      <c r="J24" s="116">
        <v>-10.13790532985464</v>
      </c>
    </row>
    <row r="25" spans="1:15" s="110" customFormat="1" ht="24.95" customHeight="1" x14ac:dyDescent="0.2">
      <c r="A25" s="193" t="s">
        <v>222</v>
      </c>
      <c r="B25" s="204" t="s">
        <v>159</v>
      </c>
      <c r="C25" s="113">
        <v>6.1065076265371827</v>
      </c>
      <c r="D25" s="115">
        <v>2314</v>
      </c>
      <c r="E25" s="114">
        <v>2067</v>
      </c>
      <c r="F25" s="114">
        <v>2289</v>
      </c>
      <c r="G25" s="114">
        <v>2380</v>
      </c>
      <c r="H25" s="140">
        <v>2342</v>
      </c>
      <c r="I25" s="115">
        <v>-28</v>
      </c>
      <c r="J25" s="116">
        <v>-1.1955593509820666</v>
      </c>
    </row>
    <row r="26" spans="1:15" s="110" customFormat="1" ht="24.95" customHeight="1" x14ac:dyDescent="0.2">
      <c r="A26" s="201">
        <v>782.78300000000002</v>
      </c>
      <c r="B26" s="203" t="s">
        <v>160</v>
      </c>
      <c r="C26" s="113">
        <v>10.600622789887581</v>
      </c>
      <c r="D26" s="115">
        <v>4017</v>
      </c>
      <c r="E26" s="114">
        <v>4646</v>
      </c>
      <c r="F26" s="114">
        <v>4225</v>
      </c>
      <c r="G26" s="114">
        <v>3791</v>
      </c>
      <c r="H26" s="140">
        <v>4294</v>
      </c>
      <c r="I26" s="115">
        <v>-277</v>
      </c>
      <c r="J26" s="116">
        <v>-6.4508616674429433</v>
      </c>
    </row>
    <row r="27" spans="1:15" s="110" customFormat="1" ht="24.95" customHeight="1" x14ac:dyDescent="0.2">
      <c r="A27" s="193" t="s">
        <v>161</v>
      </c>
      <c r="B27" s="199" t="s">
        <v>162</v>
      </c>
      <c r="C27" s="113">
        <v>1.7680899350820711</v>
      </c>
      <c r="D27" s="115">
        <v>670</v>
      </c>
      <c r="E27" s="114">
        <v>448</v>
      </c>
      <c r="F27" s="114">
        <v>850</v>
      </c>
      <c r="G27" s="114">
        <v>554</v>
      </c>
      <c r="H27" s="140">
        <v>745</v>
      </c>
      <c r="I27" s="115">
        <v>-75</v>
      </c>
      <c r="J27" s="116">
        <v>-10.067114093959731</v>
      </c>
    </row>
    <row r="28" spans="1:15" s="110" customFormat="1" ht="24.95" customHeight="1" x14ac:dyDescent="0.2">
      <c r="A28" s="193" t="s">
        <v>163</v>
      </c>
      <c r="B28" s="199" t="s">
        <v>164</v>
      </c>
      <c r="C28" s="113">
        <v>3.3752045178656251</v>
      </c>
      <c r="D28" s="115">
        <v>1279</v>
      </c>
      <c r="E28" s="114">
        <v>859</v>
      </c>
      <c r="F28" s="114">
        <v>1497</v>
      </c>
      <c r="G28" s="114">
        <v>847</v>
      </c>
      <c r="H28" s="140">
        <v>1231</v>
      </c>
      <c r="I28" s="115">
        <v>48</v>
      </c>
      <c r="J28" s="116">
        <v>3.899268887083672</v>
      </c>
    </row>
    <row r="29" spans="1:15" s="110" customFormat="1" ht="24.95" customHeight="1" x14ac:dyDescent="0.2">
      <c r="A29" s="193">
        <v>86</v>
      </c>
      <c r="B29" s="199" t="s">
        <v>165</v>
      </c>
      <c r="C29" s="113">
        <v>4.5653665487940041</v>
      </c>
      <c r="D29" s="115">
        <v>1730</v>
      </c>
      <c r="E29" s="114">
        <v>1136</v>
      </c>
      <c r="F29" s="114">
        <v>1423</v>
      </c>
      <c r="G29" s="114">
        <v>1450</v>
      </c>
      <c r="H29" s="140">
        <v>1486</v>
      </c>
      <c r="I29" s="115">
        <v>244</v>
      </c>
      <c r="J29" s="116">
        <v>16.41991924629879</v>
      </c>
    </row>
    <row r="30" spans="1:15" s="110" customFormat="1" ht="24.95" customHeight="1" x14ac:dyDescent="0.2">
      <c r="A30" s="193">
        <v>87.88</v>
      </c>
      <c r="B30" s="204" t="s">
        <v>166</v>
      </c>
      <c r="C30" s="113">
        <v>4.8609278513748881</v>
      </c>
      <c r="D30" s="115">
        <v>1842</v>
      </c>
      <c r="E30" s="114">
        <v>1554</v>
      </c>
      <c r="F30" s="114">
        <v>2358</v>
      </c>
      <c r="G30" s="114">
        <v>1642</v>
      </c>
      <c r="H30" s="140">
        <v>1897</v>
      </c>
      <c r="I30" s="115">
        <v>-55</v>
      </c>
      <c r="J30" s="116">
        <v>-2.8993147074327887</v>
      </c>
    </row>
    <row r="31" spans="1:15" s="110" customFormat="1" ht="24.95" customHeight="1" x14ac:dyDescent="0.2">
      <c r="A31" s="193" t="s">
        <v>167</v>
      </c>
      <c r="B31" s="199" t="s">
        <v>168</v>
      </c>
      <c r="C31" s="113">
        <v>3.5889586741964425</v>
      </c>
      <c r="D31" s="115">
        <v>1360</v>
      </c>
      <c r="E31" s="114">
        <v>1317</v>
      </c>
      <c r="F31" s="114">
        <v>1814</v>
      </c>
      <c r="G31" s="114">
        <v>1377</v>
      </c>
      <c r="H31" s="140">
        <v>1418</v>
      </c>
      <c r="I31" s="115">
        <v>-58</v>
      </c>
      <c r="J31" s="116">
        <v>-4.090267983074753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0.32458964479864888</v>
      </c>
      <c r="D34" s="115">
        <v>123</v>
      </c>
      <c r="E34" s="114">
        <v>107</v>
      </c>
      <c r="F34" s="114">
        <v>102</v>
      </c>
      <c r="G34" s="114">
        <v>59</v>
      </c>
      <c r="H34" s="140">
        <v>88</v>
      </c>
      <c r="I34" s="115">
        <v>35</v>
      </c>
      <c r="J34" s="116">
        <v>39.772727272727273</v>
      </c>
    </row>
    <row r="35" spans="1:10" s="110" customFormat="1" ht="24.95" customHeight="1" x14ac:dyDescent="0.2">
      <c r="A35" s="292" t="s">
        <v>171</v>
      </c>
      <c r="B35" s="293" t="s">
        <v>172</v>
      </c>
      <c r="C35" s="113">
        <v>13.698738586583628</v>
      </c>
      <c r="D35" s="115">
        <v>5191</v>
      </c>
      <c r="E35" s="114">
        <v>18147</v>
      </c>
      <c r="F35" s="114">
        <v>6051</v>
      </c>
      <c r="G35" s="114">
        <v>4159</v>
      </c>
      <c r="H35" s="140">
        <v>5160</v>
      </c>
      <c r="I35" s="115">
        <v>31</v>
      </c>
      <c r="J35" s="116">
        <v>0.60077519379844957</v>
      </c>
    </row>
    <row r="36" spans="1:10" s="110" customFormat="1" ht="24.95" customHeight="1" x14ac:dyDescent="0.2">
      <c r="A36" s="294" t="s">
        <v>173</v>
      </c>
      <c r="B36" s="295" t="s">
        <v>174</v>
      </c>
      <c r="C36" s="125">
        <v>85.97667176861772</v>
      </c>
      <c r="D36" s="143">
        <v>32580</v>
      </c>
      <c r="E36" s="144">
        <v>32694</v>
      </c>
      <c r="F36" s="144">
        <v>35749</v>
      </c>
      <c r="G36" s="144">
        <v>32674</v>
      </c>
      <c r="H36" s="145">
        <v>34421</v>
      </c>
      <c r="I36" s="143">
        <v>-1841</v>
      </c>
      <c r="J36" s="146">
        <v>-5.3484791261148716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8" t="s">
        <v>369</v>
      </c>
      <c r="B39" s="649"/>
      <c r="C39" s="649"/>
      <c r="D39" s="649"/>
      <c r="E39" s="649"/>
      <c r="F39" s="649"/>
      <c r="G39" s="649"/>
      <c r="H39" s="649"/>
      <c r="I39" s="649"/>
      <c r="J39" s="649"/>
    </row>
    <row r="40" spans="1:10" ht="31.5" customHeight="1" x14ac:dyDescent="0.2">
      <c r="A40" s="614" t="s">
        <v>225</v>
      </c>
      <c r="B40" s="614"/>
      <c r="C40" s="614"/>
      <c r="D40" s="614"/>
      <c r="E40" s="614"/>
      <c r="F40" s="614"/>
      <c r="G40" s="614"/>
      <c r="H40" s="614"/>
      <c r="I40" s="614"/>
      <c r="J40" s="614"/>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5"/>
    </row>
  </sheetData>
  <mergeCells count="16">
    <mergeCell ref="A11:B11"/>
    <mergeCell ref="A39:J39"/>
    <mergeCell ref="A40:J40"/>
    <mergeCell ref="A6:J6"/>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9" t="s">
        <v>370</v>
      </c>
      <c r="B3" s="570"/>
      <c r="C3" s="570"/>
      <c r="D3" s="570"/>
      <c r="E3" s="570"/>
      <c r="F3" s="570"/>
      <c r="G3" s="570"/>
      <c r="H3" s="570"/>
      <c r="I3" s="570"/>
      <c r="J3" s="570"/>
      <c r="K3" s="570"/>
    </row>
    <row r="4" spans="1:17" s="94" customFormat="1" ht="12" customHeight="1" x14ac:dyDescent="0.2">
      <c r="A4" s="571" t="s">
        <v>92</v>
      </c>
      <c r="B4" s="571"/>
      <c r="C4" s="571"/>
      <c r="D4" s="571"/>
      <c r="E4" s="571"/>
      <c r="F4" s="571"/>
      <c r="G4" s="571"/>
      <c r="H4" s="571"/>
      <c r="I4" s="571"/>
      <c r="J4" s="571"/>
      <c r="K4" s="571"/>
    </row>
    <row r="5" spans="1:17" s="94" customFormat="1" ht="12" customHeight="1" x14ac:dyDescent="0.2">
      <c r="A5" s="572" t="s">
        <v>336</v>
      </c>
      <c r="B5" s="572"/>
      <c r="C5" s="572"/>
      <c r="D5" s="572"/>
      <c r="E5" s="572"/>
      <c r="F5" s="252"/>
      <c r="G5" s="252"/>
      <c r="H5" s="252"/>
      <c r="I5" s="252"/>
      <c r="J5" s="252"/>
      <c r="K5" s="252"/>
    </row>
    <row r="6" spans="1:17" s="94" customFormat="1" ht="35.1" customHeight="1" x14ac:dyDescent="0.2">
      <c r="A6" s="621" t="s">
        <v>522</v>
      </c>
      <c r="B6" s="621"/>
      <c r="C6" s="621"/>
      <c r="D6" s="621"/>
      <c r="E6" s="621"/>
      <c r="F6" s="621"/>
      <c r="G6" s="621"/>
      <c r="H6" s="621"/>
      <c r="I6" s="621"/>
      <c r="J6" s="621"/>
      <c r="K6" s="621"/>
    </row>
    <row r="7" spans="1:17" s="91" customFormat="1" ht="24.95" customHeight="1" x14ac:dyDescent="0.2">
      <c r="A7" s="587" t="s">
        <v>333</v>
      </c>
      <c r="B7" s="576"/>
      <c r="C7" s="576"/>
      <c r="D7" s="581" t="s">
        <v>94</v>
      </c>
      <c r="E7" s="651" t="s">
        <v>371</v>
      </c>
      <c r="F7" s="652"/>
      <c r="G7" s="652"/>
      <c r="H7" s="652"/>
      <c r="I7" s="653"/>
      <c r="J7" s="587" t="s">
        <v>360</v>
      </c>
      <c r="K7" s="588"/>
      <c r="L7" s="96"/>
      <c r="M7" s="96"/>
      <c r="N7" s="96"/>
      <c r="O7" s="96"/>
      <c r="Q7" s="406"/>
    </row>
    <row r="8" spans="1:17" ht="21.75" customHeight="1" x14ac:dyDescent="0.2">
      <c r="A8" s="577"/>
      <c r="B8" s="578"/>
      <c r="C8" s="578"/>
      <c r="D8" s="582"/>
      <c r="E8" s="591" t="s">
        <v>336</v>
      </c>
      <c r="F8" s="591" t="s">
        <v>338</v>
      </c>
      <c r="G8" s="591" t="s">
        <v>339</v>
      </c>
      <c r="H8" s="591" t="s">
        <v>340</v>
      </c>
      <c r="I8" s="591" t="s">
        <v>341</v>
      </c>
      <c r="J8" s="589"/>
      <c r="K8" s="590"/>
    </row>
    <row r="9" spans="1:17" ht="12" customHeight="1" x14ac:dyDescent="0.2">
      <c r="A9" s="577"/>
      <c r="B9" s="578"/>
      <c r="C9" s="578"/>
      <c r="D9" s="582"/>
      <c r="E9" s="592"/>
      <c r="F9" s="592"/>
      <c r="G9" s="592"/>
      <c r="H9" s="592"/>
      <c r="I9" s="592"/>
      <c r="J9" s="98" t="s">
        <v>102</v>
      </c>
      <c r="K9" s="99" t="s">
        <v>103</v>
      </c>
    </row>
    <row r="10" spans="1:17" ht="12" customHeight="1" x14ac:dyDescent="0.2">
      <c r="A10" s="579"/>
      <c r="B10" s="580"/>
      <c r="C10" s="580"/>
      <c r="D10" s="583"/>
      <c r="E10" s="100">
        <v>1</v>
      </c>
      <c r="F10" s="100">
        <v>2</v>
      </c>
      <c r="G10" s="100">
        <v>3</v>
      </c>
      <c r="H10" s="100">
        <v>4</v>
      </c>
      <c r="I10" s="100">
        <v>5</v>
      </c>
      <c r="J10" s="100">
        <v>6</v>
      </c>
      <c r="K10" s="100">
        <v>7</v>
      </c>
    </row>
    <row r="11" spans="1:17" ht="18" customHeight="1" x14ac:dyDescent="0.2">
      <c r="A11" s="297" t="s">
        <v>104</v>
      </c>
      <c r="B11" s="298"/>
      <c r="C11" s="299"/>
      <c r="D11" s="262">
        <v>100</v>
      </c>
      <c r="E11" s="263">
        <v>37894</v>
      </c>
      <c r="F11" s="264">
        <v>50948</v>
      </c>
      <c r="G11" s="264">
        <v>41902</v>
      </c>
      <c r="H11" s="264">
        <v>36892</v>
      </c>
      <c r="I11" s="265">
        <v>39669</v>
      </c>
      <c r="J11" s="263">
        <v>-1775</v>
      </c>
      <c r="K11" s="266">
        <v>-4.4745267085129443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39.080065445716997</v>
      </c>
      <c r="E13" s="115">
        <v>14809</v>
      </c>
      <c r="F13" s="114">
        <v>22129</v>
      </c>
      <c r="G13" s="114">
        <v>19211</v>
      </c>
      <c r="H13" s="114">
        <v>17555</v>
      </c>
      <c r="I13" s="140">
        <v>16431</v>
      </c>
      <c r="J13" s="115">
        <v>-1622</v>
      </c>
      <c r="K13" s="116">
        <v>-9.871584200596434</v>
      </c>
    </row>
    <row r="14" spans="1:17" ht="15.95" customHeight="1" x14ac:dyDescent="0.2">
      <c r="A14" s="306" t="s">
        <v>230</v>
      </c>
      <c r="B14" s="307"/>
      <c r="C14" s="308"/>
      <c r="D14" s="113">
        <v>43.315564469309123</v>
      </c>
      <c r="E14" s="115">
        <v>16414</v>
      </c>
      <c r="F14" s="114">
        <v>21944</v>
      </c>
      <c r="G14" s="114">
        <v>16670</v>
      </c>
      <c r="H14" s="114">
        <v>14405</v>
      </c>
      <c r="I14" s="140">
        <v>16907</v>
      </c>
      <c r="J14" s="115">
        <v>-493</v>
      </c>
      <c r="K14" s="116">
        <v>-2.9159519725557463</v>
      </c>
    </row>
    <row r="15" spans="1:17" ht="15.95" customHeight="1" x14ac:dyDescent="0.2">
      <c r="A15" s="306" t="s">
        <v>231</v>
      </c>
      <c r="B15" s="307"/>
      <c r="C15" s="308"/>
      <c r="D15" s="113">
        <v>8.1094632395629915</v>
      </c>
      <c r="E15" s="115">
        <v>3073</v>
      </c>
      <c r="F15" s="114">
        <v>3914</v>
      </c>
      <c r="G15" s="114">
        <v>2586</v>
      </c>
      <c r="H15" s="114">
        <v>2294</v>
      </c>
      <c r="I15" s="140">
        <v>2939</v>
      </c>
      <c r="J15" s="115">
        <v>134</v>
      </c>
      <c r="K15" s="116">
        <v>4.5593739367131674</v>
      </c>
    </row>
    <row r="16" spans="1:17" ht="15.95" customHeight="1" x14ac:dyDescent="0.2">
      <c r="A16" s="306" t="s">
        <v>232</v>
      </c>
      <c r="B16" s="307"/>
      <c r="C16" s="308"/>
      <c r="D16" s="113">
        <v>9.2626801076687606</v>
      </c>
      <c r="E16" s="115">
        <v>3510</v>
      </c>
      <c r="F16" s="114">
        <v>2886</v>
      </c>
      <c r="G16" s="114">
        <v>3169</v>
      </c>
      <c r="H16" s="114">
        <v>2505</v>
      </c>
      <c r="I16" s="140">
        <v>3290</v>
      </c>
      <c r="J16" s="115">
        <v>220</v>
      </c>
      <c r="K16" s="116">
        <v>6.6869300911854106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0.33778434580672401</v>
      </c>
      <c r="E18" s="115">
        <v>128</v>
      </c>
      <c r="F18" s="114">
        <v>101</v>
      </c>
      <c r="G18" s="114">
        <v>129</v>
      </c>
      <c r="H18" s="114">
        <v>112</v>
      </c>
      <c r="I18" s="140">
        <v>105</v>
      </c>
      <c r="J18" s="115">
        <v>23</v>
      </c>
      <c r="K18" s="116">
        <v>21.904761904761905</v>
      </c>
    </row>
    <row r="19" spans="1:11" ht="14.1" customHeight="1" x14ac:dyDescent="0.2">
      <c r="A19" s="306" t="s">
        <v>235</v>
      </c>
      <c r="B19" s="307" t="s">
        <v>236</v>
      </c>
      <c r="C19" s="308"/>
      <c r="D19" s="113">
        <v>0.16361429250013196</v>
      </c>
      <c r="E19" s="115">
        <v>62</v>
      </c>
      <c r="F19" s="114">
        <v>77</v>
      </c>
      <c r="G19" s="114">
        <v>100</v>
      </c>
      <c r="H19" s="114">
        <v>81</v>
      </c>
      <c r="I19" s="140">
        <v>70</v>
      </c>
      <c r="J19" s="115">
        <v>-8</v>
      </c>
      <c r="K19" s="116">
        <v>-11.428571428571429</v>
      </c>
    </row>
    <row r="20" spans="1:11" ht="14.1" customHeight="1" x14ac:dyDescent="0.2">
      <c r="A20" s="306">
        <v>12</v>
      </c>
      <c r="B20" s="307" t="s">
        <v>237</v>
      </c>
      <c r="C20" s="308"/>
      <c r="D20" s="113">
        <v>0.59903942576661218</v>
      </c>
      <c r="E20" s="115">
        <v>227</v>
      </c>
      <c r="F20" s="114">
        <v>248</v>
      </c>
      <c r="G20" s="114">
        <v>201</v>
      </c>
      <c r="H20" s="114">
        <v>195</v>
      </c>
      <c r="I20" s="140">
        <v>210</v>
      </c>
      <c r="J20" s="115">
        <v>17</v>
      </c>
      <c r="K20" s="116">
        <v>8.0952380952380949</v>
      </c>
    </row>
    <row r="21" spans="1:11" ht="14.1" customHeight="1" x14ac:dyDescent="0.2">
      <c r="A21" s="306">
        <v>21</v>
      </c>
      <c r="B21" s="307" t="s">
        <v>238</v>
      </c>
      <c r="C21" s="308"/>
      <c r="D21" s="113">
        <v>0.13722489048398162</v>
      </c>
      <c r="E21" s="115">
        <v>52</v>
      </c>
      <c r="F21" s="114">
        <v>40</v>
      </c>
      <c r="G21" s="114">
        <v>26</v>
      </c>
      <c r="H21" s="114">
        <v>39</v>
      </c>
      <c r="I21" s="140" t="s">
        <v>514</v>
      </c>
      <c r="J21" s="115" t="s">
        <v>514</v>
      </c>
      <c r="K21" s="116" t="s">
        <v>514</v>
      </c>
    </row>
    <row r="22" spans="1:11" ht="14.1" customHeight="1" x14ac:dyDescent="0.2">
      <c r="A22" s="306">
        <v>22</v>
      </c>
      <c r="B22" s="307" t="s">
        <v>239</v>
      </c>
      <c r="C22" s="308"/>
      <c r="D22" s="113">
        <v>0.62806776798437747</v>
      </c>
      <c r="E22" s="115">
        <v>238</v>
      </c>
      <c r="F22" s="114">
        <v>671</v>
      </c>
      <c r="G22" s="114">
        <v>304</v>
      </c>
      <c r="H22" s="114">
        <v>301</v>
      </c>
      <c r="I22" s="140">
        <v>319</v>
      </c>
      <c r="J22" s="115">
        <v>-81</v>
      </c>
      <c r="K22" s="116">
        <v>-25.391849529780565</v>
      </c>
    </row>
    <row r="23" spans="1:11" ht="14.1" customHeight="1" x14ac:dyDescent="0.2">
      <c r="A23" s="306">
        <v>23</v>
      </c>
      <c r="B23" s="307" t="s">
        <v>240</v>
      </c>
      <c r="C23" s="308"/>
      <c r="D23" s="113">
        <v>0.38528526943579461</v>
      </c>
      <c r="E23" s="115">
        <v>146</v>
      </c>
      <c r="F23" s="114">
        <v>137</v>
      </c>
      <c r="G23" s="114">
        <v>129</v>
      </c>
      <c r="H23" s="114">
        <v>144</v>
      </c>
      <c r="I23" s="140">
        <v>147</v>
      </c>
      <c r="J23" s="115">
        <v>-1</v>
      </c>
      <c r="K23" s="116">
        <v>-0.68027210884353739</v>
      </c>
    </row>
    <row r="24" spans="1:11" ht="14.1" customHeight="1" x14ac:dyDescent="0.2">
      <c r="A24" s="306">
        <v>24</v>
      </c>
      <c r="B24" s="307" t="s">
        <v>241</v>
      </c>
      <c r="C24" s="308"/>
      <c r="D24" s="113">
        <v>2.9345015041959148</v>
      </c>
      <c r="E24" s="115">
        <v>1112</v>
      </c>
      <c r="F24" s="114">
        <v>1329</v>
      </c>
      <c r="G24" s="114">
        <v>1128</v>
      </c>
      <c r="H24" s="114">
        <v>940</v>
      </c>
      <c r="I24" s="140">
        <v>1164</v>
      </c>
      <c r="J24" s="115">
        <v>-52</v>
      </c>
      <c r="K24" s="116">
        <v>-4.4673539518900345</v>
      </c>
    </row>
    <row r="25" spans="1:11" ht="14.1" customHeight="1" x14ac:dyDescent="0.2">
      <c r="A25" s="306">
        <v>25</v>
      </c>
      <c r="B25" s="307" t="s">
        <v>242</v>
      </c>
      <c r="C25" s="308"/>
      <c r="D25" s="113">
        <v>4.0428563888742284</v>
      </c>
      <c r="E25" s="115">
        <v>1532</v>
      </c>
      <c r="F25" s="114">
        <v>9961</v>
      </c>
      <c r="G25" s="114">
        <v>1261</v>
      </c>
      <c r="H25" s="114">
        <v>1111</v>
      </c>
      <c r="I25" s="140">
        <v>1669</v>
      </c>
      <c r="J25" s="115">
        <v>-137</v>
      </c>
      <c r="K25" s="116">
        <v>-8.2085080886758544</v>
      </c>
    </row>
    <row r="26" spans="1:11" ht="14.1" customHeight="1" x14ac:dyDescent="0.2">
      <c r="A26" s="306">
        <v>26</v>
      </c>
      <c r="B26" s="307" t="s">
        <v>243</v>
      </c>
      <c r="C26" s="308"/>
      <c r="D26" s="113">
        <v>2.5412994141552754</v>
      </c>
      <c r="E26" s="115">
        <v>963</v>
      </c>
      <c r="F26" s="114">
        <v>863</v>
      </c>
      <c r="G26" s="114">
        <v>822</v>
      </c>
      <c r="H26" s="114">
        <v>722</v>
      </c>
      <c r="I26" s="140">
        <v>814</v>
      </c>
      <c r="J26" s="115">
        <v>149</v>
      </c>
      <c r="K26" s="116">
        <v>18.304668304668304</v>
      </c>
    </row>
    <row r="27" spans="1:11" ht="14.1" customHeight="1" x14ac:dyDescent="0.2">
      <c r="A27" s="306">
        <v>27</v>
      </c>
      <c r="B27" s="307" t="s">
        <v>244</v>
      </c>
      <c r="C27" s="308"/>
      <c r="D27" s="113">
        <v>1.2904417585897503</v>
      </c>
      <c r="E27" s="115">
        <v>489</v>
      </c>
      <c r="F27" s="114">
        <v>2435</v>
      </c>
      <c r="G27" s="114">
        <v>460</v>
      </c>
      <c r="H27" s="114">
        <v>372</v>
      </c>
      <c r="I27" s="140">
        <v>485</v>
      </c>
      <c r="J27" s="115">
        <v>4</v>
      </c>
      <c r="K27" s="116">
        <v>0.82474226804123707</v>
      </c>
    </row>
    <row r="28" spans="1:11" ht="14.1" customHeight="1" x14ac:dyDescent="0.2">
      <c r="A28" s="306">
        <v>28</v>
      </c>
      <c r="B28" s="307" t="s">
        <v>245</v>
      </c>
      <c r="C28" s="308"/>
      <c r="D28" s="113">
        <v>0.16625323270174697</v>
      </c>
      <c r="E28" s="115">
        <v>63</v>
      </c>
      <c r="F28" s="114">
        <v>46</v>
      </c>
      <c r="G28" s="114">
        <v>77</v>
      </c>
      <c r="H28" s="114">
        <v>91</v>
      </c>
      <c r="I28" s="140">
        <v>61</v>
      </c>
      <c r="J28" s="115">
        <v>2</v>
      </c>
      <c r="K28" s="116">
        <v>3.278688524590164</v>
      </c>
    </row>
    <row r="29" spans="1:11" ht="14.1" customHeight="1" x14ac:dyDescent="0.2">
      <c r="A29" s="306">
        <v>29</v>
      </c>
      <c r="B29" s="307" t="s">
        <v>246</v>
      </c>
      <c r="C29" s="308"/>
      <c r="D29" s="113">
        <v>2.8738058795587693</v>
      </c>
      <c r="E29" s="115">
        <v>1089</v>
      </c>
      <c r="F29" s="114">
        <v>1001</v>
      </c>
      <c r="G29" s="114">
        <v>1091</v>
      </c>
      <c r="H29" s="114">
        <v>1049</v>
      </c>
      <c r="I29" s="140">
        <v>1286</v>
      </c>
      <c r="J29" s="115">
        <v>-197</v>
      </c>
      <c r="K29" s="116">
        <v>-15.318818040435458</v>
      </c>
    </row>
    <row r="30" spans="1:11" ht="14.1" customHeight="1" x14ac:dyDescent="0.2">
      <c r="A30" s="306" t="s">
        <v>247</v>
      </c>
      <c r="B30" s="307" t="s">
        <v>248</v>
      </c>
      <c r="C30" s="308"/>
      <c r="D30" s="113">
        <v>0.85237768512165513</v>
      </c>
      <c r="E30" s="115">
        <v>323</v>
      </c>
      <c r="F30" s="114">
        <v>350</v>
      </c>
      <c r="G30" s="114" t="s">
        <v>514</v>
      </c>
      <c r="H30" s="114">
        <v>383</v>
      </c>
      <c r="I30" s="140">
        <v>422</v>
      </c>
      <c r="J30" s="115">
        <v>-99</v>
      </c>
      <c r="K30" s="116">
        <v>-23.459715639810426</v>
      </c>
    </row>
    <row r="31" spans="1:11" ht="14.1" customHeight="1" x14ac:dyDescent="0.2">
      <c r="A31" s="306" t="s">
        <v>249</v>
      </c>
      <c r="B31" s="307" t="s">
        <v>250</v>
      </c>
      <c r="C31" s="308"/>
      <c r="D31" s="113">
        <v>2.013511373832269</v>
      </c>
      <c r="E31" s="115">
        <v>763</v>
      </c>
      <c r="F31" s="114">
        <v>643</v>
      </c>
      <c r="G31" s="114">
        <v>729</v>
      </c>
      <c r="H31" s="114">
        <v>661</v>
      </c>
      <c r="I31" s="140">
        <v>860</v>
      </c>
      <c r="J31" s="115">
        <v>-97</v>
      </c>
      <c r="K31" s="116">
        <v>-11.279069767441861</v>
      </c>
    </row>
    <row r="32" spans="1:11" ht="14.1" customHeight="1" x14ac:dyDescent="0.2">
      <c r="A32" s="306">
        <v>31</v>
      </c>
      <c r="B32" s="307" t="s">
        <v>251</v>
      </c>
      <c r="C32" s="308"/>
      <c r="D32" s="113">
        <v>0.39056314983902463</v>
      </c>
      <c r="E32" s="115">
        <v>148</v>
      </c>
      <c r="F32" s="114">
        <v>111</v>
      </c>
      <c r="G32" s="114">
        <v>156</v>
      </c>
      <c r="H32" s="114">
        <v>126</v>
      </c>
      <c r="I32" s="140">
        <v>152</v>
      </c>
      <c r="J32" s="115">
        <v>-4</v>
      </c>
      <c r="K32" s="116">
        <v>-2.6315789473684212</v>
      </c>
    </row>
    <row r="33" spans="1:11" ht="14.1" customHeight="1" x14ac:dyDescent="0.2">
      <c r="A33" s="306">
        <v>32</v>
      </c>
      <c r="B33" s="307" t="s">
        <v>252</v>
      </c>
      <c r="C33" s="308"/>
      <c r="D33" s="113">
        <v>1.7997572175014513</v>
      </c>
      <c r="E33" s="115">
        <v>682</v>
      </c>
      <c r="F33" s="114">
        <v>706</v>
      </c>
      <c r="G33" s="114">
        <v>654</v>
      </c>
      <c r="H33" s="114">
        <v>662</v>
      </c>
      <c r="I33" s="140">
        <v>596</v>
      </c>
      <c r="J33" s="115">
        <v>86</v>
      </c>
      <c r="K33" s="116">
        <v>14.429530201342281</v>
      </c>
    </row>
    <row r="34" spans="1:11" ht="14.1" customHeight="1" x14ac:dyDescent="0.2">
      <c r="A34" s="306">
        <v>33</v>
      </c>
      <c r="B34" s="307" t="s">
        <v>253</v>
      </c>
      <c r="C34" s="308"/>
      <c r="D34" s="113">
        <v>1.2851638781865202</v>
      </c>
      <c r="E34" s="115">
        <v>487</v>
      </c>
      <c r="F34" s="114">
        <v>548</v>
      </c>
      <c r="G34" s="114">
        <v>503</v>
      </c>
      <c r="H34" s="114">
        <v>480</v>
      </c>
      <c r="I34" s="140">
        <v>502</v>
      </c>
      <c r="J34" s="115">
        <v>-15</v>
      </c>
      <c r="K34" s="116">
        <v>-2.9880478087649402</v>
      </c>
    </row>
    <row r="35" spans="1:11" ht="14.1" customHeight="1" x14ac:dyDescent="0.2">
      <c r="A35" s="306">
        <v>34</v>
      </c>
      <c r="B35" s="307" t="s">
        <v>254</v>
      </c>
      <c r="C35" s="308"/>
      <c r="D35" s="113">
        <v>1.7548952340739958</v>
      </c>
      <c r="E35" s="115">
        <v>665</v>
      </c>
      <c r="F35" s="114">
        <v>410</v>
      </c>
      <c r="G35" s="114">
        <v>546</v>
      </c>
      <c r="H35" s="114">
        <v>386</v>
      </c>
      <c r="I35" s="140">
        <v>578</v>
      </c>
      <c r="J35" s="115">
        <v>87</v>
      </c>
      <c r="K35" s="116">
        <v>15.051903114186851</v>
      </c>
    </row>
    <row r="36" spans="1:11" ht="14.1" customHeight="1" x14ac:dyDescent="0.2">
      <c r="A36" s="306">
        <v>41</v>
      </c>
      <c r="B36" s="307" t="s">
        <v>255</v>
      </c>
      <c r="C36" s="308"/>
      <c r="D36" s="113">
        <v>0.44598089407294028</v>
      </c>
      <c r="E36" s="115">
        <v>169</v>
      </c>
      <c r="F36" s="114">
        <v>142</v>
      </c>
      <c r="G36" s="114">
        <v>137</v>
      </c>
      <c r="H36" s="114">
        <v>121</v>
      </c>
      <c r="I36" s="140">
        <v>143</v>
      </c>
      <c r="J36" s="115">
        <v>26</v>
      </c>
      <c r="K36" s="116">
        <v>18.181818181818183</v>
      </c>
    </row>
    <row r="37" spans="1:11" ht="14.1" customHeight="1" x14ac:dyDescent="0.2">
      <c r="A37" s="306">
        <v>42</v>
      </c>
      <c r="B37" s="307" t="s">
        <v>256</v>
      </c>
      <c r="C37" s="308"/>
      <c r="D37" s="113">
        <v>0.11875230907267641</v>
      </c>
      <c r="E37" s="115">
        <v>45</v>
      </c>
      <c r="F37" s="114">
        <v>102</v>
      </c>
      <c r="G37" s="114">
        <v>44</v>
      </c>
      <c r="H37" s="114">
        <v>36</v>
      </c>
      <c r="I37" s="140">
        <v>68</v>
      </c>
      <c r="J37" s="115">
        <v>-23</v>
      </c>
      <c r="K37" s="116">
        <v>-33.823529411764703</v>
      </c>
    </row>
    <row r="38" spans="1:11" ht="14.1" customHeight="1" x14ac:dyDescent="0.2">
      <c r="A38" s="306">
        <v>43</v>
      </c>
      <c r="B38" s="307" t="s">
        <v>257</v>
      </c>
      <c r="C38" s="308"/>
      <c r="D38" s="113">
        <v>1.3484984430252811</v>
      </c>
      <c r="E38" s="115">
        <v>511</v>
      </c>
      <c r="F38" s="114">
        <v>436</v>
      </c>
      <c r="G38" s="114">
        <v>409</v>
      </c>
      <c r="H38" s="114">
        <v>436</v>
      </c>
      <c r="I38" s="140">
        <v>470</v>
      </c>
      <c r="J38" s="115">
        <v>41</v>
      </c>
      <c r="K38" s="116">
        <v>8.7234042553191493</v>
      </c>
    </row>
    <row r="39" spans="1:11" ht="14.1" customHeight="1" x14ac:dyDescent="0.2">
      <c r="A39" s="306">
        <v>51</v>
      </c>
      <c r="B39" s="307" t="s">
        <v>258</v>
      </c>
      <c r="C39" s="308"/>
      <c r="D39" s="113">
        <v>28.070406924579089</v>
      </c>
      <c r="E39" s="115">
        <v>10637</v>
      </c>
      <c r="F39" s="114">
        <v>14615</v>
      </c>
      <c r="G39" s="114">
        <v>13165</v>
      </c>
      <c r="H39" s="114">
        <v>13522</v>
      </c>
      <c r="I39" s="140">
        <v>12209</v>
      </c>
      <c r="J39" s="115">
        <v>-1572</v>
      </c>
      <c r="K39" s="116">
        <v>-12.875747399459415</v>
      </c>
    </row>
    <row r="40" spans="1:11" ht="14.1" customHeight="1" x14ac:dyDescent="0.2">
      <c r="A40" s="306" t="s">
        <v>259</v>
      </c>
      <c r="B40" s="307" t="s">
        <v>260</v>
      </c>
      <c r="C40" s="308"/>
      <c r="D40" s="113">
        <v>26.244260305061488</v>
      </c>
      <c r="E40" s="115">
        <v>9945</v>
      </c>
      <c r="F40" s="114">
        <v>14099</v>
      </c>
      <c r="G40" s="114">
        <v>12578</v>
      </c>
      <c r="H40" s="114">
        <v>12940</v>
      </c>
      <c r="I40" s="140">
        <v>11503</v>
      </c>
      <c r="J40" s="115">
        <v>-1558</v>
      </c>
      <c r="K40" s="116">
        <v>-13.544292793184386</v>
      </c>
    </row>
    <row r="41" spans="1:11" ht="14.1" customHeight="1" x14ac:dyDescent="0.2">
      <c r="A41" s="306"/>
      <c r="B41" s="307" t="s">
        <v>261</v>
      </c>
      <c r="C41" s="308"/>
      <c r="D41" s="113">
        <v>25.215073626431625</v>
      </c>
      <c r="E41" s="115">
        <v>9555</v>
      </c>
      <c r="F41" s="114">
        <v>13873</v>
      </c>
      <c r="G41" s="114">
        <v>11918</v>
      </c>
      <c r="H41" s="114">
        <v>12682</v>
      </c>
      <c r="I41" s="140">
        <v>11162</v>
      </c>
      <c r="J41" s="115">
        <v>-1607</v>
      </c>
      <c r="K41" s="116">
        <v>-14.397061458519978</v>
      </c>
    </row>
    <row r="42" spans="1:11" ht="14.1" customHeight="1" x14ac:dyDescent="0.2">
      <c r="A42" s="306">
        <v>52</v>
      </c>
      <c r="B42" s="307" t="s">
        <v>262</v>
      </c>
      <c r="C42" s="308"/>
      <c r="D42" s="113">
        <v>3.9135483189950917</v>
      </c>
      <c r="E42" s="115">
        <v>1483</v>
      </c>
      <c r="F42" s="114">
        <v>1557</v>
      </c>
      <c r="G42" s="114">
        <v>1454</v>
      </c>
      <c r="H42" s="114">
        <v>1267</v>
      </c>
      <c r="I42" s="140">
        <v>1547</v>
      </c>
      <c r="J42" s="115">
        <v>-64</v>
      </c>
      <c r="K42" s="116">
        <v>-4.1370394311570786</v>
      </c>
    </row>
    <row r="43" spans="1:11" ht="14.1" customHeight="1" x14ac:dyDescent="0.2">
      <c r="A43" s="306" t="s">
        <v>263</v>
      </c>
      <c r="B43" s="307" t="s">
        <v>264</v>
      </c>
      <c r="C43" s="308"/>
      <c r="D43" s="113">
        <v>2.7418588694780177</v>
      </c>
      <c r="E43" s="115">
        <v>1039</v>
      </c>
      <c r="F43" s="114">
        <v>1083</v>
      </c>
      <c r="G43" s="114">
        <v>1011</v>
      </c>
      <c r="H43" s="114">
        <v>871</v>
      </c>
      <c r="I43" s="140">
        <v>1064</v>
      </c>
      <c r="J43" s="115">
        <v>-25</v>
      </c>
      <c r="K43" s="116">
        <v>-2.3496240601503757</v>
      </c>
    </row>
    <row r="44" spans="1:11" ht="14.1" customHeight="1" x14ac:dyDescent="0.2">
      <c r="A44" s="306">
        <v>53</v>
      </c>
      <c r="B44" s="307" t="s">
        <v>265</v>
      </c>
      <c r="C44" s="308"/>
      <c r="D44" s="113">
        <v>0.91043436955718582</v>
      </c>
      <c r="E44" s="115">
        <v>345</v>
      </c>
      <c r="F44" s="114">
        <v>412</v>
      </c>
      <c r="G44" s="114">
        <v>356</v>
      </c>
      <c r="H44" s="114">
        <v>335</v>
      </c>
      <c r="I44" s="140">
        <v>445</v>
      </c>
      <c r="J44" s="115">
        <v>-100</v>
      </c>
      <c r="K44" s="116">
        <v>-22.471910112359552</v>
      </c>
    </row>
    <row r="45" spans="1:11" ht="14.1" customHeight="1" x14ac:dyDescent="0.2">
      <c r="A45" s="306" t="s">
        <v>266</v>
      </c>
      <c r="B45" s="307" t="s">
        <v>267</v>
      </c>
      <c r="C45" s="308"/>
      <c r="D45" s="113">
        <v>0.87612814693619046</v>
      </c>
      <c r="E45" s="115">
        <v>332</v>
      </c>
      <c r="F45" s="114">
        <v>400</v>
      </c>
      <c r="G45" s="114">
        <v>343</v>
      </c>
      <c r="H45" s="114">
        <v>328</v>
      </c>
      <c r="I45" s="140">
        <v>435</v>
      </c>
      <c r="J45" s="115">
        <v>-103</v>
      </c>
      <c r="K45" s="116">
        <v>-23.678160919540229</v>
      </c>
    </row>
    <row r="46" spans="1:11" ht="14.1" customHeight="1" x14ac:dyDescent="0.2">
      <c r="A46" s="306">
        <v>54</v>
      </c>
      <c r="B46" s="307" t="s">
        <v>268</v>
      </c>
      <c r="C46" s="308"/>
      <c r="D46" s="113">
        <v>3.1060326173008921</v>
      </c>
      <c r="E46" s="115">
        <v>1177</v>
      </c>
      <c r="F46" s="114">
        <v>1258</v>
      </c>
      <c r="G46" s="114">
        <v>1169</v>
      </c>
      <c r="H46" s="114">
        <v>1287</v>
      </c>
      <c r="I46" s="140">
        <v>1162</v>
      </c>
      <c r="J46" s="115">
        <v>15</v>
      </c>
      <c r="K46" s="116">
        <v>1.2908777969018932</v>
      </c>
    </row>
    <row r="47" spans="1:11" ht="14.1" customHeight="1" x14ac:dyDescent="0.2">
      <c r="A47" s="306">
        <v>61</v>
      </c>
      <c r="B47" s="307" t="s">
        <v>269</v>
      </c>
      <c r="C47" s="308"/>
      <c r="D47" s="113">
        <v>2.1322636829049455</v>
      </c>
      <c r="E47" s="115">
        <v>808</v>
      </c>
      <c r="F47" s="114">
        <v>641</v>
      </c>
      <c r="G47" s="114">
        <v>603</v>
      </c>
      <c r="H47" s="114">
        <v>622</v>
      </c>
      <c r="I47" s="140">
        <v>814</v>
      </c>
      <c r="J47" s="115">
        <v>-6</v>
      </c>
      <c r="K47" s="116">
        <v>-0.73710073710073709</v>
      </c>
    </row>
    <row r="48" spans="1:11" ht="14.1" customHeight="1" x14ac:dyDescent="0.2">
      <c r="A48" s="306">
        <v>62</v>
      </c>
      <c r="B48" s="307" t="s">
        <v>270</v>
      </c>
      <c r="C48" s="308"/>
      <c r="D48" s="113">
        <v>5.4467725761334247</v>
      </c>
      <c r="E48" s="115">
        <v>2064</v>
      </c>
      <c r="F48" s="114">
        <v>2013</v>
      </c>
      <c r="G48" s="114">
        <v>2358</v>
      </c>
      <c r="H48" s="114">
        <v>1843</v>
      </c>
      <c r="I48" s="140">
        <v>2076</v>
      </c>
      <c r="J48" s="115">
        <v>-12</v>
      </c>
      <c r="K48" s="116">
        <v>-0.5780346820809249</v>
      </c>
    </row>
    <row r="49" spans="1:11" ht="14.1" customHeight="1" x14ac:dyDescent="0.2">
      <c r="A49" s="306">
        <v>63</v>
      </c>
      <c r="B49" s="307" t="s">
        <v>271</v>
      </c>
      <c r="C49" s="308"/>
      <c r="D49" s="113">
        <v>4.1906370401646695</v>
      </c>
      <c r="E49" s="115">
        <v>1588</v>
      </c>
      <c r="F49" s="114">
        <v>2104</v>
      </c>
      <c r="G49" s="114">
        <v>3192</v>
      </c>
      <c r="H49" s="114">
        <v>1708</v>
      </c>
      <c r="I49" s="140">
        <v>1635</v>
      </c>
      <c r="J49" s="115">
        <v>-47</v>
      </c>
      <c r="K49" s="116">
        <v>-2.8746177370030579</v>
      </c>
    </row>
    <row r="50" spans="1:11" ht="14.1" customHeight="1" x14ac:dyDescent="0.2">
      <c r="A50" s="306" t="s">
        <v>272</v>
      </c>
      <c r="B50" s="307" t="s">
        <v>273</v>
      </c>
      <c r="C50" s="308"/>
      <c r="D50" s="113">
        <v>0.96585211379110147</v>
      </c>
      <c r="E50" s="115">
        <v>366</v>
      </c>
      <c r="F50" s="114">
        <v>327</v>
      </c>
      <c r="G50" s="114">
        <v>385</v>
      </c>
      <c r="H50" s="114">
        <v>415</v>
      </c>
      <c r="I50" s="140">
        <v>439</v>
      </c>
      <c r="J50" s="115">
        <v>-73</v>
      </c>
      <c r="K50" s="116">
        <v>-16.62870159453303</v>
      </c>
    </row>
    <row r="51" spans="1:11" ht="14.1" customHeight="1" x14ac:dyDescent="0.2">
      <c r="A51" s="306" t="s">
        <v>274</v>
      </c>
      <c r="B51" s="307" t="s">
        <v>275</v>
      </c>
      <c r="C51" s="308"/>
      <c r="D51" s="113">
        <v>2.7761650920990131</v>
      </c>
      <c r="E51" s="115">
        <v>1052</v>
      </c>
      <c r="F51" s="114">
        <v>978</v>
      </c>
      <c r="G51" s="114">
        <v>1089</v>
      </c>
      <c r="H51" s="114">
        <v>900</v>
      </c>
      <c r="I51" s="140">
        <v>1006</v>
      </c>
      <c r="J51" s="115">
        <v>46</v>
      </c>
      <c r="K51" s="116">
        <v>4.5725646123260439</v>
      </c>
    </row>
    <row r="52" spans="1:11" ht="14.1" customHeight="1" x14ac:dyDescent="0.2">
      <c r="A52" s="306">
        <v>71</v>
      </c>
      <c r="B52" s="307" t="s">
        <v>276</v>
      </c>
      <c r="C52" s="308"/>
      <c r="D52" s="113">
        <v>8.1200190003694512</v>
      </c>
      <c r="E52" s="115">
        <v>3077</v>
      </c>
      <c r="F52" s="114">
        <v>2665</v>
      </c>
      <c r="G52" s="114">
        <v>2815</v>
      </c>
      <c r="H52" s="114">
        <v>2600</v>
      </c>
      <c r="I52" s="140">
        <v>3314</v>
      </c>
      <c r="J52" s="115">
        <v>-237</v>
      </c>
      <c r="K52" s="116">
        <v>-7.1514785757392882</v>
      </c>
    </row>
    <row r="53" spans="1:11" ht="14.1" customHeight="1" x14ac:dyDescent="0.2">
      <c r="A53" s="306" t="s">
        <v>277</v>
      </c>
      <c r="B53" s="307" t="s">
        <v>278</v>
      </c>
      <c r="C53" s="308"/>
      <c r="D53" s="113">
        <v>3.0664485142766664</v>
      </c>
      <c r="E53" s="115">
        <v>1162</v>
      </c>
      <c r="F53" s="114">
        <v>1125</v>
      </c>
      <c r="G53" s="114">
        <v>1058</v>
      </c>
      <c r="H53" s="114">
        <v>938</v>
      </c>
      <c r="I53" s="140">
        <v>1204</v>
      </c>
      <c r="J53" s="115">
        <v>-42</v>
      </c>
      <c r="K53" s="116">
        <v>-3.4883720930232558</v>
      </c>
    </row>
    <row r="54" spans="1:11" ht="14.1" customHeight="1" x14ac:dyDescent="0.2">
      <c r="A54" s="306" t="s">
        <v>279</v>
      </c>
      <c r="B54" s="307" t="s">
        <v>280</v>
      </c>
      <c r="C54" s="308"/>
      <c r="D54" s="113">
        <v>4.0375785084709976</v>
      </c>
      <c r="E54" s="115">
        <v>1530</v>
      </c>
      <c r="F54" s="114">
        <v>1210</v>
      </c>
      <c r="G54" s="114">
        <v>1416</v>
      </c>
      <c r="H54" s="114">
        <v>1373</v>
      </c>
      <c r="I54" s="140">
        <v>1736</v>
      </c>
      <c r="J54" s="115">
        <v>-206</v>
      </c>
      <c r="K54" s="116">
        <v>-11.866359447004609</v>
      </c>
    </row>
    <row r="55" spans="1:11" ht="14.1" customHeight="1" x14ac:dyDescent="0.2">
      <c r="A55" s="306">
        <v>72</v>
      </c>
      <c r="B55" s="307" t="s">
        <v>281</v>
      </c>
      <c r="C55" s="308"/>
      <c r="D55" s="113">
        <v>2.6811632448408718</v>
      </c>
      <c r="E55" s="115">
        <v>1016</v>
      </c>
      <c r="F55" s="114">
        <v>797</v>
      </c>
      <c r="G55" s="114">
        <v>655</v>
      </c>
      <c r="H55" s="114">
        <v>617</v>
      </c>
      <c r="I55" s="140">
        <v>829</v>
      </c>
      <c r="J55" s="115">
        <v>187</v>
      </c>
      <c r="K55" s="116">
        <v>22.557297949336551</v>
      </c>
    </row>
    <row r="56" spans="1:11" ht="14.1" customHeight="1" x14ac:dyDescent="0.2">
      <c r="A56" s="306" t="s">
        <v>282</v>
      </c>
      <c r="B56" s="307" t="s">
        <v>283</v>
      </c>
      <c r="C56" s="308"/>
      <c r="D56" s="113">
        <v>1.3748878450414315</v>
      </c>
      <c r="E56" s="115">
        <v>521</v>
      </c>
      <c r="F56" s="114">
        <v>347</v>
      </c>
      <c r="G56" s="114">
        <v>255</v>
      </c>
      <c r="H56" s="114">
        <v>247</v>
      </c>
      <c r="I56" s="140">
        <v>355</v>
      </c>
      <c r="J56" s="115">
        <v>166</v>
      </c>
      <c r="K56" s="116">
        <v>46.760563380281688</v>
      </c>
    </row>
    <row r="57" spans="1:11" ht="14.1" customHeight="1" x14ac:dyDescent="0.2">
      <c r="A57" s="306" t="s">
        <v>284</v>
      </c>
      <c r="B57" s="307" t="s">
        <v>285</v>
      </c>
      <c r="C57" s="308"/>
      <c r="D57" s="113">
        <v>0.99488045600886688</v>
      </c>
      <c r="E57" s="115">
        <v>377</v>
      </c>
      <c r="F57" s="114">
        <v>365</v>
      </c>
      <c r="G57" s="114">
        <v>257</v>
      </c>
      <c r="H57" s="114">
        <v>245</v>
      </c>
      <c r="I57" s="140">
        <v>311</v>
      </c>
      <c r="J57" s="115">
        <v>66</v>
      </c>
      <c r="K57" s="116">
        <v>21.221864951768488</v>
      </c>
    </row>
    <row r="58" spans="1:11" ht="14.1" customHeight="1" x14ac:dyDescent="0.2">
      <c r="A58" s="306">
        <v>73</v>
      </c>
      <c r="B58" s="307" t="s">
        <v>286</v>
      </c>
      <c r="C58" s="308"/>
      <c r="D58" s="113">
        <v>1.6044756425819391</v>
      </c>
      <c r="E58" s="115">
        <v>608</v>
      </c>
      <c r="F58" s="114">
        <v>473</v>
      </c>
      <c r="G58" s="114">
        <v>701</v>
      </c>
      <c r="H58" s="114">
        <v>615</v>
      </c>
      <c r="I58" s="140">
        <v>700</v>
      </c>
      <c r="J58" s="115">
        <v>-92</v>
      </c>
      <c r="K58" s="116">
        <v>-13.142857142857142</v>
      </c>
    </row>
    <row r="59" spans="1:11" ht="14.1" customHeight="1" x14ac:dyDescent="0.2">
      <c r="A59" s="306" t="s">
        <v>287</v>
      </c>
      <c r="B59" s="307" t="s">
        <v>288</v>
      </c>
      <c r="C59" s="308"/>
      <c r="D59" s="113">
        <v>1.1109938248799283</v>
      </c>
      <c r="E59" s="115">
        <v>421</v>
      </c>
      <c r="F59" s="114">
        <v>302</v>
      </c>
      <c r="G59" s="114">
        <v>531</v>
      </c>
      <c r="H59" s="114">
        <v>386</v>
      </c>
      <c r="I59" s="140">
        <v>480</v>
      </c>
      <c r="J59" s="115">
        <v>-59</v>
      </c>
      <c r="K59" s="116">
        <v>-12.291666666666666</v>
      </c>
    </row>
    <row r="60" spans="1:11" ht="14.1" customHeight="1" x14ac:dyDescent="0.2">
      <c r="A60" s="306">
        <v>81</v>
      </c>
      <c r="B60" s="307" t="s">
        <v>289</v>
      </c>
      <c r="C60" s="308"/>
      <c r="D60" s="113">
        <v>5.2224626589961476</v>
      </c>
      <c r="E60" s="115">
        <v>1979</v>
      </c>
      <c r="F60" s="114">
        <v>1535</v>
      </c>
      <c r="G60" s="114">
        <v>1842</v>
      </c>
      <c r="H60" s="114">
        <v>1721</v>
      </c>
      <c r="I60" s="140">
        <v>1872</v>
      </c>
      <c r="J60" s="115">
        <v>107</v>
      </c>
      <c r="K60" s="116">
        <v>5.7158119658119659</v>
      </c>
    </row>
    <row r="61" spans="1:11" ht="14.1" customHeight="1" x14ac:dyDescent="0.2">
      <c r="A61" s="306" t="s">
        <v>290</v>
      </c>
      <c r="B61" s="307" t="s">
        <v>291</v>
      </c>
      <c r="C61" s="308"/>
      <c r="D61" s="113">
        <v>1.5728083601625586</v>
      </c>
      <c r="E61" s="115">
        <v>596</v>
      </c>
      <c r="F61" s="114">
        <v>386</v>
      </c>
      <c r="G61" s="114">
        <v>543</v>
      </c>
      <c r="H61" s="114">
        <v>547</v>
      </c>
      <c r="I61" s="140">
        <v>638</v>
      </c>
      <c r="J61" s="115">
        <v>-42</v>
      </c>
      <c r="K61" s="116">
        <v>-6.5830721003134798</v>
      </c>
    </row>
    <row r="62" spans="1:11" ht="14.1" customHeight="1" x14ac:dyDescent="0.2">
      <c r="A62" s="306" t="s">
        <v>292</v>
      </c>
      <c r="B62" s="307" t="s">
        <v>293</v>
      </c>
      <c r="C62" s="308"/>
      <c r="D62" s="113">
        <v>1.9897609120177338</v>
      </c>
      <c r="E62" s="115">
        <v>754</v>
      </c>
      <c r="F62" s="114">
        <v>699</v>
      </c>
      <c r="G62" s="114">
        <v>825</v>
      </c>
      <c r="H62" s="114">
        <v>672</v>
      </c>
      <c r="I62" s="140">
        <v>657</v>
      </c>
      <c r="J62" s="115">
        <v>97</v>
      </c>
      <c r="K62" s="116">
        <v>14.764079147640791</v>
      </c>
    </row>
    <row r="63" spans="1:11" ht="14.1" customHeight="1" x14ac:dyDescent="0.2">
      <c r="A63" s="306"/>
      <c r="B63" s="307" t="s">
        <v>294</v>
      </c>
      <c r="C63" s="308"/>
      <c r="D63" s="113">
        <v>1.7707288752836861</v>
      </c>
      <c r="E63" s="115">
        <v>671</v>
      </c>
      <c r="F63" s="114">
        <v>610</v>
      </c>
      <c r="G63" s="114">
        <v>731</v>
      </c>
      <c r="H63" s="114">
        <v>586</v>
      </c>
      <c r="I63" s="140">
        <v>584</v>
      </c>
      <c r="J63" s="115">
        <v>87</v>
      </c>
      <c r="K63" s="116">
        <v>14.897260273972602</v>
      </c>
    </row>
    <row r="64" spans="1:11" ht="14.1" customHeight="1" x14ac:dyDescent="0.2">
      <c r="A64" s="306" t="s">
        <v>295</v>
      </c>
      <c r="B64" s="307" t="s">
        <v>296</v>
      </c>
      <c r="C64" s="308"/>
      <c r="D64" s="113">
        <v>0.64126246899245265</v>
      </c>
      <c r="E64" s="115">
        <v>243</v>
      </c>
      <c r="F64" s="114">
        <v>190</v>
      </c>
      <c r="G64" s="114">
        <v>199</v>
      </c>
      <c r="H64" s="114">
        <v>237</v>
      </c>
      <c r="I64" s="140">
        <v>233</v>
      </c>
      <c r="J64" s="115">
        <v>10</v>
      </c>
      <c r="K64" s="116">
        <v>4.2918454935622314</v>
      </c>
    </row>
    <row r="65" spans="1:11" ht="14.1" customHeight="1" x14ac:dyDescent="0.2">
      <c r="A65" s="306" t="s">
        <v>297</v>
      </c>
      <c r="B65" s="307" t="s">
        <v>298</v>
      </c>
      <c r="C65" s="308"/>
      <c r="D65" s="113">
        <v>0.44861983427455532</v>
      </c>
      <c r="E65" s="115">
        <v>170</v>
      </c>
      <c r="F65" s="114">
        <v>96</v>
      </c>
      <c r="G65" s="114">
        <v>117</v>
      </c>
      <c r="H65" s="114">
        <v>82</v>
      </c>
      <c r="I65" s="140">
        <v>126</v>
      </c>
      <c r="J65" s="115">
        <v>44</v>
      </c>
      <c r="K65" s="116">
        <v>34.920634920634917</v>
      </c>
    </row>
    <row r="66" spans="1:11" ht="14.1" customHeight="1" x14ac:dyDescent="0.2">
      <c r="A66" s="306">
        <v>82</v>
      </c>
      <c r="B66" s="307" t="s">
        <v>299</v>
      </c>
      <c r="C66" s="308"/>
      <c r="D66" s="113">
        <v>2.4964374307278199</v>
      </c>
      <c r="E66" s="115">
        <v>946</v>
      </c>
      <c r="F66" s="114">
        <v>773</v>
      </c>
      <c r="G66" s="114">
        <v>961</v>
      </c>
      <c r="H66" s="114">
        <v>750</v>
      </c>
      <c r="I66" s="140">
        <v>909</v>
      </c>
      <c r="J66" s="115">
        <v>37</v>
      </c>
      <c r="K66" s="116">
        <v>4.0704070407040707</v>
      </c>
    </row>
    <row r="67" spans="1:11" ht="14.1" customHeight="1" x14ac:dyDescent="0.2">
      <c r="A67" s="306" t="s">
        <v>300</v>
      </c>
      <c r="B67" s="307" t="s">
        <v>301</v>
      </c>
      <c r="C67" s="308"/>
      <c r="D67" s="113">
        <v>1.5041959149205679</v>
      </c>
      <c r="E67" s="115">
        <v>570</v>
      </c>
      <c r="F67" s="114">
        <v>537</v>
      </c>
      <c r="G67" s="114">
        <v>628</v>
      </c>
      <c r="H67" s="114">
        <v>488</v>
      </c>
      <c r="I67" s="140">
        <v>573</v>
      </c>
      <c r="J67" s="115">
        <v>-3</v>
      </c>
      <c r="K67" s="116">
        <v>-0.52356020942408377</v>
      </c>
    </row>
    <row r="68" spans="1:11" ht="14.1" customHeight="1" x14ac:dyDescent="0.2">
      <c r="A68" s="306" t="s">
        <v>302</v>
      </c>
      <c r="B68" s="307" t="s">
        <v>303</v>
      </c>
      <c r="C68" s="308"/>
      <c r="D68" s="113">
        <v>0.60431730616984214</v>
      </c>
      <c r="E68" s="115">
        <v>229</v>
      </c>
      <c r="F68" s="114">
        <v>152</v>
      </c>
      <c r="G68" s="114">
        <v>196</v>
      </c>
      <c r="H68" s="114">
        <v>184</v>
      </c>
      <c r="I68" s="140">
        <v>202</v>
      </c>
      <c r="J68" s="115">
        <v>27</v>
      </c>
      <c r="K68" s="116">
        <v>13.366336633663366</v>
      </c>
    </row>
    <row r="69" spans="1:11" ht="14.1" customHeight="1" x14ac:dyDescent="0.2">
      <c r="A69" s="306">
        <v>83</v>
      </c>
      <c r="B69" s="307" t="s">
        <v>304</v>
      </c>
      <c r="C69" s="308"/>
      <c r="D69" s="113">
        <v>3.2643690293977938</v>
      </c>
      <c r="E69" s="115">
        <v>1237</v>
      </c>
      <c r="F69" s="114">
        <v>919</v>
      </c>
      <c r="G69" s="114">
        <v>2121</v>
      </c>
      <c r="H69" s="114">
        <v>932</v>
      </c>
      <c r="I69" s="140">
        <v>1196</v>
      </c>
      <c r="J69" s="115">
        <v>41</v>
      </c>
      <c r="K69" s="116">
        <v>3.42809364548495</v>
      </c>
    </row>
    <row r="70" spans="1:11" ht="14.1" customHeight="1" x14ac:dyDescent="0.2">
      <c r="A70" s="306" t="s">
        <v>305</v>
      </c>
      <c r="B70" s="307" t="s">
        <v>306</v>
      </c>
      <c r="C70" s="308"/>
      <c r="D70" s="113">
        <v>2.6706074840344116</v>
      </c>
      <c r="E70" s="115">
        <v>1012</v>
      </c>
      <c r="F70" s="114">
        <v>731</v>
      </c>
      <c r="G70" s="114">
        <v>1853</v>
      </c>
      <c r="H70" s="114">
        <v>734</v>
      </c>
      <c r="I70" s="140">
        <v>979</v>
      </c>
      <c r="J70" s="115">
        <v>33</v>
      </c>
      <c r="K70" s="116">
        <v>3.3707865168539324</v>
      </c>
    </row>
    <row r="71" spans="1:11" ht="14.1" customHeight="1" x14ac:dyDescent="0.2">
      <c r="A71" s="306"/>
      <c r="B71" s="307" t="s">
        <v>307</v>
      </c>
      <c r="C71" s="308"/>
      <c r="D71" s="113">
        <v>1.2878028183881354</v>
      </c>
      <c r="E71" s="115">
        <v>488</v>
      </c>
      <c r="F71" s="114">
        <v>371</v>
      </c>
      <c r="G71" s="114">
        <v>1262</v>
      </c>
      <c r="H71" s="114">
        <v>327</v>
      </c>
      <c r="I71" s="140">
        <v>517</v>
      </c>
      <c r="J71" s="115">
        <v>-29</v>
      </c>
      <c r="K71" s="116">
        <v>-5.6092843326885884</v>
      </c>
    </row>
    <row r="72" spans="1:11" ht="14.1" customHeight="1" x14ac:dyDescent="0.2">
      <c r="A72" s="306">
        <v>84</v>
      </c>
      <c r="B72" s="307" t="s">
        <v>308</v>
      </c>
      <c r="C72" s="308"/>
      <c r="D72" s="113">
        <v>2.5043542513326646</v>
      </c>
      <c r="E72" s="115">
        <v>949</v>
      </c>
      <c r="F72" s="114">
        <v>669</v>
      </c>
      <c r="G72" s="114">
        <v>982</v>
      </c>
      <c r="H72" s="114">
        <v>497</v>
      </c>
      <c r="I72" s="140">
        <v>856</v>
      </c>
      <c r="J72" s="115">
        <v>93</v>
      </c>
      <c r="K72" s="116">
        <v>10.864485981308411</v>
      </c>
    </row>
    <row r="73" spans="1:11" ht="14.1" customHeight="1" x14ac:dyDescent="0.2">
      <c r="A73" s="306" t="s">
        <v>309</v>
      </c>
      <c r="B73" s="307" t="s">
        <v>310</v>
      </c>
      <c r="C73" s="308"/>
      <c r="D73" s="113">
        <v>0.95793529318625636</v>
      </c>
      <c r="E73" s="115">
        <v>363</v>
      </c>
      <c r="F73" s="114">
        <v>109</v>
      </c>
      <c r="G73" s="114">
        <v>395</v>
      </c>
      <c r="H73" s="114">
        <v>77</v>
      </c>
      <c r="I73" s="140">
        <v>317</v>
      </c>
      <c r="J73" s="115">
        <v>46</v>
      </c>
      <c r="K73" s="116">
        <v>14.511041009463723</v>
      </c>
    </row>
    <row r="74" spans="1:11" ht="14.1" customHeight="1" x14ac:dyDescent="0.2">
      <c r="A74" s="306" t="s">
        <v>311</v>
      </c>
      <c r="B74" s="307" t="s">
        <v>312</v>
      </c>
      <c r="C74" s="308"/>
      <c r="D74" s="113">
        <v>0.16361429250013196</v>
      </c>
      <c r="E74" s="115">
        <v>62</v>
      </c>
      <c r="F74" s="114">
        <v>111</v>
      </c>
      <c r="G74" s="114">
        <v>84</v>
      </c>
      <c r="H74" s="114">
        <v>41</v>
      </c>
      <c r="I74" s="140">
        <v>80</v>
      </c>
      <c r="J74" s="115">
        <v>-18</v>
      </c>
      <c r="K74" s="116">
        <v>-22.5</v>
      </c>
    </row>
    <row r="75" spans="1:11" ht="14.1" customHeight="1" x14ac:dyDescent="0.2">
      <c r="A75" s="306" t="s">
        <v>313</v>
      </c>
      <c r="B75" s="307" t="s">
        <v>314</v>
      </c>
      <c r="C75" s="308"/>
      <c r="D75" s="113">
        <v>1.0318256188314774</v>
      </c>
      <c r="E75" s="115">
        <v>391</v>
      </c>
      <c r="F75" s="114">
        <v>366</v>
      </c>
      <c r="G75" s="114">
        <v>371</v>
      </c>
      <c r="H75" s="114">
        <v>286</v>
      </c>
      <c r="I75" s="140">
        <v>333</v>
      </c>
      <c r="J75" s="115">
        <v>58</v>
      </c>
      <c r="K75" s="116">
        <v>17.417417417417418</v>
      </c>
    </row>
    <row r="76" spans="1:11" ht="14.1" customHeight="1" x14ac:dyDescent="0.2">
      <c r="A76" s="306">
        <v>91</v>
      </c>
      <c r="B76" s="307" t="s">
        <v>315</v>
      </c>
      <c r="C76" s="308"/>
      <c r="D76" s="113">
        <v>0.20055945532274239</v>
      </c>
      <c r="E76" s="115">
        <v>76</v>
      </c>
      <c r="F76" s="114">
        <v>67</v>
      </c>
      <c r="G76" s="114">
        <v>78</v>
      </c>
      <c r="H76" s="114">
        <v>75</v>
      </c>
      <c r="I76" s="140">
        <v>101</v>
      </c>
      <c r="J76" s="115">
        <v>-25</v>
      </c>
      <c r="K76" s="116">
        <v>-24.752475247524753</v>
      </c>
    </row>
    <row r="77" spans="1:11" ht="14.1" customHeight="1" x14ac:dyDescent="0.2">
      <c r="A77" s="306">
        <v>92</v>
      </c>
      <c r="B77" s="307" t="s">
        <v>316</v>
      </c>
      <c r="C77" s="308"/>
      <c r="D77" s="113">
        <v>1.8683696627434423</v>
      </c>
      <c r="E77" s="115">
        <v>708</v>
      </c>
      <c r="F77" s="114">
        <v>586</v>
      </c>
      <c r="G77" s="114">
        <v>665</v>
      </c>
      <c r="H77" s="114">
        <v>657</v>
      </c>
      <c r="I77" s="140">
        <v>746</v>
      </c>
      <c r="J77" s="115">
        <v>-38</v>
      </c>
      <c r="K77" s="116">
        <v>-5.0938337801608577</v>
      </c>
    </row>
    <row r="78" spans="1:11" ht="14.1" customHeight="1" x14ac:dyDescent="0.2">
      <c r="A78" s="306">
        <v>93</v>
      </c>
      <c r="B78" s="307" t="s">
        <v>317</v>
      </c>
      <c r="C78" s="308"/>
      <c r="D78" s="113">
        <v>0.14250277088721169</v>
      </c>
      <c r="E78" s="115">
        <v>54</v>
      </c>
      <c r="F78" s="114">
        <v>31</v>
      </c>
      <c r="G78" s="114">
        <v>28</v>
      </c>
      <c r="H78" s="114">
        <v>54</v>
      </c>
      <c r="I78" s="140">
        <v>51</v>
      </c>
      <c r="J78" s="115">
        <v>3</v>
      </c>
      <c r="K78" s="116">
        <v>5.882352941176471</v>
      </c>
    </row>
    <row r="79" spans="1:11" ht="14.1" customHeight="1" x14ac:dyDescent="0.2">
      <c r="A79" s="306">
        <v>94</v>
      </c>
      <c r="B79" s="307" t="s">
        <v>318</v>
      </c>
      <c r="C79" s="308"/>
      <c r="D79" s="113">
        <v>0.79695994088773947</v>
      </c>
      <c r="E79" s="115">
        <v>302</v>
      </c>
      <c r="F79" s="114">
        <v>467</v>
      </c>
      <c r="G79" s="114">
        <v>411</v>
      </c>
      <c r="H79" s="114">
        <v>334</v>
      </c>
      <c r="I79" s="140">
        <v>285</v>
      </c>
      <c r="J79" s="115">
        <v>17</v>
      </c>
      <c r="K79" s="116">
        <v>5.9649122807017543</v>
      </c>
    </row>
    <row r="80" spans="1:11" ht="14.1" customHeight="1" x14ac:dyDescent="0.2">
      <c r="A80" s="306" t="s">
        <v>319</v>
      </c>
      <c r="B80" s="307" t="s">
        <v>320</v>
      </c>
      <c r="C80" s="308"/>
      <c r="D80" s="113">
        <v>1.5833641209690188E-2</v>
      </c>
      <c r="E80" s="115">
        <v>6</v>
      </c>
      <c r="F80" s="114">
        <v>4</v>
      </c>
      <c r="G80" s="114">
        <v>3</v>
      </c>
      <c r="H80" s="114">
        <v>0</v>
      </c>
      <c r="I80" s="140" t="s">
        <v>514</v>
      </c>
      <c r="J80" s="115" t="s">
        <v>514</v>
      </c>
      <c r="K80" s="116" t="s">
        <v>514</v>
      </c>
    </row>
    <row r="81" spans="1:11" ht="14.1" customHeight="1" x14ac:dyDescent="0.2">
      <c r="A81" s="310" t="s">
        <v>321</v>
      </c>
      <c r="B81" s="311" t="s">
        <v>334</v>
      </c>
      <c r="C81" s="312"/>
      <c r="D81" s="125">
        <v>0.23222673774212277</v>
      </c>
      <c r="E81" s="143">
        <v>88</v>
      </c>
      <c r="F81" s="144">
        <v>75</v>
      </c>
      <c r="G81" s="144">
        <v>266</v>
      </c>
      <c r="H81" s="144">
        <v>133</v>
      </c>
      <c r="I81" s="145">
        <v>102</v>
      </c>
      <c r="J81" s="143">
        <v>-14</v>
      </c>
      <c r="K81" s="146">
        <v>-13.725490196078431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8" t="s">
        <v>372</v>
      </c>
      <c r="B84" s="658"/>
      <c r="C84" s="658"/>
      <c r="D84" s="658"/>
      <c r="E84" s="658"/>
      <c r="F84" s="658"/>
      <c r="G84" s="658"/>
      <c r="H84" s="658"/>
      <c r="I84" s="658"/>
      <c r="J84" s="658"/>
      <c r="K84" s="658"/>
    </row>
    <row r="85" spans="1:11" s="404" customFormat="1" ht="21" customHeight="1" x14ac:dyDescent="0.2">
      <c r="A85" s="619" t="s">
        <v>323</v>
      </c>
      <c r="B85" s="619"/>
      <c r="C85" s="619"/>
      <c r="D85" s="619"/>
      <c r="E85" s="619"/>
      <c r="F85" s="619"/>
      <c r="G85" s="619"/>
      <c r="H85" s="619"/>
      <c r="I85" s="619"/>
      <c r="J85" s="619"/>
      <c r="K85" s="619"/>
    </row>
    <row r="86" spans="1:11" ht="11.25" x14ac:dyDescent="0.2">
      <c r="A86" s="619" t="s">
        <v>366</v>
      </c>
      <c r="B86" s="619"/>
      <c r="C86" s="619"/>
      <c r="D86" s="619"/>
      <c r="E86" s="619"/>
      <c r="F86" s="619"/>
      <c r="G86" s="619"/>
      <c r="H86" s="619"/>
      <c r="I86" s="619"/>
      <c r="J86" s="619"/>
      <c r="K86" s="619"/>
    </row>
    <row r="87" spans="1:11" ht="18" customHeight="1" x14ac:dyDescent="0.2">
      <c r="A87" s="659"/>
      <c r="B87" s="619"/>
      <c r="C87" s="619"/>
      <c r="D87" s="619"/>
      <c r="E87" s="619"/>
      <c r="F87" s="619"/>
      <c r="G87" s="619"/>
      <c r="H87" s="619"/>
      <c r="I87" s="619"/>
      <c r="J87" s="619"/>
      <c r="K87" s="619"/>
    </row>
    <row r="88" spans="1:11" ht="15.95" customHeight="1" x14ac:dyDescent="0.2">
      <c r="B88" s="110"/>
      <c r="C88" s="110"/>
    </row>
  </sheetData>
  <mergeCells count="17">
    <mergeCell ref="A86:K86"/>
    <mergeCell ref="A6:K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7"/>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9" t="s">
        <v>373</v>
      </c>
      <c r="B3" s="570"/>
      <c r="C3" s="570"/>
      <c r="D3" s="570"/>
      <c r="E3" s="570"/>
      <c r="F3" s="570"/>
      <c r="G3" s="570"/>
      <c r="H3" s="570"/>
      <c r="I3" s="570"/>
      <c r="J3" s="570"/>
      <c r="K3" s="570"/>
    </row>
    <row r="4" spans="1:13" s="94" customFormat="1" ht="12" customHeight="1" x14ac:dyDescent="0.2">
      <c r="A4" s="408" t="s">
        <v>374</v>
      </c>
      <c r="B4" s="409"/>
      <c r="C4" s="409"/>
      <c r="D4" s="409"/>
      <c r="E4" s="409"/>
      <c r="F4" s="409"/>
      <c r="G4" s="409"/>
      <c r="H4" s="409"/>
      <c r="I4" s="409"/>
      <c r="J4" s="409"/>
      <c r="K4" s="409"/>
      <c r="L4" s="409"/>
      <c r="M4" s="409"/>
    </row>
    <row r="5" spans="1:13" s="94" customFormat="1" ht="12" customHeight="1" x14ac:dyDescent="0.2">
      <c r="A5" s="666" t="s">
        <v>375</v>
      </c>
      <c r="B5" s="666"/>
      <c r="C5" s="410"/>
      <c r="D5" s="410"/>
      <c r="E5" s="410"/>
      <c r="F5" s="411"/>
      <c r="G5" s="411"/>
      <c r="H5" s="411"/>
      <c r="I5" s="411"/>
      <c r="J5" s="411"/>
      <c r="K5" s="411"/>
      <c r="L5" s="411"/>
      <c r="M5" s="411"/>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1" t="s">
        <v>376</v>
      </c>
      <c r="B7" s="667" t="s">
        <v>377</v>
      </c>
      <c r="C7" s="667"/>
      <c r="D7" s="667"/>
      <c r="E7" s="667"/>
      <c r="F7" s="667"/>
      <c r="G7" s="667"/>
      <c r="H7" s="668"/>
      <c r="I7" s="667" t="s">
        <v>378</v>
      </c>
      <c r="J7" s="667"/>
      <c r="K7" s="668"/>
      <c r="L7" s="663" t="s">
        <v>379</v>
      </c>
      <c r="M7" s="664"/>
    </row>
    <row r="8" spans="1:13" ht="23.85" customHeight="1" x14ac:dyDescent="0.2">
      <c r="A8" s="582"/>
      <c r="B8" s="412" t="s">
        <v>104</v>
      </c>
      <c r="C8" s="413" t="s">
        <v>106</v>
      </c>
      <c r="D8" s="413" t="s">
        <v>107</v>
      </c>
      <c r="E8" s="413" t="s">
        <v>380</v>
      </c>
      <c r="F8" s="413" t="s">
        <v>381</v>
      </c>
      <c r="G8" s="413" t="s">
        <v>108</v>
      </c>
      <c r="H8" s="414" t="s">
        <v>382</v>
      </c>
      <c r="I8" s="412" t="s">
        <v>104</v>
      </c>
      <c r="J8" s="412" t="s">
        <v>383</v>
      </c>
      <c r="K8" s="415" t="s">
        <v>384</v>
      </c>
      <c r="L8" s="416" t="s">
        <v>385</v>
      </c>
      <c r="M8" s="417" t="s">
        <v>386</v>
      </c>
    </row>
    <row r="9" spans="1:13" ht="12" customHeight="1" x14ac:dyDescent="0.2">
      <c r="A9" s="583"/>
      <c r="B9" s="100">
        <v>1</v>
      </c>
      <c r="C9" s="100">
        <v>2</v>
      </c>
      <c r="D9" s="100">
        <v>3</v>
      </c>
      <c r="E9" s="100">
        <v>4</v>
      </c>
      <c r="F9" s="100">
        <v>5</v>
      </c>
      <c r="G9" s="100">
        <v>6</v>
      </c>
      <c r="H9" s="100">
        <v>7</v>
      </c>
      <c r="I9" s="100">
        <v>8</v>
      </c>
      <c r="J9" s="100">
        <v>9</v>
      </c>
      <c r="K9" s="418">
        <v>10</v>
      </c>
      <c r="L9" s="419">
        <v>11</v>
      </c>
      <c r="M9" s="419">
        <v>12</v>
      </c>
    </row>
    <row r="10" spans="1:13" ht="15" customHeight="1" x14ac:dyDescent="0.2">
      <c r="A10" s="420" t="s">
        <v>387</v>
      </c>
      <c r="B10" s="115">
        <v>308017</v>
      </c>
      <c r="C10" s="114">
        <v>171498</v>
      </c>
      <c r="D10" s="114">
        <v>136519</v>
      </c>
      <c r="E10" s="114">
        <v>235332</v>
      </c>
      <c r="F10" s="114">
        <v>68783</v>
      </c>
      <c r="G10" s="114">
        <v>32360</v>
      </c>
      <c r="H10" s="114">
        <v>83564</v>
      </c>
      <c r="I10" s="115">
        <v>75732</v>
      </c>
      <c r="J10" s="114">
        <v>54591</v>
      </c>
      <c r="K10" s="114">
        <v>21141</v>
      </c>
      <c r="L10" s="421">
        <v>22893</v>
      </c>
      <c r="M10" s="422">
        <v>24904</v>
      </c>
    </row>
    <row r="11" spans="1:13" ht="11.1" customHeight="1" x14ac:dyDescent="0.2">
      <c r="A11" s="420" t="s">
        <v>388</v>
      </c>
      <c r="B11" s="115">
        <v>307931</v>
      </c>
      <c r="C11" s="114">
        <v>172118</v>
      </c>
      <c r="D11" s="114">
        <v>135813</v>
      </c>
      <c r="E11" s="114">
        <v>234936</v>
      </c>
      <c r="F11" s="114">
        <v>69226</v>
      </c>
      <c r="G11" s="114">
        <v>30955</v>
      </c>
      <c r="H11" s="114">
        <v>84782</v>
      </c>
      <c r="I11" s="115">
        <v>75775</v>
      </c>
      <c r="J11" s="114">
        <v>54678</v>
      </c>
      <c r="K11" s="114">
        <v>21097</v>
      </c>
      <c r="L11" s="421">
        <v>22670</v>
      </c>
      <c r="M11" s="422">
        <v>22874</v>
      </c>
    </row>
    <row r="12" spans="1:13" ht="11.1" customHeight="1" x14ac:dyDescent="0.2">
      <c r="A12" s="420" t="s">
        <v>389</v>
      </c>
      <c r="B12" s="115">
        <v>314870</v>
      </c>
      <c r="C12" s="114">
        <v>176017</v>
      </c>
      <c r="D12" s="114">
        <v>138853</v>
      </c>
      <c r="E12" s="114">
        <v>240763</v>
      </c>
      <c r="F12" s="114">
        <v>70114</v>
      </c>
      <c r="G12" s="114">
        <v>35143</v>
      </c>
      <c r="H12" s="114">
        <v>86130</v>
      </c>
      <c r="I12" s="115">
        <v>75280</v>
      </c>
      <c r="J12" s="114">
        <v>53450</v>
      </c>
      <c r="K12" s="114">
        <v>21830</v>
      </c>
      <c r="L12" s="421">
        <v>31553</v>
      </c>
      <c r="M12" s="422">
        <v>26171</v>
      </c>
    </row>
    <row r="13" spans="1:13" s="110" customFormat="1" ht="11.1" customHeight="1" x14ac:dyDescent="0.2">
      <c r="A13" s="420" t="s">
        <v>390</v>
      </c>
      <c r="B13" s="115">
        <v>314527</v>
      </c>
      <c r="C13" s="114">
        <v>175401</v>
      </c>
      <c r="D13" s="114">
        <v>139126</v>
      </c>
      <c r="E13" s="114">
        <v>239540</v>
      </c>
      <c r="F13" s="114">
        <v>71009</v>
      </c>
      <c r="G13" s="114">
        <v>34161</v>
      </c>
      <c r="H13" s="114">
        <v>87245</v>
      </c>
      <c r="I13" s="115">
        <v>76530</v>
      </c>
      <c r="J13" s="114">
        <v>54464</v>
      </c>
      <c r="K13" s="114">
        <v>22066</v>
      </c>
      <c r="L13" s="421">
        <v>22010</v>
      </c>
      <c r="M13" s="422">
        <v>22723</v>
      </c>
    </row>
    <row r="14" spans="1:13" ht="15" customHeight="1" x14ac:dyDescent="0.2">
      <c r="A14" s="420" t="s">
        <v>391</v>
      </c>
      <c r="B14" s="115">
        <v>313923</v>
      </c>
      <c r="C14" s="114">
        <v>175194</v>
      </c>
      <c r="D14" s="114">
        <v>138729</v>
      </c>
      <c r="E14" s="114">
        <v>231899</v>
      </c>
      <c r="F14" s="114">
        <v>78741</v>
      </c>
      <c r="G14" s="114">
        <v>33022</v>
      </c>
      <c r="H14" s="114">
        <v>88092</v>
      </c>
      <c r="I14" s="115">
        <v>76027</v>
      </c>
      <c r="J14" s="114">
        <v>54136</v>
      </c>
      <c r="K14" s="114">
        <v>21891</v>
      </c>
      <c r="L14" s="421">
        <v>33587</v>
      </c>
      <c r="M14" s="422">
        <v>34660</v>
      </c>
    </row>
    <row r="15" spans="1:13" ht="11.1" customHeight="1" x14ac:dyDescent="0.2">
      <c r="A15" s="420" t="s">
        <v>388</v>
      </c>
      <c r="B15" s="115">
        <v>315656</v>
      </c>
      <c r="C15" s="114">
        <v>176822</v>
      </c>
      <c r="D15" s="114">
        <v>138834</v>
      </c>
      <c r="E15" s="114">
        <v>231955</v>
      </c>
      <c r="F15" s="114">
        <v>80488</v>
      </c>
      <c r="G15" s="114">
        <v>32017</v>
      </c>
      <c r="H15" s="114">
        <v>89577</v>
      </c>
      <c r="I15" s="115">
        <v>75862</v>
      </c>
      <c r="J15" s="114">
        <v>54006</v>
      </c>
      <c r="K15" s="114">
        <v>21856</v>
      </c>
      <c r="L15" s="421">
        <v>31671</v>
      </c>
      <c r="M15" s="422">
        <v>30600</v>
      </c>
    </row>
    <row r="16" spans="1:13" ht="11.1" customHeight="1" x14ac:dyDescent="0.2">
      <c r="A16" s="420" t="s">
        <v>389</v>
      </c>
      <c r="B16" s="115">
        <v>323809</v>
      </c>
      <c r="C16" s="114">
        <v>181512</v>
      </c>
      <c r="D16" s="114">
        <v>142297</v>
      </c>
      <c r="E16" s="114">
        <v>239078</v>
      </c>
      <c r="F16" s="114">
        <v>81963</v>
      </c>
      <c r="G16" s="114">
        <v>36710</v>
      </c>
      <c r="H16" s="114">
        <v>91227</v>
      </c>
      <c r="I16" s="115">
        <v>75630</v>
      </c>
      <c r="J16" s="114">
        <v>52923</v>
      </c>
      <c r="K16" s="114">
        <v>22707</v>
      </c>
      <c r="L16" s="421">
        <v>42903</v>
      </c>
      <c r="M16" s="422">
        <v>35610</v>
      </c>
    </row>
    <row r="17" spans="1:13" s="110" customFormat="1" ht="11.1" customHeight="1" x14ac:dyDescent="0.2">
      <c r="A17" s="420" t="s">
        <v>390</v>
      </c>
      <c r="B17" s="115">
        <v>322447</v>
      </c>
      <c r="C17" s="114">
        <v>179898</v>
      </c>
      <c r="D17" s="114">
        <v>142549</v>
      </c>
      <c r="E17" s="114">
        <v>239367</v>
      </c>
      <c r="F17" s="114">
        <v>82907</v>
      </c>
      <c r="G17" s="114">
        <v>35225</v>
      </c>
      <c r="H17" s="114">
        <v>92124</v>
      </c>
      <c r="I17" s="115">
        <v>76775</v>
      </c>
      <c r="J17" s="114">
        <v>53939</v>
      </c>
      <c r="K17" s="114">
        <v>22836</v>
      </c>
      <c r="L17" s="421">
        <v>29336</v>
      </c>
      <c r="M17" s="422">
        <v>31528</v>
      </c>
    </row>
    <row r="18" spans="1:13" ht="15" customHeight="1" x14ac:dyDescent="0.2">
      <c r="A18" s="420" t="s">
        <v>392</v>
      </c>
      <c r="B18" s="115">
        <v>321827</v>
      </c>
      <c r="C18" s="114">
        <v>179762</v>
      </c>
      <c r="D18" s="114">
        <v>142065</v>
      </c>
      <c r="E18" s="114">
        <v>236839</v>
      </c>
      <c r="F18" s="114">
        <v>84681</v>
      </c>
      <c r="G18" s="114">
        <v>34158</v>
      </c>
      <c r="H18" s="114">
        <v>92926</v>
      </c>
      <c r="I18" s="115">
        <v>75774</v>
      </c>
      <c r="J18" s="114">
        <v>53328</v>
      </c>
      <c r="K18" s="114">
        <v>22446</v>
      </c>
      <c r="L18" s="421">
        <v>33655</v>
      </c>
      <c r="M18" s="422">
        <v>34009</v>
      </c>
    </row>
    <row r="19" spans="1:13" ht="11.1" customHeight="1" x14ac:dyDescent="0.2">
      <c r="A19" s="420" t="s">
        <v>388</v>
      </c>
      <c r="B19" s="115">
        <v>322313</v>
      </c>
      <c r="C19" s="114">
        <v>180464</v>
      </c>
      <c r="D19" s="114">
        <v>141849</v>
      </c>
      <c r="E19" s="114">
        <v>236301</v>
      </c>
      <c r="F19" s="114">
        <v>85669</v>
      </c>
      <c r="G19" s="114">
        <v>32603</v>
      </c>
      <c r="H19" s="114">
        <v>94307</v>
      </c>
      <c r="I19" s="115">
        <v>76214</v>
      </c>
      <c r="J19" s="114">
        <v>53792</v>
      </c>
      <c r="K19" s="114">
        <v>22422</v>
      </c>
      <c r="L19" s="421">
        <v>30273</v>
      </c>
      <c r="M19" s="422">
        <v>30085</v>
      </c>
    </row>
    <row r="20" spans="1:13" ht="11.1" customHeight="1" x14ac:dyDescent="0.2">
      <c r="A20" s="420" t="s">
        <v>389</v>
      </c>
      <c r="B20" s="115">
        <v>327642</v>
      </c>
      <c r="C20" s="114">
        <v>183308</v>
      </c>
      <c r="D20" s="114">
        <v>144334</v>
      </c>
      <c r="E20" s="114">
        <v>240688</v>
      </c>
      <c r="F20" s="114">
        <v>86302</v>
      </c>
      <c r="G20" s="114">
        <v>36256</v>
      </c>
      <c r="H20" s="114">
        <v>95597</v>
      </c>
      <c r="I20" s="115">
        <v>77248</v>
      </c>
      <c r="J20" s="114">
        <v>53488</v>
      </c>
      <c r="K20" s="114">
        <v>23760</v>
      </c>
      <c r="L20" s="421">
        <v>42273</v>
      </c>
      <c r="M20" s="422">
        <v>37736</v>
      </c>
    </row>
    <row r="21" spans="1:13" s="110" customFormat="1" ht="11.1" customHeight="1" x14ac:dyDescent="0.2">
      <c r="A21" s="420" t="s">
        <v>390</v>
      </c>
      <c r="B21" s="115">
        <v>326409</v>
      </c>
      <c r="C21" s="114">
        <v>181842</v>
      </c>
      <c r="D21" s="114">
        <v>144567</v>
      </c>
      <c r="E21" s="114">
        <v>239969</v>
      </c>
      <c r="F21" s="114">
        <v>86306</v>
      </c>
      <c r="G21" s="114">
        <v>35117</v>
      </c>
      <c r="H21" s="114">
        <v>96555</v>
      </c>
      <c r="I21" s="115">
        <v>78261</v>
      </c>
      <c r="J21" s="114">
        <v>54327</v>
      </c>
      <c r="K21" s="114">
        <v>23934</v>
      </c>
      <c r="L21" s="421">
        <v>29647</v>
      </c>
      <c r="M21" s="422">
        <v>31827</v>
      </c>
    </row>
    <row r="22" spans="1:13" ht="15" customHeight="1" x14ac:dyDescent="0.2">
      <c r="A22" s="420" t="s">
        <v>393</v>
      </c>
      <c r="B22" s="115">
        <v>324601</v>
      </c>
      <c r="C22" s="114">
        <v>180825</v>
      </c>
      <c r="D22" s="114">
        <v>143776</v>
      </c>
      <c r="E22" s="114">
        <v>237647</v>
      </c>
      <c r="F22" s="114">
        <v>86203</v>
      </c>
      <c r="G22" s="114">
        <v>33489</v>
      </c>
      <c r="H22" s="114">
        <v>97374</v>
      </c>
      <c r="I22" s="115">
        <v>77575</v>
      </c>
      <c r="J22" s="114">
        <v>53953</v>
      </c>
      <c r="K22" s="114">
        <v>23622</v>
      </c>
      <c r="L22" s="421">
        <v>31816</v>
      </c>
      <c r="M22" s="422">
        <v>33602</v>
      </c>
    </row>
    <row r="23" spans="1:13" ht="11.1" customHeight="1" x14ac:dyDescent="0.2">
      <c r="A23" s="420" t="s">
        <v>388</v>
      </c>
      <c r="B23" s="115">
        <v>324483</v>
      </c>
      <c r="C23" s="114">
        <v>181238</v>
      </c>
      <c r="D23" s="114">
        <v>143245</v>
      </c>
      <c r="E23" s="114">
        <v>236591</v>
      </c>
      <c r="F23" s="114">
        <v>87115</v>
      </c>
      <c r="G23" s="114">
        <v>32091</v>
      </c>
      <c r="H23" s="114">
        <v>98765</v>
      </c>
      <c r="I23" s="115">
        <v>78203</v>
      </c>
      <c r="J23" s="114">
        <v>54414</v>
      </c>
      <c r="K23" s="114">
        <v>23789</v>
      </c>
      <c r="L23" s="421">
        <v>34172</v>
      </c>
      <c r="M23" s="422">
        <v>34361</v>
      </c>
    </row>
    <row r="24" spans="1:13" ht="11.1" customHeight="1" x14ac:dyDescent="0.2">
      <c r="A24" s="420" t="s">
        <v>389</v>
      </c>
      <c r="B24" s="115">
        <v>331428</v>
      </c>
      <c r="C24" s="114">
        <v>184895</v>
      </c>
      <c r="D24" s="114">
        <v>146533</v>
      </c>
      <c r="E24" s="114">
        <v>238969</v>
      </c>
      <c r="F24" s="114">
        <v>88405</v>
      </c>
      <c r="G24" s="114">
        <v>35994</v>
      </c>
      <c r="H24" s="114">
        <v>100402</v>
      </c>
      <c r="I24" s="115">
        <v>78917</v>
      </c>
      <c r="J24" s="114">
        <v>53958</v>
      </c>
      <c r="K24" s="114">
        <v>24959</v>
      </c>
      <c r="L24" s="421">
        <v>48325</v>
      </c>
      <c r="M24" s="422">
        <v>42822</v>
      </c>
    </row>
    <row r="25" spans="1:13" s="110" customFormat="1" ht="11.1" customHeight="1" x14ac:dyDescent="0.2">
      <c r="A25" s="420" t="s">
        <v>390</v>
      </c>
      <c r="B25" s="115">
        <v>329906</v>
      </c>
      <c r="C25" s="114">
        <v>183387</v>
      </c>
      <c r="D25" s="114">
        <v>146519</v>
      </c>
      <c r="E25" s="114">
        <v>236379</v>
      </c>
      <c r="F25" s="114">
        <v>89479</v>
      </c>
      <c r="G25" s="114">
        <v>34546</v>
      </c>
      <c r="H25" s="114">
        <v>101338</v>
      </c>
      <c r="I25" s="115">
        <v>81634</v>
      </c>
      <c r="J25" s="114">
        <v>56195</v>
      </c>
      <c r="K25" s="114">
        <v>25439</v>
      </c>
      <c r="L25" s="421">
        <v>38752</v>
      </c>
      <c r="M25" s="422">
        <v>41336</v>
      </c>
    </row>
    <row r="26" spans="1:13" ht="15" customHeight="1" x14ac:dyDescent="0.2">
      <c r="A26" s="420" t="s">
        <v>394</v>
      </c>
      <c r="B26" s="115">
        <v>329152</v>
      </c>
      <c r="C26" s="114">
        <v>182796</v>
      </c>
      <c r="D26" s="114">
        <v>146356</v>
      </c>
      <c r="E26" s="114">
        <v>235375</v>
      </c>
      <c r="F26" s="114">
        <v>89753</v>
      </c>
      <c r="G26" s="114">
        <v>33232</v>
      </c>
      <c r="H26" s="114">
        <v>102371</v>
      </c>
      <c r="I26" s="115">
        <v>80577</v>
      </c>
      <c r="J26" s="114">
        <v>55573</v>
      </c>
      <c r="K26" s="114">
        <v>25004</v>
      </c>
      <c r="L26" s="421">
        <v>37577</v>
      </c>
      <c r="M26" s="422">
        <v>38687</v>
      </c>
    </row>
    <row r="27" spans="1:13" ht="11.1" customHeight="1" x14ac:dyDescent="0.2">
      <c r="A27" s="420" t="s">
        <v>388</v>
      </c>
      <c r="B27" s="115">
        <v>329932</v>
      </c>
      <c r="C27" s="114">
        <v>183580</v>
      </c>
      <c r="D27" s="114">
        <v>146352</v>
      </c>
      <c r="E27" s="114">
        <v>235070</v>
      </c>
      <c r="F27" s="114">
        <v>90884</v>
      </c>
      <c r="G27" s="114">
        <v>32041</v>
      </c>
      <c r="H27" s="114">
        <v>103826</v>
      </c>
      <c r="I27" s="115">
        <v>81063</v>
      </c>
      <c r="J27" s="114">
        <v>55789</v>
      </c>
      <c r="K27" s="114">
        <v>25274</v>
      </c>
      <c r="L27" s="421">
        <v>36736</v>
      </c>
      <c r="M27" s="422">
        <v>36290</v>
      </c>
    </row>
    <row r="28" spans="1:13" ht="11.1" customHeight="1" x14ac:dyDescent="0.2">
      <c r="A28" s="420" t="s">
        <v>389</v>
      </c>
      <c r="B28" s="115">
        <v>335642</v>
      </c>
      <c r="C28" s="114">
        <v>186536</v>
      </c>
      <c r="D28" s="114">
        <v>149106</v>
      </c>
      <c r="E28" s="114">
        <v>242441</v>
      </c>
      <c r="F28" s="114">
        <v>92829</v>
      </c>
      <c r="G28" s="114">
        <v>35770</v>
      </c>
      <c r="H28" s="114">
        <v>104958</v>
      </c>
      <c r="I28" s="115">
        <v>81173</v>
      </c>
      <c r="J28" s="114">
        <v>54851</v>
      </c>
      <c r="K28" s="114">
        <v>26322</v>
      </c>
      <c r="L28" s="421">
        <v>56470</v>
      </c>
      <c r="M28" s="422">
        <v>51233</v>
      </c>
    </row>
    <row r="29" spans="1:13" s="110" customFormat="1" ht="11.1" customHeight="1" x14ac:dyDescent="0.2">
      <c r="A29" s="420" t="s">
        <v>390</v>
      </c>
      <c r="B29" s="115">
        <v>333834</v>
      </c>
      <c r="C29" s="114">
        <v>184700</v>
      </c>
      <c r="D29" s="114">
        <v>149134</v>
      </c>
      <c r="E29" s="114">
        <v>240267</v>
      </c>
      <c r="F29" s="114">
        <v>93466</v>
      </c>
      <c r="G29" s="114">
        <v>34600</v>
      </c>
      <c r="H29" s="114">
        <v>105522</v>
      </c>
      <c r="I29" s="115">
        <v>82146</v>
      </c>
      <c r="J29" s="114">
        <v>55761</v>
      </c>
      <c r="K29" s="114">
        <v>26385</v>
      </c>
      <c r="L29" s="421">
        <v>40388</v>
      </c>
      <c r="M29" s="422">
        <v>42393</v>
      </c>
    </row>
    <row r="30" spans="1:13" ht="15" customHeight="1" x14ac:dyDescent="0.2">
      <c r="A30" s="420" t="s">
        <v>395</v>
      </c>
      <c r="B30" s="115">
        <v>334007</v>
      </c>
      <c r="C30" s="114">
        <v>184569</v>
      </c>
      <c r="D30" s="114">
        <v>149438</v>
      </c>
      <c r="E30" s="114">
        <v>239293</v>
      </c>
      <c r="F30" s="114">
        <v>94650</v>
      </c>
      <c r="G30" s="114">
        <v>33596</v>
      </c>
      <c r="H30" s="114">
        <v>106530</v>
      </c>
      <c r="I30" s="115">
        <v>79919</v>
      </c>
      <c r="J30" s="114">
        <v>53941</v>
      </c>
      <c r="K30" s="114">
        <v>25978</v>
      </c>
      <c r="L30" s="421">
        <v>44280</v>
      </c>
      <c r="M30" s="422">
        <v>43944</v>
      </c>
    </row>
    <row r="31" spans="1:13" ht="11.1" customHeight="1" x14ac:dyDescent="0.2">
      <c r="A31" s="420" t="s">
        <v>388</v>
      </c>
      <c r="B31" s="115">
        <v>335102</v>
      </c>
      <c r="C31" s="114">
        <v>185776</v>
      </c>
      <c r="D31" s="114">
        <v>149326</v>
      </c>
      <c r="E31" s="114">
        <v>239388</v>
      </c>
      <c r="F31" s="114">
        <v>95674</v>
      </c>
      <c r="G31" s="114">
        <v>32519</v>
      </c>
      <c r="H31" s="114">
        <v>108001</v>
      </c>
      <c r="I31" s="115">
        <v>80085</v>
      </c>
      <c r="J31" s="114">
        <v>53959</v>
      </c>
      <c r="K31" s="114">
        <v>26126</v>
      </c>
      <c r="L31" s="421">
        <v>38800</v>
      </c>
      <c r="M31" s="422">
        <v>37707</v>
      </c>
    </row>
    <row r="32" spans="1:13" ht="11.1" customHeight="1" x14ac:dyDescent="0.2">
      <c r="A32" s="420" t="s">
        <v>389</v>
      </c>
      <c r="B32" s="115">
        <v>341370</v>
      </c>
      <c r="C32" s="114">
        <v>189209</v>
      </c>
      <c r="D32" s="114">
        <v>152161</v>
      </c>
      <c r="E32" s="114">
        <v>244845</v>
      </c>
      <c r="F32" s="114">
        <v>96507</v>
      </c>
      <c r="G32" s="114">
        <v>36150</v>
      </c>
      <c r="H32" s="114">
        <v>109294</v>
      </c>
      <c r="I32" s="115">
        <v>79270</v>
      </c>
      <c r="J32" s="114">
        <v>52411</v>
      </c>
      <c r="K32" s="114">
        <v>26859</v>
      </c>
      <c r="L32" s="421">
        <v>50817</v>
      </c>
      <c r="M32" s="422">
        <v>45192</v>
      </c>
    </row>
    <row r="33" spans="1:13" s="110" customFormat="1" ht="11.1" customHeight="1" x14ac:dyDescent="0.2">
      <c r="A33" s="420" t="s">
        <v>390</v>
      </c>
      <c r="B33" s="115">
        <v>341080</v>
      </c>
      <c r="C33" s="114">
        <v>188784</v>
      </c>
      <c r="D33" s="114">
        <v>152296</v>
      </c>
      <c r="E33" s="114">
        <v>243570</v>
      </c>
      <c r="F33" s="114">
        <v>97496</v>
      </c>
      <c r="G33" s="114">
        <v>35185</v>
      </c>
      <c r="H33" s="114">
        <v>110361</v>
      </c>
      <c r="I33" s="115">
        <v>79679</v>
      </c>
      <c r="J33" s="114">
        <v>53033</v>
      </c>
      <c r="K33" s="114">
        <v>26646</v>
      </c>
      <c r="L33" s="421">
        <v>36450</v>
      </c>
      <c r="M33" s="422">
        <v>37319</v>
      </c>
    </row>
    <row r="34" spans="1:13" ht="15" customHeight="1" x14ac:dyDescent="0.2">
      <c r="A34" s="420" t="s">
        <v>396</v>
      </c>
      <c r="B34" s="115">
        <v>342349</v>
      </c>
      <c r="C34" s="114">
        <v>189922</v>
      </c>
      <c r="D34" s="114">
        <v>152427</v>
      </c>
      <c r="E34" s="114">
        <v>244160</v>
      </c>
      <c r="F34" s="114">
        <v>98182</v>
      </c>
      <c r="G34" s="114">
        <v>34310</v>
      </c>
      <c r="H34" s="114">
        <v>111742</v>
      </c>
      <c r="I34" s="115">
        <v>78382</v>
      </c>
      <c r="J34" s="114">
        <v>52021</v>
      </c>
      <c r="K34" s="114">
        <v>26361</v>
      </c>
      <c r="L34" s="421">
        <v>36788</v>
      </c>
      <c r="M34" s="422">
        <v>35849</v>
      </c>
    </row>
    <row r="35" spans="1:13" ht="11.1" customHeight="1" x14ac:dyDescent="0.2">
      <c r="A35" s="420" t="s">
        <v>388</v>
      </c>
      <c r="B35" s="115">
        <v>344379</v>
      </c>
      <c r="C35" s="114">
        <v>191845</v>
      </c>
      <c r="D35" s="114">
        <v>152534</v>
      </c>
      <c r="E35" s="114">
        <v>245040</v>
      </c>
      <c r="F35" s="114">
        <v>99335</v>
      </c>
      <c r="G35" s="114">
        <v>33505</v>
      </c>
      <c r="H35" s="114">
        <v>113365</v>
      </c>
      <c r="I35" s="115">
        <v>78990</v>
      </c>
      <c r="J35" s="114">
        <v>52436</v>
      </c>
      <c r="K35" s="114">
        <v>26554</v>
      </c>
      <c r="L35" s="421">
        <v>35675</v>
      </c>
      <c r="M35" s="422">
        <v>33933</v>
      </c>
    </row>
    <row r="36" spans="1:13" ht="11.1" customHeight="1" x14ac:dyDescent="0.2">
      <c r="A36" s="420" t="s">
        <v>389</v>
      </c>
      <c r="B36" s="115">
        <v>350607</v>
      </c>
      <c r="C36" s="114">
        <v>195042</v>
      </c>
      <c r="D36" s="114">
        <v>155565</v>
      </c>
      <c r="E36" s="114">
        <v>249910</v>
      </c>
      <c r="F36" s="114">
        <v>100696</v>
      </c>
      <c r="G36" s="114">
        <v>37548</v>
      </c>
      <c r="H36" s="114">
        <v>114868</v>
      </c>
      <c r="I36" s="115">
        <v>78860</v>
      </c>
      <c r="J36" s="114">
        <v>51246</v>
      </c>
      <c r="K36" s="114">
        <v>27614</v>
      </c>
      <c r="L36" s="421">
        <v>44002</v>
      </c>
      <c r="M36" s="422">
        <v>37963</v>
      </c>
    </row>
    <row r="37" spans="1:13" s="110" customFormat="1" ht="11.1" customHeight="1" x14ac:dyDescent="0.2">
      <c r="A37" s="420" t="s">
        <v>390</v>
      </c>
      <c r="B37" s="115">
        <v>348697</v>
      </c>
      <c r="C37" s="114">
        <v>193472</v>
      </c>
      <c r="D37" s="114">
        <v>155225</v>
      </c>
      <c r="E37" s="114">
        <v>247640</v>
      </c>
      <c r="F37" s="114">
        <v>101057</v>
      </c>
      <c r="G37" s="114">
        <v>35790</v>
      </c>
      <c r="H37" s="114">
        <v>115877</v>
      </c>
      <c r="I37" s="115">
        <v>79377</v>
      </c>
      <c r="J37" s="114">
        <v>51814</v>
      </c>
      <c r="K37" s="114">
        <v>27563</v>
      </c>
      <c r="L37" s="421">
        <v>30463</v>
      </c>
      <c r="M37" s="422">
        <v>32870</v>
      </c>
    </row>
    <row r="38" spans="1:13" ht="15" customHeight="1" x14ac:dyDescent="0.2">
      <c r="A38" s="423" t="s">
        <v>397</v>
      </c>
      <c r="B38" s="115">
        <v>349127</v>
      </c>
      <c r="C38" s="114">
        <v>193824</v>
      </c>
      <c r="D38" s="114">
        <v>155303</v>
      </c>
      <c r="E38" s="114">
        <v>247152</v>
      </c>
      <c r="F38" s="114">
        <v>101975</v>
      </c>
      <c r="G38" s="114">
        <v>34851</v>
      </c>
      <c r="H38" s="114">
        <v>116993</v>
      </c>
      <c r="I38" s="115">
        <v>78438</v>
      </c>
      <c r="J38" s="114">
        <v>50998</v>
      </c>
      <c r="K38" s="114">
        <v>27440</v>
      </c>
      <c r="L38" s="421">
        <v>35139</v>
      </c>
      <c r="M38" s="422">
        <v>35103</v>
      </c>
    </row>
    <row r="39" spans="1:13" ht="11.1" customHeight="1" x14ac:dyDescent="0.2">
      <c r="A39" s="420" t="s">
        <v>388</v>
      </c>
      <c r="B39" s="115">
        <v>350884</v>
      </c>
      <c r="C39" s="114">
        <v>195389</v>
      </c>
      <c r="D39" s="114">
        <v>155495</v>
      </c>
      <c r="E39" s="114">
        <v>247742</v>
      </c>
      <c r="F39" s="114">
        <v>103142</v>
      </c>
      <c r="G39" s="114">
        <v>34180</v>
      </c>
      <c r="H39" s="114">
        <v>118639</v>
      </c>
      <c r="I39" s="115">
        <v>78735</v>
      </c>
      <c r="J39" s="114">
        <v>51011</v>
      </c>
      <c r="K39" s="114">
        <v>27724</v>
      </c>
      <c r="L39" s="421">
        <v>35543</v>
      </c>
      <c r="M39" s="422">
        <v>33675</v>
      </c>
    </row>
    <row r="40" spans="1:13" ht="11.1" customHeight="1" x14ac:dyDescent="0.2">
      <c r="A40" s="423" t="s">
        <v>389</v>
      </c>
      <c r="B40" s="115">
        <v>357354</v>
      </c>
      <c r="C40" s="114">
        <v>198754</v>
      </c>
      <c r="D40" s="114">
        <v>158600</v>
      </c>
      <c r="E40" s="114">
        <v>251871</v>
      </c>
      <c r="F40" s="114">
        <v>105483</v>
      </c>
      <c r="G40" s="114">
        <v>38024</v>
      </c>
      <c r="H40" s="114">
        <v>119845</v>
      </c>
      <c r="I40" s="115">
        <v>78850</v>
      </c>
      <c r="J40" s="114">
        <v>50247</v>
      </c>
      <c r="K40" s="114">
        <v>28603</v>
      </c>
      <c r="L40" s="421">
        <v>45978</v>
      </c>
      <c r="M40" s="422">
        <v>40928</v>
      </c>
    </row>
    <row r="41" spans="1:13" s="110" customFormat="1" ht="11.1" customHeight="1" x14ac:dyDescent="0.2">
      <c r="A41" s="420" t="s">
        <v>390</v>
      </c>
      <c r="B41" s="115">
        <v>355498</v>
      </c>
      <c r="C41" s="114">
        <v>197002</v>
      </c>
      <c r="D41" s="114">
        <v>158496</v>
      </c>
      <c r="E41" s="114">
        <v>249420</v>
      </c>
      <c r="F41" s="114">
        <v>106078</v>
      </c>
      <c r="G41" s="114">
        <v>36387</v>
      </c>
      <c r="H41" s="114">
        <v>120743</v>
      </c>
      <c r="I41" s="115">
        <v>79460</v>
      </c>
      <c r="J41" s="114">
        <v>51018</v>
      </c>
      <c r="K41" s="114">
        <v>28442</v>
      </c>
      <c r="L41" s="421">
        <v>35261</v>
      </c>
      <c r="M41" s="422">
        <v>37226</v>
      </c>
    </row>
    <row r="42" spans="1:13" ht="15" customHeight="1" x14ac:dyDescent="0.2">
      <c r="A42" s="420" t="s">
        <v>398</v>
      </c>
      <c r="B42" s="115">
        <v>355811</v>
      </c>
      <c r="C42" s="114">
        <v>197542</v>
      </c>
      <c r="D42" s="114">
        <v>158269</v>
      </c>
      <c r="E42" s="114">
        <v>249445</v>
      </c>
      <c r="F42" s="114">
        <v>106366</v>
      </c>
      <c r="G42" s="114">
        <v>35784</v>
      </c>
      <c r="H42" s="114">
        <v>121722</v>
      </c>
      <c r="I42" s="115">
        <v>78781</v>
      </c>
      <c r="J42" s="114">
        <v>50459</v>
      </c>
      <c r="K42" s="114">
        <v>28322</v>
      </c>
      <c r="L42" s="421">
        <v>41051</v>
      </c>
      <c r="M42" s="422">
        <v>40923</v>
      </c>
    </row>
    <row r="43" spans="1:13" ht="11.1" customHeight="1" x14ac:dyDescent="0.2">
      <c r="A43" s="420" t="s">
        <v>388</v>
      </c>
      <c r="B43" s="115">
        <v>356784</v>
      </c>
      <c r="C43" s="114">
        <v>198605</v>
      </c>
      <c r="D43" s="114">
        <v>158179</v>
      </c>
      <c r="E43" s="114">
        <v>249635</v>
      </c>
      <c r="F43" s="114">
        <v>107149</v>
      </c>
      <c r="G43" s="114">
        <v>34729</v>
      </c>
      <c r="H43" s="114">
        <v>123049</v>
      </c>
      <c r="I43" s="115">
        <v>79359</v>
      </c>
      <c r="J43" s="114">
        <v>50626</v>
      </c>
      <c r="K43" s="114">
        <v>28733</v>
      </c>
      <c r="L43" s="421">
        <v>39383</v>
      </c>
      <c r="M43" s="422">
        <v>38524</v>
      </c>
    </row>
    <row r="44" spans="1:13" ht="11.1" customHeight="1" x14ac:dyDescent="0.2">
      <c r="A44" s="420" t="s">
        <v>389</v>
      </c>
      <c r="B44" s="115">
        <v>363549</v>
      </c>
      <c r="C44" s="114">
        <v>202332</v>
      </c>
      <c r="D44" s="114">
        <v>161217</v>
      </c>
      <c r="E44" s="114">
        <v>255464</v>
      </c>
      <c r="F44" s="114">
        <v>108085</v>
      </c>
      <c r="G44" s="114">
        <v>38760</v>
      </c>
      <c r="H44" s="114">
        <v>124305</v>
      </c>
      <c r="I44" s="115">
        <v>79170</v>
      </c>
      <c r="J44" s="114">
        <v>49313</v>
      </c>
      <c r="K44" s="114">
        <v>29857</v>
      </c>
      <c r="L44" s="421">
        <v>51465</v>
      </c>
      <c r="M44" s="422">
        <v>45912</v>
      </c>
    </row>
    <row r="45" spans="1:13" s="110" customFormat="1" ht="11.1" customHeight="1" x14ac:dyDescent="0.2">
      <c r="A45" s="420" t="s">
        <v>390</v>
      </c>
      <c r="B45" s="115">
        <v>362064</v>
      </c>
      <c r="C45" s="114">
        <v>200719</v>
      </c>
      <c r="D45" s="114">
        <v>161345</v>
      </c>
      <c r="E45" s="114">
        <v>253634</v>
      </c>
      <c r="F45" s="114">
        <v>108430</v>
      </c>
      <c r="G45" s="114">
        <v>37204</v>
      </c>
      <c r="H45" s="114">
        <v>125096</v>
      </c>
      <c r="I45" s="115">
        <v>79502</v>
      </c>
      <c r="J45" s="114">
        <v>49890</v>
      </c>
      <c r="K45" s="114">
        <v>29612</v>
      </c>
      <c r="L45" s="421">
        <v>36420</v>
      </c>
      <c r="M45" s="422">
        <v>38682</v>
      </c>
    </row>
    <row r="46" spans="1:13" ht="15" customHeight="1" x14ac:dyDescent="0.2">
      <c r="A46" s="420" t="s">
        <v>399</v>
      </c>
      <c r="B46" s="115">
        <v>361230</v>
      </c>
      <c r="C46" s="114">
        <v>200541</v>
      </c>
      <c r="D46" s="114">
        <v>160689</v>
      </c>
      <c r="E46" s="114">
        <v>252621</v>
      </c>
      <c r="F46" s="114">
        <v>108609</v>
      </c>
      <c r="G46" s="114">
        <v>36019</v>
      </c>
      <c r="H46" s="114">
        <v>125590</v>
      </c>
      <c r="I46" s="115">
        <v>78904</v>
      </c>
      <c r="J46" s="114">
        <v>49391</v>
      </c>
      <c r="K46" s="114">
        <v>29513</v>
      </c>
      <c r="L46" s="421">
        <v>39168</v>
      </c>
      <c r="M46" s="422">
        <v>39669</v>
      </c>
    </row>
    <row r="47" spans="1:13" ht="11.1" customHeight="1" x14ac:dyDescent="0.2">
      <c r="A47" s="420" t="s">
        <v>388</v>
      </c>
      <c r="B47" s="115">
        <v>361323</v>
      </c>
      <c r="C47" s="114">
        <v>200662</v>
      </c>
      <c r="D47" s="114">
        <v>160661</v>
      </c>
      <c r="E47" s="114">
        <v>251510</v>
      </c>
      <c r="F47" s="114">
        <v>109813</v>
      </c>
      <c r="G47" s="114">
        <v>35056</v>
      </c>
      <c r="H47" s="114">
        <v>126572</v>
      </c>
      <c r="I47" s="115">
        <v>79076</v>
      </c>
      <c r="J47" s="114">
        <v>49295</v>
      </c>
      <c r="K47" s="114">
        <v>29781</v>
      </c>
      <c r="L47" s="421">
        <v>37399</v>
      </c>
      <c r="M47" s="422">
        <v>36892</v>
      </c>
    </row>
    <row r="48" spans="1:13" ht="11.1" customHeight="1" x14ac:dyDescent="0.2">
      <c r="A48" s="420" t="s">
        <v>389</v>
      </c>
      <c r="B48" s="115">
        <v>367107</v>
      </c>
      <c r="C48" s="114">
        <v>203792</v>
      </c>
      <c r="D48" s="114">
        <v>163315</v>
      </c>
      <c r="E48" s="114">
        <v>257117</v>
      </c>
      <c r="F48" s="114">
        <v>109990</v>
      </c>
      <c r="G48" s="114">
        <v>38844</v>
      </c>
      <c r="H48" s="114">
        <v>127458</v>
      </c>
      <c r="I48" s="115">
        <v>78631</v>
      </c>
      <c r="J48" s="114">
        <v>47643</v>
      </c>
      <c r="K48" s="114">
        <v>30988</v>
      </c>
      <c r="L48" s="421">
        <v>47311</v>
      </c>
      <c r="M48" s="422">
        <v>41902</v>
      </c>
    </row>
    <row r="49" spans="1:17" s="110" customFormat="1" ht="11.1" customHeight="1" x14ac:dyDescent="0.2">
      <c r="A49" s="420" t="s">
        <v>390</v>
      </c>
      <c r="B49" s="115">
        <v>364955</v>
      </c>
      <c r="C49" s="114">
        <v>201586</v>
      </c>
      <c r="D49" s="114">
        <v>163369</v>
      </c>
      <c r="E49" s="114">
        <v>254050</v>
      </c>
      <c r="F49" s="114">
        <v>110905</v>
      </c>
      <c r="G49" s="114">
        <v>37448</v>
      </c>
      <c r="H49" s="114">
        <v>127930</v>
      </c>
      <c r="I49" s="115">
        <v>79099</v>
      </c>
      <c r="J49" s="114">
        <v>48157</v>
      </c>
      <c r="K49" s="114">
        <v>30942</v>
      </c>
      <c r="L49" s="421">
        <v>48600</v>
      </c>
      <c r="M49" s="422">
        <v>50948</v>
      </c>
    </row>
    <row r="50" spans="1:17" ht="15" customHeight="1" x14ac:dyDescent="0.2">
      <c r="A50" s="420" t="s">
        <v>400</v>
      </c>
      <c r="B50" s="143">
        <v>364302</v>
      </c>
      <c r="C50" s="144">
        <v>201395</v>
      </c>
      <c r="D50" s="144">
        <v>162907</v>
      </c>
      <c r="E50" s="144">
        <v>253359</v>
      </c>
      <c r="F50" s="144">
        <v>110943</v>
      </c>
      <c r="G50" s="144">
        <v>36416</v>
      </c>
      <c r="H50" s="144">
        <v>128129</v>
      </c>
      <c r="I50" s="143">
        <v>76247</v>
      </c>
      <c r="J50" s="144">
        <v>46377</v>
      </c>
      <c r="K50" s="144">
        <v>29870</v>
      </c>
      <c r="L50" s="424">
        <v>36687</v>
      </c>
      <c r="M50" s="425">
        <v>37894</v>
      </c>
    </row>
    <row r="51" spans="1:17" ht="11.25" customHeight="1" x14ac:dyDescent="0.2">
      <c r="A51" s="426"/>
      <c r="B51" s="427"/>
      <c r="C51" s="428"/>
      <c r="D51" s="428"/>
      <c r="E51" s="428"/>
      <c r="F51" s="428"/>
      <c r="G51" s="428"/>
      <c r="H51" s="428"/>
      <c r="I51" s="428"/>
      <c r="J51" s="429"/>
      <c r="K51" s="269"/>
      <c r="L51" s="428"/>
      <c r="M51" s="430"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523</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1"/>
      <c r="B58" s="432"/>
      <c r="C58" s="433"/>
      <c r="D58" s="433"/>
      <c r="E58" s="433"/>
      <c r="F58" s="433"/>
      <c r="G58" s="433"/>
      <c r="H58" s="433"/>
      <c r="I58" s="433"/>
      <c r="J58" s="434"/>
      <c r="L58" s="433"/>
      <c r="N58" s="226"/>
      <c r="O58" s="226"/>
      <c r="P58" s="226"/>
      <c r="Q58" s="226"/>
    </row>
    <row r="59" spans="1:17" ht="12.75" customHeight="1" x14ac:dyDescent="0.2">
      <c r="A59" s="435"/>
      <c r="B59" s="432"/>
      <c r="C59" s="433"/>
      <c r="D59" s="433"/>
      <c r="E59" s="433"/>
      <c r="F59" s="433"/>
      <c r="G59" s="433"/>
      <c r="H59" s="433"/>
      <c r="I59" s="433"/>
      <c r="J59" s="434"/>
      <c r="L59" s="433"/>
    </row>
    <row r="60" spans="1:17" ht="12.75" customHeight="1" x14ac:dyDescent="0.2">
      <c r="A60" s="436"/>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7"/>
    </row>
    <row r="68" spans="1:13" ht="15.95" customHeight="1" x14ac:dyDescent="0.2">
      <c r="A68" s="437"/>
    </row>
    <row r="70" spans="1:13" ht="15.95" customHeight="1" x14ac:dyDescent="0.2">
      <c r="K70" s="438"/>
      <c r="M70" s="438"/>
    </row>
    <row r="71" spans="1:13" ht="15.95" customHeight="1" x14ac:dyDescent="0.2">
      <c r="K71" s="438"/>
      <c r="M71" s="438"/>
    </row>
    <row r="72" spans="1:13" ht="15.95" customHeight="1" x14ac:dyDescent="0.2">
      <c r="A72" s="437"/>
      <c r="K72" s="438"/>
      <c r="M72" s="438"/>
    </row>
    <row r="76" spans="1:13" ht="15.95" customHeight="1" x14ac:dyDescent="0.2">
      <c r="A76" s="437"/>
    </row>
    <row r="80" spans="1:13" ht="15.95" customHeight="1" x14ac:dyDescent="0.2">
      <c r="A80" s="437"/>
    </row>
    <row r="84" spans="1:1" ht="15.95" customHeight="1" x14ac:dyDescent="0.2">
      <c r="A84" s="437"/>
    </row>
    <row r="88" spans="1:1" ht="15.95" customHeight="1" x14ac:dyDescent="0.2">
      <c r="A88" s="437"/>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4" customWidth="1"/>
    <col min="2" max="2" width="78" style="444" customWidth="1"/>
    <col min="3" max="6" width="102.75" style="444" customWidth="1"/>
    <col min="7" max="256" width="11" style="444"/>
    <col min="257" max="257" width="2" style="444" customWidth="1"/>
    <col min="258" max="258" width="78" style="444" customWidth="1"/>
    <col min="259" max="262" width="102.75" style="444" customWidth="1"/>
    <col min="263" max="512" width="11" style="444"/>
    <col min="513" max="513" width="2" style="444" customWidth="1"/>
    <col min="514" max="514" width="78" style="444" customWidth="1"/>
    <col min="515" max="518" width="102.75" style="444" customWidth="1"/>
    <col min="519" max="768" width="11" style="444"/>
    <col min="769" max="769" width="2" style="444" customWidth="1"/>
    <col min="770" max="770" width="78" style="444" customWidth="1"/>
    <col min="771" max="774" width="102.75" style="444" customWidth="1"/>
    <col min="775" max="1024" width="11" style="444"/>
    <col min="1025" max="1025" width="2" style="444" customWidth="1"/>
    <col min="1026" max="1026" width="78" style="444" customWidth="1"/>
    <col min="1027" max="1030" width="102.75" style="444" customWidth="1"/>
    <col min="1031" max="1280" width="11" style="444"/>
    <col min="1281" max="1281" width="2" style="444" customWidth="1"/>
    <col min="1282" max="1282" width="78" style="444" customWidth="1"/>
    <col min="1283" max="1286" width="102.75" style="444" customWidth="1"/>
    <col min="1287" max="1536" width="11" style="444"/>
    <col min="1537" max="1537" width="2" style="444" customWidth="1"/>
    <col min="1538" max="1538" width="78" style="444" customWidth="1"/>
    <col min="1539" max="1542" width="102.75" style="444" customWidth="1"/>
    <col min="1543" max="1792" width="11" style="444"/>
    <col min="1793" max="1793" width="2" style="444" customWidth="1"/>
    <col min="1794" max="1794" width="78" style="444" customWidth="1"/>
    <col min="1795" max="1798" width="102.75" style="444" customWidth="1"/>
    <col min="1799" max="2048" width="11" style="444"/>
    <col min="2049" max="2049" width="2" style="444" customWidth="1"/>
    <col min="2050" max="2050" width="78" style="444" customWidth="1"/>
    <col min="2051" max="2054" width="102.75" style="444" customWidth="1"/>
    <col min="2055" max="2304" width="11" style="444"/>
    <col min="2305" max="2305" width="2" style="444" customWidth="1"/>
    <col min="2306" max="2306" width="78" style="444" customWidth="1"/>
    <col min="2307" max="2310" width="102.75" style="444" customWidth="1"/>
    <col min="2311" max="2560" width="11" style="444"/>
    <col min="2561" max="2561" width="2" style="444" customWidth="1"/>
    <col min="2562" max="2562" width="78" style="444" customWidth="1"/>
    <col min="2563" max="2566" width="102.75" style="444" customWidth="1"/>
    <col min="2567" max="2816" width="11" style="444"/>
    <col min="2817" max="2817" width="2" style="444" customWidth="1"/>
    <col min="2818" max="2818" width="78" style="444" customWidth="1"/>
    <col min="2819" max="2822" width="102.75" style="444" customWidth="1"/>
    <col min="2823" max="3072" width="11" style="444"/>
    <col min="3073" max="3073" width="2" style="444" customWidth="1"/>
    <col min="3074" max="3074" width="78" style="444" customWidth="1"/>
    <col min="3075" max="3078" width="102.75" style="444" customWidth="1"/>
    <col min="3079" max="3328" width="11" style="444"/>
    <col min="3329" max="3329" width="2" style="444" customWidth="1"/>
    <col min="3330" max="3330" width="78" style="444" customWidth="1"/>
    <col min="3331" max="3334" width="102.75" style="444" customWidth="1"/>
    <col min="3335" max="3584" width="11" style="444"/>
    <col min="3585" max="3585" width="2" style="444" customWidth="1"/>
    <col min="3586" max="3586" width="78" style="444" customWidth="1"/>
    <col min="3587" max="3590" width="102.75" style="444" customWidth="1"/>
    <col min="3591" max="3840" width="11" style="444"/>
    <col min="3841" max="3841" width="2" style="444" customWidth="1"/>
    <col min="3842" max="3842" width="78" style="444" customWidth="1"/>
    <col min="3843" max="3846" width="102.75" style="444" customWidth="1"/>
    <col min="3847" max="4096" width="11" style="444"/>
    <col min="4097" max="4097" width="2" style="444" customWidth="1"/>
    <col min="4098" max="4098" width="78" style="444" customWidth="1"/>
    <col min="4099" max="4102" width="102.75" style="444" customWidth="1"/>
    <col min="4103" max="4352" width="11" style="444"/>
    <col min="4353" max="4353" width="2" style="444" customWidth="1"/>
    <col min="4354" max="4354" width="78" style="444" customWidth="1"/>
    <col min="4355" max="4358" width="102.75" style="444" customWidth="1"/>
    <col min="4359" max="4608" width="11" style="444"/>
    <col min="4609" max="4609" width="2" style="444" customWidth="1"/>
    <col min="4610" max="4610" width="78" style="444" customWidth="1"/>
    <col min="4611" max="4614" width="102.75" style="444" customWidth="1"/>
    <col min="4615" max="4864" width="11" style="444"/>
    <col min="4865" max="4865" width="2" style="444" customWidth="1"/>
    <col min="4866" max="4866" width="78" style="444" customWidth="1"/>
    <col min="4867" max="4870" width="102.75" style="444" customWidth="1"/>
    <col min="4871" max="5120" width="11" style="444"/>
    <col min="5121" max="5121" width="2" style="444" customWidth="1"/>
    <col min="5122" max="5122" width="78" style="444" customWidth="1"/>
    <col min="5123" max="5126" width="102.75" style="444" customWidth="1"/>
    <col min="5127" max="5376" width="11" style="444"/>
    <col min="5377" max="5377" width="2" style="444" customWidth="1"/>
    <col min="5378" max="5378" width="78" style="444" customWidth="1"/>
    <col min="5379" max="5382" width="102.75" style="444" customWidth="1"/>
    <col min="5383" max="5632" width="11" style="444"/>
    <col min="5633" max="5633" width="2" style="444" customWidth="1"/>
    <col min="5634" max="5634" width="78" style="444" customWidth="1"/>
    <col min="5635" max="5638" width="102.75" style="444" customWidth="1"/>
    <col min="5639" max="5888" width="11" style="444"/>
    <col min="5889" max="5889" width="2" style="444" customWidth="1"/>
    <col min="5890" max="5890" width="78" style="444" customWidth="1"/>
    <col min="5891" max="5894" width="102.75" style="444" customWidth="1"/>
    <col min="5895" max="6144" width="11" style="444"/>
    <col min="6145" max="6145" width="2" style="444" customWidth="1"/>
    <col min="6146" max="6146" width="78" style="444" customWidth="1"/>
    <col min="6147" max="6150" width="102.75" style="444" customWidth="1"/>
    <col min="6151" max="6400" width="11" style="444"/>
    <col min="6401" max="6401" width="2" style="444" customWidth="1"/>
    <col min="6402" max="6402" width="78" style="444" customWidth="1"/>
    <col min="6403" max="6406" width="102.75" style="444" customWidth="1"/>
    <col min="6407" max="6656" width="11" style="444"/>
    <col min="6657" max="6657" width="2" style="444" customWidth="1"/>
    <col min="6658" max="6658" width="78" style="444" customWidth="1"/>
    <col min="6659" max="6662" width="102.75" style="444" customWidth="1"/>
    <col min="6663" max="6912" width="11" style="444"/>
    <col min="6913" max="6913" width="2" style="444" customWidth="1"/>
    <col min="6914" max="6914" width="78" style="444" customWidth="1"/>
    <col min="6915" max="6918" width="102.75" style="444" customWidth="1"/>
    <col min="6919" max="7168" width="11" style="444"/>
    <col min="7169" max="7169" width="2" style="444" customWidth="1"/>
    <col min="7170" max="7170" width="78" style="444" customWidth="1"/>
    <col min="7171" max="7174" width="102.75" style="444" customWidth="1"/>
    <col min="7175" max="7424" width="11" style="444"/>
    <col min="7425" max="7425" width="2" style="444" customWidth="1"/>
    <col min="7426" max="7426" width="78" style="444" customWidth="1"/>
    <col min="7427" max="7430" width="102.75" style="444" customWidth="1"/>
    <col min="7431" max="7680" width="11" style="444"/>
    <col min="7681" max="7681" width="2" style="444" customWidth="1"/>
    <col min="7682" max="7682" width="78" style="444" customWidth="1"/>
    <col min="7683" max="7686" width="102.75" style="444" customWidth="1"/>
    <col min="7687" max="7936" width="11" style="444"/>
    <col min="7937" max="7937" width="2" style="444" customWidth="1"/>
    <col min="7938" max="7938" width="78" style="444" customWidth="1"/>
    <col min="7939" max="7942" width="102.75" style="444" customWidth="1"/>
    <col min="7943" max="8192" width="11" style="444"/>
    <col min="8193" max="8193" width="2" style="444" customWidth="1"/>
    <col min="8194" max="8194" width="78" style="444" customWidth="1"/>
    <col min="8195" max="8198" width="102.75" style="444" customWidth="1"/>
    <col min="8199" max="8448" width="11" style="444"/>
    <col min="8449" max="8449" width="2" style="444" customWidth="1"/>
    <col min="8450" max="8450" width="78" style="444" customWidth="1"/>
    <col min="8451" max="8454" width="102.75" style="444" customWidth="1"/>
    <col min="8455" max="8704" width="11" style="444"/>
    <col min="8705" max="8705" width="2" style="444" customWidth="1"/>
    <col min="8706" max="8706" width="78" style="444" customWidth="1"/>
    <col min="8707" max="8710" width="102.75" style="444" customWidth="1"/>
    <col min="8711" max="8960" width="11" style="444"/>
    <col min="8961" max="8961" width="2" style="444" customWidth="1"/>
    <col min="8962" max="8962" width="78" style="444" customWidth="1"/>
    <col min="8963" max="8966" width="102.75" style="444" customWidth="1"/>
    <col min="8967" max="9216" width="11" style="444"/>
    <col min="9217" max="9217" width="2" style="444" customWidth="1"/>
    <col min="9218" max="9218" width="78" style="444" customWidth="1"/>
    <col min="9219" max="9222" width="102.75" style="444" customWidth="1"/>
    <col min="9223" max="9472" width="11" style="444"/>
    <col min="9473" max="9473" width="2" style="444" customWidth="1"/>
    <col min="9474" max="9474" width="78" style="444" customWidth="1"/>
    <col min="9475" max="9478" width="102.75" style="444" customWidth="1"/>
    <col min="9479" max="9728" width="11" style="444"/>
    <col min="9729" max="9729" width="2" style="444" customWidth="1"/>
    <col min="9730" max="9730" width="78" style="444" customWidth="1"/>
    <col min="9731" max="9734" width="102.75" style="444" customWidth="1"/>
    <col min="9735" max="9984" width="11" style="444"/>
    <col min="9985" max="9985" width="2" style="444" customWidth="1"/>
    <col min="9986" max="9986" width="78" style="444" customWidth="1"/>
    <col min="9987" max="9990" width="102.75" style="444" customWidth="1"/>
    <col min="9991" max="10240" width="11" style="444"/>
    <col min="10241" max="10241" width="2" style="444" customWidth="1"/>
    <col min="10242" max="10242" width="78" style="444" customWidth="1"/>
    <col min="10243" max="10246" width="102.75" style="444" customWidth="1"/>
    <col min="10247" max="10496" width="11" style="444"/>
    <col min="10497" max="10497" width="2" style="444" customWidth="1"/>
    <col min="10498" max="10498" width="78" style="444" customWidth="1"/>
    <col min="10499" max="10502" width="102.75" style="444" customWidth="1"/>
    <col min="10503" max="10752" width="11" style="444"/>
    <col min="10753" max="10753" width="2" style="444" customWidth="1"/>
    <col min="10754" max="10754" width="78" style="444" customWidth="1"/>
    <col min="10755" max="10758" width="102.75" style="444" customWidth="1"/>
    <col min="10759" max="11008" width="11" style="444"/>
    <col min="11009" max="11009" width="2" style="444" customWidth="1"/>
    <col min="11010" max="11010" width="78" style="444" customWidth="1"/>
    <col min="11011" max="11014" width="102.75" style="444" customWidth="1"/>
    <col min="11015" max="11264" width="11" style="444"/>
    <col min="11265" max="11265" width="2" style="444" customWidth="1"/>
    <col min="11266" max="11266" width="78" style="444" customWidth="1"/>
    <col min="11267" max="11270" width="102.75" style="444" customWidth="1"/>
    <col min="11271" max="11520" width="11" style="444"/>
    <col min="11521" max="11521" width="2" style="444" customWidth="1"/>
    <col min="11522" max="11522" width="78" style="444" customWidth="1"/>
    <col min="11523" max="11526" width="102.75" style="444" customWidth="1"/>
    <col min="11527" max="11776" width="11" style="444"/>
    <col min="11777" max="11777" width="2" style="444" customWidth="1"/>
    <col min="11778" max="11778" width="78" style="444" customWidth="1"/>
    <col min="11779" max="11782" width="102.75" style="444" customWidth="1"/>
    <col min="11783" max="12032" width="11" style="444"/>
    <col min="12033" max="12033" width="2" style="444" customWidth="1"/>
    <col min="12034" max="12034" width="78" style="444" customWidth="1"/>
    <col min="12035" max="12038" width="102.75" style="444" customWidth="1"/>
    <col min="12039" max="12288" width="11" style="444"/>
    <col min="12289" max="12289" width="2" style="444" customWidth="1"/>
    <col min="12290" max="12290" width="78" style="444" customWidth="1"/>
    <col min="12291" max="12294" width="102.75" style="444" customWidth="1"/>
    <col min="12295" max="12544" width="11" style="444"/>
    <col min="12545" max="12545" width="2" style="444" customWidth="1"/>
    <col min="12546" max="12546" width="78" style="444" customWidth="1"/>
    <col min="12547" max="12550" width="102.75" style="444" customWidth="1"/>
    <col min="12551" max="12800" width="11" style="444"/>
    <col min="12801" max="12801" width="2" style="444" customWidth="1"/>
    <col min="12802" max="12802" width="78" style="444" customWidth="1"/>
    <col min="12803" max="12806" width="102.75" style="444" customWidth="1"/>
    <col min="12807" max="13056" width="11" style="444"/>
    <col min="13057" max="13057" width="2" style="444" customWidth="1"/>
    <col min="13058" max="13058" width="78" style="444" customWidth="1"/>
    <col min="13059" max="13062" width="102.75" style="444" customWidth="1"/>
    <col min="13063" max="13312" width="11" style="444"/>
    <col min="13313" max="13313" width="2" style="444" customWidth="1"/>
    <col min="13314" max="13314" width="78" style="444" customWidth="1"/>
    <col min="13315" max="13318" width="102.75" style="444" customWidth="1"/>
    <col min="13319" max="13568" width="11" style="444"/>
    <col min="13569" max="13569" width="2" style="444" customWidth="1"/>
    <col min="13570" max="13570" width="78" style="444" customWidth="1"/>
    <col min="13571" max="13574" width="102.75" style="444" customWidth="1"/>
    <col min="13575" max="13824" width="11" style="444"/>
    <col min="13825" max="13825" width="2" style="444" customWidth="1"/>
    <col min="13826" max="13826" width="78" style="444" customWidth="1"/>
    <col min="13827" max="13830" width="102.75" style="444" customWidth="1"/>
    <col min="13831" max="14080" width="11" style="444"/>
    <col min="14081" max="14081" width="2" style="444" customWidth="1"/>
    <col min="14082" max="14082" width="78" style="444" customWidth="1"/>
    <col min="14083" max="14086" width="102.75" style="444" customWidth="1"/>
    <col min="14087" max="14336" width="11" style="444"/>
    <col min="14337" max="14337" width="2" style="444" customWidth="1"/>
    <col min="14338" max="14338" width="78" style="444" customWidth="1"/>
    <col min="14339" max="14342" width="102.75" style="444" customWidth="1"/>
    <col min="14343" max="14592" width="11" style="444"/>
    <col min="14593" max="14593" width="2" style="444" customWidth="1"/>
    <col min="14594" max="14594" width="78" style="444" customWidth="1"/>
    <col min="14595" max="14598" width="102.75" style="444" customWidth="1"/>
    <col min="14599" max="14848" width="11" style="444"/>
    <col min="14849" max="14849" width="2" style="444" customWidth="1"/>
    <col min="14850" max="14850" width="78" style="444" customWidth="1"/>
    <col min="14851" max="14854" width="102.75" style="444" customWidth="1"/>
    <col min="14855" max="15104" width="11" style="444"/>
    <col min="15105" max="15105" width="2" style="444" customWidth="1"/>
    <col min="15106" max="15106" width="78" style="444" customWidth="1"/>
    <col min="15107" max="15110" width="102.75" style="444" customWidth="1"/>
    <col min="15111" max="15360" width="11" style="444"/>
    <col min="15361" max="15361" width="2" style="444" customWidth="1"/>
    <col min="15362" max="15362" width="78" style="444" customWidth="1"/>
    <col min="15363" max="15366" width="102.75" style="444" customWidth="1"/>
    <col min="15367" max="15616" width="11" style="444"/>
    <col min="15617" max="15617" width="2" style="444" customWidth="1"/>
    <col min="15618" max="15618" width="78" style="444" customWidth="1"/>
    <col min="15619" max="15622" width="102.75" style="444" customWidth="1"/>
    <col min="15623" max="15872" width="11" style="444"/>
    <col min="15873" max="15873" width="2" style="444" customWidth="1"/>
    <col min="15874" max="15874" width="78" style="444" customWidth="1"/>
    <col min="15875" max="15878" width="102.75" style="444" customWidth="1"/>
    <col min="15879" max="16128" width="11" style="444"/>
    <col min="16129" max="16129" width="2" style="444" customWidth="1"/>
    <col min="16130" max="16130" width="78" style="444" customWidth="1"/>
    <col min="16131" max="16134" width="102.75" style="444" customWidth="1"/>
    <col min="16135" max="16384" width="11" style="444"/>
  </cols>
  <sheetData>
    <row r="1" spans="1:2" s="441" customFormat="1" ht="36.75" customHeight="1" x14ac:dyDescent="0.2">
      <c r="A1" s="439"/>
      <c r="B1" s="440" t="s">
        <v>6</v>
      </c>
    </row>
    <row r="2" spans="1:2" s="442" customFormat="1" ht="19.5" customHeight="1" x14ac:dyDescent="0.2">
      <c r="B2" s="443" t="s">
        <v>403</v>
      </c>
    </row>
    <row r="3" spans="1:2" ht="15" x14ac:dyDescent="0.25">
      <c r="B3" s="445" t="s">
        <v>404</v>
      </c>
    </row>
    <row r="5" spans="1:2" ht="29.25" customHeight="1" x14ac:dyDescent="0.2">
      <c r="B5" s="446" t="s">
        <v>405</v>
      </c>
    </row>
    <row r="6" spans="1:2" ht="9.9499999999999993" customHeight="1" x14ac:dyDescent="0.2">
      <c r="B6" s="446"/>
    </row>
    <row r="7" spans="1:2" ht="73.5" customHeight="1" x14ac:dyDescent="0.2">
      <c r="B7" s="446" t="s">
        <v>406</v>
      </c>
    </row>
    <row r="8" spans="1:2" ht="9.9499999999999993" customHeight="1" x14ac:dyDescent="0.2">
      <c r="B8" s="446"/>
    </row>
    <row r="9" spans="1:2" ht="50.25" customHeight="1" x14ac:dyDescent="0.2">
      <c r="B9" s="446" t="s">
        <v>407</v>
      </c>
    </row>
    <row r="10" spans="1:2" ht="9.9499999999999993" customHeight="1" x14ac:dyDescent="0.2">
      <c r="B10" s="446"/>
    </row>
    <row r="11" spans="1:2" ht="79.5" customHeight="1" x14ac:dyDescent="0.2">
      <c r="B11" s="446" t="s">
        <v>408</v>
      </c>
    </row>
    <row r="12" spans="1:2" ht="9.9499999999999993" customHeight="1" x14ac:dyDescent="0.2">
      <c r="B12" s="446"/>
    </row>
    <row r="13" spans="1:2" ht="48.75" customHeight="1" x14ac:dyDescent="0.2">
      <c r="B13" s="446" t="s">
        <v>409</v>
      </c>
    </row>
    <row r="14" spans="1:2" ht="9.9499999999999993" customHeight="1" x14ac:dyDescent="0.2">
      <c r="B14" s="446"/>
    </row>
    <row r="15" spans="1:2" ht="33" customHeight="1" x14ac:dyDescent="0.2">
      <c r="B15" s="446" t="s">
        <v>410</v>
      </c>
    </row>
    <row r="16" spans="1:2" ht="9.9499999999999993" customHeight="1" x14ac:dyDescent="0.2">
      <c r="B16" s="446"/>
    </row>
    <row r="17" spans="2:2" ht="105" customHeight="1" x14ac:dyDescent="0.2">
      <c r="B17" s="446" t="s">
        <v>411</v>
      </c>
    </row>
    <row r="18" spans="2:2" ht="9.9499999999999993" customHeight="1" x14ac:dyDescent="0.2">
      <c r="B18" s="446"/>
    </row>
    <row r="19" spans="2:2" ht="13.5" customHeight="1" x14ac:dyDescent="0.2">
      <c r="B19" s="447" t="s">
        <v>412</v>
      </c>
    </row>
    <row r="20" spans="2:2" ht="40.5" customHeight="1" x14ac:dyDescent="0.2">
      <c r="B20" s="448"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1" customWidth="1"/>
    <col min="2" max="2" width="78" style="451" customWidth="1"/>
    <col min="3" max="6" width="11" style="451"/>
    <col min="7" max="7" width="4.125" style="451" customWidth="1"/>
    <col min="8" max="256" width="11" style="451"/>
    <col min="257" max="257" width="1.875" style="451" customWidth="1"/>
    <col min="258" max="258" width="78" style="451" customWidth="1"/>
    <col min="259" max="262" width="11" style="451"/>
    <col min="263" max="263" width="4.125" style="451" customWidth="1"/>
    <col min="264" max="512" width="11" style="451"/>
    <col min="513" max="513" width="1.875" style="451" customWidth="1"/>
    <col min="514" max="514" width="78" style="451" customWidth="1"/>
    <col min="515" max="518" width="11" style="451"/>
    <col min="519" max="519" width="4.125" style="451" customWidth="1"/>
    <col min="520" max="768" width="11" style="451"/>
    <col min="769" max="769" width="1.875" style="451" customWidth="1"/>
    <col min="770" max="770" width="78" style="451" customWidth="1"/>
    <col min="771" max="774" width="11" style="451"/>
    <col min="775" max="775" width="4.125" style="451" customWidth="1"/>
    <col min="776" max="1024" width="11" style="451"/>
    <col min="1025" max="1025" width="1.875" style="451" customWidth="1"/>
    <col min="1026" max="1026" width="78" style="451" customWidth="1"/>
    <col min="1027" max="1030" width="11" style="451"/>
    <col min="1031" max="1031" width="4.125" style="451" customWidth="1"/>
    <col min="1032" max="1280" width="11" style="451"/>
    <col min="1281" max="1281" width="1.875" style="451" customWidth="1"/>
    <col min="1282" max="1282" width="78" style="451" customWidth="1"/>
    <col min="1283" max="1286" width="11" style="451"/>
    <col min="1287" max="1287" width="4.125" style="451" customWidth="1"/>
    <col min="1288" max="1536" width="11" style="451"/>
    <col min="1537" max="1537" width="1.875" style="451" customWidth="1"/>
    <col min="1538" max="1538" width="78" style="451" customWidth="1"/>
    <col min="1539" max="1542" width="11" style="451"/>
    <col min="1543" max="1543" width="4.125" style="451" customWidth="1"/>
    <col min="1544" max="1792" width="11" style="451"/>
    <col min="1793" max="1793" width="1.875" style="451" customWidth="1"/>
    <col min="1794" max="1794" width="78" style="451" customWidth="1"/>
    <col min="1795" max="1798" width="11" style="451"/>
    <col min="1799" max="1799" width="4.125" style="451" customWidth="1"/>
    <col min="1800" max="2048" width="11" style="451"/>
    <col min="2049" max="2049" width="1.875" style="451" customWidth="1"/>
    <col min="2050" max="2050" width="78" style="451" customWidth="1"/>
    <col min="2051" max="2054" width="11" style="451"/>
    <col min="2055" max="2055" width="4.125" style="451" customWidth="1"/>
    <col min="2056" max="2304" width="11" style="451"/>
    <col min="2305" max="2305" width="1.875" style="451" customWidth="1"/>
    <col min="2306" max="2306" width="78" style="451" customWidth="1"/>
    <col min="2307" max="2310" width="11" style="451"/>
    <col min="2311" max="2311" width="4.125" style="451" customWidth="1"/>
    <col min="2312" max="2560" width="11" style="451"/>
    <col min="2561" max="2561" width="1.875" style="451" customWidth="1"/>
    <col min="2562" max="2562" width="78" style="451" customWidth="1"/>
    <col min="2563" max="2566" width="11" style="451"/>
    <col min="2567" max="2567" width="4.125" style="451" customWidth="1"/>
    <col min="2568" max="2816" width="11" style="451"/>
    <col min="2817" max="2817" width="1.875" style="451" customWidth="1"/>
    <col min="2818" max="2818" width="78" style="451" customWidth="1"/>
    <col min="2819" max="2822" width="11" style="451"/>
    <col min="2823" max="2823" width="4.125" style="451" customWidth="1"/>
    <col min="2824" max="3072" width="11" style="451"/>
    <col min="3073" max="3073" width="1.875" style="451" customWidth="1"/>
    <col min="3074" max="3074" width="78" style="451" customWidth="1"/>
    <col min="3075" max="3078" width="11" style="451"/>
    <col min="3079" max="3079" width="4.125" style="451" customWidth="1"/>
    <col min="3080" max="3328" width="11" style="451"/>
    <col min="3329" max="3329" width="1.875" style="451" customWidth="1"/>
    <col min="3330" max="3330" width="78" style="451" customWidth="1"/>
    <col min="3331" max="3334" width="11" style="451"/>
    <col min="3335" max="3335" width="4.125" style="451" customWidth="1"/>
    <col min="3336" max="3584" width="11" style="451"/>
    <col min="3585" max="3585" width="1.875" style="451" customWidth="1"/>
    <col min="3586" max="3586" width="78" style="451" customWidth="1"/>
    <col min="3587" max="3590" width="11" style="451"/>
    <col min="3591" max="3591" width="4.125" style="451" customWidth="1"/>
    <col min="3592" max="3840" width="11" style="451"/>
    <col min="3841" max="3841" width="1.875" style="451" customWidth="1"/>
    <col min="3842" max="3842" width="78" style="451" customWidth="1"/>
    <col min="3843" max="3846" width="11" style="451"/>
    <col min="3847" max="3847" width="4.125" style="451" customWidth="1"/>
    <col min="3848" max="4096" width="11" style="451"/>
    <col min="4097" max="4097" width="1.875" style="451" customWidth="1"/>
    <col min="4098" max="4098" width="78" style="451" customWidth="1"/>
    <col min="4099" max="4102" width="11" style="451"/>
    <col min="4103" max="4103" width="4.125" style="451" customWidth="1"/>
    <col min="4104" max="4352" width="11" style="451"/>
    <col min="4353" max="4353" width="1.875" style="451" customWidth="1"/>
    <col min="4354" max="4354" width="78" style="451" customWidth="1"/>
    <col min="4355" max="4358" width="11" style="451"/>
    <col min="4359" max="4359" width="4.125" style="451" customWidth="1"/>
    <col min="4360" max="4608" width="11" style="451"/>
    <col min="4609" max="4609" width="1.875" style="451" customWidth="1"/>
    <col min="4610" max="4610" width="78" style="451" customWidth="1"/>
    <col min="4611" max="4614" width="11" style="451"/>
    <col min="4615" max="4615" width="4.125" style="451" customWidth="1"/>
    <col min="4616" max="4864" width="11" style="451"/>
    <col min="4865" max="4865" width="1.875" style="451" customWidth="1"/>
    <col min="4866" max="4866" width="78" style="451" customWidth="1"/>
    <col min="4867" max="4870" width="11" style="451"/>
    <col min="4871" max="4871" width="4.125" style="451" customWidth="1"/>
    <col min="4872" max="5120" width="11" style="451"/>
    <col min="5121" max="5121" width="1.875" style="451" customWidth="1"/>
    <col min="5122" max="5122" width="78" style="451" customWidth="1"/>
    <col min="5123" max="5126" width="11" style="451"/>
    <col min="5127" max="5127" width="4.125" style="451" customWidth="1"/>
    <col min="5128" max="5376" width="11" style="451"/>
    <col min="5377" max="5377" width="1.875" style="451" customWidth="1"/>
    <col min="5378" max="5378" width="78" style="451" customWidth="1"/>
    <col min="5379" max="5382" width="11" style="451"/>
    <col min="5383" max="5383" width="4.125" style="451" customWidth="1"/>
    <col min="5384" max="5632" width="11" style="451"/>
    <col min="5633" max="5633" width="1.875" style="451" customWidth="1"/>
    <col min="5634" max="5634" width="78" style="451" customWidth="1"/>
    <col min="5635" max="5638" width="11" style="451"/>
    <col min="5639" max="5639" width="4.125" style="451" customWidth="1"/>
    <col min="5640" max="5888" width="11" style="451"/>
    <col min="5889" max="5889" width="1.875" style="451" customWidth="1"/>
    <col min="5890" max="5890" width="78" style="451" customWidth="1"/>
    <col min="5891" max="5894" width="11" style="451"/>
    <col min="5895" max="5895" width="4.125" style="451" customWidth="1"/>
    <col min="5896" max="6144" width="11" style="451"/>
    <col min="6145" max="6145" width="1.875" style="451" customWidth="1"/>
    <col min="6146" max="6146" width="78" style="451" customWidth="1"/>
    <col min="6147" max="6150" width="11" style="451"/>
    <col min="6151" max="6151" width="4.125" style="451" customWidth="1"/>
    <col min="6152" max="6400" width="11" style="451"/>
    <col min="6401" max="6401" width="1.875" style="451" customWidth="1"/>
    <col min="6402" max="6402" width="78" style="451" customWidth="1"/>
    <col min="6403" max="6406" width="11" style="451"/>
    <col min="6407" max="6407" width="4.125" style="451" customWidth="1"/>
    <col min="6408" max="6656" width="11" style="451"/>
    <col min="6657" max="6657" width="1.875" style="451" customWidth="1"/>
    <col min="6658" max="6658" width="78" style="451" customWidth="1"/>
    <col min="6659" max="6662" width="11" style="451"/>
    <col min="6663" max="6663" width="4.125" style="451" customWidth="1"/>
    <col min="6664" max="6912" width="11" style="451"/>
    <col min="6913" max="6913" width="1.875" style="451" customWidth="1"/>
    <col min="6914" max="6914" width="78" style="451" customWidth="1"/>
    <col min="6915" max="6918" width="11" style="451"/>
    <col min="6919" max="6919" width="4.125" style="451" customWidth="1"/>
    <col min="6920" max="7168" width="11" style="451"/>
    <col min="7169" max="7169" width="1.875" style="451" customWidth="1"/>
    <col min="7170" max="7170" width="78" style="451" customWidth="1"/>
    <col min="7171" max="7174" width="11" style="451"/>
    <col min="7175" max="7175" width="4.125" style="451" customWidth="1"/>
    <col min="7176" max="7424" width="11" style="451"/>
    <col min="7425" max="7425" width="1.875" style="451" customWidth="1"/>
    <col min="7426" max="7426" width="78" style="451" customWidth="1"/>
    <col min="7427" max="7430" width="11" style="451"/>
    <col min="7431" max="7431" width="4.125" style="451" customWidth="1"/>
    <col min="7432" max="7680" width="11" style="451"/>
    <col min="7681" max="7681" width="1.875" style="451" customWidth="1"/>
    <col min="7682" max="7682" width="78" style="451" customWidth="1"/>
    <col min="7683" max="7686" width="11" style="451"/>
    <col min="7687" max="7687" width="4.125" style="451" customWidth="1"/>
    <col min="7688" max="7936" width="11" style="451"/>
    <col min="7937" max="7937" width="1.875" style="451" customWidth="1"/>
    <col min="7938" max="7938" width="78" style="451" customWidth="1"/>
    <col min="7939" max="7942" width="11" style="451"/>
    <col min="7943" max="7943" width="4.125" style="451" customWidth="1"/>
    <col min="7944" max="8192" width="11" style="451"/>
    <col min="8193" max="8193" width="1.875" style="451" customWidth="1"/>
    <col min="8194" max="8194" width="78" style="451" customWidth="1"/>
    <col min="8195" max="8198" width="11" style="451"/>
    <col min="8199" max="8199" width="4.125" style="451" customWidth="1"/>
    <col min="8200" max="8448" width="11" style="451"/>
    <col min="8449" max="8449" width="1.875" style="451" customWidth="1"/>
    <col min="8450" max="8450" width="78" style="451" customWidth="1"/>
    <col min="8451" max="8454" width="11" style="451"/>
    <col min="8455" max="8455" width="4.125" style="451" customWidth="1"/>
    <col min="8456" max="8704" width="11" style="451"/>
    <col min="8705" max="8705" width="1.875" style="451" customWidth="1"/>
    <col min="8706" max="8706" width="78" style="451" customWidth="1"/>
    <col min="8707" max="8710" width="11" style="451"/>
    <col min="8711" max="8711" width="4.125" style="451" customWidth="1"/>
    <col min="8712" max="8960" width="11" style="451"/>
    <col min="8961" max="8961" width="1.875" style="451" customWidth="1"/>
    <col min="8962" max="8962" width="78" style="451" customWidth="1"/>
    <col min="8963" max="8966" width="11" style="451"/>
    <col min="8967" max="8967" width="4.125" style="451" customWidth="1"/>
    <col min="8968" max="9216" width="11" style="451"/>
    <col min="9217" max="9217" width="1.875" style="451" customWidth="1"/>
    <col min="9218" max="9218" width="78" style="451" customWidth="1"/>
    <col min="9219" max="9222" width="11" style="451"/>
    <col min="9223" max="9223" width="4.125" style="451" customWidth="1"/>
    <col min="9224" max="9472" width="11" style="451"/>
    <col min="9473" max="9473" width="1.875" style="451" customWidth="1"/>
    <col min="9474" max="9474" width="78" style="451" customWidth="1"/>
    <col min="9475" max="9478" width="11" style="451"/>
    <col min="9479" max="9479" width="4.125" style="451" customWidth="1"/>
    <col min="9480" max="9728" width="11" style="451"/>
    <col min="9729" max="9729" width="1.875" style="451" customWidth="1"/>
    <col min="9730" max="9730" width="78" style="451" customWidth="1"/>
    <col min="9731" max="9734" width="11" style="451"/>
    <col min="9735" max="9735" width="4.125" style="451" customWidth="1"/>
    <col min="9736" max="9984" width="11" style="451"/>
    <col min="9985" max="9985" width="1.875" style="451" customWidth="1"/>
    <col min="9986" max="9986" width="78" style="451" customWidth="1"/>
    <col min="9987" max="9990" width="11" style="451"/>
    <col min="9991" max="9991" width="4.125" style="451" customWidth="1"/>
    <col min="9992" max="10240" width="11" style="451"/>
    <col min="10241" max="10241" width="1.875" style="451" customWidth="1"/>
    <col min="10242" max="10242" width="78" style="451" customWidth="1"/>
    <col min="10243" max="10246" width="11" style="451"/>
    <col min="10247" max="10247" width="4.125" style="451" customWidth="1"/>
    <col min="10248" max="10496" width="11" style="451"/>
    <col min="10497" max="10497" width="1.875" style="451" customWidth="1"/>
    <col min="10498" max="10498" width="78" style="451" customWidth="1"/>
    <col min="10499" max="10502" width="11" style="451"/>
    <col min="10503" max="10503" width="4.125" style="451" customWidth="1"/>
    <col min="10504" max="10752" width="11" style="451"/>
    <col min="10753" max="10753" width="1.875" style="451" customWidth="1"/>
    <col min="10754" max="10754" width="78" style="451" customWidth="1"/>
    <col min="10755" max="10758" width="11" style="451"/>
    <col min="10759" max="10759" width="4.125" style="451" customWidth="1"/>
    <col min="10760" max="11008" width="11" style="451"/>
    <col min="11009" max="11009" width="1.875" style="451" customWidth="1"/>
    <col min="11010" max="11010" width="78" style="451" customWidth="1"/>
    <col min="11011" max="11014" width="11" style="451"/>
    <col min="11015" max="11015" width="4.125" style="451" customWidth="1"/>
    <col min="11016" max="11264" width="11" style="451"/>
    <col min="11265" max="11265" width="1.875" style="451" customWidth="1"/>
    <col min="11266" max="11266" width="78" style="451" customWidth="1"/>
    <col min="11267" max="11270" width="11" style="451"/>
    <col min="11271" max="11271" width="4.125" style="451" customWidth="1"/>
    <col min="11272" max="11520" width="11" style="451"/>
    <col min="11521" max="11521" width="1.875" style="451" customWidth="1"/>
    <col min="11522" max="11522" width="78" style="451" customWidth="1"/>
    <col min="11523" max="11526" width="11" style="451"/>
    <col min="11527" max="11527" width="4.125" style="451" customWidth="1"/>
    <col min="11528" max="11776" width="11" style="451"/>
    <col min="11777" max="11777" width="1.875" style="451" customWidth="1"/>
    <col min="11778" max="11778" width="78" style="451" customWidth="1"/>
    <col min="11779" max="11782" width="11" style="451"/>
    <col min="11783" max="11783" width="4.125" style="451" customWidth="1"/>
    <col min="11784" max="12032" width="11" style="451"/>
    <col min="12033" max="12033" width="1.875" style="451" customWidth="1"/>
    <col min="12034" max="12034" width="78" style="451" customWidth="1"/>
    <col min="12035" max="12038" width="11" style="451"/>
    <col min="12039" max="12039" width="4.125" style="451" customWidth="1"/>
    <col min="12040" max="12288" width="11" style="451"/>
    <col min="12289" max="12289" width="1.875" style="451" customWidth="1"/>
    <col min="12290" max="12290" width="78" style="451" customWidth="1"/>
    <col min="12291" max="12294" width="11" style="451"/>
    <col min="12295" max="12295" width="4.125" style="451" customWidth="1"/>
    <col min="12296" max="12544" width="11" style="451"/>
    <col min="12545" max="12545" width="1.875" style="451" customWidth="1"/>
    <col min="12546" max="12546" width="78" style="451" customWidth="1"/>
    <col min="12547" max="12550" width="11" style="451"/>
    <col min="12551" max="12551" width="4.125" style="451" customWidth="1"/>
    <col min="12552" max="12800" width="11" style="451"/>
    <col min="12801" max="12801" width="1.875" style="451" customWidth="1"/>
    <col min="12802" max="12802" width="78" style="451" customWidth="1"/>
    <col min="12803" max="12806" width="11" style="451"/>
    <col min="12807" max="12807" width="4.125" style="451" customWidth="1"/>
    <col min="12808" max="13056" width="11" style="451"/>
    <col min="13057" max="13057" width="1.875" style="451" customWidth="1"/>
    <col min="13058" max="13058" width="78" style="451" customWidth="1"/>
    <col min="13059" max="13062" width="11" style="451"/>
    <col min="13063" max="13063" width="4.125" style="451" customWidth="1"/>
    <col min="13064" max="13312" width="11" style="451"/>
    <col min="13313" max="13313" width="1.875" style="451" customWidth="1"/>
    <col min="13314" max="13314" width="78" style="451" customWidth="1"/>
    <col min="13315" max="13318" width="11" style="451"/>
    <col min="13319" max="13319" width="4.125" style="451" customWidth="1"/>
    <col min="13320" max="13568" width="11" style="451"/>
    <col min="13569" max="13569" width="1.875" style="451" customWidth="1"/>
    <col min="13570" max="13570" width="78" style="451" customWidth="1"/>
    <col min="13571" max="13574" width="11" style="451"/>
    <col min="13575" max="13575" width="4.125" style="451" customWidth="1"/>
    <col min="13576" max="13824" width="11" style="451"/>
    <col min="13825" max="13825" width="1.875" style="451" customWidth="1"/>
    <col min="13826" max="13826" width="78" style="451" customWidth="1"/>
    <col min="13827" max="13830" width="11" style="451"/>
    <col min="13831" max="13831" width="4.125" style="451" customWidth="1"/>
    <col min="13832" max="14080" width="11" style="451"/>
    <col min="14081" max="14081" width="1.875" style="451" customWidth="1"/>
    <col min="14082" max="14082" width="78" style="451" customWidth="1"/>
    <col min="14083" max="14086" width="11" style="451"/>
    <col min="14087" max="14087" width="4.125" style="451" customWidth="1"/>
    <col min="14088" max="14336" width="11" style="451"/>
    <col min="14337" max="14337" width="1.875" style="451" customWidth="1"/>
    <col min="14338" max="14338" width="78" style="451" customWidth="1"/>
    <col min="14339" max="14342" width="11" style="451"/>
    <col min="14343" max="14343" width="4.125" style="451" customWidth="1"/>
    <col min="14344" max="14592" width="11" style="451"/>
    <col min="14593" max="14593" width="1.875" style="451" customWidth="1"/>
    <col min="14594" max="14594" width="78" style="451" customWidth="1"/>
    <col min="14595" max="14598" width="11" style="451"/>
    <col min="14599" max="14599" width="4.125" style="451" customWidth="1"/>
    <col min="14600" max="14848" width="11" style="451"/>
    <col min="14849" max="14849" width="1.875" style="451" customWidth="1"/>
    <col min="14850" max="14850" width="78" style="451" customWidth="1"/>
    <col min="14851" max="14854" width="11" style="451"/>
    <col min="14855" max="14855" width="4.125" style="451" customWidth="1"/>
    <col min="14856" max="15104" width="11" style="451"/>
    <col min="15105" max="15105" width="1.875" style="451" customWidth="1"/>
    <col min="15106" max="15106" width="78" style="451" customWidth="1"/>
    <col min="15107" max="15110" width="11" style="451"/>
    <col min="15111" max="15111" width="4.125" style="451" customWidth="1"/>
    <col min="15112" max="15360" width="11" style="451"/>
    <col min="15361" max="15361" width="1.875" style="451" customWidth="1"/>
    <col min="15362" max="15362" width="78" style="451" customWidth="1"/>
    <col min="15363" max="15366" width="11" style="451"/>
    <col min="15367" max="15367" width="4.125" style="451" customWidth="1"/>
    <col min="15368" max="15616" width="11" style="451"/>
    <col min="15617" max="15617" width="1.875" style="451" customWidth="1"/>
    <col min="15618" max="15618" width="78" style="451" customWidth="1"/>
    <col min="15619" max="15622" width="11" style="451"/>
    <col min="15623" max="15623" width="4.125" style="451" customWidth="1"/>
    <col min="15624" max="15872" width="11" style="451"/>
    <col min="15873" max="15873" width="1.875" style="451" customWidth="1"/>
    <col min="15874" max="15874" width="78" style="451" customWidth="1"/>
    <col min="15875" max="15878" width="11" style="451"/>
    <col min="15879" max="15879" width="4.125" style="451" customWidth="1"/>
    <col min="15880" max="16128" width="11" style="451"/>
    <col min="16129" max="16129" width="1.875" style="451" customWidth="1"/>
    <col min="16130" max="16130" width="78" style="451" customWidth="1"/>
    <col min="16131" max="16134" width="11" style="451"/>
    <col min="16135" max="16135" width="4.125" style="451" customWidth="1"/>
    <col min="16136" max="16384" width="11" style="451"/>
  </cols>
  <sheetData>
    <row r="1" spans="1:2" ht="39.75" customHeight="1" x14ac:dyDescent="0.2">
      <c r="A1" s="449"/>
      <c r="B1" s="450" t="s">
        <v>6</v>
      </c>
    </row>
    <row r="2" spans="1:2" ht="25.5" customHeight="1" x14ac:dyDescent="0.2">
      <c r="B2" s="452" t="s">
        <v>403</v>
      </c>
    </row>
    <row r="3" spans="1:2" ht="24.95" customHeight="1" x14ac:dyDescent="0.2">
      <c r="A3" s="453"/>
      <c r="B3" s="454" t="s">
        <v>414</v>
      </c>
    </row>
    <row r="4" spans="1:2" s="444" customFormat="1" ht="12" x14ac:dyDescent="0.2"/>
    <row r="5" spans="1:2" s="444" customFormat="1" ht="139.5" customHeight="1" x14ac:dyDescent="0.2">
      <c r="B5" s="446" t="s">
        <v>415</v>
      </c>
    </row>
    <row r="6" spans="1:2" s="444" customFormat="1" ht="9.9499999999999993" customHeight="1" x14ac:dyDescent="0.2">
      <c r="B6" s="446"/>
    </row>
    <row r="7" spans="1:2" s="444" customFormat="1" ht="222.75" customHeight="1" x14ac:dyDescent="0.2">
      <c r="B7" s="446" t="s">
        <v>416</v>
      </c>
    </row>
    <row r="8" spans="1:2" s="444" customFormat="1" ht="9.9499999999999993" customHeight="1" x14ac:dyDescent="0.2">
      <c r="B8" s="446"/>
    </row>
    <row r="9" spans="1:2" s="444" customFormat="1" ht="61.5" customHeight="1" x14ac:dyDescent="0.2">
      <c r="B9" s="455" t="s">
        <v>417</v>
      </c>
    </row>
    <row r="10" spans="1:2" s="444" customFormat="1" ht="9.9499999999999993" customHeight="1" x14ac:dyDescent="0.2">
      <c r="B10" s="446"/>
    </row>
    <row r="11" spans="1:2" s="444" customFormat="1" ht="152.25" customHeight="1" x14ac:dyDescent="0.2">
      <c r="B11" s="446" t="s">
        <v>418</v>
      </c>
    </row>
    <row r="12" spans="1:2" s="444" customFormat="1" ht="9.9499999999999993" customHeight="1" x14ac:dyDescent="0.2">
      <c r="B12" s="446"/>
    </row>
    <row r="13" spans="1:2" s="444" customFormat="1" ht="96" customHeight="1" x14ac:dyDescent="0.2">
      <c r="B13" s="446" t="s">
        <v>419</v>
      </c>
    </row>
    <row r="14" spans="1:2" s="444" customFormat="1" ht="9.9499999999999993" customHeight="1" x14ac:dyDescent="0.2">
      <c r="B14" s="446"/>
    </row>
    <row r="15" spans="1:2" s="444" customFormat="1" ht="176.25" customHeight="1" x14ac:dyDescent="0.2">
      <c r="B15" s="455" t="s">
        <v>420</v>
      </c>
    </row>
    <row r="16" spans="1:2" s="444" customFormat="1" ht="9.9499999999999993" customHeight="1" x14ac:dyDescent="0.2">
      <c r="B16" s="446"/>
    </row>
    <row r="17" spans="1:6" s="444" customFormat="1" ht="26.25" customHeight="1" x14ac:dyDescent="0.2">
      <c r="B17" s="447" t="s">
        <v>421</v>
      </c>
    </row>
    <row r="18" spans="1:6" s="444" customFormat="1" ht="37.5" customHeight="1" x14ac:dyDescent="0.2">
      <c r="B18" s="448" t="s">
        <v>422</v>
      </c>
    </row>
    <row r="19" spans="1:6" s="444" customFormat="1" ht="12" x14ac:dyDescent="0.2"/>
    <row r="20" spans="1:6" s="444" customFormat="1" ht="12" x14ac:dyDescent="0.2"/>
    <row r="21" spans="1:6" s="444" customFormat="1" ht="12" x14ac:dyDescent="0.2"/>
    <row r="22" spans="1:6" x14ac:dyDescent="0.2">
      <c r="A22" s="453"/>
      <c r="B22" s="453"/>
      <c r="C22" s="453"/>
      <c r="D22" s="453"/>
      <c r="E22" s="453"/>
      <c r="F22" s="453"/>
    </row>
    <row r="23" spans="1:6" x14ac:dyDescent="0.2">
      <c r="A23" s="453"/>
      <c r="B23" s="453"/>
      <c r="C23" s="453"/>
      <c r="D23" s="453"/>
      <c r="E23" s="453"/>
      <c r="F23" s="453"/>
    </row>
    <row r="24" spans="1:6" x14ac:dyDescent="0.2">
      <c r="A24" s="456"/>
      <c r="B24" s="453"/>
      <c r="C24" s="453"/>
      <c r="D24" s="453"/>
      <c r="E24" s="453"/>
      <c r="F24" s="453"/>
    </row>
    <row r="25" spans="1:6" x14ac:dyDescent="0.2">
      <c r="A25" s="457"/>
      <c r="B25" s="453"/>
      <c r="C25" s="453"/>
      <c r="D25" s="453"/>
      <c r="E25" s="453"/>
      <c r="F25" s="453"/>
    </row>
    <row r="26" spans="1:6" x14ac:dyDescent="0.2">
      <c r="A26" s="453"/>
      <c r="B26" s="453"/>
      <c r="C26" s="453"/>
      <c r="D26" s="453"/>
      <c r="E26" s="453"/>
      <c r="F26" s="453"/>
    </row>
    <row r="27" spans="1:6" x14ac:dyDescent="0.2">
      <c r="A27" s="453"/>
      <c r="B27" s="453"/>
      <c r="C27" s="453"/>
      <c r="D27" s="453"/>
      <c r="E27" s="453"/>
      <c r="F27" s="453"/>
    </row>
    <row r="28" spans="1:6" x14ac:dyDescent="0.2">
      <c r="A28" s="453"/>
      <c r="B28" s="453"/>
      <c r="C28" s="453"/>
      <c r="D28" s="453"/>
      <c r="E28" s="453"/>
      <c r="F28" s="453"/>
    </row>
    <row r="29" spans="1:6" x14ac:dyDescent="0.2">
      <c r="A29" s="453"/>
      <c r="B29" s="453"/>
      <c r="C29" s="453"/>
      <c r="D29" s="453"/>
      <c r="E29" s="453"/>
      <c r="F29" s="453"/>
    </row>
    <row r="30" spans="1:6" x14ac:dyDescent="0.2">
      <c r="A30" s="453"/>
      <c r="B30" s="453"/>
      <c r="C30" s="453"/>
      <c r="D30" s="453"/>
      <c r="E30" s="453"/>
      <c r="F30" s="453"/>
    </row>
    <row r="31" spans="1:6" x14ac:dyDescent="0.2">
      <c r="A31" s="453"/>
      <c r="B31" s="453"/>
      <c r="C31" s="453"/>
      <c r="D31" s="453"/>
      <c r="E31" s="453"/>
      <c r="F31" s="453"/>
    </row>
    <row r="32" spans="1:6" x14ac:dyDescent="0.2">
      <c r="A32" s="453"/>
      <c r="B32" s="453"/>
      <c r="C32" s="453"/>
      <c r="D32" s="453"/>
      <c r="E32" s="453"/>
      <c r="F32" s="453"/>
    </row>
    <row r="33" spans="1:10" x14ac:dyDescent="0.2">
      <c r="A33" s="458"/>
      <c r="B33" s="458"/>
      <c r="C33" s="458"/>
      <c r="D33" s="458"/>
      <c r="E33" s="458"/>
      <c r="F33" s="458"/>
    </row>
    <row r="34" spans="1:10" x14ac:dyDescent="0.2">
      <c r="A34" s="453"/>
      <c r="B34" s="453"/>
      <c r="C34" s="453"/>
      <c r="D34" s="453"/>
      <c r="E34" s="453"/>
      <c r="F34" s="453"/>
    </row>
    <row r="35" spans="1:10" x14ac:dyDescent="0.2">
      <c r="A35" s="453"/>
      <c r="B35" s="453"/>
      <c r="C35" s="453"/>
      <c r="D35" s="453"/>
      <c r="E35" s="453"/>
      <c r="F35" s="453"/>
    </row>
    <row r="36" spans="1:10" ht="8.1" customHeight="1" x14ac:dyDescent="0.2">
      <c r="A36" s="453"/>
      <c r="B36" s="453"/>
      <c r="C36" s="453"/>
      <c r="D36" s="453"/>
      <c r="E36" s="453"/>
      <c r="F36" s="453"/>
    </row>
    <row r="37" spans="1:10" ht="13.5" customHeight="1" x14ac:dyDescent="0.2">
      <c r="A37" s="453"/>
      <c r="B37" s="453"/>
      <c r="C37" s="453"/>
      <c r="D37" s="453"/>
      <c r="E37" s="453"/>
      <c r="F37" s="453"/>
    </row>
    <row r="38" spans="1:10" x14ac:dyDescent="0.2">
      <c r="A38" s="453"/>
      <c r="B38" s="453"/>
      <c r="C38" s="453"/>
      <c r="D38" s="453"/>
      <c r="E38" s="453"/>
      <c r="F38" s="453"/>
    </row>
    <row r="39" spans="1:10" x14ac:dyDescent="0.2">
      <c r="A39" s="453"/>
      <c r="B39" s="453"/>
      <c r="C39" s="453"/>
      <c r="D39" s="453"/>
      <c r="E39" s="453"/>
      <c r="F39" s="453"/>
      <c r="J39" s="459"/>
    </row>
    <row r="40" spans="1:10" x14ac:dyDescent="0.2">
      <c r="A40" s="453"/>
      <c r="B40" s="453"/>
      <c r="C40" s="453"/>
      <c r="D40" s="453"/>
      <c r="E40" s="453"/>
      <c r="F40" s="453"/>
    </row>
    <row r="41" spans="1:10" x14ac:dyDescent="0.2">
      <c r="A41" s="453"/>
      <c r="B41" s="453"/>
      <c r="C41" s="453"/>
      <c r="D41" s="453"/>
      <c r="E41" s="453"/>
      <c r="F41" s="453"/>
    </row>
    <row r="42" spans="1:10" x14ac:dyDescent="0.2">
      <c r="A42" s="453"/>
      <c r="B42" s="453"/>
      <c r="C42" s="453"/>
      <c r="D42" s="453"/>
      <c r="E42" s="453"/>
      <c r="F42" s="453"/>
    </row>
    <row r="43" spans="1:10" ht="33" customHeight="1" x14ac:dyDescent="0.2">
      <c r="A43" s="453"/>
      <c r="B43" s="453"/>
      <c r="C43" s="453"/>
      <c r="D43" s="453"/>
      <c r="E43" s="453"/>
      <c r="F43" s="453"/>
    </row>
    <row r="44" spans="1:10" ht="16.5" customHeight="1" x14ac:dyDescent="0.2">
      <c r="A44" s="453"/>
      <c r="B44" s="453"/>
      <c r="C44" s="453"/>
      <c r="D44" s="453"/>
      <c r="E44" s="453"/>
      <c r="F44" s="453"/>
    </row>
    <row r="45" spans="1:10" x14ac:dyDescent="0.2">
      <c r="A45" s="453"/>
      <c r="B45" s="453"/>
      <c r="C45" s="453"/>
      <c r="D45" s="453"/>
      <c r="E45" s="453"/>
      <c r="F45" s="453"/>
    </row>
    <row r="46" spans="1:10" x14ac:dyDescent="0.2">
      <c r="A46" s="453"/>
      <c r="B46" s="453"/>
      <c r="C46" s="453"/>
      <c r="D46" s="453"/>
      <c r="E46" s="453"/>
      <c r="F46" s="453"/>
    </row>
    <row r="47" spans="1:10" x14ac:dyDescent="0.2">
      <c r="A47" s="453"/>
      <c r="B47" s="453"/>
      <c r="C47" s="453"/>
      <c r="D47" s="453"/>
      <c r="E47" s="453"/>
      <c r="F47" s="453"/>
    </row>
    <row r="48" spans="1:10" x14ac:dyDescent="0.2">
      <c r="A48" s="453"/>
      <c r="B48" s="453"/>
      <c r="C48" s="453"/>
      <c r="D48" s="453"/>
      <c r="E48" s="453"/>
      <c r="F48" s="453"/>
    </row>
    <row r="49" spans="1:6" x14ac:dyDescent="0.2">
      <c r="A49" s="453"/>
      <c r="B49" s="453"/>
      <c r="C49" s="453"/>
      <c r="D49" s="453"/>
      <c r="E49" s="453"/>
      <c r="F49" s="453"/>
    </row>
    <row r="50" spans="1:6" x14ac:dyDescent="0.2">
      <c r="A50" s="453"/>
      <c r="B50" s="453"/>
      <c r="C50" s="453"/>
      <c r="D50" s="453"/>
      <c r="E50" s="453"/>
      <c r="F50" s="453"/>
    </row>
    <row r="51" spans="1:6" x14ac:dyDescent="0.2">
      <c r="A51" s="453"/>
      <c r="B51" s="453"/>
      <c r="C51" s="453"/>
      <c r="D51" s="453"/>
      <c r="E51" s="453"/>
      <c r="F51" s="453"/>
    </row>
    <row r="52" spans="1:6" x14ac:dyDescent="0.2">
      <c r="A52" s="453"/>
      <c r="B52" s="453"/>
      <c r="C52" s="453"/>
      <c r="D52" s="453"/>
      <c r="E52" s="453"/>
      <c r="F52" s="453"/>
    </row>
    <row r="53" spans="1:6" x14ac:dyDescent="0.2">
      <c r="A53" s="453"/>
      <c r="B53" s="453"/>
      <c r="C53" s="453"/>
      <c r="D53" s="453"/>
      <c r="E53" s="453"/>
      <c r="F53" s="453"/>
    </row>
    <row r="54" spans="1:6" x14ac:dyDescent="0.2">
      <c r="A54" s="453"/>
      <c r="B54" s="453"/>
      <c r="C54" s="453"/>
      <c r="D54" s="453"/>
      <c r="E54" s="453"/>
      <c r="F54" s="453"/>
    </row>
    <row r="55" spans="1:6" x14ac:dyDescent="0.2">
      <c r="A55" s="453"/>
      <c r="B55" s="453"/>
      <c r="C55" s="453"/>
      <c r="D55" s="453"/>
      <c r="E55" s="453"/>
      <c r="F55" s="453"/>
    </row>
    <row r="56" spans="1:6" x14ac:dyDescent="0.2">
      <c r="A56" s="453"/>
      <c r="B56" s="453"/>
      <c r="C56" s="453"/>
      <c r="D56" s="453"/>
      <c r="E56" s="453"/>
      <c r="F56" s="453"/>
    </row>
    <row r="57" spans="1:6" x14ac:dyDescent="0.2">
      <c r="A57" s="453"/>
      <c r="B57" s="453"/>
      <c r="C57" s="453"/>
      <c r="D57" s="453"/>
      <c r="E57" s="453"/>
      <c r="F57" s="453"/>
    </row>
    <row r="58" spans="1:6" x14ac:dyDescent="0.2">
      <c r="A58" s="453"/>
      <c r="B58" s="453"/>
      <c r="C58" s="453"/>
      <c r="D58" s="453"/>
      <c r="E58" s="453"/>
      <c r="F58" s="453"/>
    </row>
    <row r="59" spans="1:6" x14ac:dyDescent="0.2">
      <c r="A59" s="453"/>
      <c r="B59" s="453"/>
      <c r="C59" s="453"/>
      <c r="D59" s="453"/>
      <c r="E59" s="453"/>
      <c r="F59" s="453"/>
    </row>
    <row r="60" spans="1:6" x14ac:dyDescent="0.2">
      <c r="A60" s="453"/>
      <c r="B60" s="453"/>
      <c r="C60" s="453"/>
      <c r="D60" s="453"/>
      <c r="E60" s="453"/>
      <c r="F60" s="453"/>
    </row>
    <row r="61" spans="1:6" x14ac:dyDescent="0.2">
      <c r="A61" s="453"/>
      <c r="B61" s="453"/>
      <c r="C61" s="453"/>
      <c r="D61" s="453"/>
      <c r="E61" s="453"/>
      <c r="F61" s="453"/>
    </row>
    <row r="62" spans="1:6" x14ac:dyDescent="0.2">
      <c r="A62" s="453"/>
      <c r="B62" s="453"/>
      <c r="C62" s="453"/>
      <c r="D62" s="453"/>
      <c r="E62" s="453"/>
      <c r="F62" s="453"/>
    </row>
    <row r="63" spans="1:6" x14ac:dyDescent="0.2">
      <c r="A63" s="453"/>
      <c r="B63" s="453"/>
      <c r="C63" s="453"/>
      <c r="D63" s="453"/>
      <c r="E63" s="453"/>
      <c r="F63" s="453"/>
    </row>
    <row r="64" spans="1:6" x14ac:dyDescent="0.2">
      <c r="A64" s="453"/>
      <c r="B64" s="453"/>
      <c r="C64" s="453"/>
      <c r="D64" s="453"/>
      <c r="E64" s="453"/>
      <c r="F64" s="453"/>
    </row>
    <row r="65" spans="1:6" x14ac:dyDescent="0.2">
      <c r="A65" s="453"/>
      <c r="B65" s="453"/>
      <c r="C65" s="453"/>
      <c r="D65" s="453"/>
      <c r="E65" s="453"/>
      <c r="F65" s="453"/>
    </row>
    <row r="66" spans="1:6" x14ac:dyDescent="0.2">
      <c r="A66" s="453"/>
      <c r="B66" s="453"/>
      <c r="C66" s="453"/>
      <c r="D66" s="453"/>
      <c r="E66" s="453"/>
      <c r="F66" s="453"/>
    </row>
    <row r="67" spans="1:6" x14ac:dyDescent="0.2">
      <c r="A67" s="453"/>
      <c r="B67" s="453"/>
      <c r="C67" s="453"/>
      <c r="D67" s="453"/>
      <c r="E67" s="453"/>
      <c r="F67" s="453"/>
    </row>
    <row r="68" spans="1:6" x14ac:dyDescent="0.2">
      <c r="A68" s="453"/>
      <c r="B68" s="453"/>
      <c r="C68" s="453"/>
      <c r="D68" s="453"/>
      <c r="E68" s="453"/>
      <c r="F68" s="453"/>
    </row>
    <row r="69" spans="1:6" x14ac:dyDescent="0.2">
      <c r="A69" s="453"/>
      <c r="B69" s="453"/>
      <c r="C69" s="453"/>
      <c r="D69" s="453"/>
      <c r="E69" s="453"/>
      <c r="F69" s="453"/>
    </row>
    <row r="70" spans="1:6" x14ac:dyDescent="0.2">
      <c r="A70" s="453"/>
      <c r="B70" s="453"/>
      <c r="C70" s="453"/>
      <c r="D70" s="453"/>
      <c r="E70" s="453"/>
      <c r="F70" s="453"/>
    </row>
    <row r="71" spans="1:6" x14ac:dyDescent="0.2">
      <c r="A71" s="453"/>
      <c r="B71" s="453"/>
      <c r="C71" s="453"/>
      <c r="D71" s="453"/>
      <c r="E71" s="453"/>
      <c r="F71" s="453"/>
    </row>
    <row r="72" spans="1:6" x14ac:dyDescent="0.2">
      <c r="A72" s="453"/>
      <c r="B72" s="453"/>
      <c r="C72" s="453"/>
      <c r="D72" s="453"/>
      <c r="E72" s="453"/>
      <c r="F72" s="453"/>
    </row>
    <row r="73" spans="1:6" x14ac:dyDescent="0.2">
      <c r="A73" s="453"/>
      <c r="B73" s="453"/>
      <c r="C73" s="453"/>
      <c r="D73" s="453"/>
      <c r="E73" s="453"/>
      <c r="F73" s="453"/>
    </row>
    <row r="74" spans="1:6" x14ac:dyDescent="0.2">
      <c r="A74" s="453"/>
      <c r="B74" s="453"/>
      <c r="C74" s="453"/>
      <c r="D74" s="453"/>
      <c r="E74" s="453"/>
      <c r="F74" s="453"/>
    </row>
    <row r="75" spans="1:6" x14ac:dyDescent="0.2">
      <c r="A75" s="453"/>
      <c r="B75" s="453"/>
      <c r="C75" s="453"/>
      <c r="D75" s="453"/>
      <c r="E75" s="453"/>
      <c r="F75" s="453"/>
    </row>
    <row r="76" spans="1:6" x14ac:dyDescent="0.2">
      <c r="A76" s="453"/>
      <c r="B76" s="453"/>
      <c r="C76" s="453"/>
      <c r="D76" s="453"/>
      <c r="E76" s="453"/>
      <c r="F76" s="453"/>
    </row>
    <row r="77" spans="1:6" x14ac:dyDescent="0.2">
      <c r="A77" s="453"/>
      <c r="B77" s="453"/>
      <c r="C77" s="453"/>
      <c r="D77" s="453"/>
      <c r="E77" s="453"/>
      <c r="F77" s="453"/>
    </row>
    <row r="78" spans="1:6" x14ac:dyDescent="0.2">
      <c r="A78" s="453"/>
      <c r="B78" s="453"/>
      <c r="C78" s="453"/>
      <c r="D78" s="453"/>
      <c r="E78" s="453"/>
      <c r="F78" s="453"/>
    </row>
    <row r="79" spans="1:6" x14ac:dyDescent="0.2">
      <c r="A79" s="453"/>
      <c r="B79" s="453"/>
      <c r="C79" s="453"/>
      <c r="D79" s="453"/>
      <c r="E79" s="453"/>
      <c r="F79" s="453"/>
    </row>
    <row r="80" spans="1:6" x14ac:dyDescent="0.2">
      <c r="A80" s="453"/>
      <c r="B80" s="453"/>
      <c r="C80" s="453"/>
      <c r="D80" s="453"/>
      <c r="E80" s="453"/>
      <c r="F80" s="453"/>
    </row>
    <row r="81" spans="1:6" x14ac:dyDescent="0.2">
      <c r="A81" s="453"/>
      <c r="B81" s="453"/>
      <c r="C81" s="453"/>
      <c r="D81" s="453"/>
      <c r="E81" s="453"/>
      <c r="F81" s="453"/>
    </row>
    <row r="82" spans="1:6" x14ac:dyDescent="0.2">
      <c r="A82" s="453"/>
      <c r="B82" s="453"/>
      <c r="C82" s="453"/>
      <c r="D82" s="453"/>
      <c r="E82" s="453"/>
      <c r="F82" s="453"/>
    </row>
    <row r="83" spans="1:6" x14ac:dyDescent="0.2">
      <c r="A83" s="453"/>
      <c r="B83" s="453"/>
      <c r="C83" s="453"/>
      <c r="D83" s="453"/>
      <c r="E83" s="453"/>
      <c r="F83" s="453"/>
    </row>
    <row r="84" spans="1:6" x14ac:dyDescent="0.2">
      <c r="A84" s="453"/>
      <c r="B84" s="453"/>
      <c r="C84" s="453"/>
      <c r="D84" s="453"/>
      <c r="E84" s="453"/>
      <c r="F84" s="453"/>
    </row>
    <row r="85" spans="1:6" x14ac:dyDescent="0.2">
      <c r="A85" s="453"/>
      <c r="B85" s="453"/>
      <c r="C85" s="453"/>
      <c r="D85" s="453"/>
      <c r="E85" s="453"/>
      <c r="F85" s="453"/>
    </row>
    <row r="86" spans="1:6" x14ac:dyDescent="0.2">
      <c r="A86" s="453"/>
      <c r="B86" s="453"/>
      <c r="C86" s="453"/>
      <c r="D86" s="453"/>
      <c r="E86" s="453"/>
      <c r="F86" s="453"/>
    </row>
    <row r="87" spans="1:6" x14ac:dyDescent="0.2">
      <c r="A87" s="453"/>
      <c r="B87" s="453"/>
      <c r="C87" s="453"/>
      <c r="D87" s="453"/>
      <c r="E87" s="453"/>
      <c r="F87" s="453"/>
    </row>
    <row r="88" spans="1:6" x14ac:dyDescent="0.2">
      <c r="A88" s="453"/>
      <c r="B88" s="453"/>
      <c r="C88" s="453"/>
      <c r="D88" s="453"/>
      <c r="E88" s="453"/>
      <c r="F88" s="453"/>
    </row>
    <row r="89" spans="1:6" x14ac:dyDescent="0.2">
      <c r="A89" s="453"/>
      <c r="B89" s="453"/>
      <c r="C89" s="453"/>
      <c r="D89" s="453"/>
      <c r="E89" s="453"/>
      <c r="F89" s="453"/>
    </row>
    <row r="90" spans="1:6" x14ac:dyDescent="0.2">
      <c r="A90" s="453"/>
      <c r="B90" s="453"/>
      <c r="C90" s="453"/>
      <c r="D90" s="453"/>
      <c r="E90" s="453"/>
      <c r="F90" s="453"/>
    </row>
    <row r="91" spans="1:6" x14ac:dyDescent="0.2">
      <c r="A91" s="453"/>
      <c r="B91" s="453"/>
      <c r="C91" s="453"/>
      <c r="D91" s="453"/>
      <c r="E91" s="453"/>
      <c r="F91" s="453"/>
    </row>
    <row r="92" spans="1:6" x14ac:dyDescent="0.2">
      <c r="A92" s="453"/>
      <c r="B92" s="453"/>
      <c r="C92" s="453"/>
      <c r="D92" s="453"/>
      <c r="E92" s="453"/>
      <c r="F92" s="453"/>
    </row>
    <row r="93" spans="1:6" x14ac:dyDescent="0.2">
      <c r="A93" s="453"/>
      <c r="B93" s="453"/>
      <c r="C93" s="453"/>
      <c r="D93" s="453"/>
      <c r="E93" s="453"/>
      <c r="F93" s="453"/>
    </row>
    <row r="94" spans="1:6" x14ac:dyDescent="0.2">
      <c r="A94" s="453"/>
      <c r="B94" s="453"/>
      <c r="C94" s="453"/>
      <c r="D94" s="453"/>
      <c r="E94" s="453"/>
      <c r="F94" s="453"/>
    </row>
    <row r="95" spans="1:6" x14ac:dyDescent="0.2">
      <c r="A95" s="453"/>
      <c r="B95" s="453"/>
      <c r="C95" s="453"/>
      <c r="D95" s="453"/>
      <c r="E95" s="453"/>
      <c r="F95" s="453"/>
    </row>
    <row r="96" spans="1:6" x14ac:dyDescent="0.2">
      <c r="A96" s="453"/>
      <c r="B96" s="453"/>
      <c r="C96" s="453"/>
      <c r="D96" s="453"/>
      <c r="E96" s="453"/>
      <c r="F96" s="453"/>
    </row>
    <row r="97" spans="1:6" x14ac:dyDescent="0.2">
      <c r="A97" s="453"/>
      <c r="B97" s="453"/>
      <c r="C97" s="453"/>
      <c r="D97" s="453"/>
      <c r="E97" s="453"/>
      <c r="F97" s="453"/>
    </row>
    <row r="98" spans="1:6" x14ac:dyDescent="0.2">
      <c r="A98" s="453"/>
      <c r="B98" s="453"/>
      <c r="C98" s="453"/>
      <c r="D98" s="453"/>
      <c r="E98" s="453"/>
      <c r="F98" s="453"/>
    </row>
    <row r="99" spans="1:6" x14ac:dyDescent="0.2">
      <c r="A99" s="453"/>
      <c r="B99" s="453"/>
      <c r="C99" s="453"/>
      <c r="D99" s="453"/>
      <c r="E99" s="453"/>
      <c r="F99" s="453"/>
    </row>
    <row r="100" spans="1:6" x14ac:dyDescent="0.2">
      <c r="A100" s="453"/>
      <c r="B100" s="453"/>
      <c r="C100" s="453"/>
      <c r="D100" s="453"/>
      <c r="E100" s="453"/>
      <c r="F100" s="453"/>
    </row>
    <row r="101" spans="1:6" x14ac:dyDescent="0.2">
      <c r="A101" s="453"/>
      <c r="B101" s="453"/>
      <c r="C101" s="453"/>
      <c r="D101" s="453"/>
      <c r="E101" s="453"/>
      <c r="F101" s="453"/>
    </row>
    <row r="102" spans="1:6" x14ac:dyDescent="0.2">
      <c r="A102" s="453"/>
      <c r="B102" s="453"/>
      <c r="C102" s="453"/>
      <c r="D102" s="453"/>
      <c r="E102" s="453"/>
      <c r="F102" s="453"/>
    </row>
    <row r="103" spans="1:6" x14ac:dyDescent="0.2">
      <c r="A103" s="453"/>
      <c r="B103" s="453"/>
      <c r="C103" s="453"/>
      <c r="D103" s="453"/>
      <c r="E103" s="453"/>
      <c r="F103" s="453"/>
    </row>
    <row r="104" spans="1:6" x14ac:dyDescent="0.2">
      <c r="A104" s="453"/>
      <c r="B104" s="453"/>
      <c r="C104" s="453"/>
      <c r="D104" s="453"/>
      <c r="E104" s="453"/>
      <c r="F104" s="453"/>
    </row>
    <row r="105" spans="1:6" x14ac:dyDescent="0.2">
      <c r="A105" s="453"/>
      <c r="B105" s="453"/>
      <c r="C105" s="453"/>
      <c r="D105" s="453"/>
      <c r="E105" s="453"/>
      <c r="F105" s="453"/>
    </row>
    <row r="106" spans="1:6" x14ac:dyDescent="0.2">
      <c r="A106" s="453"/>
      <c r="B106" s="453"/>
      <c r="C106" s="453"/>
      <c r="D106" s="453"/>
      <c r="E106" s="453"/>
      <c r="F106" s="453"/>
    </row>
    <row r="107" spans="1:6" x14ac:dyDescent="0.2">
      <c r="A107" s="453"/>
      <c r="B107" s="453"/>
      <c r="C107" s="453"/>
      <c r="D107" s="453"/>
      <c r="E107" s="453"/>
      <c r="F107" s="453"/>
    </row>
    <row r="108" spans="1:6" x14ac:dyDescent="0.2">
      <c r="A108" s="453"/>
      <c r="B108" s="453"/>
      <c r="C108" s="453"/>
      <c r="D108" s="453"/>
      <c r="E108" s="453"/>
      <c r="F108" s="453"/>
    </row>
    <row r="109" spans="1:6" x14ac:dyDescent="0.2">
      <c r="A109" s="453"/>
      <c r="B109" s="453"/>
      <c r="C109" s="453"/>
      <c r="D109" s="453"/>
      <c r="E109" s="453"/>
      <c r="F109" s="453"/>
    </row>
    <row r="110" spans="1:6" x14ac:dyDescent="0.2">
      <c r="A110" s="453"/>
      <c r="B110" s="453"/>
      <c r="C110" s="453"/>
      <c r="D110" s="453"/>
      <c r="E110" s="453"/>
      <c r="F110" s="453"/>
    </row>
    <row r="111" spans="1:6" x14ac:dyDescent="0.2">
      <c r="A111" s="453"/>
      <c r="B111" s="453"/>
      <c r="C111" s="453"/>
      <c r="D111" s="453"/>
      <c r="E111" s="453"/>
      <c r="F111" s="453"/>
    </row>
    <row r="112" spans="1:6" x14ac:dyDescent="0.2">
      <c r="A112" s="453"/>
      <c r="B112" s="453"/>
      <c r="C112" s="453"/>
      <c r="D112" s="453"/>
      <c r="E112" s="453"/>
      <c r="F112" s="453"/>
    </row>
    <row r="113" spans="1:6" x14ac:dyDescent="0.2">
      <c r="A113" s="453"/>
      <c r="B113" s="453"/>
      <c r="C113" s="453"/>
      <c r="D113" s="453"/>
      <c r="E113" s="453"/>
      <c r="F113" s="453"/>
    </row>
    <row r="114" spans="1:6" x14ac:dyDescent="0.2">
      <c r="A114" s="453"/>
      <c r="B114" s="453"/>
      <c r="C114" s="453"/>
      <c r="D114" s="453"/>
      <c r="E114" s="453"/>
      <c r="F114" s="453"/>
    </row>
    <row r="115" spans="1:6" x14ac:dyDescent="0.2">
      <c r="A115" s="453"/>
      <c r="B115" s="453"/>
      <c r="C115" s="453"/>
      <c r="D115" s="453"/>
      <c r="E115" s="453"/>
      <c r="F115" s="453"/>
    </row>
    <row r="116" spans="1:6" x14ac:dyDescent="0.2">
      <c r="A116" s="453"/>
      <c r="B116" s="453"/>
      <c r="C116" s="453"/>
      <c r="D116" s="453"/>
      <c r="E116" s="453"/>
      <c r="F116" s="453"/>
    </row>
    <row r="117" spans="1:6" x14ac:dyDescent="0.2">
      <c r="A117" s="453"/>
      <c r="B117" s="453"/>
      <c r="C117" s="453"/>
      <c r="D117" s="453"/>
      <c r="E117" s="453"/>
      <c r="F117" s="453"/>
    </row>
    <row r="118" spans="1:6" x14ac:dyDescent="0.2">
      <c r="A118" s="453"/>
      <c r="B118" s="453"/>
      <c r="C118" s="453"/>
      <c r="D118" s="453"/>
      <c r="E118" s="453"/>
      <c r="F118" s="453"/>
    </row>
    <row r="119" spans="1:6" x14ac:dyDescent="0.2">
      <c r="A119" s="453"/>
      <c r="B119" s="453"/>
      <c r="C119" s="453"/>
      <c r="D119" s="453"/>
      <c r="E119" s="453"/>
      <c r="F119" s="453"/>
    </row>
    <row r="120" spans="1:6" x14ac:dyDescent="0.2">
      <c r="A120" s="453"/>
      <c r="B120" s="453"/>
      <c r="C120" s="453"/>
      <c r="D120" s="453"/>
      <c r="E120" s="453"/>
      <c r="F120" s="453"/>
    </row>
    <row r="121" spans="1:6" x14ac:dyDescent="0.2">
      <c r="A121" s="453"/>
      <c r="B121" s="453"/>
      <c r="C121" s="453"/>
      <c r="D121" s="453"/>
      <c r="E121" s="453"/>
      <c r="F121" s="453"/>
    </row>
    <row r="122" spans="1:6" x14ac:dyDescent="0.2">
      <c r="A122" s="453"/>
      <c r="B122" s="453"/>
      <c r="C122" s="453"/>
      <c r="D122" s="453"/>
      <c r="E122" s="453"/>
      <c r="F122" s="453"/>
    </row>
    <row r="123" spans="1:6" x14ac:dyDescent="0.2">
      <c r="A123" s="453"/>
      <c r="B123" s="453"/>
      <c r="C123" s="453"/>
      <c r="D123" s="453"/>
      <c r="E123" s="453"/>
      <c r="F123" s="453"/>
    </row>
    <row r="124" spans="1:6" x14ac:dyDescent="0.2">
      <c r="A124" s="453"/>
      <c r="B124" s="453"/>
      <c r="C124" s="453"/>
      <c r="D124" s="453"/>
      <c r="E124" s="453"/>
      <c r="F124" s="453"/>
    </row>
    <row r="125" spans="1:6" x14ac:dyDescent="0.2">
      <c r="A125" s="453"/>
      <c r="B125" s="453"/>
      <c r="C125" s="453"/>
      <c r="D125" s="453"/>
      <c r="E125" s="453"/>
      <c r="F125" s="453"/>
    </row>
    <row r="126" spans="1:6" x14ac:dyDescent="0.2">
      <c r="A126" s="453"/>
      <c r="B126" s="453"/>
      <c r="C126" s="453"/>
      <c r="D126" s="453"/>
      <c r="E126" s="453"/>
      <c r="F126" s="453"/>
    </row>
    <row r="127" spans="1:6" x14ac:dyDescent="0.2">
      <c r="A127" s="453"/>
      <c r="B127" s="453"/>
      <c r="C127" s="453"/>
      <c r="D127" s="453"/>
      <c r="E127" s="453"/>
      <c r="F127" s="453"/>
    </row>
    <row r="128" spans="1:6" x14ac:dyDescent="0.2">
      <c r="A128" s="453"/>
      <c r="B128" s="453"/>
      <c r="C128" s="453"/>
      <c r="D128" s="453"/>
      <c r="E128" s="453"/>
      <c r="F128" s="453"/>
    </row>
    <row r="129" spans="1:6" x14ac:dyDescent="0.2">
      <c r="A129" s="453"/>
      <c r="B129" s="453"/>
      <c r="C129" s="453"/>
      <c r="D129" s="453"/>
      <c r="E129" s="453"/>
      <c r="F129" s="453"/>
    </row>
    <row r="130" spans="1:6" x14ac:dyDescent="0.2">
      <c r="A130" s="453"/>
      <c r="B130" s="453"/>
      <c r="C130" s="453"/>
      <c r="D130" s="453"/>
      <c r="E130" s="453"/>
      <c r="F130" s="453"/>
    </row>
    <row r="131" spans="1:6" x14ac:dyDescent="0.2">
      <c r="A131" s="453"/>
      <c r="B131" s="453"/>
      <c r="C131" s="453"/>
      <c r="D131" s="453"/>
      <c r="E131" s="453"/>
      <c r="F131" s="453"/>
    </row>
    <row r="132" spans="1:6" x14ac:dyDescent="0.2">
      <c r="A132" s="453"/>
      <c r="B132" s="453"/>
      <c r="C132" s="453"/>
      <c r="D132" s="453"/>
      <c r="E132" s="453"/>
      <c r="F132" s="453"/>
    </row>
    <row r="133" spans="1:6" x14ac:dyDescent="0.2">
      <c r="A133" s="453"/>
      <c r="B133" s="453"/>
      <c r="C133" s="453"/>
      <c r="D133" s="453"/>
      <c r="E133" s="453"/>
      <c r="F133" s="453"/>
    </row>
    <row r="134" spans="1:6" x14ac:dyDescent="0.2">
      <c r="A134" s="453"/>
      <c r="B134" s="453"/>
      <c r="C134" s="453"/>
      <c r="D134" s="453"/>
      <c r="E134" s="453"/>
      <c r="F134" s="453"/>
    </row>
    <row r="135" spans="1:6" x14ac:dyDescent="0.2">
      <c r="A135" s="453"/>
      <c r="B135" s="453"/>
      <c r="C135" s="453"/>
      <c r="D135" s="453"/>
      <c r="E135" s="453"/>
      <c r="F135" s="453"/>
    </row>
    <row r="136" spans="1:6" x14ac:dyDescent="0.2">
      <c r="A136" s="453"/>
      <c r="B136" s="453"/>
      <c r="C136" s="453"/>
      <c r="D136" s="453"/>
      <c r="E136" s="453"/>
      <c r="F136" s="453"/>
    </row>
    <row r="137" spans="1:6" x14ac:dyDescent="0.2">
      <c r="A137" s="453"/>
      <c r="B137" s="453"/>
      <c r="C137" s="453"/>
      <c r="D137" s="453"/>
      <c r="E137" s="453"/>
      <c r="F137" s="453"/>
    </row>
    <row r="138" spans="1:6" x14ac:dyDescent="0.2">
      <c r="A138" s="453"/>
      <c r="B138" s="453"/>
      <c r="C138" s="453"/>
      <c r="D138" s="453"/>
      <c r="E138" s="453"/>
      <c r="F138" s="453"/>
    </row>
    <row r="139" spans="1:6" x14ac:dyDescent="0.2">
      <c r="A139" s="453"/>
      <c r="B139" s="453"/>
      <c r="C139" s="453"/>
      <c r="D139" s="453"/>
      <c r="E139" s="453"/>
      <c r="F139" s="453"/>
    </row>
    <row r="140" spans="1:6" x14ac:dyDescent="0.2">
      <c r="A140" s="453"/>
      <c r="B140" s="453"/>
      <c r="C140" s="453"/>
      <c r="D140" s="453"/>
      <c r="E140" s="453"/>
      <c r="F140" s="453"/>
    </row>
    <row r="141" spans="1:6" x14ac:dyDescent="0.2">
      <c r="A141" s="453"/>
      <c r="B141" s="453"/>
      <c r="C141" s="453"/>
      <c r="D141" s="453"/>
      <c r="E141" s="453"/>
      <c r="F141" s="453"/>
    </row>
    <row r="142" spans="1:6" x14ac:dyDescent="0.2">
      <c r="A142" s="453"/>
      <c r="B142" s="453"/>
      <c r="C142" s="453"/>
      <c r="D142" s="453"/>
      <c r="E142" s="453"/>
      <c r="F142" s="453"/>
    </row>
    <row r="143" spans="1:6" x14ac:dyDescent="0.2">
      <c r="A143" s="453"/>
      <c r="B143" s="453"/>
      <c r="C143" s="453"/>
      <c r="D143" s="453"/>
      <c r="E143" s="453"/>
      <c r="F143" s="453"/>
    </row>
    <row r="144" spans="1:6" x14ac:dyDescent="0.2">
      <c r="A144" s="453"/>
      <c r="B144" s="453"/>
      <c r="C144" s="453"/>
      <c r="D144" s="453"/>
      <c r="E144" s="453"/>
      <c r="F144" s="453"/>
    </row>
    <row r="145" spans="1:6" x14ac:dyDescent="0.2">
      <c r="A145" s="453"/>
      <c r="B145" s="453"/>
      <c r="C145" s="453"/>
      <c r="D145" s="453"/>
      <c r="E145" s="453"/>
      <c r="F145" s="453"/>
    </row>
    <row r="146" spans="1:6" x14ac:dyDescent="0.2">
      <c r="A146" s="453"/>
      <c r="B146" s="453"/>
      <c r="C146" s="453"/>
      <c r="D146" s="453"/>
      <c r="E146" s="453"/>
      <c r="F146" s="453"/>
    </row>
    <row r="147" spans="1:6" x14ac:dyDescent="0.2">
      <c r="A147" s="453"/>
      <c r="B147" s="453"/>
      <c r="C147" s="453"/>
      <c r="D147" s="453"/>
      <c r="E147" s="453"/>
      <c r="F147" s="453"/>
    </row>
    <row r="148" spans="1:6" x14ac:dyDescent="0.2">
      <c r="A148" s="453"/>
      <c r="B148" s="453"/>
      <c r="C148" s="453"/>
      <c r="D148" s="453"/>
      <c r="E148" s="453"/>
      <c r="F148" s="453"/>
    </row>
    <row r="149" spans="1:6" x14ac:dyDescent="0.2">
      <c r="A149" s="453"/>
      <c r="B149" s="453"/>
      <c r="C149" s="453"/>
      <c r="D149" s="453"/>
      <c r="E149" s="453"/>
      <c r="F149" s="453"/>
    </row>
    <row r="150" spans="1:6" x14ac:dyDescent="0.2">
      <c r="A150" s="453"/>
      <c r="B150" s="453"/>
      <c r="C150" s="453"/>
      <c r="D150" s="453"/>
      <c r="E150" s="453"/>
      <c r="F150" s="453"/>
    </row>
    <row r="151" spans="1:6" x14ac:dyDescent="0.2">
      <c r="A151" s="453"/>
      <c r="B151" s="453"/>
      <c r="C151" s="453"/>
      <c r="D151" s="453"/>
      <c r="E151" s="453"/>
      <c r="F151" s="453"/>
    </row>
    <row r="152" spans="1:6" x14ac:dyDescent="0.2">
      <c r="A152" s="453"/>
      <c r="B152" s="453"/>
      <c r="C152" s="453"/>
      <c r="D152" s="453"/>
      <c r="E152" s="453"/>
      <c r="F152" s="453"/>
    </row>
    <row r="153" spans="1:6" x14ac:dyDescent="0.2">
      <c r="A153" s="453"/>
      <c r="B153" s="453"/>
      <c r="C153" s="453"/>
      <c r="D153" s="453"/>
      <c r="E153" s="453"/>
      <c r="F153" s="453"/>
    </row>
    <row r="154" spans="1:6" x14ac:dyDescent="0.2">
      <c r="A154" s="453"/>
      <c r="B154" s="453"/>
      <c r="C154" s="453"/>
      <c r="D154" s="453"/>
      <c r="E154" s="453"/>
      <c r="F154" s="453"/>
    </row>
    <row r="155" spans="1:6" x14ac:dyDescent="0.2">
      <c r="A155" s="453"/>
      <c r="B155" s="453"/>
      <c r="C155" s="453"/>
      <c r="D155" s="453"/>
      <c r="E155" s="453"/>
      <c r="F155" s="453"/>
    </row>
    <row r="156" spans="1:6" x14ac:dyDescent="0.2">
      <c r="A156" s="453"/>
      <c r="B156" s="453"/>
      <c r="C156" s="453"/>
      <c r="D156" s="453"/>
      <c r="E156" s="453"/>
      <c r="F156" s="453"/>
    </row>
    <row r="157" spans="1:6" x14ac:dyDescent="0.2">
      <c r="A157" s="453"/>
      <c r="B157" s="453"/>
      <c r="C157" s="453"/>
      <c r="D157" s="453"/>
      <c r="E157" s="453"/>
      <c r="F157" s="453"/>
    </row>
    <row r="158" spans="1:6" x14ac:dyDescent="0.2">
      <c r="A158" s="453"/>
      <c r="B158" s="453"/>
      <c r="C158" s="453"/>
      <c r="D158" s="453"/>
      <c r="E158" s="453"/>
      <c r="F158" s="453"/>
    </row>
    <row r="159" spans="1:6" x14ac:dyDescent="0.2">
      <c r="A159" s="453"/>
      <c r="B159" s="453"/>
      <c r="C159" s="453"/>
      <c r="D159" s="453"/>
      <c r="E159" s="453"/>
      <c r="F159" s="453"/>
    </row>
    <row r="160" spans="1:6" x14ac:dyDescent="0.2">
      <c r="A160" s="453"/>
      <c r="B160" s="453"/>
      <c r="C160" s="453"/>
      <c r="D160" s="453"/>
      <c r="E160" s="453"/>
      <c r="F160" s="453"/>
    </row>
    <row r="161" spans="1:6" x14ac:dyDescent="0.2">
      <c r="A161" s="453"/>
      <c r="B161" s="453"/>
      <c r="C161" s="453"/>
      <c r="D161" s="453"/>
      <c r="E161" s="453"/>
      <c r="F161" s="453"/>
    </row>
    <row r="162" spans="1:6" x14ac:dyDescent="0.2">
      <c r="A162" s="453"/>
      <c r="B162" s="453"/>
      <c r="C162" s="453"/>
      <c r="D162" s="453"/>
      <c r="E162" s="453"/>
      <c r="F162" s="453"/>
    </row>
    <row r="163" spans="1:6" x14ac:dyDescent="0.2">
      <c r="A163" s="453"/>
      <c r="B163" s="453"/>
      <c r="C163" s="453"/>
      <c r="D163" s="453"/>
      <c r="E163" s="453"/>
      <c r="F163" s="453"/>
    </row>
    <row r="164" spans="1:6" x14ac:dyDescent="0.2">
      <c r="A164" s="453"/>
      <c r="B164" s="453"/>
      <c r="C164" s="453"/>
      <c r="D164" s="453"/>
      <c r="E164" s="453"/>
      <c r="F164" s="453"/>
    </row>
    <row r="165" spans="1:6" x14ac:dyDescent="0.2">
      <c r="A165" s="453"/>
      <c r="B165" s="453"/>
      <c r="C165" s="453"/>
      <c r="D165" s="453"/>
      <c r="E165" s="453"/>
      <c r="F165" s="453"/>
    </row>
    <row r="166" spans="1:6" x14ac:dyDescent="0.2">
      <c r="A166" s="453"/>
      <c r="B166" s="453"/>
      <c r="C166" s="453"/>
      <c r="D166" s="453"/>
      <c r="E166" s="453"/>
      <c r="F166" s="453"/>
    </row>
    <row r="167" spans="1:6" x14ac:dyDescent="0.2">
      <c r="A167" s="453"/>
      <c r="B167" s="453"/>
      <c r="C167" s="453"/>
      <c r="D167" s="453"/>
      <c r="E167" s="453"/>
      <c r="F167" s="453"/>
    </row>
    <row r="168" spans="1:6" x14ac:dyDescent="0.2">
      <c r="A168" s="453"/>
      <c r="B168" s="453"/>
      <c r="C168" s="453"/>
      <c r="D168" s="453"/>
      <c r="E168" s="453"/>
      <c r="F168" s="453"/>
    </row>
    <row r="169" spans="1:6" x14ac:dyDescent="0.2">
      <c r="A169" s="453"/>
      <c r="B169" s="453"/>
      <c r="C169" s="453"/>
      <c r="D169" s="453"/>
      <c r="E169" s="453"/>
      <c r="F169" s="453"/>
    </row>
    <row r="170" spans="1:6" x14ac:dyDescent="0.2">
      <c r="A170" s="453"/>
      <c r="B170" s="453"/>
      <c r="C170" s="453"/>
      <c r="D170" s="453"/>
      <c r="E170" s="453"/>
      <c r="F170" s="453"/>
    </row>
    <row r="171" spans="1:6" x14ac:dyDescent="0.2">
      <c r="A171" s="453"/>
      <c r="B171" s="453"/>
      <c r="C171" s="453"/>
      <c r="D171" s="453"/>
      <c r="E171" s="453"/>
      <c r="F171" s="453"/>
    </row>
    <row r="172" spans="1:6" x14ac:dyDescent="0.2">
      <c r="A172" s="453"/>
      <c r="B172" s="453"/>
      <c r="C172" s="453"/>
      <c r="D172" s="453"/>
      <c r="E172" s="453"/>
      <c r="F172" s="453"/>
    </row>
    <row r="173" spans="1:6" x14ac:dyDescent="0.2">
      <c r="A173" s="453"/>
      <c r="B173" s="453"/>
      <c r="C173" s="453"/>
      <c r="D173" s="453"/>
      <c r="E173" s="453"/>
      <c r="F173" s="453"/>
    </row>
    <row r="174" spans="1:6" x14ac:dyDescent="0.2">
      <c r="A174" s="453"/>
      <c r="B174" s="453"/>
      <c r="C174" s="453"/>
      <c r="D174" s="453"/>
      <c r="E174" s="453"/>
      <c r="F174" s="453"/>
    </row>
    <row r="175" spans="1:6" x14ac:dyDescent="0.2">
      <c r="A175" s="453"/>
      <c r="B175" s="453"/>
      <c r="C175" s="453"/>
      <c r="D175" s="453"/>
      <c r="E175" s="453"/>
      <c r="F175" s="453"/>
    </row>
    <row r="176" spans="1:6" x14ac:dyDescent="0.2">
      <c r="A176" s="453"/>
      <c r="B176" s="453"/>
      <c r="C176" s="453"/>
      <c r="D176" s="453"/>
      <c r="E176" s="453"/>
      <c r="F176" s="453"/>
    </row>
    <row r="177" spans="1:6" x14ac:dyDescent="0.2">
      <c r="A177" s="453"/>
      <c r="B177" s="453"/>
      <c r="C177" s="453"/>
      <c r="D177" s="453"/>
      <c r="E177" s="453"/>
      <c r="F177" s="453"/>
    </row>
    <row r="178" spans="1:6" x14ac:dyDescent="0.2">
      <c r="A178" s="453"/>
      <c r="B178" s="453"/>
      <c r="C178" s="453"/>
      <c r="D178" s="453"/>
      <c r="E178" s="453"/>
      <c r="F178" s="453"/>
    </row>
    <row r="179" spans="1:6" x14ac:dyDescent="0.2">
      <c r="A179" s="453"/>
      <c r="B179" s="453"/>
      <c r="C179" s="453"/>
      <c r="D179" s="453"/>
      <c r="E179" s="453"/>
      <c r="F179" s="453"/>
    </row>
    <row r="180" spans="1:6" x14ac:dyDescent="0.2">
      <c r="A180" s="453"/>
      <c r="B180" s="453"/>
      <c r="C180" s="453"/>
      <c r="D180" s="453"/>
      <c r="E180" s="453"/>
      <c r="F180" s="453"/>
    </row>
    <row r="181" spans="1:6" x14ac:dyDescent="0.2">
      <c r="A181" s="453"/>
      <c r="B181" s="453"/>
      <c r="C181" s="453"/>
      <c r="D181" s="453"/>
      <c r="E181" s="453"/>
      <c r="F181" s="453"/>
    </row>
    <row r="182" spans="1:6" x14ac:dyDescent="0.2">
      <c r="A182" s="453"/>
      <c r="B182" s="453"/>
      <c r="C182" s="453"/>
      <c r="D182" s="453"/>
      <c r="E182" s="453"/>
      <c r="F182" s="453"/>
    </row>
    <row r="183" spans="1:6" x14ac:dyDescent="0.2">
      <c r="A183" s="453"/>
      <c r="B183" s="453"/>
      <c r="C183" s="453"/>
      <c r="D183" s="453"/>
      <c r="E183" s="453"/>
      <c r="F183" s="453"/>
    </row>
    <row r="184" spans="1:6" x14ac:dyDescent="0.2">
      <c r="A184" s="453"/>
      <c r="B184" s="453"/>
      <c r="C184" s="453"/>
      <c r="D184" s="453"/>
      <c r="E184" s="453"/>
      <c r="F184" s="453"/>
    </row>
    <row r="185" spans="1:6" x14ac:dyDescent="0.2">
      <c r="A185" s="453"/>
      <c r="B185" s="453"/>
      <c r="C185" s="453"/>
      <c r="D185" s="453"/>
      <c r="E185" s="453"/>
      <c r="F185" s="453"/>
    </row>
    <row r="186" spans="1:6" x14ac:dyDescent="0.2">
      <c r="A186" s="453"/>
      <c r="B186" s="453"/>
      <c r="C186" s="453"/>
      <c r="D186" s="453"/>
      <c r="E186" s="453"/>
      <c r="F186" s="453"/>
    </row>
    <row r="187" spans="1:6" x14ac:dyDescent="0.2">
      <c r="A187" s="453"/>
      <c r="B187" s="453"/>
      <c r="C187" s="453"/>
      <c r="D187" s="453"/>
      <c r="E187" s="453"/>
      <c r="F187" s="453"/>
    </row>
    <row r="188" spans="1:6" x14ac:dyDescent="0.2">
      <c r="A188" s="453"/>
      <c r="B188" s="453"/>
      <c r="C188" s="453"/>
      <c r="D188" s="453"/>
      <c r="E188" s="453"/>
      <c r="F188" s="453"/>
    </row>
    <row r="189" spans="1:6" x14ac:dyDescent="0.2">
      <c r="A189" s="453"/>
      <c r="B189" s="453"/>
      <c r="C189" s="453"/>
      <c r="D189" s="453"/>
      <c r="E189" s="453"/>
      <c r="F189" s="453"/>
    </row>
    <row r="190" spans="1:6" x14ac:dyDescent="0.2">
      <c r="A190" s="453"/>
      <c r="B190" s="453"/>
      <c r="C190" s="453"/>
      <c r="D190" s="453"/>
      <c r="E190" s="453"/>
      <c r="F190" s="453"/>
    </row>
    <row r="191" spans="1:6" x14ac:dyDescent="0.2">
      <c r="A191" s="453"/>
      <c r="B191" s="453"/>
      <c r="C191" s="453"/>
      <c r="D191" s="453"/>
      <c r="E191" s="453"/>
      <c r="F191" s="453"/>
    </row>
    <row r="192" spans="1:6" x14ac:dyDescent="0.2">
      <c r="A192" s="453"/>
      <c r="B192" s="453"/>
      <c r="C192" s="453"/>
      <c r="D192" s="453"/>
      <c r="E192" s="453"/>
      <c r="F192" s="453"/>
    </row>
    <row r="193" spans="1:6" x14ac:dyDescent="0.2">
      <c r="A193" s="453"/>
      <c r="B193" s="453"/>
      <c r="C193" s="453"/>
      <c r="D193" s="453"/>
      <c r="E193" s="453"/>
      <c r="F193" s="453"/>
    </row>
    <row r="194" spans="1:6" x14ac:dyDescent="0.2">
      <c r="A194" s="453"/>
      <c r="B194" s="453"/>
      <c r="C194" s="453"/>
      <c r="D194" s="453"/>
      <c r="E194" s="453"/>
      <c r="F194" s="453"/>
    </row>
    <row r="195" spans="1:6" x14ac:dyDescent="0.2">
      <c r="A195" s="453"/>
      <c r="B195" s="453"/>
      <c r="C195" s="453"/>
      <c r="D195" s="453"/>
      <c r="E195" s="453"/>
      <c r="F195" s="453"/>
    </row>
    <row r="196" spans="1:6" x14ac:dyDescent="0.2">
      <c r="A196" s="453"/>
      <c r="B196" s="453"/>
      <c r="C196" s="453"/>
      <c r="D196" s="453"/>
      <c r="E196" s="453"/>
      <c r="F196" s="453"/>
    </row>
    <row r="197" spans="1:6" x14ac:dyDescent="0.2">
      <c r="A197" s="453"/>
      <c r="B197" s="453"/>
      <c r="C197" s="453"/>
      <c r="D197" s="453"/>
      <c r="E197" s="453"/>
      <c r="F197" s="453"/>
    </row>
    <row r="198" spans="1:6" x14ac:dyDescent="0.2">
      <c r="A198" s="453"/>
      <c r="B198" s="453"/>
      <c r="C198" s="453"/>
      <c r="D198" s="453"/>
      <c r="E198" s="453"/>
      <c r="F198" s="453"/>
    </row>
    <row r="199" spans="1:6" x14ac:dyDescent="0.2">
      <c r="A199" s="453"/>
      <c r="B199" s="453"/>
      <c r="C199" s="453"/>
      <c r="D199" s="453"/>
      <c r="E199" s="453"/>
      <c r="F199" s="453"/>
    </row>
    <row r="200" spans="1:6" x14ac:dyDescent="0.2">
      <c r="A200" s="453"/>
      <c r="B200" s="453"/>
      <c r="C200" s="453"/>
      <c r="D200" s="453"/>
      <c r="E200" s="453"/>
      <c r="F200" s="453"/>
    </row>
    <row r="201" spans="1:6" x14ac:dyDescent="0.2">
      <c r="A201" s="453"/>
      <c r="B201" s="453"/>
      <c r="C201" s="453"/>
      <c r="D201" s="453"/>
      <c r="E201" s="453"/>
      <c r="F201" s="453"/>
    </row>
    <row r="202" spans="1:6" x14ac:dyDescent="0.2">
      <c r="A202" s="453"/>
      <c r="B202" s="453"/>
      <c r="C202" s="453"/>
      <c r="D202" s="453"/>
      <c r="E202" s="453"/>
      <c r="F202" s="453"/>
    </row>
    <row r="203" spans="1:6" x14ac:dyDescent="0.2">
      <c r="A203" s="453"/>
      <c r="B203" s="453"/>
      <c r="C203" s="453"/>
      <c r="D203" s="453"/>
      <c r="E203" s="453"/>
      <c r="F203" s="453"/>
    </row>
    <row r="204" spans="1:6" x14ac:dyDescent="0.2">
      <c r="A204" s="453"/>
      <c r="B204" s="453"/>
      <c r="C204" s="453"/>
      <c r="D204" s="453"/>
      <c r="E204" s="453"/>
      <c r="F204" s="453"/>
    </row>
    <row r="205" spans="1:6" x14ac:dyDescent="0.2">
      <c r="A205" s="453"/>
      <c r="B205" s="453"/>
      <c r="C205" s="453"/>
      <c r="D205" s="453"/>
      <c r="E205" s="453"/>
      <c r="F205" s="453"/>
    </row>
    <row r="206" spans="1:6" x14ac:dyDescent="0.2">
      <c r="A206" s="453"/>
      <c r="B206" s="453"/>
      <c r="C206" s="453"/>
      <c r="D206" s="453"/>
      <c r="E206" s="453"/>
      <c r="F206" s="453"/>
    </row>
    <row r="207" spans="1:6" x14ac:dyDescent="0.2">
      <c r="A207" s="453"/>
      <c r="B207" s="453"/>
      <c r="C207" s="453"/>
      <c r="D207" s="453"/>
      <c r="E207" s="453"/>
      <c r="F207" s="453"/>
    </row>
    <row r="208" spans="1:6" x14ac:dyDescent="0.2">
      <c r="A208" s="453"/>
      <c r="B208" s="453"/>
      <c r="C208" s="453"/>
      <c r="D208" s="453"/>
      <c r="E208" s="453"/>
      <c r="F208" s="453"/>
    </row>
    <row r="209" spans="1:6" x14ac:dyDescent="0.2">
      <c r="A209" s="453"/>
      <c r="B209" s="453"/>
      <c r="C209" s="453"/>
      <c r="D209" s="453"/>
      <c r="E209" s="453"/>
      <c r="F209" s="453"/>
    </row>
    <row r="210" spans="1:6" x14ac:dyDescent="0.2">
      <c r="A210" s="453"/>
      <c r="B210" s="453"/>
      <c r="C210" s="453"/>
      <c r="D210" s="453"/>
      <c r="E210" s="453"/>
      <c r="F210" s="453"/>
    </row>
    <row r="211" spans="1:6" x14ac:dyDescent="0.2">
      <c r="A211" s="453"/>
      <c r="B211" s="453"/>
      <c r="C211" s="453"/>
      <c r="D211" s="453"/>
      <c r="E211" s="453"/>
      <c r="F211" s="453"/>
    </row>
    <row r="212" spans="1:6" x14ac:dyDescent="0.2">
      <c r="A212" s="453"/>
      <c r="B212" s="453"/>
      <c r="C212" s="453"/>
      <c r="D212" s="453"/>
      <c r="E212" s="453"/>
      <c r="F212" s="453"/>
    </row>
    <row r="213" spans="1:6" x14ac:dyDescent="0.2">
      <c r="A213" s="453"/>
      <c r="B213" s="453"/>
      <c r="C213" s="453"/>
      <c r="D213" s="453"/>
      <c r="E213" s="453"/>
      <c r="F213" s="453"/>
    </row>
    <row r="214" spans="1:6" x14ac:dyDescent="0.2">
      <c r="A214" s="453"/>
      <c r="B214" s="453"/>
      <c r="C214" s="453"/>
      <c r="D214" s="453"/>
      <c r="E214" s="453"/>
      <c r="F214" s="453"/>
    </row>
    <row r="215" spans="1:6" x14ac:dyDescent="0.2">
      <c r="A215" s="453"/>
      <c r="B215" s="453"/>
      <c r="C215" s="453"/>
      <c r="D215" s="453"/>
      <c r="E215" s="453"/>
      <c r="F215" s="453"/>
    </row>
    <row r="216" spans="1:6" x14ac:dyDescent="0.2">
      <c r="A216" s="453"/>
      <c r="B216" s="453"/>
      <c r="C216" s="453"/>
      <c r="D216" s="453"/>
      <c r="E216" s="453"/>
      <c r="F216" s="453"/>
    </row>
    <row r="217" spans="1:6" x14ac:dyDescent="0.2">
      <c r="A217" s="453"/>
      <c r="B217" s="453"/>
      <c r="C217" s="453"/>
      <c r="D217" s="453"/>
      <c r="E217" s="453"/>
      <c r="F217" s="453"/>
    </row>
    <row r="218" spans="1:6" x14ac:dyDescent="0.2">
      <c r="A218" s="453"/>
      <c r="B218" s="453"/>
      <c r="C218" s="453"/>
      <c r="D218" s="453"/>
      <c r="E218" s="453"/>
      <c r="F218" s="453"/>
    </row>
    <row r="219" spans="1:6" x14ac:dyDescent="0.2">
      <c r="A219" s="453"/>
      <c r="B219" s="453"/>
      <c r="C219" s="453"/>
      <c r="D219" s="453"/>
      <c r="E219" s="453"/>
      <c r="F219" s="453"/>
    </row>
    <row r="220" spans="1:6" x14ac:dyDescent="0.2">
      <c r="A220" s="453"/>
      <c r="B220" s="453"/>
      <c r="C220" s="453"/>
      <c r="D220" s="453"/>
      <c r="E220" s="453"/>
      <c r="F220" s="453"/>
    </row>
    <row r="221" spans="1:6" x14ac:dyDescent="0.2">
      <c r="A221" s="453"/>
      <c r="B221" s="453"/>
      <c r="C221" s="453"/>
      <c r="D221" s="453"/>
      <c r="E221" s="453"/>
      <c r="F221" s="453"/>
    </row>
    <row r="222" spans="1:6" x14ac:dyDescent="0.2">
      <c r="A222" s="453"/>
      <c r="B222" s="453"/>
      <c r="C222" s="453"/>
      <c r="D222" s="453"/>
      <c r="E222" s="453"/>
      <c r="F222" s="453"/>
    </row>
    <row r="223" spans="1:6" x14ac:dyDescent="0.2">
      <c r="A223" s="453"/>
      <c r="B223" s="453"/>
      <c r="C223" s="453"/>
      <c r="D223" s="453"/>
      <c r="E223" s="453"/>
      <c r="F223" s="453"/>
    </row>
    <row r="224" spans="1:6" x14ac:dyDescent="0.2">
      <c r="A224" s="453"/>
      <c r="B224" s="453"/>
      <c r="C224" s="453"/>
      <c r="D224" s="453"/>
      <c r="E224" s="453"/>
      <c r="F224" s="453"/>
    </row>
    <row r="225" spans="1:6" x14ac:dyDescent="0.2">
      <c r="A225" s="453"/>
      <c r="B225" s="453"/>
      <c r="C225" s="453"/>
      <c r="D225" s="453"/>
      <c r="E225" s="453"/>
      <c r="F225" s="453"/>
    </row>
    <row r="226" spans="1:6" x14ac:dyDescent="0.2">
      <c r="A226" s="453"/>
      <c r="B226" s="453"/>
      <c r="C226" s="453"/>
      <c r="D226" s="453"/>
      <c r="E226" s="453"/>
      <c r="F226" s="453"/>
    </row>
    <row r="227" spans="1:6" x14ac:dyDescent="0.2">
      <c r="A227" s="453"/>
      <c r="B227" s="453"/>
      <c r="C227" s="453"/>
      <c r="D227" s="453"/>
      <c r="E227" s="453"/>
      <c r="F227" s="453"/>
    </row>
    <row r="228" spans="1:6" x14ac:dyDescent="0.2">
      <c r="A228" s="453"/>
      <c r="B228" s="453"/>
      <c r="C228" s="453"/>
      <c r="D228" s="453"/>
      <c r="E228" s="453"/>
      <c r="F228" s="453"/>
    </row>
    <row r="229" spans="1:6" x14ac:dyDescent="0.2">
      <c r="A229" s="453"/>
      <c r="B229" s="453"/>
      <c r="C229" s="453"/>
      <c r="D229" s="453"/>
      <c r="E229" s="453"/>
      <c r="F229" s="453"/>
    </row>
    <row r="230" spans="1:6" x14ac:dyDescent="0.2">
      <c r="A230" s="453"/>
      <c r="B230" s="453"/>
      <c r="C230" s="453"/>
      <c r="D230" s="453"/>
      <c r="E230" s="453"/>
      <c r="F230" s="453"/>
    </row>
    <row r="231" spans="1:6" x14ac:dyDescent="0.2">
      <c r="A231" s="453"/>
      <c r="B231" s="453"/>
      <c r="C231" s="453"/>
      <c r="D231" s="453"/>
      <c r="E231" s="453"/>
      <c r="F231" s="453"/>
    </row>
    <row r="232" spans="1:6" x14ac:dyDescent="0.2">
      <c r="A232" s="453"/>
      <c r="B232" s="453"/>
      <c r="C232" s="453"/>
      <c r="D232" s="453"/>
      <c r="E232" s="453"/>
      <c r="F232" s="453"/>
    </row>
    <row r="233" spans="1:6" x14ac:dyDescent="0.2">
      <c r="A233" s="453"/>
      <c r="B233" s="453"/>
      <c r="C233" s="453"/>
      <c r="D233" s="453"/>
      <c r="E233" s="453"/>
      <c r="F233" s="453"/>
    </row>
    <row r="234" spans="1:6" x14ac:dyDescent="0.2">
      <c r="A234" s="453"/>
      <c r="B234" s="453"/>
      <c r="C234" s="453"/>
      <c r="D234" s="453"/>
      <c r="E234" s="453"/>
      <c r="F234" s="453"/>
    </row>
    <row r="235" spans="1:6" x14ac:dyDescent="0.2">
      <c r="A235" s="453"/>
      <c r="B235" s="453"/>
      <c r="C235" s="453"/>
      <c r="D235" s="453"/>
      <c r="E235" s="453"/>
      <c r="F235" s="453"/>
    </row>
    <row r="236" spans="1:6" x14ac:dyDescent="0.2">
      <c r="A236" s="453"/>
      <c r="B236" s="453"/>
      <c r="C236" s="453"/>
      <c r="D236" s="453"/>
      <c r="E236" s="453"/>
      <c r="F236" s="453"/>
    </row>
    <row r="237" spans="1:6" x14ac:dyDescent="0.2">
      <c r="A237" s="453"/>
      <c r="B237" s="453"/>
      <c r="C237" s="453"/>
      <c r="D237" s="453"/>
      <c r="E237" s="453"/>
      <c r="F237" s="453"/>
    </row>
    <row r="238" spans="1:6" x14ac:dyDescent="0.2">
      <c r="A238" s="453"/>
      <c r="B238" s="453"/>
      <c r="C238" s="453"/>
      <c r="D238" s="453"/>
      <c r="E238" s="453"/>
      <c r="F238" s="453"/>
    </row>
    <row r="239" spans="1:6" x14ac:dyDescent="0.2">
      <c r="A239" s="453"/>
      <c r="B239" s="453"/>
      <c r="C239" s="453"/>
      <c r="D239" s="453"/>
      <c r="E239" s="453"/>
      <c r="F239" s="453"/>
    </row>
    <row r="240" spans="1:6" x14ac:dyDescent="0.2">
      <c r="A240" s="453"/>
      <c r="B240" s="453"/>
      <c r="C240" s="453"/>
      <c r="D240" s="453"/>
      <c r="E240" s="453"/>
      <c r="F240" s="453"/>
    </row>
    <row r="241" spans="1:6" x14ac:dyDescent="0.2">
      <c r="A241" s="453"/>
      <c r="B241" s="453"/>
      <c r="C241" s="453"/>
      <c r="D241" s="453"/>
      <c r="E241" s="453"/>
      <c r="F241" s="453"/>
    </row>
    <row r="242" spans="1:6" x14ac:dyDescent="0.2">
      <c r="A242" s="453"/>
      <c r="B242" s="453"/>
      <c r="C242" s="453"/>
      <c r="D242" s="453"/>
      <c r="E242" s="453"/>
      <c r="F242" s="453"/>
    </row>
    <row r="243" spans="1:6" x14ac:dyDescent="0.2">
      <c r="A243" s="453"/>
      <c r="B243" s="453"/>
      <c r="C243" s="453"/>
      <c r="D243" s="453"/>
      <c r="E243" s="453"/>
      <c r="F243" s="453"/>
    </row>
    <row r="244" spans="1:6" x14ac:dyDescent="0.2">
      <c r="A244" s="453"/>
      <c r="B244" s="453"/>
      <c r="C244" s="453"/>
      <c r="D244" s="453"/>
      <c r="E244" s="453"/>
      <c r="F244" s="453"/>
    </row>
    <row r="245" spans="1:6" x14ac:dyDescent="0.2">
      <c r="A245" s="453"/>
      <c r="B245" s="453"/>
      <c r="C245" s="453"/>
      <c r="D245" s="453"/>
      <c r="E245" s="453"/>
      <c r="F245" s="453"/>
    </row>
    <row r="246" spans="1:6" x14ac:dyDescent="0.2">
      <c r="A246" s="453"/>
      <c r="B246" s="453"/>
      <c r="C246" s="453"/>
      <c r="D246" s="453"/>
      <c r="E246" s="453"/>
      <c r="F246" s="453"/>
    </row>
    <row r="247" spans="1:6" x14ac:dyDescent="0.2">
      <c r="A247" s="453"/>
      <c r="B247" s="453"/>
      <c r="C247" s="453"/>
      <c r="D247" s="453"/>
      <c r="E247" s="453"/>
      <c r="F247" s="453"/>
    </row>
    <row r="248" spans="1:6" x14ac:dyDescent="0.2">
      <c r="A248" s="453"/>
      <c r="B248" s="453"/>
      <c r="C248" s="453"/>
      <c r="D248" s="453"/>
      <c r="E248" s="453"/>
      <c r="F248" s="453"/>
    </row>
    <row r="249" spans="1:6" x14ac:dyDescent="0.2">
      <c r="A249" s="453"/>
      <c r="B249" s="453"/>
      <c r="C249" s="453"/>
      <c r="D249" s="453"/>
      <c r="E249" s="453"/>
      <c r="F249" s="453"/>
    </row>
    <row r="250" spans="1:6" x14ac:dyDescent="0.2">
      <c r="A250" s="453"/>
      <c r="B250" s="453"/>
      <c r="C250" s="453"/>
      <c r="D250" s="453"/>
      <c r="E250" s="453"/>
      <c r="F250" s="453"/>
    </row>
    <row r="251" spans="1:6" x14ac:dyDescent="0.2">
      <c r="A251" s="453"/>
      <c r="B251" s="453"/>
      <c r="C251" s="453"/>
      <c r="D251" s="453"/>
      <c r="E251" s="453"/>
      <c r="F251" s="453"/>
    </row>
    <row r="252" spans="1:6" x14ac:dyDescent="0.2">
      <c r="A252" s="453"/>
      <c r="B252" s="453"/>
      <c r="C252" s="453"/>
      <c r="D252" s="453"/>
      <c r="E252" s="453"/>
      <c r="F252" s="453"/>
    </row>
    <row r="253" spans="1:6" x14ac:dyDescent="0.2">
      <c r="A253" s="453"/>
      <c r="B253" s="453"/>
      <c r="C253" s="453"/>
      <c r="D253" s="453"/>
      <c r="E253" s="453"/>
      <c r="F253" s="453"/>
    </row>
    <row r="254" spans="1:6" x14ac:dyDescent="0.2">
      <c r="A254" s="453"/>
      <c r="B254" s="453"/>
      <c r="C254" s="453"/>
      <c r="D254" s="453"/>
      <c r="E254" s="453"/>
      <c r="F254" s="453"/>
    </row>
    <row r="255" spans="1:6" x14ac:dyDescent="0.2">
      <c r="A255" s="453"/>
      <c r="B255" s="453"/>
      <c r="C255" s="453"/>
      <c r="D255" s="453"/>
      <c r="E255" s="453"/>
      <c r="F255" s="453"/>
    </row>
    <row r="256" spans="1:6" x14ac:dyDescent="0.2">
      <c r="A256" s="453"/>
      <c r="B256" s="453"/>
      <c r="C256" s="453"/>
      <c r="D256" s="453"/>
      <c r="E256" s="453"/>
      <c r="F256" s="453"/>
    </row>
    <row r="257" spans="1:6" x14ac:dyDescent="0.2">
      <c r="A257" s="453"/>
      <c r="B257" s="453"/>
      <c r="C257" s="453"/>
      <c r="D257" s="453"/>
      <c r="E257" s="453"/>
      <c r="F257" s="453"/>
    </row>
    <row r="258" spans="1:6" x14ac:dyDescent="0.2">
      <c r="A258" s="453"/>
      <c r="B258" s="453"/>
      <c r="C258" s="453"/>
      <c r="D258" s="453"/>
      <c r="E258" s="453"/>
      <c r="F258" s="453"/>
    </row>
    <row r="259" spans="1:6" x14ac:dyDescent="0.2">
      <c r="A259" s="453"/>
      <c r="B259" s="453"/>
      <c r="C259" s="453"/>
      <c r="D259" s="453"/>
      <c r="E259" s="453"/>
      <c r="F259" s="453"/>
    </row>
    <row r="260" spans="1:6" x14ac:dyDescent="0.2">
      <c r="A260" s="453"/>
      <c r="B260" s="453"/>
      <c r="C260" s="453"/>
      <c r="D260" s="453"/>
      <c r="E260" s="453"/>
      <c r="F260" s="453"/>
    </row>
    <row r="261" spans="1:6" x14ac:dyDescent="0.2">
      <c r="A261" s="453"/>
      <c r="B261" s="453"/>
      <c r="C261" s="453"/>
      <c r="D261" s="453"/>
      <c r="E261" s="453"/>
      <c r="F261" s="453"/>
    </row>
    <row r="262" spans="1:6" x14ac:dyDescent="0.2">
      <c r="A262" s="453"/>
      <c r="B262" s="453"/>
      <c r="C262" s="453"/>
      <c r="D262" s="453"/>
      <c r="E262" s="453"/>
      <c r="F262" s="453"/>
    </row>
    <row r="263" spans="1:6" x14ac:dyDescent="0.2">
      <c r="A263" s="453"/>
      <c r="B263" s="453"/>
      <c r="C263" s="453"/>
      <c r="D263" s="453"/>
      <c r="E263" s="453"/>
      <c r="F263" s="453"/>
    </row>
    <row r="264" spans="1:6" x14ac:dyDescent="0.2">
      <c r="A264" s="453"/>
      <c r="B264" s="453"/>
      <c r="C264" s="453"/>
      <c r="D264" s="453"/>
      <c r="E264" s="453"/>
      <c r="F264" s="453"/>
    </row>
    <row r="265" spans="1:6" x14ac:dyDescent="0.2">
      <c r="A265" s="453"/>
      <c r="B265" s="453"/>
      <c r="C265" s="453"/>
      <c r="D265" s="453"/>
      <c r="E265" s="453"/>
      <c r="F265" s="453"/>
    </row>
    <row r="266" spans="1:6" x14ac:dyDescent="0.2">
      <c r="A266" s="453"/>
      <c r="B266" s="453"/>
      <c r="C266" s="453"/>
      <c r="D266" s="453"/>
      <c r="E266" s="453"/>
      <c r="F266" s="453"/>
    </row>
    <row r="267" spans="1:6" x14ac:dyDescent="0.2">
      <c r="A267" s="453"/>
      <c r="B267" s="453"/>
      <c r="C267" s="453"/>
      <c r="D267" s="453"/>
      <c r="E267" s="453"/>
      <c r="F267" s="453"/>
    </row>
    <row r="268" spans="1:6" x14ac:dyDescent="0.2">
      <c r="A268" s="453"/>
      <c r="B268" s="453"/>
      <c r="C268" s="453"/>
      <c r="D268" s="453"/>
      <c r="E268" s="453"/>
      <c r="F268" s="453"/>
    </row>
    <row r="269" spans="1:6" x14ac:dyDescent="0.2">
      <c r="A269" s="453"/>
      <c r="B269" s="453"/>
      <c r="C269" s="453"/>
      <c r="D269" s="453"/>
      <c r="E269" s="453"/>
      <c r="F269" s="453"/>
    </row>
    <row r="270" spans="1:6" x14ac:dyDescent="0.2">
      <c r="A270" s="453"/>
      <c r="B270" s="453"/>
      <c r="C270" s="453"/>
      <c r="D270" s="453"/>
      <c r="E270" s="453"/>
      <c r="F270" s="453"/>
    </row>
    <row r="271" spans="1:6" x14ac:dyDescent="0.2">
      <c r="A271" s="453"/>
      <c r="B271" s="453"/>
      <c r="C271" s="453"/>
      <c r="D271" s="453"/>
      <c r="E271" s="453"/>
      <c r="F271" s="453"/>
    </row>
    <row r="272" spans="1:6" x14ac:dyDescent="0.2">
      <c r="A272" s="453"/>
      <c r="B272" s="453"/>
      <c r="C272" s="453"/>
      <c r="D272" s="453"/>
      <c r="E272" s="453"/>
      <c r="F272" s="453"/>
    </row>
    <row r="273" spans="1:6" x14ac:dyDescent="0.2">
      <c r="A273" s="453"/>
      <c r="B273" s="453"/>
      <c r="C273" s="453"/>
      <c r="D273" s="453"/>
      <c r="E273" s="453"/>
      <c r="F273" s="453"/>
    </row>
    <row r="274" spans="1:6" x14ac:dyDescent="0.2">
      <c r="A274" s="453"/>
      <c r="B274" s="453"/>
      <c r="C274" s="453"/>
      <c r="D274" s="453"/>
      <c r="E274" s="453"/>
      <c r="F274" s="453"/>
    </row>
    <row r="275" spans="1:6" x14ac:dyDescent="0.2">
      <c r="A275" s="453"/>
      <c r="B275" s="453"/>
      <c r="C275" s="453"/>
      <c r="D275" s="453"/>
      <c r="E275" s="453"/>
      <c r="F275" s="453"/>
    </row>
    <row r="276" spans="1:6" x14ac:dyDescent="0.2">
      <c r="A276" s="453"/>
      <c r="B276" s="453"/>
      <c r="C276" s="453"/>
      <c r="D276" s="453"/>
      <c r="E276" s="453"/>
      <c r="F276" s="453"/>
    </row>
    <row r="277" spans="1:6" x14ac:dyDescent="0.2">
      <c r="A277" s="453"/>
      <c r="B277" s="453"/>
      <c r="C277" s="453"/>
      <c r="D277" s="453"/>
      <c r="E277" s="453"/>
      <c r="F277" s="453"/>
    </row>
    <row r="278" spans="1:6" x14ac:dyDescent="0.2">
      <c r="A278" s="453"/>
      <c r="B278" s="453"/>
      <c r="C278" s="453"/>
      <c r="D278" s="453"/>
      <c r="E278" s="453"/>
      <c r="F278" s="453"/>
    </row>
    <row r="279" spans="1:6" x14ac:dyDescent="0.2">
      <c r="A279" s="453"/>
      <c r="B279" s="453"/>
      <c r="C279" s="453"/>
      <c r="D279" s="453"/>
      <c r="E279" s="453"/>
      <c r="F279" s="453"/>
    </row>
    <row r="280" spans="1:6" x14ac:dyDescent="0.2">
      <c r="A280" s="453"/>
      <c r="B280" s="453"/>
      <c r="C280" s="453"/>
      <c r="D280" s="453"/>
      <c r="E280" s="453"/>
      <c r="F280" s="453"/>
    </row>
    <row r="281" spans="1:6" x14ac:dyDescent="0.2">
      <c r="A281" s="453"/>
      <c r="B281" s="453"/>
      <c r="C281" s="453"/>
      <c r="D281" s="453"/>
      <c r="E281" s="453"/>
      <c r="F281" s="453"/>
    </row>
    <row r="282" spans="1:6" x14ac:dyDescent="0.2">
      <c r="A282" s="453"/>
      <c r="B282" s="453"/>
      <c r="C282" s="453"/>
      <c r="D282" s="453"/>
      <c r="E282" s="453"/>
      <c r="F282" s="453"/>
    </row>
    <row r="283" spans="1:6" x14ac:dyDescent="0.2">
      <c r="A283" s="453"/>
      <c r="B283" s="453"/>
      <c r="C283" s="453"/>
      <c r="D283" s="453"/>
      <c r="E283" s="453"/>
      <c r="F283" s="453"/>
    </row>
    <row r="284" spans="1:6" x14ac:dyDescent="0.2">
      <c r="A284" s="453"/>
      <c r="B284" s="453"/>
      <c r="C284" s="453"/>
      <c r="D284" s="453"/>
      <c r="E284" s="453"/>
      <c r="F284" s="453"/>
    </row>
    <row r="285" spans="1:6" x14ac:dyDescent="0.2">
      <c r="A285" s="453"/>
      <c r="B285" s="453"/>
      <c r="C285" s="453"/>
      <c r="D285" s="453"/>
      <c r="E285" s="453"/>
      <c r="F285" s="453"/>
    </row>
    <row r="286" spans="1:6" x14ac:dyDescent="0.2">
      <c r="A286" s="453"/>
      <c r="B286" s="453"/>
      <c r="C286" s="453"/>
      <c r="D286" s="453"/>
      <c r="E286" s="453"/>
      <c r="F286" s="453"/>
    </row>
    <row r="287" spans="1:6" x14ac:dyDescent="0.2">
      <c r="A287" s="453"/>
      <c r="B287" s="453"/>
      <c r="C287" s="453"/>
      <c r="D287" s="453"/>
      <c r="E287" s="453"/>
      <c r="F287" s="453"/>
    </row>
    <row r="288" spans="1:6" x14ac:dyDescent="0.2">
      <c r="A288" s="453"/>
      <c r="B288" s="453"/>
      <c r="C288" s="453"/>
      <c r="D288" s="453"/>
      <c r="E288" s="453"/>
      <c r="F288" s="453"/>
    </row>
    <row r="289" spans="1:6" x14ac:dyDescent="0.2">
      <c r="A289" s="453"/>
      <c r="B289" s="453"/>
      <c r="C289" s="453"/>
      <c r="D289" s="453"/>
      <c r="E289" s="453"/>
      <c r="F289" s="453"/>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2" customWidth="1"/>
    <col min="2" max="2" width="78.75" style="462" customWidth="1"/>
    <col min="3" max="5" width="10.25" style="462"/>
    <col min="6" max="6" width="4.25" style="462" customWidth="1"/>
    <col min="7" max="256" width="10.25" style="462"/>
    <col min="257" max="257" width="1.25" style="462" customWidth="1"/>
    <col min="258" max="258" width="78.75" style="462" customWidth="1"/>
    <col min="259" max="261" width="10.25" style="462"/>
    <col min="262" max="262" width="4.25" style="462" customWidth="1"/>
    <col min="263" max="512" width="10.25" style="462"/>
    <col min="513" max="513" width="1.25" style="462" customWidth="1"/>
    <col min="514" max="514" width="78.75" style="462" customWidth="1"/>
    <col min="515" max="517" width="10.25" style="462"/>
    <col min="518" max="518" width="4.25" style="462" customWidth="1"/>
    <col min="519" max="768" width="10.25" style="462"/>
    <col min="769" max="769" width="1.25" style="462" customWidth="1"/>
    <col min="770" max="770" width="78.75" style="462" customWidth="1"/>
    <col min="771" max="773" width="10.25" style="462"/>
    <col min="774" max="774" width="4.25" style="462" customWidth="1"/>
    <col min="775" max="1024" width="10.25" style="462"/>
    <col min="1025" max="1025" width="1.25" style="462" customWidth="1"/>
    <col min="1026" max="1026" width="78.75" style="462" customWidth="1"/>
    <col min="1027" max="1029" width="10.25" style="462"/>
    <col min="1030" max="1030" width="4.25" style="462" customWidth="1"/>
    <col min="1031" max="1280" width="10.25" style="462"/>
    <col min="1281" max="1281" width="1.25" style="462" customWidth="1"/>
    <col min="1282" max="1282" width="78.75" style="462" customWidth="1"/>
    <col min="1283" max="1285" width="10.25" style="462"/>
    <col min="1286" max="1286" width="4.25" style="462" customWidth="1"/>
    <col min="1287" max="1536" width="10.25" style="462"/>
    <col min="1537" max="1537" width="1.25" style="462" customWidth="1"/>
    <col min="1538" max="1538" width="78.75" style="462" customWidth="1"/>
    <col min="1539" max="1541" width="10.25" style="462"/>
    <col min="1542" max="1542" width="4.25" style="462" customWidth="1"/>
    <col min="1543" max="1792" width="10.25" style="462"/>
    <col min="1793" max="1793" width="1.25" style="462" customWidth="1"/>
    <col min="1794" max="1794" width="78.75" style="462" customWidth="1"/>
    <col min="1795" max="1797" width="10.25" style="462"/>
    <col min="1798" max="1798" width="4.25" style="462" customWidth="1"/>
    <col min="1799" max="2048" width="10.25" style="462"/>
    <col min="2049" max="2049" width="1.25" style="462" customWidth="1"/>
    <col min="2050" max="2050" width="78.75" style="462" customWidth="1"/>
    <col min="2051" max="2053" width="10.25" style="462"/>
    <col min="2054" max="2054" width="4.25" style="462" customWidth="1"/>
    <col min="2055" max="2304" width="10.25" style="462"/>
    <col min="2305" max="2305" width="1.25" style="462" customWidth="1"/>
    <col min="2306" max="2306" width="78.75" style="462" customWidth="1"/>
    <col min="2307" max="2309" width="10.25" style="462"/>
    <col min="2310" max="2310" width="4.25" style="462" customWidth="1"/>
    <col min="2311" max="2560" width="10.25" style="462"/>
    <col min="2561" max="2561" width="1.25" style="462" customWidth="1"/>
    <col min="2562" max="2562" width="78.75" style="462" customWidth="1"/>
    <col min="2563" max="2565" width="10.25" style="462"/>
    <col min="2566" max="2566" width="4.25" style="462" customWidth="1"/>
    <col min="2567" max="2816" width="10.25" style="462"/>
    <col min="2817" max="2817" width="1.25" style="462" customWidth="1"/>
    <col min="2818" max="2818" width="78.75" style="462" customWidth="1"/>
    <col min="2819" max="2821" width="10.25" style="462"/>
    <col min="2822" max="2822" width="4.25" style="462" customWidth="1"/>
    <col min="2823" max="3072" width="10.25" style="462"/>
    <col min="3073" max="3073" width="1.25" style="462" customWidth="1"/>
    <col min="3074" max="3074" width="78.75" style="462" customWidth="1"/>
    <col min="3075" max="3077" width="10.25" style="462"/>
    <col min="3078" max="3078" width="4.25" style="462" customWidth="1"/>
    <col min="3079" max="3328" width="10.25" style="462"/>
    <col min="3329" max="3329" width="1.25" style="462" customWidth="1"/>
    <col min="3330" max="3330" width="78.75" style="462" customWidth="1"/>
    <col min="3331" max="3333" width="10.25" style="462"/>
    <col min="3334" max="3334" width="4.25" style="462" customWidth="1"/>
    <col min="3335" max="3584" width="10.25" style="462"/>
    <col min="3585" max="3585" width="1.25" style="462" customWidth="1"/>
    <col min="3586" max="3586" width="78.75" style="462" customWidth="1"/>
    <col min="3587" max="3589" width="10.25" style="462"/>
    <col min="3590" max="3590" width="4.25" style="462" customWidth="1"/>
    <col min="3591" max="3840" width="10.25" style="462"/>
    <col min="3841" max="3841" width="1.25" style="462" customWidth="1"/>
    <col min="3842" max="3842" width="78.75" style="462" customWidth="1"/>
    <col min="3843" max="3845" width="10.25" style="462"/>
    <col min="3846" max="3846" width="4.25" style="462" customWidth="1"/>
    <col min="3847" max="4096" width="10.25" style="462"/>
    <col min="4097" max="4097" width="1.25" style="462" customWidth="1"/>
    <col min="4098" max="4098" width="78.75" style="462" customWidth="1"/>
    <col min="4099" max="4101" width="10.25" style="462"/>
    <col min="4102" max="4102" width="4.25" style="462" customWidth="1"/>
    <col min="4103" max="4352" width="10.25" style="462"/>
    <col min="4353" max="4353" width="1.25" style="462" customWidth="1"/>
    <col min="4354" max="4354" width="78.75" style="462" customWidth="1"/>
    <col min="4355" max="4357" width="10.25" style="462"/>
    <col min="4358" max="4358" width="4.25" style="462" customWidth="1"/>
    <col min="4359" max="4608" width="10.25" style="462"/>
    <col min="4609" max="4609" width="1.25" style="462" customWidth="1"/>
    <col min="4610" max="4610" width="78.75" style="462" customWidth="1"/>
    <col min="4611" max="4613" width="10.25" style="462"/>
    <col min="4614" max="4614" width="4.25" style="462" customWidth="1"/>
    <col min="4615" max="4864" width="10.25" style="462"/>
    <col min="4865" max="4865" width="1.25" style="462" customWidth="1"/>
    <col min="4866" max="4866" width="78.75" style="462" customWidth="1"/>
    <col min="4867" max="4869" width="10.25" style="462"/>
    <col min="4870" max="4870" width="4.25" style="462" customWidth="1"/>
    <col min="4871" max="5120" width="10.25" style="462"/>
    <col min="5121" max="5121" width="1.25" style="462" customWidth="1"/>
    <col min="5122" max="5122" width="78.75" style="462" customWidth="1"/>
    <col min="5123" max="5125" width="10.25" style="462"/>
    <col min="5126" max="5126" width="4.25" style="462" customWidth="1"/>
    <col min="5127" max="5376" width="10.25" style="462"/>
    <col min="5377" max="5377" width="1.25" style="462" customWidth="1"/>
    <col min="5378" max="5378" width="78.75" style="462" customWidth="1"/>
    <col min="5379" max="5381" width="10.25" style="462"/>
    <col min="5382" max="5382" width="4.25" style="462" customWidth="1"/>
    <col min="5383" max="5632" width="10.25" style="462"/>
    <col min="5633" max="5633" width="1.25" style="462" customWidth="1"/>
    <col min="5634" max="5634" width="78.75" style="462" customWidth="1"/>
    <col min="5635" max="5637" width="10.25" style="462"/>
    <col min="5638" max="5638" width="4.25" style="462" customWidth="1"/>
    <col min="5639" max="5888" width="10.25" style="462"/>
    <col min="5889" max="5889" width="1.25" style="462" customWidth="1"/>
    <col min="5890" max="5890" width="78.75" style="462" customWidth="1"/>
    <col min="5891" max="5893" width="10.25" style="462"/>
    <col min="5894" max="5894" width="4.25" style="462" customWidth="1"/>
    <col min="5895" max="6144" width="10.25" style="462"/>
    <col min="6145" max="6145" width="1.25" style="462" customWidth="1"/>
    <col min="6146" max="6146" width="78.75" style="462" customWidth="1"/>
    <col min="6147" max="6149" width="10.25" style="462"/>
    <col min="6150" max="6150" width="4.25" style="462" customWidth="1"/>
    <col min="6151" max="6400" width="10.25" style="462"/>
    <col min="6401" max="6401" width="1.25" style="462" customWidth="1"/>
    <col min="6402" max="6402" width="78.75" style="462" customWidth="1"/>
    <col min="6403" max="6405" width="10.25" style="462"/>
    <col min="6406" max="6406" width="4.25" style="462" customWidth="1"/>
    <col min="6407" max="6656" width="10.25" style="462"/>
    <col min="6657" max="6657" width="1.25" style="462" customWidth="1"/>
    <col min="6658" max="6658" width="78.75" style="462" customWidth="1"/>
    <col min="6659" max="6661" width="10.25" style="462"/>
    <col min="6662" max="6662" width="4.25" style="462" customWidth="1"/>
    <col min="6663" max="6912" width="10.25" style="462"/>
    <col min="6913" max="6913" width="1.25" style="462" customWidth="1"/>
    <col min="6914" max="6914" width="78.75" style="462" customWidth="1"/>
    <col min="6915" max="6917" width="10.25" style="462"/>
    <col min="6918" max="6918" width="4.25" style="462" customWidth="1"/>
    <col min="6919" max="7168" width="10.25" style="462"/>
    <col min="7169" max="7169" width="1.25" style="462" customWidth="1"/>
    <col min="7170" max="7170" width="78.75" style="462" customWidth="1"/>
    <col min="7171" max="7173" width="10.25" style="462"/>
    <col min="7174" max="7174" width="4.25" style="462" customWidth="1"/>
    <col min="7175" max="7424" width="10.25" style="462"/>
    <col min="7425" max="7425" width="1.25" style="462" customWidth="1"/>
    <col min="7426" max="7426" width="78.75" style="462" customWidth="1"/>
    <col min="7427" max="7429" width="10.25" style="462"/>
    <col min="7430" max="7430" width="4.25" style="462" customWidth="1"/>
    <col min="7431" max="7680" width="10.25" style="462"/>
    <col min="7681" max="7681" width="1.25" style="462" customWidth="1"/>
    <col min="7682" max="7682" width="78.75" style="462" customWidth="1"/>
    <col min="7683" max="7685" width="10.25" style="462"/>
    <col min="7686" max="7686" width="4.25" style="462" customWidth="1"/>
    <col min="7687" max="7936" width="10.25" style="462"/>
    <col min="7937" max="7937" width="1.25" style="462" customWidth="1"/>
    <col min="7938" max="7938" width="78.75" style="462" customWidth="1"/>
    <col min="7939" max="7941" width="10.25" style="462"/>
    <col min="7942" max="7942" width="4.25" style="462" customWidth="1"/>
    <col min="7943" max="8192" width="10.25" style="462"/>
    <col min="8193" max="8193" width="1.25" style="462" customWidth="1"/>
    <col min="8194" max="8194" width="78.75" style="462" customWidth="1"/>
    <col min="8195" max="8197" width="10.25" style="462"/>
    <col min="8198" max="8198" width="4.25" style="462" customWidth="1"/>
    <col min="8199" max="8448" width="10.25" style="462"/>
    <col min="8449" max="8449" width="1.25" style="462" customWidth="1"/>
    <col min="8450" max="8450" width="78.75" style="462" customWidth="1"/>
    <col min="8451" max="8453" width="10.25" style="462"/>
    <col min="8454" max="8454" width="4.25" style="462" customWidth="1"/>
    <col min="8455" max="8704" width="10.25" style="462"/>
    <col min="8705" max="8705" width="1.25" style="462" customWidth="1"/>
    <col min="8706" max="8706" width="78.75" style="462" customWidth="1"/>
    <col min="8707" max="8709" width="10.25" style="462"/>
    <col min="8710" max="8710" width="4.25" style="462" customWidth="1"/>
    <col min="8711" max="8960" width="10.25" style="462"/>
    <col min="8961" max="8961" width="1.25" style="462" customWidth="1"/>
    <col min="8962" max="8962" width="78.75" style="462" customWidth="1"/>
    <col min="8963" max="8965" width="10.25" style="462"/>
    <col min="8966" max="8966" width="4.25" style="462" customWidth="1"/>
    <col min="8967" max="9216" width="10.25" style="462"/>
    <col min="9217" max="9217" width="1.25" style="462" customWidth="1"/>
    <col min="9218" max="9218" width="78.75" style="462" customWidth="1"/>
    <col min="9219" max="9221" width="10.25" style="462"/>
    <col min="9222" max="9222" width="4.25" style="462" customWidth="1"/>
    <col min="9223" max="9472" width="10.25" style="462"/>
    <col min="9473" max="9473" width="1.25" style="462" customWidth="1"/>
    <col min="9474" max="9474" width="78.75" style="462" customWidth="1"/>
    <col min="9475" max="9477" width="10.25" style="462"/>
    <col min="9478" max="9478" width="4.25" style="462" customWidth="1"/>
    <col min="9479" max="9728" width="10.25" style="462"/>
    <col min="9729" max="9729" width="1.25" style="462" customWidth="1"/>
    <col min="9730" max="9730" width="78.75" style="462" customWidth="1"/>
    <col min="9731" max="9733" width="10.25" style="462"/>
    <col min="9734" max="9734" width="4.25" style="462" customWidth="1"/>
    <col min="9735" max="9984" width="10.25" style="462"/>
    <col min="9985" max="9985" width="1.25" style="462" customWidth="1"/>
    <col min="9986" max="9986" width="78.75" style="462" customWidth="1"/>
    <col min="9987" max="9989" width="10.25" style="462"/>
    <col min="9990" max="9990" width="4.25" style="462" customWidth="1"/>
    <col min="9991" max="10240" width="10.25" style="462"/>
    <col min="10241" max="10241" width="1.25" style="462" customWidth="1"/>
    <col min="10242" max="10242" width="78.75" style="462" customWidth="1"/>
    <col min="10243" max="10245" width="10.25" style="462"/>
    <col min="10246" max="10246" width="4.25" style="462" customWidth="1"/>
    <col min="10247" max="10496" width="10.25" style="462"/>
    <col min="10497" max="10497" width="1.25" style="462" customWidth="1"/>
    <col min="10498" max="10498" width="78.75" style="462" customWidth="1"/>
    <col min="10499" max="10501" width="10.25" style="462"/>
    <col min="10502" max="10502" width="4.25" style="462" customWidth="1"/>
    <col min="10503" max="10752" width="10.25" style="462"/>
    <col min="10753" max="10753" width="1.25" style="462" customWidth="1"/>
    <col min="10754" max="10754" width="78.75" style="462" customWidth="1"/>
    <col min="10755" max="10757" width="10.25" style="462"/>
    <col min="10758" max="10758" width="4.25" style="462" customWidth="1"/>
    <col min="10759" max="11008" width="10.25" style="462"/>
    <col min="11009" max="11009" width="1.25" style="462" customWidth="1"/>
    <col min="11010" max="11010" width="78.75" style="462" customWidth="1"/>
    <col min="11011" max="11013" width="10.25" style="462"/>
    <col min="11014" max="11014" width="4.25" style="462" customWidth="1"/>
    <col min="11015" max="11264" width="10.25" style="462"/>
    <col min="11265" max="11265" width="1.25" style="462" customWidth="1"/>
    <col min="11266" max="11266" width="78.75" style="462" customWidth="1"/>
    <col min="11267" max="11269" width="10.25" style="462"/>
    <col min="11270" max="11270" width="4.25" style="462" customWidth="1"/>
    <col min="11271" max="11520" width="10.25" style="462"/>
    <col min="11521" max="11521" width="1.25" style="462" customWidth="1"/>
    <col min="11522" max="11522" width="78.75" style="462" customWidth="1"/>
    <col min="11523" max="11525" width="10.25" style="462"/>
    <col min="11526" max="11526" width="4.25" style="462" customWidth="1"/>
    <col min="11527" max="11776" width="10.25" style="462"/>
    <col min="11777" max="11777" width="1.25" style="462" customWidth="1"/>
    <col min="11778" max="11778" width="78.75" style="462" customWidth="1"/>
    <col min="11779" max="11781" width="10.25" style="462"/>
    <col min="11782" max="11782" width="4.25" style="462" customWidth="1"/>
    <col min="11783" max="12032" width="10.25" style="462"/>
    <col min="12033" max="12033" width="1.25" style="462" customWidth="1"/>
    <col min="12034" max="12034" width="78.75" style="462" customWidth="1"/>
    <col min="12035" max="12037" width="10.25" style="462"/>
    <col min="12038" max="12038" width="4.25" style="462" customWidth="1"/>
    <col min="12039" max="12288" width="10.25" style="462"/>
    <col min="12289" max="12289" width="1.25" style="462" customWidth="1"/>
    <col min="12290" max="12290" width="78.75" style="462" customWidth="1"/>
    <col min="12291" max="12293" width="10.25" style="462"/>
    <col min="12294" max="12294" width="4.25" style="462" customWidth="1"/>
    <col min="12295" max="12544" width="10.25" style="462"/>
    <col min="12545" max="12545" width="1.25" style="462" customWidth="1"/>
    <col min="12546" max="12546" width="78.75" style="462" customWidth="1"/>
    <col min="12547" max="12549" width="10.25" style="462"/>
    <col min="12550" max="12550" width="4.25" style="462" customWidth="1"/>
    <col min="12551" max="12800" width="10.25" style="462"/>
    <col min="12801" max="12801" width="1.25" style="462" customWidth="1"/>
    <col min="12802" max="12802" width="78.75" style="462" customWidth="1"/>
    <col min="12803" max="12805" width="10.25" style="462"/>
    <col min="12806" max="12806" width="4.25" style="462" customWidth="1"/>
    <col min="12807" max="13056" width="10.25" style="462"/>
    <col min="13057" max="13057" width="1.25" style="462" customWidth="1"/>
    <col min="13058" max="13058" width="78.75" style="462" customWidth="1"/>
    <col min="13059" max="13061" width="10.25" style="462"/>
    <col min="13062" max="13062" width="4.25" style="462" customWidth="1"/>
    <col min="13063" max="13312" width="10.25" style="462"/>
    <col min="13313" max="13313" width="1.25" style="462" customWidth="1"/>
    <col min="13314" max="13314" width="78.75" style="462" customWidth="1"/>
    <col min="13315" max="13317" width="10.25" style="462"/>
    <col min="13318" max="13318" width="4.25" style="462" customWidth="1"/>
    <col min="13319" max="13568" width="10.25" style="462"/>
    <col min="13569" max="13569" width="1.25" style="462" customWidth="1"/>
    <col min="13570" max="13570" width="78.75" style="462" customWidth="1"/>
    <col min="13571" max="13573" width="10.25" style="462"/>
    <col min="13574" max="13574" width="4.25" style="462" customWidth="1"/>
    <col min="13575" max="13824" width="10.25" style="462"/>
    <col min="13825" max="13825" width="1.25" style="462" customWidth="1"/>
    <col min="13826" max="13826" width="78.75" style="462" customWidth="1"/>
    <col min="13827" max="13829" width="10.25" style="462"/>
    <col min="13830" max="13830" width="4.25" style="462" customWidth="1"/>
    <col min="13831" max="14080" width="10.25" style="462"/>
    <col min="14081" max="14081" width="1.25" style="462" customWidth="1"/>
    <col min="14082" max="14082" width="78.75" style="462" customWidth="1"/>
    <col min="14083" max="14085" width="10.25" style="462"/>
    <col min="14086" max="14086" width="4.25" style="462" customWidth="1"/>
    <col min="14087" max="14336" width="10.25" style="462"/>
    <col min="14337" max="14337" width="1.25" style="462" customWidth="1"/>
    <col min="14338" max="14338" width="78.75" style="462" customWidth="1"/>
    <col min="14339" max="14341" width="10.25" style="462"/>
    <col min="14342" max="14342" width="4.25" style="462" customWidth="1"/>
    <col min="14343" max="14592" width="10.25" style="462"/>
    <col min="14593" max="14593" width="1.25" style="462" customWidth="1"/>
    <col min="14594" max="14594" width="78.75" style="462" customWidth="1"/>
    <col min="14595" max="14597" width="10.25" style="462"/>
    <col min="14598" max="14598" width="4.25" style="462" customWidth="1"/>
    <col min="14599" max="14848" width="10.25" style="462"/>
    <col min="14849" max="14849" width="1.25" style="462" customWidth="1"/>
    <col min="14850" max="14850" width="78.75" style="462" customWidth="1"/>
    <col min="14851" max="14853" width="10.25" style="462"/>
    <col min="14854" max="14854" width="4.25" style="462" customWidth="1"/>
    <col min="14855" max="15104" width="10.25" style="462"/>
    <col min="15105" max="15105" width="1.25" style="462" customWidth="1"/>
    <col min="15106" max="15106" width="78.75" style="462" customWidth="1"/>
    <col min="15107" max="15109" width="10.25" style="462"/>
    <col min="15110" max="15110" width="4.25" style="462" customWidth="1"/>
    <col min="15111" max="15360" width="10.25" style="462"/>
    <col min="15361" max="15361" width="1.25" style="462" customWidth="1"/>
    <col min="15362" max="15362" width="78.75" style="462" customWidth="1"/>
    <col min="15363" max="15365" width="10.25" style="462"/>
    <col min="15366" max="15366" width="4.25" style="462" customWidth="1"/>
    <col min="15367" max="15616" width="10.25" style="462"/>
    <col min="15617" max="15617" width="1.25" style="462" customWidth="1"/>
    <col min="15618" max="15618" width="78.75" style="462" customWidth="1"/>
    <col min="15619" max="15621" width="10.25" style="462"/>
    <col min="15622" max="15622" width="4.25" style="462" customWidth="1"/>
    <col min="15623" max="15872" width="10.25" style="462"/>
    <col min="15873" max="15873" width="1.25" style="462" customWidth="1"/>
    <col min="15874" max="15874" width="78.75" style="462" customWidth="1"/>
    <col min="15875" max="15877" width="10.25" style="462"/>
    <col min="15878" max="15878" width="4.25" style="462" customWidth="1"/>
    <col min="15879" max="16128" width="10.25" style="462"/>
    <col min="16129" max="16129" width="1.25" style="462" customWidth="1"/>
    <col min="16130" max="16130" width="78.75" style="462" customWidth="1"/>
    <col min="16131" max="16133" width="10.25" style="462"/>
    <col min="16134" max="16134" width="4.25" style="462" customWidth="1"/>
    <col min="16135" max="16384" width="10.25" style="462"/>
  </cols>
  <sheetData>
    <row r="1" spans="1:5" ht="39.75" customHeight="1" x14ac:dyDescent="0.2">
      <c r="A1" s="460"/>
      <c r="B1" s="461" t="s">
        <v>6</v>
      </c>
    </row>
    <row r="2" spans="1:5" ht="25.5" customHeight="1" x14ac:dyDescent="0.2">
      <c r="B2" s="463" t="s">
        <v>423</v>
      </c>
    </row>
    <row r="3" spans="1:5" ht="24.95" customHeight="1" x14ac:dyDescent="0.2">
      <c r="A3" s="464"/>
      <c r="B3" s="465" t="s">
        <v>424</v>
      </c>
    </row>
    <row r="4" spans="1:5" ht="24.75" customHeight="1" x14ac:dyDescent="0.2">
      <c r="A4" s="464"/>
      <c r="B4" s="466"/>
    </row>
    <row r="5" spans="1:5" s="469" customFormat="1" ht="60" x14ac:dyDescent="0.2">
      <c r="A5" s="467"/>
      <c r="B5" s="468" t="s">
        <v>425</v>
      </c>
      <c r="C5" s="467"/>
      <c r="D5" s="467"/>
      <c r="E5" s="467"/>
    </row>
    <row r="6" spans="1:5" s="469" customFormat="1" ht="10.15" customHeight="1" x14ac:dyDescent="0.2">
      <c r="A6" s="467"/>
      <c r="B6" s="468"/>
      <c r="C6" s="467"/>
      <c r="D6" s="467"/>
      <c r="E6" s="467"/>
    </row>
    <row r="7" spans="1:5" ht="96" x14ac:dyDescent="0.2">
      <c r="A7" s="464"/>
      <c r="B7" s="468" t="s">
        <v>426</v>
      </c>
      <c r="C7" s="464"/>
      <c r="D7" s="464"/>
      <c r="E7" s="464"/>
    </row>
    <row r="8" spans="1:5" ht="10.15" customHeight="1" x14ac:dyDescent="0.2">
      <c r="A8" s="464"/>
      <c r="B8" s="464"/>
      <c r="C8" s="464"/>
      <c r="D8" s="464"/>
      <c r="E8" s="464"/>
    </row>
    <row r="9" spans="1:5" ht="204" x14ac:dyDescent="0.2">
      <c r="A9" s="464"/>
      <c r="B9" s="468" t="s">
        <v>427</v>
      </c>
      <c r="C9" s="464"/>
      <c r="D9" s="464"/>
      <c r="E9" s="464"/>
    </row>
    <row r="10" spans="1:5" ht="10.15" customHeight="1" x14ac:dyDescent="0.2">
      <c r="A10" s="464"/>
      <c r="B10" s="470"/>
      <c r="C10" s="464"/>
      <c r="D10" s="464"/>
      <c r="E10" s="464"/>
    </row>
    <row r="11" spans="1:5" ht="36" x14ac:dyDescent="0.2">
      <c r="A11" s="464"/>
      <c r="B11" s="468" t="s">
        <v>428</v>
      </c>
      <c r="C11" s="464"/>
      <c r="D11" s="464"/>
      <c r="E11" s="464"/>
    </row>
    <row r="12" spans="1:5" ht="9" customHeight="1" x14ac:dyDescent="0.2">
      <c r="A12" s="464"/>
      <c r="B12" s="470"/>
      <c r="C12" s="464"/>
      <c r="D12" s="464"/>
      <c r="E12" s="464"/>
    </row>
    <row r="13" spans="1:5" ht="96" x14ac:dyDescent="0.2">
      <c r="A13" s="464"/>
      <c r="B13" s="468" t="s">
        <v>429</v>
      </c>
      <c r="C13" s="464"/>
      <c r="D13" s="464"/>
      <c r="E13" s="464"/>
    </row>
    <row r="14" spans="1:5" ht="9" customHeight="1" x14ac:dyDescent="0.2">
      <c r="A14" s="464"/>
      <c r="B14" s="470"/>
      <c r="C14" s="464"/>
      <c r="D14" s="464"/>
      <c r="E14" s="464"/>
    </row>
    <row r="15" spans="1:5" ht="96" x14ac:dyDescent="0.2">
      <c r="A15" s="464"/>
      <c r="B15" s="468" t="s">
        <v>430</v>
      </c>
      <c r="C15" s="464"/>
      <c r="D15" s="464"/>
      <c r="E15" s="464"/>
    </row>
    <row r="16" spans="1:5" ht="9" customHeight="1" x14ac:dyDescent="0.2">
      <c r="A16" s="464"/>
      <c r="B16" s="470"/>
      <c r="C16" s="464"/>
      <c r="D16" s="464"/>
      <c r="E16" s="464"/>
    </row>
    <row r="17" spans="1:8" ht="120" x14ac:dyDescent="0.2">
      <c r="A17" s="464"/>
      <c r="B17" s="468" t="s">
        <v>431</v>
      </c>
      <c r="C17" s="464"/>
      <c r="D17" s="464"/>
      <c r="E17" s="464"/>
    </row>
    <row r="18" spans="1:8" ht="9" customHeight="1" x14ac:dyDescent="0.2">
      <c r="A18" s="464"/>
      <c r="B18" s="470"/>
      <c r="C18" s="464"/>
      <c r="D18" s="464"/>
      <c r="E18" s="464"/>
    </row>
    <row r="19" spans="1:8" ht="168" x14ac:dyDescent="0.2">
      <c r="A19" s="464"/>
      <c r="B19" s="468" t="s">
        <v>432</v>
      </c>
      <c r="C19" s="464"/>
      <c r="D19" s="464"/>
      <c r="E19" s="464"/>
    </row>
    <row r="20" spans="1:8" ht="9" customHeight="1" x14ac:dyDescent="0.2">
      <c r="A20" s="464"/>
      <c r="B20" s="470"/>
      <c r="C20" s="464"/>
      <c r="D20" s="464"/>
      <c r="E20" s="464"/>
    </row>
    <row r="21" spans="1:8" ht="24" x14ac:dyDescent="0.2">
      <c r="A21" s="464"/>
      <c r="B21" s="468" t="s">
        <v>433</v>
      </c>
      <c r="C21" s="464"/>
      <c r="D21" s="464"/>
      <c r="E21" s="464"/>
    </row>
    <row r="22" spans="1:8" ht="9" customHeight="1" x14ac:dyDescent="0.2">
      <c r="A22" s="464"/>
      <c r="B22" s="470"/>
      <c r="C22" s="464"/>
      <c r="D22" s="464"/>
      <c r="E22" s="464"/>
    </row>
    <row r="23" spans="1:8" ht="96" x14ac:dyDescent="0.2">
      <c r="A23" s="464"/>
      <c r="B23" s="468" t="s">
        <v>434</v>
      </c>
      <c r="C23" s="464"/>
      <c r="D23" s="464"/>
      <c r="E23" s="464"/>
    </row>
    <row r="24" spans="1:8" ht="9" customHeight="1" x14ac:dyDescent="0.2">
      <c r="A24" s="464"/>
      <c r="B24" s="470"/>
      <c r="C24" s="464"/>
      <c r="D24" s="464"/>
      <c r="E24" s="464"/>
    </row>
    <row r="25" spans="1:8" ht="24" x14ac:dyDescent="0.2">
      <c r="A25" s="464"/>
      <c r="B25" s="468" t="s">
        <v>435</v>
      </c>
      <c r="C25" s="464"/>
      <c r="D25" s="464"/>
      <c r="E25" s="464"/>
    </row>
    <row r="26" spans="1:8" ht="24" x14ac:dyDescent="0.2">
      <c r="A26" s="464"/>
      <c r="B26" s="471" t="s">
        <v>436</v>
      </c>
      <c r="C26" s="471"/>
      <c r="D26" s="471"/>
      <c r="E26" s="471"/>
      <c r="F26" s="471"/>
      <c r="G26" s="471"/>
      <c r="H26" s="471"/>
    </row>
    <row r="27" spans="1:8" x14ac:dyDescent="0.2">
      <c r="A27" s="464"/>
      <c r="B27" s="471"/>
      <c r="C27" s="471"/>
      <c r="D27" s="471"/>
      <c r="E27" s="471"/>
      <c r="F27" s="471"/>
      <c r="G27" s="471"/>
      <c r="H27" s="471"/>
    </row>
    <row r="28" spans="1:8" x14ac:dyDescent="0.2">
      <c r="A28" s="464"/>
      <c r="B28" s="464"/>
      <c r="C28" s="464"/>
      <c r="D28" s="464"/>
      <c r="E28" s="464"/>
    </row>
    <row r="29" spans="1:8" x14ac:dyDescent="0.2">
      <c r="A29" s="464"/>
      <c r="B29" s="464"/>
      <c r="C29" s="464"/>
      <c r="D29" s="464"/>
      <c r="E29" s="464"/>
    </row>
    <row r="30" spans="1:8" x14ac:dyDescent="0.2">
      <c r="A30" s="458"/>
      <c r="B30" s="458"/>
      <c r="C30" s="458"/>
      <c r="D30" s="458"/>
      <c r="E30" s="458"/>
    </row>
    <row r="31" spans="1:8" x14ac:dyDescent="0.2">
      <c r="A31" s="464"/>
      <c r="B31" s="464"/>
      <c r="C31" s="464"/>
      <c r="D31" s="464"/>
      <c r="E31" s="464"/>
    </row>
    <row r="32" spans="1:8" x14ac:dyDescent="0.2">
      <c r="A32" s="464"/>
      <c r="B32" s="464"/>
      <c r="C32" s="464"/>
      <c r="D32" s="464"/>
      <c r="E32" s="464"/>
    </row>
    <row r="33" spans="1:9" ht="8.1" customHeight="1" x14ac:dyDescent="0.2">
      <c r="A33" s="464"/>
      <c r="B33" s="464"/>
      <c r="C33" s="464"/>
      <c r="D33" s="464"/>
      <c r="E33" s="464"/>
    </row>
    <row r="34" spans="1:9" ht="13.5" customHeight="1" x14ac:dyDescent="0.2">
      <c r="A34" s="464"/>
      <c r="B34" s="464"/>
      <c r="C34" s="464"/>
      <c r="D34" s="464"/>
      <c r="E34" s="464"/>
    </row>
    <row r="35" spans="1:9" x14ac:dyDescent="0.2">
      <c r="A35" s="464"/>
      <c r="B35" s="464"/>
      <c r="C35" s="464"/>
      <c r="D35" s="464"/>
      <c r="E35" s="464"/>
    </row>
    <row r="36" spans="1:9" x14ac:dyDescent="0.2">
      <c r="A36" s="464"/>
      <c r="B36" s="464"/>
      <c r="C36" s="464"/>
      <c r="D36" s="464"/>
      <c r="E36" s="464"/>
      <c r="I36" s="472"/>
    </row>
    <row r="37" spans="1:9" x14ac:dyDescent="0.2">
      <c r="A37" s="464"/>
      <c r="B37" s="464"/>
      <c r="C37" s="464"/>
      <c r="D37" s="464"/>
      <c r="E37" s="464"/>
    </row>
    <row r="38" spans="1:9" x14ac:dyDescent="0.2">
      <c r="A38" s="464"/>
      <c r="B38" s="464"/>
      <c r="C38" s="464"/>
      <c r="D38" s="464"/>
      <c r="E38" s="464"/>
    </row>
    <row r="39" spans="1:9" x14ac:dyDescent="0.2">
      <c r="A39" s="464"/>
      <c r="B39" s="464"/>
      <c r="C39" s="464"/>
      <c r="D39" s="464"/>
      <c r="E39" s="464"/>
    </row>
    <row r="40" spans="1:9" ht="33" customHeight="1" x14ac:dyDescent="0.2">
      <c r="A40" s="464"/>
      <c r="B40" s="464"/>
      <c r="C40" s="464"/>
      <c r="D40" s="464"/>
      <c r="E40" s="464"/>
    </row>
    <row r="41" spans="1:9" ht="16.5" customHeight="1" x14ac:dyDescent="0.2">
      <c r="A41" s="464"/>
      <c r="B41" s="464"/>
      <c r="C41" s="464"/>
      <c r="D41" s="464"/>
      <c r="E41" s="464"/>
    </row>
    <row r="42" spans="1:9" x14ac:dyDescent="0.2">
      <c r="A42" s="464"/>
      <c r="B42" s="464"/>
      <c r="C42" s="464"/>
      <c r="D42" s="464"/>
      <c r="E42" s="464"/>
    </row>
    <row r="43" spans="1:9" x14ac:dyDescent="0.2">
      <c r="A43" s="464"/>
      <c r="B43" s="464"/>
      <c r="C43" s="464"/>
      <c r="D43" s="464"/>
      <c r="E43" s="464"/>
    </row>
    <row r="44" spans="1:9" x14ac:dyDescent="0.2">
      <c r="A44" s="464"/>
      <c r="B44" s="464"/>
      <c r="C44" s="464"/>
      <c r="D44" s="464"/>
      <c r="E44" s="464"/>
    </row>
    <row r="45" spans="1:9" x14ac:dyDescent="0.2">
      <c r="A45" s="464"/>
      <c r="B45" s="464"/>
      <c r="C45" s="464"/>
      <c r="D45" s="464"/>
      <c r="E45" s="464"/>
    </row>
    <row r="46" spans="1:9" x14ac:dyDescent="0.2">
      <c r="A46" s="464"/>
      <c r="B46" s="464"/>
      <c r="C46" s="464"/>
      <c r="D46" s="464"/>
      <c r="E46" s="464"/>
    </row>
    <row r="47" spans="1:9" x14ac:dyDescent="0.2">
      <c r="A47" s="464"/>
      <c r="B47" s="464"/>
      <c r="C47" s="464"/>
      <c r="D47" s="464"/>
      <c r="E47" s="464"/>
    </row>
    <row r="48" spans="1:9" x14ac:dyDescent="0.2">
      <c r="A48" s="464"/>
      <c r="B48" s="464"/>
      <c r="C48" s="464"/>
      <c r="D48" s="464"/>
      <c r="E48" s="464"/>
    </row>
    <row r="49" spans="1:5" x14ac:dyDescent="0.2">
      <c r="A49" s="464"/>
      <c r="B49" s="464"/>
      <c r="C49" s="464"/>
      <c r="D49" s="464"/>
      <c r="E49" s="464"/>
    </row>
    <row r="50" spans="1:5" x14ac:dyDescent="0.2">
      <c r="A50" s="464"/>
      <c r="B50" s="464"/>
      <c r="C50" s="464"/>
      <c r="D50" s="464"/>
      <c r="E50" s="464"/>
    </row>
    <row r="51" spans="1:5" x14ac:dyDescent="0.2">
      <c r="A51" s="464"/>
      <c r="B51" s="464"/>
      <c r="C51" s="464"/>
      <c r="D51" s="464"/>
      <c r="E51" s="464"/>
    </row>
    <row r="52" spans="1:5" x14ac:dyDescent="0.2">
      <c r="A52" s="464"/>
      <c r="B52" s="464"/>
      <c r="C52" s="464"/>
      <c r="D52" s="464"/>
      <c r="E52" s="464"/>
    </row>
    <row r="53" spans="1:5" x14ac:dyDescent="0.2">
      <c r="A53" s="464"/>
      <c r="B53" s="464"/>
      <c r="C53" s="464"/>
      <c r="D53" s="464"/>
      <c r="E53" s="464"/>
    </row>
    <row r="54" spans="1:5" x14ac:dyDescent="0.2">
      <c r="A54" s="464"/>
      <c r="B54" s="464"/>
      <c r="C54" s="464"/>
      <c r="D54" s="464"/>
      <c r="E54" s="464"/>
    </row>
    <row r="55" spans="1:5" x14ac:dyDescent="0.2">
      <c r="A55" s="464"/>
      <c r="B55" s="464"/>
      <c r="C55" s="464"/>
      <c r="D55" s="464"/>
      <c r="E55" s="464"/>
    </row>
    <row r="56" spans="1:5" x14ac:dyDescent="0.2">
      <c r="A56" s="464"/>
      <c r="B56" s="464"/>
      <c r="C56" s="464"/>
      <c r="D56" s="464"/>
      <c r="E56" s="464"/>
    </row>
    <row r="57" spans="1:5" x14ac:dyDescent="0.2">
      <c r="A57" s="464"/>
      <c r="B57" s="464"/>
      <c r="C57" s="464"/>
      <c r="D57" s="464"/>
      <c r="E57" s="464"/>
    </row>
    <row r="58" spans="1:5" x14ac:dyDescent="0.2">
      <c r="A58" s="464"/>
      <c r="B58" s="464"/>
      <c r="C58" s="464"/>
      <c r="D58" s="464"/>
      <c r="E58" s="464"/>
    </row>
    <row r="59" spans="1:5" x14ac:dyDescent="0.2">
      <c r="A59" s="464"/>
      <c r="B59" s="464"/>
      <c r="C59" s="464"/>
      <c r="D59" s="464"/>
      <c r="E59" s="464"/>
    </row>
    <row r="60" spans="1:5" x14ac:dyDescent="0.2">
      <c r="A60" s="464"/>
      <c r="B60" s="464"/>
      <c r="C60" s="464"/>
      <c r="D60" s="464"/>
      <c r="E60" s="464"/>
    </row>
    <row r="61" spans="1:5" x14ac:dyDescent="0.2">
      <c r="A61" s="464"/>
      <c r="B61" s="464"/>
      <c r="C61" s="464"/>
      <c r="D61" s="464"/>
      <c r="E61" s="464"/>
    </row>
    <row r="62" spans="1:5" x14ac:dyDescent="0.2">
      <c r="A62" s="464"/>
      <c r="B62" s="464"/>
      <c r="C62" s="464"/>
      <c r="D62" s="464"/>
      <c r="E62" s="464"/>
    </row>
    <row r="63" spans="1:5" x14ac:dyDescent="0.2">
      <c r="A63" s="464"/>
      <c r="B63" s="464"/>
      <c r="C63" s="464"/>
      <c r="D63" s="464"/>
      <c r="E63" s="464"/>
    </row>
    <row r="64" spans="1:5" x14ac:dyDescent="0.2">
      <c r="A64" s="464"/>
      <c r="B64" s="464"/>
      <c r="C64" s="464"/>
      <c r="D64" s="464"/>
      <c r="E64" s="464"/>
    </row>
    <row r="65" spans="1:5" x14ac:dyDescent="0.2">
      <c r="A65" s="464"/>
      <c r="B65" s="464"/>
      <c r="C65" s="464"/>
      <c r="D65" s="464"/>
      <c r="E65" s="464"/>
    </row>
    <row r="66" spans="1:5" x14ac:dyDescent="0.2">
      <c r="A66" s="464"/>
      <c r="B66" s="464"/>
      <c r="C66" s="464"/>
      <c r="D66" s="464"/>
      <c r="E66" s="464"/>
    </row>
    <row r="67" spans="1:5" x14ac:dyDescent="0.2">
      <c r="A67" s="464"/>
      <c r="B67" s="464"/>
      <c r="C67" s="464"/>
      <c r="D67" s="464"/>
      <c r="E67" s="464"/>
    </row>
    <row r="68" spans="1:5" x14ac:dyDescent="0.2">
      <c r="A68" s="464"/>
      <c r="B68" s="464"/>
      <c r="C68" s="464"/>
      <c r="D68" s="464"/>
      <c r="E68" s="464"/>
    </row>
    <row r="69" spans="1:5" x14ac:dyDescent="0.2">
      <c r="A69" s="464"/>
      <c r="B69" s="464"/>
      <c r="C69" s="464"/>
      <c r="D69" s="464"/>
      <c r="E69" s="464"/>
    </row>
    <row r="70" spans="1:5" x14ac:dyDescent="0.2">
      <c r="A70" s="464"/>
      <c r="B70" s="464"/>
      <c r="C70" s="464"/>
      <c r="D70" s="464"/>
      <c r="E70" s="464"/>
    </row>
    <row r="71" spans="1:5" x14ac:dyDescent="0.2">
      <c r="A71" s="464"/>
      <c r="B71" s="464"/>
      <c r="C71" s="464"/>
      <c r="D71" s="464"/>
      <c r="E71" s="464"/>
    </row>
    <row r="72" spans="1:5" x14ac:dyDescent="0.2">
      <c r="A72" s="464"/>
      <c r="B72" s="464"/>
      <c r="C72" s="464"/>
      <c r="D72" s="464"/>
      <c r="E72" s="464"/>
    </row>
    <row r="73" spans="1:5" x14ac:dyDescent="0.2">
      <c r="A73" s="464"/>
      <c r="B73" s="464"/>
      <c r="C73" s="464"/>
      <c r="D73" s="464"/>
      <c r="E73" s="464"/>
    </row>
    <row r="74" spans="1:5" x14ac:dyDescent="0.2">
      <c r="A74" s="464"/>
      <c r="B74" s="464"/>
      <c r="C74" s="464"/>
      <c r="D74" s="464"/>
      <c r="E74" s="464"/>
    </row>
    <row r="75" spans="1:5" x14ac:dyDescent="0.2">
      <c r="A75" s="464"/>
      <c r="B75" s="464"/>
      <c r="C75" s="464"/>
      <c r="D75" s="464"/>
      <c r="E75" s="464"/>
    </row>
    <row r="76" spans="1:5" x14ac:dyDescent="0.2">
      <c r="A76" s="464"/>
      <c r="B76" s="464"/>
      <c r="C76" s="464"/>
      <c r="D76" s="464"/>
      <c r="E76" s="464"/>
    </row>
    <row r="77" spans="1:5" x14ac:dyDescent="0.2">
      <c r="A77" s="464"/>
      <c r="B77" s="464"/>
      <c r="C77" s="464"/>
      <c r="D77" s="464"/>
      <c r="E77" s="464"/>
    </row>
    <row r="78" spans="1:5" x14ac:dyDescent="0.2">
      <c r="A78" s="464"/>
      <c r="B78" s="464"/>
      <c r="C78" s="464"/>
      <c r="D78" s="464"/>
      <c r="E78" s="464"/>
    </row>
    <row r="79" spans="1:5" x14ac:dyDescent="0.2">
      <c r="A79" s="464"/>
      <c r="B79" s="464"/>
      <c r="C79" s="464"/>
      <c r="D79" s="464"/>
      <c r="E79" s="464"/>
    </row>
    <row r="80" spans="1:5" x14ac:dyDescent="0.2">
      <c r="A80" s="464"/>
      <c r="B80" s="464"/>
      <c r="C80" s="464"/>
      <c r="D80" s="464"/>
      <c r="E80" s="464"/>
    </row>
    <row r="81" spans="1:5" x14ac:dyDescent="0.2">
      <c r="A81" s="464"/>
      <c r="B81" s="464"/>
      <c r="C81" s="464"/>
      <c r="D81" s="464"/>
      <c r="E81" s="464"/>
    </row>
    <row r="82" spans="1:5" x14ac:dyDescent="0.2">
      <c r="A82" s="464"/>
      <c r="B82" s="464"/>
      <c r="C82" s="464"/>
      <c r="D82" s="464"/>
      <c r="E82" s="464"/>
    </row>
    <row r="83" spans="1:5" x14ac:dyDescent="0.2">
      <c r="A83" s="464"/>
      <c r="B83" s="464"/>
      <c r="C83" s="464"/>
      <c r="D83" s="464"/>
      <c r="E83" s="464"/>
    </row>
    <row r="84" spans="1:5" x14ac:dyDescent="0.2">
      <c r="A84" s="464"/>
      <c r="B84" s="464"/>
      <c r="C84" s="464"/>
      <c r="D84" s="464"/>
      <c r="E84" s="464"/>
    </row>
    <row r="85" spans="1:5" x14ac:dyDescent="0.2">
      <c r="A85" s="464"/>
      <c r="B85" s="464"/>
      <c r="C85" s="464"/>
      <c r="D85" s="464"/>
      <c r="E85" s="464"/>
    </row>
    <row r="86" spans="1:5" x14ac:dyDescent="0.2">
      <c r="A86" s="464"/>
      <c r="B86" s="464"/>
      <c r="C86" s="464"/>
      <c r="D86" s="464"/>
      <c r="E86" s="464"/>
    </row>
    <row r="87" spans="1:5" x14ac:dyDescent="0.2">
      <c r="A87" s="464"/>
      <c r="B87" s="464"/>
      <c r="C87" s="464"/>
      <c r="D87" s="464"/>
      <c r="E87" s="464"/>
    </row>
    <row r="88" spans="1:5" x14ac:dyDescent="0.2">
      <c r="A88" s="464"/>
      <c r="B88" s="464"/>
      <c r="C88" s="464"/>
      <c r="D88" s="464"/>
      <c r="E88" s="464"/>
    </row>
    <row r="89" spans="1:5" x14ac:dyDescent="0.2">
      <c r="A89" s="464"/>
      <c r="B89" s="464"/>
      <c r="C89" s="464"/>
      <c r="D89" s="464"/>
      <c r="E89" s="464"/>
    </row>
    <row r="90" spans="1:5" x14ac:dyDescent="0.2">
      <c r="A90" s="464"/>
      <c r="B90" s="464"/>
      <c r="C90" s="464"/>
      <c r="D90" s="464"/>
      <c r="E90" s="464"/>
    </row>
    <row r="91" spans="1:5" x14ac:dyDescent="0.2">
      <c r="A91" s="464"/>
      <c r="B91" s="464"/>
      <c r="C91" s="464"/>
      <c r="D91" s="464"/>
      <c r="E91" s="464"/>
    </row>
    <row r="92" spans="1:5" x14ac:dyDescent="0.2">
      <c r="A92" s="464"/>
      <c r="B92" s="464"/>
      <c r="C92" s="464"/>
      <c r="D92" s="464"/>
      <c r="E92" s="464"/>
    </row>
    <row r="93" spans="1:5" x14ac:dyDescent="0.2">
      <c r="A93" s="464"/>
      <c r="B93" s="464"/>
      <c r="C93" s="464"/>
      <c r="D93" s="464"/>
      <c r="E93" s="464"/>
    </row>
    <row r="94" spans="1:5" x14ac:dyDescent="0.2">
      <c r="A94" s="464"/>
      <c r="B94" s="464"/>
      <c r="C94" s="464"/>
      <c r="D94" s="464"/>
      <c r="E94" s="464"/>
    </row>
    <row r="95" spans="1:5" x14ac:dyDescent="0.2">
      <c r="A95" s="464"/>
      <c r="B95" s="464"/>
      <c r="C95" s="464"/>
      <c r="D95" s="464"/>
      <c r="E95" s="464"/>
    </row>
    <row r="96" spans="1:5" x14ac:dyDescent="0.2">
      <c r="A96" s="464"/>
      <c r="B96" s="464"/>
      <c r="C96" s="464"/>
      <c r="D96" s="464"/>
      <c r="E96" s="464"/>
    </row>
    <row r="97" spans="1:5" x14ac:dyDescent="0.2">
      <c r="A97" s="464"/>
      <c r="B97" s="464"/>
      <c r="C97" s="464"/>
      <c r="D97" s="464"/>
      <c r="E97" s="464"/>
    </row>
    <row r="98" spans="1:5" x14ac:dyDescent="0.2">
      <c r="A98" s="464"/>
      <c r="B98" s="464"/>
      <c r="C98" s="464"/>
      <c r="D98" s="464"/>
      <c r="E98" s="464"/>
    </row>
    <row r="99" spans="1:5" x14ac:dyDescent="0.2">
      <c r="A99" s="464"/>
      <c r="B99" s="464"/>
      <c r="C99" s="464"/>
      <c r="D99" s="464"/>
      <c r="E99" s="464"/>
    </row>
    <row r="100" spans="1:5" x14ac:dyDescent="0.2">
      <c r="A100" s="464"/>
      <c r="B100" s="464"/>
      <c r="C100" s="464"/>
      <c r="D100" s="464"/>
      <c r="E100" s="464"/>
    </row>
    <row r="101" spans="1:5" x14ac:dyDescent="0.2">
      <c r="A101" s="464"/>
      <c r="B101" s="464"/>
      <c r="C101" s="464"/>
      <c r="D101" s="464"/>
      <c r="E101" s="464"/>
    </row>
    <row r="102" spans="1:5" x14ac:dyDescent="0.2">
      <c r="A102" s="464"/>
      <c r="B102" s="464"/>
      <c r="C102" s="464"/>
      <c r="D102" s="464"/>
      <c r="E102" s="464"/>
    </row>
    <row r="103" spans="1:5" x14ac:dyDescent="0.2">
      <c r="A103" s="464"/>
      <c r="B103" s="464"/>
      <c r="C103" s="464"/>
      <c r="D103" s="464"/>
      <c r="E103" s="464"/>
    </row>
    <row r="104" spans="1:5" x14ac:dyDescent="0.2">
      <c r="A104" s="464"/>
      <c r="B104" s="464"/>
      <c r="C104" s="464"/>
      <c r="D104" s="464"/>
      <c r="E104" s="464"/>
    </row>
    <row r="105" spans="1:5" x14ac:dyDescent="0.2">
      <c r="A105" s="464"/>
      <c r="B105" s="464"/>
      <c r="C105" s="464"/>
      <c r="D105" s="464"/>
      <c r="E105" s="464"/>
    </row>
    <row r="106" spans="1:5" x14ac:dyDescent="0.2">
      <c r="A106" s="464"/>
      <c r="B106" s="464"/>
      <c r="C106" s="464"/>
      <c r="D106" s="464"/>
      <c r="E106" s="464"/>
    </row>
    <row r="107" spans="1:5" x14ac:dyDescent="0.2">
      <c r="A107" s="464"/>
      <c r="B107" s="464"/>
      <c r="C107" s="464"/>
      <c r="D107" s="464"/>
      <c r="E107" s="464"/>
    </row>
    <row r="108" spans="1:5" x14ac:dyDescent="0.2">
      <c r="A108" s="464"/>
      <c r="B108" s="464"/>
      <c r="C108" s="464"/>
      <c r="D108" s="464"/>
      <c r="E108" s="464"/>
    </row>
    <row r="109" spans="1:5" x14ac:dyDescent="0.2">
      <c r="A109" s="464"/>
      <c r="B109" s="464"/>
      <c r="C109" s="464"/>
      <c r="D109" s="464"/>
      <c r="E109" s="464"/>
    </row>
    <row r="110" spans="1:5" x14ac:dyDescent="0.2">
      <c r="A110" s="464"/>
      <c r="B110" s="464"/>
      <c r="C110" s="464"/>
      <c r="D110" s="464"/>
      <c r="E110" s="464"/>
    </row>
    <row r="111" spans="1:5" x14ac:dyDescent="0.2">
      <c r="A111" s="464"/>
      <c r="B111" s="464"/>
      <c r="C111" s="464"/>
      <c r="D111" s="464"/>
      <c r="E111" s="464"/>
    </row>
    <row r="112" spans="1:5" x14ac:dyDescent="0.2">
      <c r="A112" s="464"/>
      <c r="B112" s="464"/>
      <c r="C112" s="464"/>
      <c r="D112" s="464"/>
      <c r="E112" s="464"/>
    </row>
    <row r="113" spans="1:5" x14ac:dyDescent="0.2">
      <c r="A113" s="464"/>
      <c r="B113" s="464"/>
      <c r="C113" s="464"/>
      <c r="D113" s="464"/>
      <c r="E113" s="464"/>
    </row>
    <row r="114" spans="1:5" x14ac:dyDescent="0.2">
      <c r="A114" s="464"/>
      <c r="B114" s="464"/>
      <c r="C114" s="464"/>
      <c r="D114" s="464"/>
      <c r="E114" s="464"/>
    </row>
    <row r="115" spans="1:5" x14ac:dyDescent="0.2">
      <c r="A115" s="464"/>
      <c r="B115" s="464"/>
      <c r="C115" s="464"/>
      <c r="D115" s="464"/>
      <c r="E115" s="464"/>
    </row>
    <row r="116" spans="1:5" x14ac:dyDescent="0.2">
      <c r="A116" s="464"/>
      <c r="B116" s="464"/>
      <c r="C116" s="464"/>
      <c r="D116" s="464"/>
      <c r="E116" s="464"/>
    </row>
    <row r="117" spans="1:5" x14ac:dyDescent="0.2">
      <c r="A117" s="464"/>
      <c r="B117" s="464"/>
      <c r="C117" s="464"/>
      <c r="D117" s="464"/>
      <c r="E117" s="464"/>
    </row>
    <row r="118" spans="1:5" x14ac:dyDescent="0.2">
      <c r="A118" s="464"/>
      <c r="B118" s="464"/>
      <c r="C118" s="464"/>
      <c r="D118" s="464"/>
      <c r="E118" s="464"/>
    </row>
    <row r="119" spans="1:5" x14ac:dyDescent="0.2">
      <c r="A119" s="464"/>
      <c r="B119" s="464"/>
      <c r="C119" s="464"/>
      <c r="D119" s="464"/>
      <c r="E119" s="464"/>
    </row>
    <row r="120" spans="1:5" x14ac:dyDescent="0.2">
      <c r="A120" s="464"/>
      <c r="B120" s="464"/>
      <c r="C120" s="464"/>
      <c r="D120" s="464"/>
      <c r="E120" s="464"/>
    </row>
    <row r="121" spans="1:5" x14ac:dyDescent="0.2">
      <c r="A121" s="464"/>
      <c r="B121" s="464"/>
      <c r="C121" s="464"/>
      <c r="D121" s="464"/>
      <c r="E121" s="464"/>
    </row>
    <row r="122" spans="1:5" x14ac:dyDescent="0.2">
      <c r="A122" s="464"/>
      <c r="B122" s="464"/>
      <c r="C122" s="464"/>
      <c r="D122" s="464"/>
      <c r="E122" s="464"/>
    </row>
    <row r="123" spans="1:5" x14ac:dyDescent="0.2">
      <c r="A123" s="464"/>
      <c r="B123" s="464"/>
      <c r="C123" s="464"/>
      <c r="D123" s="464"/>
      <c r="E123" s="464"/>
    </row>
    <row r="124" spans="1:5" x14ac:dyDescent="0.2">
      <c r="A124" s="464"/>
      <c r="B124" s="464"/>
      <c r="C124" s="464"/>
      <c r="D124" s="464"/>
      <c r="E124" s="464"/>
    </row>
    <row r="125" spans="1:5" x14ac:dyDescent="0.2">
      <c r="A125" s="464"/>
      <c r="B125" s="464"/>
      <c r="C125" s="464"/>
      <c r="D125" s="464"/>
      <c r="E125" s="464"/>
    </row>
    <row r="126" spans="1:5" x14ac:dyDescent="0.2">
      <c r="A126" s="464"/>
      <c r="B126" s="464"/>
      <c r="C126" s="464"/>
      <c r="D126" s="464"/>
      <c r="E126" s="464"/>
    </row>
    <row r="127" spans="1:5" x14ac:dyDescent="0.2">
      <c r="A127" s="464"/>
      <c r="B127" s="464"/>
      <c r="C127" s="464"/>
      <c r="D127" s="464"/>
      <c r="E127" s="464"/>
    </row>
    <row r="128" spans="1:5" x14ac:dyDescent="0.2">
      <c r="A128" s="464"/>
      <c r="B128" s="464"/>
      <c r="C128" s="464"/>
      <c r="D128" s="464"/>
      <c r="E128" s="464"/>
    </row>
    <row r="129" spans="1:5" x14ac:dyDescent="0.2">
      <c r="A129" s="464"/>
      <c r="B129" s="464"/>
      <c r="C129" s="464"/>
      <c r="D129" s="464"/>
      <c r="E129" s="464"/>
    </row>
    <row r="130" spans="1:5" x14ac:dyDescent="0.2">
      <c r="A130" s="464"/>
      <c r="B130" s="464"/>
      <c r="C130" s="464"/>
      <c r="D130" s="464"/>
      <c r="E130" s="464"/>
    </row>
    <row r="131" spans="1:5" x14ac:dyDescent="0.2">
      <c r="A131" s="464"/>
      <c r="B131" s="464"/>
      <c r="C131" s="464"/>
      <c r="D131" s="464"/>
      <c r="E131" s="464"/>
    </row>
    <row r="132" spans="1:5" x14ac:dyDescent="0.2">
      <c r="A132" s="464"/>
      <c r="B132" s="464"/>
      <c r="C132" s="464"/>
      <c r="D132" s="464"/>
      <c r="E132" s="464"/>
    </row>
    <row r="133" spans="1:5" x14ac:dyDescent="0.2">
      <c r="A133" s="464"/>
      <c r="B133" s="464"/>
      <c r="C133" s="464"/>
      <c r="D133" s="464"/>
      <c r="E133" s="464"/>
    </row>
    <row r="134" spans="1:5" x14ac:dyDescent="0.2">
      <c r="A134" s="464"/>
      <c r="B134" s="464"/>
      <c r="C134" s="464"/>
      <c r="D134" s="464"/>
      <c r="E134" s="464"/>
    </row>
    <row r="135" spans="1:5" x14ac:dyDescent="0.2">
      <c r="A135" s="464"/>
      <c r="B135" s="464"/>
      <c r="C135" s="464"/>
      <c r="D135" s="464"/>
      <c r="E135" s="464"/>
    </row>
    <row r="136" spans="1:5" x14ac:dyDescent="0.2">
      <c r="A136" s="464"/>
      <c r="B136" s="464"/>
      <c r="C136" s="464"/>
      <c r="D136" s="464"/>
      <c r="E136" s="464"/>
    </row>
    <row r="137" spans="1:5" x14ac:dyDescent="0.2">
      <c r="A137" s="464"/>
      <c r="B137" s="464"/>
      <c r="C137" s="464"/>
      <c r="D137" s="464"/>
      <c r="E137" s="464"/>
    </row>
    <row r="138" spans="1:5" x14ac:dyDescent="0.2">
      <c r="A138" s="464"/>
      <c r="B138" s="464"/>
      <c r="C138" s="464"/>
      <c r="D138" s="464"/>
      <c r="E138" s="464"/>
    </row>
    <row r="139" spans="1:5" x14ac:dyDescent="0.2">
      <c r="A139" s="464"/>
      <c r="B139" s="464"/>
      <c r="C139" s="464"/>
      <c r="D139" s="464"/>
      <c r="E139" s="464"/>
    </row>
    <row r="140" spans="1:5" x14ac:dyDescent="0.2">
      <c r="A140" s="464"/>
      <c r="B140" s="464"/>
      <c r="C140" s="464"/>
      <c r="D140" s="464"/>
      <c r="E140" s="464"/>
    </row>
    <row r="141" spans="1:5" x14ac:dyDescent="0.2">
      <c r="A141" s="464"/>
      <c r="B141" s="464"/>
      <c r="C141" s="464"/>
      <c r="D141" s="464"/>
      <c r="E141" s="464"/>
    </row>
    <row r="142" spans="1:5" x14ac:dyDescent="0.2">
      <c r="A142" s="464"/>
      <c r="B142" s="464"/>
      <c r="C142" s="464"/>
      <c r="D142" s="464"/>
      <c r="E142" s="464"/>
    </row>
    <row r="143" spans="1:5" x14ac:dyDescent="0.2">
      <c r="A143" s="464"/>
      <c r="B143" s="464"/>
      <c r="C143" s="464"/>
      <c r="D143" s="464"/>
      <c r="E143" s="464"/>
    </row>
    <row r="144" spans="1:5" x14ac:dyDescent="0.2">
      <c r="A144" s="464"/>
      <c r="B144" s="464"/>
      <c r="C144" s="464"/>
      <c r="D144" s="464"/>
      <c r="E144" s="464"/>
    </row>
    <row r="145" spans="1:5" x14ac:dyDescent="0.2">
      <c r="A145" s="464"/>
      <c r="B145" s="464"/>
      <c r="C145" s="464"/>
      <c r="D145" s="464"/>
      <c r="E145" s="464"/>
    </row>
    <row r="146" spans="1:5" x14ac:dyDescent="0.2">
      <c r="A146" s="464"/>
      <c r="B146" s="464"/>
      <c r="C146" s="464"/>
      <c r="D146" s="464"/>
      <c r="E146" s="464"/>
    </row>
    <row r="147" spans="1:5" x14ac:dyDescent="0.2">
      <c r="A147" s="464"/>
      <c r="B147" s="464"/>
      <c r="C147" s="464"/>
      <c r="D147" s="464"/>
      <c r="E147" s="464"/>
    </row>
    <row r="148" spans="1:5" x14ac:dyDescent="0.2">
      <c r="A148" s="464"/>
      <c r="B148" s="464"/>
      <c r="C148" s="464"/>
      <c r="D148" s="464"/>
      <c r="E148" s="464"/>
    </row>
    <row r="149" spans="1:5" x14ac:dyDescent="0.2">
      <c r="A149" s="464"/>
      <c r="B149" s="464"/>
      <c r="C149" s="464"/>
      <c r="D149" s="464"/>
      <c r="E149" s="464"/>
    </row>
    <row r="150" spans="1:5" x14ac:dyDescent="0.2">
      <c r="A150" s="464"/>
      <c r="B150" s="464"/>
      <c r="C150" s="464"/>
      <c r="D150" s="464"/>
      <c r="E150" s="464"/>
    </row>
    <row r="151" spans="1:5" x14ac:dyDescent="0.2">
      <c r="A151" s="464"/>
      <c r="B151" s="464"/>
      <c r="C151" s="464"/>
      <c r="D151" s="464"/>
      <c r="E151" s="464"/>
    </row>
    <row r="152" spans="1:5" x14ac:dyDescent="0.2">
      <c r="A152" s="464"/>
      <c r="B152" s="464"/>
      <c r="C152" s="464"/>
      <c r="D152" s="464"/>
      <c r="E152" s="464"/>
    </row>
    <row r="153" spans="1:5" x14ac:dyDescent="0.2">
      <c r="A153" s="464"/>
      <c r="B153" s="464"/>
      <c r="C153" s="464"/>
      <c r="D153" s="464"/>
      <c r="E153" s="464"/>
    </row>
    <row r="154" spans="1:5" x14ac:dyDescent="0.2">
      <c r="A154" s="464"/>
      <c r="B154" s="464"/>
      <c r="C154" s="464"/>
      <c r="D154" s="464"/>
      <c r="E154" s="464"/>
    </row>
    <row r="155" spans="1:5" x14ac:dyDescent="0.2">
      <c r="A155" s="464"/>
      <c r="B155" s="464"/>
      <c r="C155" s="464"/>
      <c r="D155" s="464"/>
      <c r="E155" s="464"/>
    </row>
    <row r="156" spans="1:5" x14ac:dyDescent="0.2">
      <c r="A156" s="464"/>
      <c r="B156" s="464"/>
      <c r="C156" s="464"/>
      <c r="D156" s="464"/>
      <c r="E156" s="464"/>
    </row>
    <row r="157" spans="1:5" x14ac:dyDescent="0.2">
      <c r="A157" s="464"/>
      <c r="B157" s="464"/>
      <c r="C157" s="464"/>
      <c r="D157" s="464"/>
      <c r="E157" s="464"/>
    </row>
    <row r="158" spans="1:5" x14ac:dyDescent="0.2">
      <c r="A158" s="464"/>
      <c r="B158" s="464"/>
      <c r="C158" s="464"/>
      <c r="D158" s="464"/>
      <c r="E158" s="464"/>
    </row>
    <row r="159" spans="1:5" x14ac:dyDescent="0.2">
      <c r="A159" s="464"/>
      <c r="B159" s="464"/>
      <c r="C159" s="464"/>
      <c r="D159" s="464"/>
      <c r="E159" s="464"/>
    </row>
    <row r="160" spans="1:5" x14ac:dyDescent="0.2">
      <c r="A160" s="464"/>
      <c r="B160" s="464"/>
      <c r="C160" s="464"/>
      <c r="D160" s="464"/>
      <c r="E160" s="464"/>
    </row>
    <row r="161" spans="1:5" x14ac:dyDescent="0.2">
      <c r="A161" s="464"/>
      <c r="B161" s="464"/>
      <c r="C161" s="464"/>
      <c r="D161" s="464"/>
      <c r="E161" s="464"/>
    </row>
    <row r="162" spans="1:5" x14ac:dyDescent="0.2">
      <c r="A162" s="464"/>
      <c r="B162" s="464"/>
      <c r="C162" s="464"/>
      <c r="D162" s="464"/>
      <c r="E162" s="464"/>
    </row>
    <row r="163" spans="1:5" x14ac:dyDescent="0.2">
      <c r="A163" s="464"/>
      <c r="B163" s="464"/>
      <c r="C163" s="464"/>
      <c r="D163" s="464"/>
      <c r="E163" s="464"/>
    </row>
    <row r="164" spans="1:5" x14ac:dyDescent="0.2">
      <c r="A164" s="464"/>
      <c r="B164" s="464"/>
      <c r="C164" s="464"/>
      <c r="D164" s="464"/>
      <c r="E164" s="464"/>
    </row>
    <row r="165" spans="1:5" x14ac:dyDescent="0.2">
      <c r="A165" s="464"/>
      <c r="B165" s="464"/>
      <c r="C165" s="464"/>
      <c r="D165" s="464"/>
      <c r="E165" s="464"/>
    </row>
    <row r="166" spans="1:5" x14ac:dyDescent="0.2">
      <c r="A166" s="464"/>
      <c r="B166" s="464"/>
      <c r="C166" s="464"/>
      <c r="D166" s="464"/>
      <c r="E166" s="464"/>
    </row>
    <row r="167" spans="1:5" x14ac:dyDescent="0.2">
      <c r="A167" s="464"/>
      <c r="B167" s="464"/>
      <c r="C167" s="464"/>
      <c r="D167" s="464"/>
      <c r="E167" s="464"/>
    </row>
    <row r="168" spans="1:5" x14ac:dyDescent="0.2">
      <c r="A168" s="464"/>
      <c r="B168" s="464"/>
      <c r="C168" s="464"/>
      <c r="D168" s="464"/>
      <c r="E168" s="464"/>
    </row>
    <row r="169" spans="1:5" x14ac:dyDescent="0.2">
      <c r="A169" s="464"/>
      <c r="B169" s="464"/>
      <c r="C169" s="464"/>
      <c r="D169" s="464"/>
      <c r="E169" s="464"/>
    </row>
    <row r="170" spans="1:5" x14ac:dyDescent="0.2">
      <c r="A170" s="464"/>
      <c r="B170" s="464"/>
      <c r="C170" s="464"/>
      <c r="D170" s="464"/>
      <c r="E170" s="464"/>
    </row>
    <row r="171" spans="1:5" x14ac:dyDescent="0.2">
      <c r="A171" s="464"/>
      <c r="B171" s="464"/>
      <c r="C171" s="464"/>
      <c r="D171" s="464"/>
      <c r="E171" s="464"/>
    </row>
    <row r="172" spans="1:5" x14ac:dyDescent="0.2">
      <c r="A172" s="464"/>
      <c r="B172" s="464"/>
      <c r="C172" s="464"/>
      <c r="D172" s="464"/>
      <c r="E172" s="464"/>
    </row>
    <row r="173" spans="1:5" x14ac:dyDescent="0.2">
      <c r="A173" s="464"/>
      <c r="B173" s="464"/>
      <c r="C173" s="464"/>
      <c r="D173" s="464"/>
      <c r="E173" s="464"/>
    </row>
    <row r="174" spans="1:5" x14ac:dyDescent="0.2">
      <c r="A174" s="464"/>
      <c r="B174" s="464"/>
      <c r="C174" s="464"/>
      <c r="D174" s="464"/>
      <c r="E174" s="464"/>
    </row>
    <row r="175" spans="1:5" x14ac:dyDescent="0.2">
      <c r="A175" s="464"/>
      <c r="B175" s="464"/>
      <c r="C175" s="464"/>
      <c r="D175" s="464"/>
      <c r="E175" s="464"/>
    </row>
    <row r="176" spans="1:5" x14ac:dyDescent="0.2">
      <c r="A176" s="464"/>
      <c r="B176" s="464"/>
      <c r="C176" s="464"/>
      <c r="D176" s="464"/>
      <c r="E176" s="464"/>
    </row>
    <row r="177" spans="1:5" x14ac:dyDescent="0.2">
      <c r="A177" s="464"/>
      <c r="B177" s="464"/>
      <c r="C177" s="464"/>
      <c r="D177" s="464"/>
      <c r="E177" s="464"/>
    </row>
    <row r="178" spans="1:5" x14ac:dyDescent="0.2">
      <c r="A178" s="464"/>
      <c r="B178" s="464"/>
      <c r="C178" s="464"/>
      <c r="D178" s="464"/>
      <c r="E178" s="464"/>
    </row>
    <row r="179" spans="1:5" x14ac:dyDescent="0.2">
      <c r="A179" s="464"/>
      <c r="B179" s="464"/>
      <c r="C179" s="464"/>
      <c r="D179" s="464"/>
      <c r="E179" s="464"/>
    </row>
    <row r="180" spans="1:5" x14ac:dyDescent="0.2">
      <c r="A180" s="464"/>
      <c r="B180" s="464"/>
      <c r="C180" s="464"/>
      <c r="D180" s="464"/>
      <c r="E180" s="464"/>
    </row>
    <row r="181" spans="1:5" x14ac:dyDescent="0.2">
      <c r="A181" s="464"/>
      <c r="B181" s="464"/>
      <c r="C181" s="464"/>
      <c r="D181" s="464"/>
      <c r="E181" s="464"/>
    </row>
    <row r="182" spans="1:5" x14ac:dyDescent="0.2">
      <c r="A182" s="464"/>
      <c r="B182" s="464"/>
      <c r="C182" s="464"/>
      <c r="D182" s="464"/>
      <c r="E182" s="464"/>
    </row>
    <row r="183" spans="1:5" x14ac:dyDescent="0.2">
      <c r="A183" s="464"/>
      <c r="B183" s="464"/>
      <c r="C183" s="464"/>
      <c r="D183" s="464"/>
      <c r="E183" s="464"/>
    </row>
    <row r="184" spans="1:5" x14ac:dyDescent="0.2">
      <c r="A184" s="464"/>
      <c r="B184" s="464"/>
      <c r="C184" s="464"/>
      <c r="D184" s="464"/>
      <c r="E184" s="464"/>
    </row>
    <row r="185" spans="1:5" x14ac:dyDescent="0.2">
      <c r="A185" s="464"/>
      <c r="B185" s="464"/>
      <c r="C185" s="464"/>
      <c r="D185" s="464"/>
      <c r="E185" s="464"/>
    </row>
    <row r="186" spans="1:5" x14ac:dyDescent="0.2">
      <c r="A186" s="464"/>
      <c r="B186" s="464"/>
      <c r="C186" s="464"/>
      <c r="D186" s="464"/>
      <c r="E186" s="464"/>
    </row>
    <row r="187" spans="1:5" x14ac:dyDescent="0.2">
      <c r="A187" s="464"/>
      <c r="B187" s="464"/>
      <c r="C187" s="464"/>
      <c r="D187" s="464"/>
      <c r="E187" s="464"/>
    </row>
    <row r="188" spans="1:5" x14ac:dyDescent="0.2">
      <c r="A188" s="464"/>
      <c r="B188" s="464"/>
      <c r="C188" s="464"/>
      <c r="D188" s="464"/>
      <c r="E188" s="464"/>
    </row>
    <row r="189" spans="1:5" x14ac:dyDescent="0.2">
      <c r="A189" s="464"/>
      <c r="B189" s="464"/>
      <c r="C189" s="464"/>
      <c r="D189" s="464"/>
      <c r="E189" s="464"/>
    </row>
    <row r="190" spans="1:5" x14ac:dyDescent="0.2">
      <c r="A190" s="464"/>
      <c r="B190" s="464"/>
      <c r="C190" s="464"/>
      <c r="D190" s="464"/>
      <c r="E190" s="464"/>
    </row>
    <row r="191" spans="1:5" x14ac:dyDescent="0.2">
      <c r="A191" s="464"/>
      <c r="B191" s="464"/>
      <c r="C191" s="464"/>
      <c r="D191" s="464"/>
      <c r="E191" s="464"/>
    </row>
    <row r="192" spans="1:5" x14ac:dyDescent="0.2">
      <c r="A192" s="464"/>
      <c r="B192" s="464"/>
      <c r="C192" s="464"/>
      <c r="D192" s="464"/>
      <c r="E192" s="464"/>
    </row>
    <row r="193" spans="1:5" x14ac:dyDescent="0.2">
      <c r="A193" s="464"/>
      <c r="B193" s="464"/>
      <c r="C193" s="464"/>
      <c r="D193" s="464"/>
      <c r="E193" s="464"/>
    </row>
    <row r="194" spans="1:5" x14ac:dyDescent="0.2">
      <c r="A194" s="464"/>
      <c r="B194" s="464"/>
      <c r="C194" s="464"/>
      <c r="D194" s="464"/>
      <c r="E194" s="464"/>
    </row>
    <row r="195" spans="1:5" x14ac:dyDescent="0.2">
      <c r="A195" s="464"/>
      <c r="B195" s="464"/>
      <c r="C195" s="464"/>
      <c r="D195" s="464"/>
      <c r="E195" s="464"/>
    </row>
    <row r="196" spans="1:5" x14ac:dyDescent="0.2">
      <c r="A196" s="464"/>
      <c r="B196" s="464"/>
      <c r="C196" s="464"/>
      <c r="D196" s="464"/>
      <c r="E196" s="464"/>
    </row>
    <row r="197" spans="1:5" x14ac:dyDescent="0.2">
      <c r="A197" s="464"/>
      <c r="B197" s="464"/>
      <c r="C197" s="464"/>
      <c r="D197" s="464"/>
      <c r="E197" s="464"/>
    </row>
    <row r="198" spans="1:5" x14ac:dyDescent="0.2">
      <c r="A198" s="464"/>
      <c r="B198" s="464"/>
      <c r="C198" s="464"/>
      <c r="D198" s="464"/>
      <c r="E198" s="464"/>
    </row>
    <row r="199" spans="1:5" x14ac:dyDescent="0.2">
      <c r="A199" s="464"/>
      <c r="B199" s="464"/>
      <c r="C199" s="464"/>
      <c r="D199" s="464"/>
      <c r="E199" s="464"/>
    </row>
    <row r="200" spans="1:5" x14ac:dyDescent="0.2">
      <c r="A200" s="464"/>
      <c r="B200" s="464"/>
      <c r="C200" s="464"/>
      <c r="D200" s="464"/>
      <c r="E200" s="464"/>
    </row>
    <row r="201" spans="1:5" x14ac:dyDescent="0.2">
      <c r="A201" s="464"/>
      <c r="B201" s="464"/>
      <c r="C201" s="464"/>
      <c r="D201" s="464"/>
      <c r="E201" s="464"/>
    </row>
    <row r="202" spans="1:5" x14ac:dyDescent="0.2">
      <c r="A202" s="464"/>
      <c r="B202" s="464"/>
      <c r="C202" s="464"/>
      <c r="D202" s="464"/>
      <c r="E202" s="464"/>
    </row>
    <row r="203" spans="1:5" x14ac:dyDescent="0.2">
      <c r="A203" s="464"/>
      <c r="B203" s="464"/>
      <c r="C203" s="464"/>
      <c r="D203" s="464"/>
      <c r="E203" s="464"/>
    </row>
    <row r="204" spans="1:5" x14ac:dyDescent="0.2">
      <c r="A204" s="464"/>
      <c r="B204" s="464"/>
      <c r="C204" s="464"/>
      <c r="D204" s="464"/>
      <c r="E204" s="464"/>
    </row>
    <row r="205" spans="1:5" x14ac:dyDescent="0.2">
      <c r="A205" s="464"/>
      <c r="B205" s="464"/>
      <c r="C205" s="464"/>
      <c r="D205" s="464"/>
      <c r="E205" s="464"/>
    </row>
    <row r="206" spans="1:5" x14ac:dyDescent="0.2">
      <c r="A206" s="464"/>
      <c r="B206" s="464"/>
      <c r="C206" s="464"/>
      <c r="D206" s="464"/>
      <c r="E206" s="464"/>
    </row>
    <row r="207" spans="1:5" x14ac:dyDescent="0.2">
      <c r="A207" s="464"/>
      <c r="B207" s="464"/>
      <c r="C207" s="464"/>
      <c r="D207" s="464"/>
      <c r="E207" s="464"/>
    </row>
    <row r="208" spans="1:5" x14ac:dyDescent="0.2">
      <c r="A208" s="464"/>
      <c r="B208" s="464"/>
      <c r="C208" s="464"/>
      <c r="D208" s="464"/>
      <c r="E208" s="464"/>
    </row>
    <row r="209" spans="1:5" x14ac:dyDescent="0.2">
      <c r="A209" s="464"/>
      <c r="B209" s="464"/>
      <c r="C209" s="464"/>
      <c r="D209" s="464"/>
      <c r="E209" s="464"/>
    </row>
    <row r="210" spans="1:5" x14ac:dyDescent="0.2">
      <c r="A210" s="464"/>
      <c r="B210" s="464"/>
      <c r="C210" s="464"/>
      <c r="D210" s="464"/>
      <c r="E210" s="464"/>
    </row>
    <row r="211" spans="1:5" x14ac:dyDescent="0.2">
      <c r="A211" s="464"/>
      <c r="B211" s="464"/>
      <c r="C211" s="464"/>
      <c r="D211" s="464"/>
      <c r="E211" s="464"/>
    </row>
    <row r="212" spans="1:5" x14ac:dyDescent="0.2">
      <c r="A212" s="464"/>
      <c r="B212" s="464"/>
      <c r="C212" s="464"/>
      <c r="D212" s="464"/>
      <c r="E212" s="464"/>
    </row>
    <row r="213" spans="1:5" x14ac:dyDescent="0.2">
      <c r="A213" s="464"/>
      <c r="B213" s="464"/>
      <c r="C213" s="464"/>
      <c r="D213" s="464"/>
      <c r="E213" s="464"/>
    </row>
    <row r="214" spans="1:5" x14ac:dyDescent="0.2">
      <c r="A214" s="464"/>
      <c r="B214" s="464"/>
      <c r="C214" s="464"/>
      <c r="D214" s="464"/>
      <c r="E214" s="464"/>
    </row>
    <row r="215" spans="1:5" x14ac:dyDescent="0.2">
      <c r="A215" s="464"/>
      <c r="B215" s="464"/>
      <c r="C215" s="464"/>
      <c r="D215" s="464"/>
      <c r="E215" s="464"/>
    </row>
    <row r="216" spans="1:5" x14ac:dyDescent="0.2">
      <c r="A216" s="464"/>
      <c r="B216" s="464"/>
      <c r="C216" s="464"/>
      <c r="D216" s="464"/>
      <c r="E216" s="464"/>
    </row>
    <row r="217" spans="1:5" x14ac:dyDescent="0.2">
      <c r="A217" s="464"/>
      <c r="B217" s="464"/>
      <c r="C217" s="464"/>
      <c r="D217" s="464"/>
      <c r="E217" s="464"/>
    </row>
    <row r="218" spans="1:5" x14ac:dyDescent="0.2">
      <c r="A218" s="464"/>
      <c r="B218" s="464"/>
      <c r="C218" s="464"/>
      <c r="D218" s="464"/>
      <c r="E218" s="464"/>
    </row>
    <row r="219" spans="1:5" x14ac:dyDescent="0.2">
      <c r="A219" s="464"/>
      <c r="B219" s="464"/>
      <c r="C219" s="464"/>
      <c r="D219" s="464"/>
      <c r="E219" s="464"/>
    </row>
    <row r="220" spans="1:5" x14ac:dyDescent="0.2">
      <c r="A220" s="464"/>
      <c r="B220" s="464"/>
      <c r="C220" s="464"/>
      <c r="D220" s="464"/>
      <c r="E220" s="464"/>
    </row>
    <row r="221" spans="1:5" x14ac:dyDescent="0.2">
      <c r="A221" s="464"/>
      <c r="B221" s="464"/>
      <c r="C221" s="464"/>
      <c r="D221" s="464"/>
      <c r="E221" s="464"/>
    </row>
    <row r="222" spans="1:5" x14ac:dyDescent="0.2">
      <c r="A222" s="464"/>
      <c r="B222" s="464"/>
      <c r="C222" s="464"/>
      <c r="D222" s="464"/>
      <c r="E222" s="464"/>
    </row>
    <row r="223" spans="1:5" x14ac:dyDescent="0.2">
      <c r="A223" s="464"/>
      <c r="B223" s="464"/>
      <c r="C223" s="464"/>
      <c r="D223" s="464"/>
      <c r="E223" s="464"/>
    </row>
    <row r="224" spans="1:5" x14ac:dyDescent="0.2">
      <c r="A224" s="464"/>
      <c r="B224" s="464"/>
      <c r="C224" s="464"/>
      <c r="D224" s="464"/>
      <c r="E224" s="464"/>
    </row>
    <row r="225" spans="1:5" x14ac:dyDescent="0.2">
      <c r="A225" s="464"/>
      <c r="B225" s="464"/>
      <c r="C225" s="464"/>
      <c r="D225" s="464"/>
      <c r="E225" s="464"/>
    </row>
    <row r="226" spans="1:5" x14ac:dyDescent="0.2">
      <c r="A226" s="464"/>
      <c r="B226" s="464"/>
      <c r="C226" s="464"/>
      <c r="D226" s="464"/>
      <c r="E226" s="464"/>
    </row>
    <row r="227" spans="1:5" x14ac:dyDescent="0.2">
      <c r="A227" s="464"/>
      <c r="B227" s="464"/>
      <c r="C227" s="464"/>
      <c r="D227" s="464"/>
      <c r="E227" s="464"/>
    </row>
    <row r="228" spans="1:5" x14ac:dyDescent="0.2">
      <c r="A228" s="464"/>
      <c r="B228" s="464"/>
      <c r="C228" s="464"/>
      <c r="D228" s="464"/>
      <c r="E228" s="464"/>
    </row>
    <row r="229" spans="1:5" x14ac:dyDescent="0.2">
      <c r="A229" s="464"/>
      <c r="B229" s="464"/>
      <c r="C229" s="464"/>
      <c r="D229" s="464"/>
      <c r="E229" s="464"/>
    </row>
    <row r="230" spans="1:5" x14ac:dyDescent="0.2">
      <c r="A230" s="464"/>
      <c r="B230" s="464"/>
      <c r="C230" s="464"/>
      <c r="D230" s="464"/>
      <c r="E230" s="464"/>
    </row>
    <row r="231" spans="1:5" x14ac:dyDescent="0.2">
      <c r="A231" s="464"/>
      <c r="B231" s="464"/>
      <c r="C231" s="464"/>
      <c r="D231" s="464"/>
      <c r="E231" s="464"/>
    </row>
    <row r="232" spans="1:5" x14ac:dyDescent="0.2">
      <c r="A232" s="464"/>
      <c r="B232" s="464"/>
      <c r="C232" s="464"/>
      <c r="D232" s="464"/>
      <c r="E232" s="464"/>
    </row>
    <row r="233" spans="1:5" x14ac:dyDescent="0.2">
      <c r="A233" s="464"/>
      <c r="B233" s="464"/>
      <c r="C233" s="464"/>
      <c r="D233" s="464"/>
      <c r="E233" s="464"/>
    </row>
    <row r="234" spans="1:5" x14ac:dyDescent="0.2">
      <c r="A234" s="464"/>
      <c r="B234" s="464"/>
      <c r="C234" s="464"/>
      <c r="D234" s="464"/>
      <c r="E234" s="464"/>
    </row>
    <row r="235" spans="1:5" x14ac:dyDescent="0.2">
      <c r="A235" s="464"/>
      <c r="B235" s="464"/>
      <c r="C235" s="464"/>
      <c r="D235" s="464"/>
      <c r="E235" s="464"/>
    </row>
    <row r="236" spans="1:5" x14ac:dyDescent="0.2">
      <c r="A236" s="464"/>
      <c r="B236" s="464"/>
      <c r="C236" s="464"/>
      <c r="D236" s="464"/>
      <c r="E236" s="464"/>
    </row>
    <row r="237" spans="1:5" x14ac:dyDescent="0.2">
      <c r="A237" s="464"/>
      <c r="B237" s="464"/>
      <c r="C237" s="464"/>
      <c r="D237" s="464"/>
      <c r="E237" s="464"/>
    </row>
    <row r="238" spans="1:5" x14ac:dyDescent="0.2">
      <c r="A238" s="464"/>
      <c r="B238" s="464"/>
      <c r="C238" s="464"/>
      <c r="D238" s="464"/>
      <c r="E238" s="464"/>
    </row>
    <row r="239" spans="1:5" x14ac:dyDescent="0.2">
      <c r="A239" s="464"/>
      <c r="B239" s="464"/>
      <c r="C239" s="464"/>
      <c r="D239" s="464"/>
      <c r="E239" s="464"/>
    </row>
    <row r="240" spans="1:5" x14ac:dyDescent="0.2">
      <c r="A240" s="464"/>
      <c r="B240" s="464"/>
      <c r="C240" s="464"/>
      <c r="D240" s="464"/>
      <c r="E240" s="464"/>
    </row>
    <row r="241" spans="1:5" x14ac:dyDescent="0.2">
      <c r="A241" s="464"/>
      <c r="B241" s="464"/>
      <c r="C241" s="464"/>
      <c r="D241" s="464"/>
      <c r="E241" s="464"/>
    </row>
    <row r="242" spans="1:5" x14ac:dyDescent="0.2">
      <c r="A242" s="464"/>
      <c r="B242" s="464"/>
      <c r="C242" s="464"/>
      <c r="D242" s="464"/>
      <c r="E242" s="464"/>
    </row>
    <row r="243" spans="1:5" x14ac:dyDescent="0.2">
      <c r="A243" s="464"/>
      <c r="B243" s="464"/>
      <c r="C243" s="464"/>
      <c r="D243" s="464"/>
      <c r="E243" s="464"/>
    </row>
    <row r="244" spans="1:5" x14ac:dyDescent="0.2">
      <c r="A244" s="464"/>
      <c r="B244" s="464"/>
      <c r="C244" s="464"/>
      <c r="D244" s="464"/>
      <c r="E244" s="464"/>
    </row>
    <row r="245" spans="1:5" x14ac:dyDescent="0.2">
      <c r="A245" s="464"/>
      <c r="B245" s="464"/>
      <c r="C245" s="464"/>
      <c r="D245" s="464"/>
      <c r="E245" s="464"/>
    </row>
    <row r="246" spans="1:5" x14ac:dyDescent="0.2">
      <c r="A246" s="464"/>
      <c r="B246" s="464"/>
      <c r="C246" s="464"/>
      <c r="D246" s="464"/>
      <c r="E246" s="464"/>
    </row>
    <row r="247" spans="1:5" x14ac:dyDescent="0.2">
      <c r="A247" s="464"/>
      <c r="B247" s="464"/>
      <c r="C247" s="464"/>
      <c r="D247" s="464"/>
      <c r="E247" s="464"/>
    </row>
    <row r="248" spans="1:5" x14ac:dyDescent="0.2">
      <c r="A248" s="464"/>
      <c r="B248" s="464"/>
      <c r="C248" s="464"/>
      <c r="D248" s="464"/>
      <c r="E248" s="464"/>
    </row>
    <row r="249" spans="1:5" x14ac:dyDescent="0.2">
      <c r="A249" s="464"/>
      <c r="B249" s="464"/>
      <c r="C249" s="464"/>
      <c r="D249" s="464"/>
      <c r="E249" s="464"/>
    </row>
    <row r="250" spans="1:5" x14ac:dyDescent="0.2">
      <c r="A250" s="464"/>
      <c r="B250" s="464"/>
      <c r="C250" s="464"/>
      <c r="D250" s="464"/>
      <c r="E250" s="464"/>
    </row>
    <row r="251" spans="1:5" x14ac:dyDescent="0.2">
      <c r="A251" s="464"/>
      <c r="B251" s="464"/>
      <c r="C251" s="464"/>
      <c r="D251" s="464"/>
      <c r="E251" s="464"/>
    </row>
    <row r="252" spans="1:5" x14ac:dyDescent="0.2">
      <c r="A252" s="464"/>
      <c r="B252" s="464"/>
      <c r="C252" s="464"/>
      <c r="D252" s="464"/>
      <c r="E252" s="464"/>
    </row>
    <row r="253" spans="1:5" x14ac:dyDescent="0.2">
      <c r="A253" s="464"/>
      <c r="B253" s="464"/>
      <c r="C253" s="464"/>
      <c r="D253" s="464"/>
      <c r="E253" s="464"/>
    </row>
    <row r="254" spans="1:5" x14ac:dyDescent="0.2">
      <c r="A254" s="464"/>
      <c r="B254" s="464"/>
      <c r="C254" s="464"/>
      <c r="D254" s="464"/>
      <c r="E254" s="464"/>
    </row>
    <row r="255" spans="1:5" x14ac:dyDescent="0.2">
      <c r="A255" s="464"/>
      <c r="B255" s="464"/>
      <c r="C255" s="464"/>
      <c r="D255" s="464"/>
      <c r="E255" s="464"/>
    </row>
    <row r="256" spans="1:5" x14ac:dyDescent="0.2">
      <c r="A256" s="464"/>
      <c r="B256" s="464"/>
      <c r="C256" s="464"/>
      <c r="D256" s="464"/>
      <c r="E256" s="464"/>
    </row>
    <row r="257" spans="1:5" x14ac:dyDescent="0.2">
      <c r="A257" s="464"/>
      <c r="B257" s="464"/>
      <c r="C257" s="464"/>
      <c r="D257" s="464"/>
      <c r="E257" s="464"/>
    </row>
    <row r="258" spans="1:5" x14ac:dyDescent="0.2">
      <c r="A258" s="464"/>
      <c r="B258" s="464"/>
      <c r="C258" s="464"/>
      <c r="D258" s="464"/>
      <c r="E258" s="464"/>
    </row>
    <row r="259" spans="1:5" x14ac:dyDescent="0.2">
      <c r="A259" s="464"/>
      <c r="B259" s="464"/>
      <c r="C259" s="464"/>
      <c r="D259" s="464"/>
      <c r="E259" s="464"/>
    </row>
    <row r="260" spans="1:5" x14ac:dyDescent="0.2">
      <c r="A260" s="464"/>
      <c r="B260" s="464"/>
      <c r="C260" s="464"/>
      <c r="D260" s="464"/>
      <c r="E260" s="464"/>
    </row>
    <row r="261" spans="1:5" x14ac:dyDescent="0.2">
      <c r="A261" s="464"/>
      <c r="B261" s="464"/>
      <c r="C261" s="464"/>
      <c r="D261" s="464"/>
      <c r="E261" s="464"/>
    </row>
    <row r="262" spans="1:5" x14ac:dyDescent="0.2">
      <c r="A262" s="464"/>
      <c r="B262" s="464"/>
      <c r="C262" s="464"/>
      <c r="D262" s="464"/>
      <c r="E262" s="464"/>
    </row>
    <row r="263" spans="1:5" x14ac:dyDescent="0.2">
      <c r="A263" s="464"/>
      <c r="B263" s="464"/>
      <c r="C263" s="464"/>
      <c r="D263" s="464"/>
      <c r="E263" s="464"/>
    </row>
    <row r="264" spans="1:5" x14ac:dyDescent="0.2">
      <c r="A264" s="464"/>
      <c r="B264" s="464"/>
      <c r="C264" s="464"/>
      <c r="D264" s="464"/>
      <c r="E264" s="464"/>
    </row>
    <row r="265" spans="1:5" x14ac:dyDescent="0.2">
      <c r="A265" s="464"/>
      <c r="B265" s="464"/>
      <c r="C265" s="464"/>
      <c r="D265" s="464"/>
      <c r="E265" s="464"/>
    </row>
    <row r="266" spans="1:5" x14ac:dyDescent="0.2">
      <c r="A266" s="464"/>
      <c r="B266" s="464"/>
      <c r="C266" s="464"/>
      <c r="D266" s="464"/>
      <c r="E266" s="464"/>
    </row>
    <row r="267" spans="1:5" x14ac:dyDescent="0.2">
      <c r="A267" s="464"/>
      <c r="B267" s="464"/>
      <c r="C267" s="464"/>
      <c r="D267" s="464"/>
      <c r="E267" s="464"/>
    </row>
    <row r="268" spans="1:5" x14ac:dyDescent="0.2">
      <c r="A268" s="464"/>
      <c r="B268" s="464"/>
      <c r="C268" s="464"/>
      <c r="D268" s="464"/>
      <c r="E268" s="464"/>
    </row>
    <row r="269" spans="1:5" x14ac:dyDescent="0.2">
      <c r="A269" s="464"/>
      <c r="B269" s="464"/>
      <c r="C269" s="464"/>
      <c r="D269" s="464"/>
      <c r="E269" s="464"/>
    </row>
    <row r="270" spans="1:5" x14ac:dyDescent="0.2">
      <c r="A270" s="464"/>
      <c r="B270" s="464"/>
      <c r="C270" s="464"/>
      <c r="D270" s="464"/>
      <c r="E270" s="464"/>
    </row>
    <row r="271" spans="1:5" x14ac:dyDescent="0.2">
      <c r="A271" s="464"/>
      <c r="B271" s="464"/>
      <c r="C271" s="464"/>
      <c r="D271" s="464"/>
      <c r="E271" s="464"/>
    </row>
    <row r="272" spans="1:5" x14ac:dyDescent="0.2">
      <c r="A272" s="464"/>
      <c r="B272" s="464"/>
      <c r="C272" s="464"/>
      <c r="D272" s="464"/>
      <c r="E272" s="464"/>
    </row>
    <row r="273" spans="1:5" x14ac:dyDescent="0.2">
      <c r="A273" s="464"/>
      <c r="B273" s="464"/>
      <c r="C273" s="464"/>
      <c r="D273" s="464"/>
      <c r="E273" s="464"/>
    </row>
    <row r="274" spans="1:5" x14ac:dyDescent="0.2">
      <c r="A274" s="464"/>
      <c r="B274" s="464"/>
      <c r="C274" s="464"/>
      <c r="D274" s="464"/>
      <c r="E274" s="464"/>
    </row>
    <row r="275" spans="1:5" x14ac:dyDescent="0.2">
      <c r="A275" s="464"/>
      <c r="B275" s="464"/>
      <c r="C275" s="464"/>
      <c r="D275" s="464"/>
      <c r="E275" s="464"/>
    </row>
    <row r="276" spans="1:5" x14ac:dyDescent="0.2">
      <c r="A276" s="464"/>
      <c r="B276" s="464"/>
      <c r="C276" s="464"/>
      <c r="D276" s="464"/>
      <c r="E276" s="464"/>
    </row>
    <row r="277" spans="1:5" x14ac:dyDescent="0.2">
      <c r="A277" s="464"/>
      <c r="B277" s="464"/>
      <c r="C277" s="464"/>
      <c r="D277" s="464"/>
      <c r="E277" s="464"/>
    </row>
    <row r="278" spans="1:5" x14ac:dyDescent="0.2">
      <c r="A278" s="464"/>
      <c r="B278" s="464"/>
      <c r="C278" s="464"/>
      <c r="D278" s="464"/>
      <c r="E278" s="464"/>
    </row>
    <row r="279" spans="1:5" x14ac:dyDescent="0.2">
      <c r="A279" s="464"/>
      <c r="B279" s="464"/>
      <c r="C279" s="464"/>
      <c r="D279" s="464"/>
      <c r="E279" s="464"/>
    </row>
    <row r="280" spans="1:5" x14ac:dyDescent="0.2">
      <c r="A280" s="464"/>
      <c r="B280" s="464"/>
      <c r="C280" s="464"/>
      <c r="D280" s="464"/>
      <c r="E280" s="464"/>
    </row>
    <row r="281" spans="1:5" x14ac:dyDescent="0.2">
      <c r="A281" s="464"/>
      <c r="B281" s="464"/>
      <c r="C281" s="464"/>
      <c r="D281" s="464"/>
      <c r="E281" s="464"/>
    </row>
    <row r="282" spans="1:5" x14ac:dyDescent="0.2">
      <c r="A282" s="464"/>
      <c r="B282" s="464"/>
      <c r="C282" s="464"/>
      <c r="D282" s="464"/>
      <c r="E282" s="464"/>
    </row>
    <row r="283" spans="1:5" x14ac:dyDescent="0.2">
      <c r="A283" s="464"/>
      <c r="B283" s="464"/>
      <c r="C283" s="464"/>
      <c r="D283" s="464"/>
      <c r="E283" s="464"/>
    </row>
    <row r="284" spans="1:5" x14ac:dyDescent="0.2">
      <c r="A284" s="464"/>
      <c r="B284" s="464"/>
      <c r="C284" s="464"/>
      <c r="D284" s="464"/>
      <c r="E284" s="464"/>
    </row>
    <row r="285" spans="1:5" x14ac:dyDescent="0.2">
      <c r="A285" s="464"/>
      <c r="B285" s="464"/>
      <c r="C285" s="464"/>
      <c r="D285" s="464"/>
      <c r="E285" s="464"/>
    </row>
    <row r="286" spans="1:5" x14ac:dyDescent="0.2">
      <c r="A286" s="464"/>
      <c r="B286" s="464"/>
      <c r="C286" s="464"/>
      <c r="D286" s="464"/>
      <c r="E286" s="464"/>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2" customWidth="1"/>
    <col min="2" max="4" width="13.75" style="451" customWidth="1"/>
    <col min="5" max="7" width="13.75" style="486" customWidth="1"/>
    <col min="8" max="8" width="13.75" style="474" customWidth="1"/>
    <col min="9" max="14" width="13.75" style="486" customWidth="1"/>
    <col min="15" max="16384" width="11" style="451"/>
  </cols>
  <sheetData>
    <row r="1" spans="1:14" s="473" customFormat="1" ht="15" customHeight="1" x14ac:dyDescent="0.2">
      <c r="E1" s="474"/>
      <c r="F1" s="474"/>
      <c r="G1" s="474"/>
      <c r="H1" s="474"/>
      <c r="I1" s="474"/>
      <c r="J1" s="474"/>
      <c r="K1" s="474"/>
      <c r="L1" s="474"/>
      <c r="M1" s="474"/>
      <c r="N1" s="474"/>
    </row>
    <row r="2" spans="1:14" s="473" customFormat="1" ht="15" customHeight="1" x14ac:dyDescent="0.2">
      <c r="A2" s="475" t="s">
        <v>65</v>
      </c>
      <c r="E2" s="474"/>
      <c r="F2" s="474"/>
      <c r="G2" s="474"/>
      <c r="H2" s="474"/>
      <c r="I2" s="474"/>
      <c r="J2" s="474"/>
      <c r="K2" s="474"/>
      <c r="L2" s="474"/>
      <c r="M2" s="474"/>
      <c r="N2" s="474"/>
    </row>
    <row r="3" spans="1:14" s="473" customFormat="1" ht="15" customHeight="1" x14ac:dyDescent="0.2">
      <c r="E3" s="474"/>
      <c r="F3" s="474"/>
      <c r="G3" s="474"/>
      <c r="H3" s="474"/>
      <c r="I3" s="474"/>
      <c r="J3" s="474"/>
      <c r="K3" s="474"/>
      <c r="L3" s="474"/>
      <c r="M3" s="474"/>
      <c r="N3" s="474"/>
    </row>
    <row r="4" spans="1:14" s="473" customFormat="1" ht="15" customHeight="1" x14ac:dyDescent="0.2">
      <c r="B4" s="683" t="s">
        <v>437</v>
      </c>
      <c r="C4" s="683"/>
      <c r="D4" s="683" t="s">
        <v>438</v>
      </c>
      <c r="E4" s="683"/>
      <c r="F4" s="676" t="s">
        <v>439</v>
      </c>
      <c r="G4" s="676"/>
      <c r="H4" s="676" t="s">
        <v>440</v>
      </c>
      <c r="I4" s="676"/>
      <c r="J4" s="676" t="s">
        <v>441</v>
      </c>
      <c r="K4" s="676"/>
      <c r="L4" s="676"/>
      <c r="M4" s="676"/>
      <c r="N4" s="676"/>
    </row>
    <row r="5" spans="1:14" s="473" customFormat="1" ht="15" customHeight="1" x14ac:dyDescent="0.2">
      <c r="B5" s="473" t="s">
        <v>442</v>
      </c>
      <c r="C5" s="473" t="s">
        <v>443</v>
      </c>
      <c r="D5" s="473" t="s">
        <v>442</v>
      </c>
      <c r="E5" s="473" t="s">
        <v>443</v>
      </c>
      <c r="F5" s="473" t="s">
        <v>442</v>
      </c>
      <c r="G5" s="473" t="s">
        <v>443</v>
      </c>
      <c r="H5" s="473" t="s">
        <v>442</v>
      </c>
      <c r="I5" s="473" t="s">
        <v>443</v>
      </c>
      <c r="J5" s="474" t="s">
        <v>444</v>
      </c>
      <c r="K5" s="474" t="s">
        <v>445</v>
      </c>
      <c r="L5" s="474" t="s">
        <v>446</v>
      </c>
      <c r="M5" s="474" t="s">
        <v>447</v>
      </c>
      <c r="N5" s="474" t="s">
        <v>448</v>
      </c>
    </row>
    <row r="6" spans="1:14" s="473" customFormat="1" ht="15" customHeight="1" x14ac:dyDescent="0.2">
      <c r="A6" s="476" t="s">
        <v>449</v>
      </c>
      <c r="B6" s="477">
        <f>'Tabelle 2.3'!J11</f>
        <v>0.85042770534008805</v>
      </c>
      <c r="C6" s="478">
        <f>'Tabelle 3.3'!J11</f>
        <v>-3.3673831491432629</v>
      </c>
      <c r="D6" s="479">
        <f t="shared" ref="D6:E9" si="0">IF(OR(AND(B6&gt;=-50,B6&lt;=50),ISNUMBER(B6)=FALSE),B6,"")</f>
        <v>0.85042770534008805</v>
      </c>
      <c r="E6" s="479">
        <f t="shared" si="0"/>
        <v>-3.3673831491432629</v>
      </c>
      <c r="F6" s="474" t="str">
        <f t="shared" ref="F6:G9" si="1">IF(ISNUMBER(B6)=FALSE,"",IF(B6&lt;-50,"&lt; -50",IF(B6&gt;50,"&gt; 50","")))</f>
        <v/>
      </c>
      <c r="G6" s="474" t="str">
        <f t="shared" si="1"/>
        <v/>
      </c>
      <c r="H6" s="480" t="str">
        <f t="shared" ref="H6:I9" si="2">IF(B6&lt;-50,0.75,IF(B6&gt;50,-0.75,""))</f>
        <v/>
      </c>
      <c r="I6" s="480" t="str">
        <f t="shared" si="2"/>
        <v/>
      </c>
      <c r="J6" s="474" t="e">
        <f>IF(OR(B6&lt;-50,B6&gt;50),N6,#N/A)</f>
        <v>#N/A</v>
      </c>
      <c r="K6" s="474" t="e">
        <f>IF(B6&lt;-50,-45,IF(B6&gt;50,45,#N/A))</f>
        <v>#N/A</v>
      </c>
      <c r="L6" s="474" t="e">
        <f>IF(OR(C6&lt;-50,C6&gt;50),N6,#N/A)</f>
        <v>#N/A</v>
      </c>
      <c r="M6" s="474" t="e">
        <f>IF(C6&lt;-50,-45,IF(C6&gt;50,45,#N/A))</f>
        <v>#N/A</v>
      </c>
      <c r="N6" s="474">
        <v>5</v>
      </c>
    </row>
    <row r="7" spans="1:14" s="473" customFormat="1" ht="15" customHeight="1" x14ac:dyDescent="0.2">
      <c r="A7" s="476" t="s">
        <v>450</v>
      </c>
      <c r="B7" s="477">
        <f>'Tabelle 2.1'!J25</f>
        <v>1.3425600596480083</v>
      </c>
      <c r="C7" s="478">
        <f>'Tabelle 3.1'!J23</f>
        <v>-2.8956682259603461</v>
      </c>
      <c r="D7" s="479">
        <f t="shared" si="0"/>
        <v>1.3425600596480083</v>
      </c>
      <c r="E7" s="479">
        <f>IF(OR(AND(C7&gt;=-50,C7&lt;=50),ISNUMBER(C7)=FALSE),C7,"")</f>
        <v>-2.8956682259603461</v>
      </c>
      <c r="F7" s="474" t="str">
        <f t="shared" si="1"/>
        <v/>
      </c>
      <c r="G7" s="474" t="str">
        <f>IF(ISNUMBER(C7)=FALSE,"",IF(C7&lt;-50,"&lt; -50",IF(C7&gt;50,"&gt; 50","")))</f>
        <v/>
      </c>
      <c r="H7" s="480" t="str">
        <f t="shared" si="2"/>
        <v/>
      </c>
      <c r="I7" s="480" t="str">
        <f>IF(C7&lt;-50,0.75,IF(C7&gt;50,-0.75,""))</f>
        <v/>
      </c>
      <c r="J7" s="474" t="e">
        <f>IF(OR(B7&lt;-50,B7&gt;50),N7,#N/A)</f>
        <v>#N/A</v>
      </c>
      <c r="K7" s="474" t="e">
        <f>IF(B7&lt;-50,-45,IF(B7&gt;50,45,#N/A))</f>
        <v>#N/A</v>
      </c>
      <c r="L7" s="474" t="e">
        <f>IF(OR(C7&lt;-50,C7&gt;50),N7,#N/A)</f>
        <v>#N/A</v>
      </c>
      <c r="M7" s="474" t="e">
        <f>IF(C7&lt;-50,-45,IF(C7&gt;50,45,#N/A))</f>
        <v>#N/A</v>
      </c>
      <c r="N7" s="474">
        <v>15</v>
      </c>
    </row>
    <row r="8" spans="1:14" s="473" customFormat="1" ht="15" customHeight="1" x14ac:dyDescent="0.2">
      <c r="A8" s="476" t="s">
        <v>451</v>
      </c>
      <c r="B8" s="477">
        <f>'Tabelle 2.1'!J38</f>
        <v>1.1186464311118853</v>
      </c>
      <c r="C8" s="478">
        <f>'Tabelle 3.1'!J34</f>
        <v>-2.7637010795899166</v>
      </c>
      <c r="D8" s="479">
        <f t="shared" si="0"/>
        <v>1.1186464311118853</v>
      </c>
      <c r="E8" s="479">
        <f>IF(OR(AND(C8&gt;=-50,C8&lt;=50),ISNUMBER(C8)=FALSE),C8,"")</f>
        <v>-2.7637010795899166</v>
      </c>
      <c r="F8" s="474" t="str">
        <f t="shared" si="1"/>
        <v/>
      </c>
      <c r="G8" s="474" t="str">
        <f>IF(ISNUMBER(C8)=FALSE,"",IF(C8&lt;-50,"&lt; -50",IF(C8&gt;50,"&gt; 50","")))</f>
        <v/>
      </c>
      <c r="H8" s="480" t="str">
        <f t="shared" si="2"/>
        <v/>
      </c>
      <c r="I8" s="480" t="str">
        <f>IF(C8&lt;-50,0.75,IF(C8&gt;50,-0.75,""))</f>
        <v/>
      </c>
      <c r="J8" s="474" t="e">
        <f>IF(OR(B8&lt;-50,B8&gt;50),N8,#N/A)</f>
        <v>#N/A</v>
      </c>
      <c r="K8" s="474" t="e">
        <f>IF(B8&lt;-50,-45,IF(B8&gt;50,45,#N/A))</f>
        <v>#N/A</v>
      </c>
      <c r="L8" s="474" t="e">
        <f>IF(OR(C8&lt;-50,C8&gt;50),N8,#N/A)</f>
        <v>#N/A</v>
      </c>
      <c r="M8" s="474" t="e">
        <f>IF(C8&lt;-50,-45,IF(C8&gt;50,45,#N/A))</f>
        <v>#N/A</v>
      </c>
      <c r="N8" s="474">
        <v>25</v>
      </c>
    </row>
    <row r="9" spans="1:14" s="473" customFormat="1" ht="15" customHeight="1" x14ac:dyDescent="0.2">
      <c r="A9" s="476" t="s">
        <v>452</v>
      </c>
      <c r="B9" s="477">
        <f>'Tabelle 2.1'!J51</f>
        <v>1.0875687030768</v>
      </c>
      <c r="C9" s="478">
        <f>'Tabelle 3.1'!J45</f>
        <v>-2.8655893304673015</v>
      </c>
      <c r="D9" s="479">
        <f t="shared" si="0"/>
        <v>1.0875687030768</v>
      </c>
      <c r="E9" s="479">
        <f t="shared" si="0"/>
        <v>-2.8655893304673015</v>
      </c>
      <c r="F9" s="474" t="str">
        <f t="shared" si="1"/>
        <v/>
      </c>
      <c r="G9" s="474" t="str">
        <f t="shared" si="1"/>
        <v/>
      </c>
      <c r="H9" s="480" t="str">
        <f t="shared" si="2"/>
        <v/>
      </c>
      <c r="I9" s="480" t="str">
        <f t="shared" si="2"/>
        <v/>
      </c>
      <c r="J9" s="474" t="e">
        <f>IF(OR(B9&lt;-50,B9&gt;50),N9,#N/A)</f>
        <v>#N/A</v>
      </c>
      <c r="K9" s="474" t="e">
        <f>IF(B9&lt;-50,-45,IF(B9&gt;50,45,#N/A))</f>
        <v>#N/A</v>
      </c>
      <c r="L9" s="474" t="e">
        <f>IF(OR(C9&lt;-50,C9&gt;50),N9,#N/A)</f>
        <v>#N/A</v>
      </c>
      <c r="M9" s="474" t="e">
        <f>IF(C9&lt;-50,-45,IF(C9&gt;50,45,#N/A))</f>
        <v>#N/A</v>
      </c>
      <c r="N9" s="474">
        <v>35</v>
      </c>
    </row>
    <row r="10" spans="1:14" s="473" customFormat="1" ht="15" customHeight="1" x14ac:dyDescent="0.2">
      <c r="E10" s="474"/>
      <c r="F10" s="474"/>
      <c r="G10" s="474"/>
      <c r="H10" s="474"/>
      <c r="I10" s="474"/>
      <c r="J10" s="474"/>
      <c r="K10" s="474"/>
      <c r="L10" s="474"/>
      <c r="M10" s="474"/>
      <c r="N10" s="474"/>
    </row>
    <row r="11" spans="1:14" s="473" customFormat="1" ht="15" customHeight="1" x14ac:dyDescent="0.2">
      <c r="E11" s="474"/>
      <c r="F11" s="474"/>
      <c r="G11" s="474"/>
      <c r="H11" s="474"/>
      <c r="I11" s="474"/>
      <c r="J11" s="474"/>
      <c r="K11" s="474"/>
      <c r="L11" s="474"/>
      <c r="M11" s="474"/>
      <c r="N11" s="474"/>
    </row>
    <row r="12" spans="1:14" s="473" customFormat="1" ht="15" customHeight="1" x14ac:dyDescent="0.2">
      <c r="A12" s="682" t="s">
        <v>453</v>
      </c>
      <c r="B12" s="683" t="s">
        <v>437</v>
      </c>
      <c r="C12" s="683"/>
      <c r="D12" s="683" t="s">
        <v>438</v>
      </c>
      <c r="E12" s="683"/>
      <c r="F12" s="676" t="s">
        <v>439</v>
      </c>
      <c r="G12" s="676"/>
      <c r="H12" s="676" t="s">
        <v>440</v>
      </c>
      <c r="I12" s="676"/>
      <c r="J12" s="676" t="s">
        <v>441</v>
      </c>
      <c r="K12" s="676"/>
      <c r="L12" s="676"/>
      <c r="M12" s="676"/>
      <c r="N12" s="676"/>
    </row>
    <row r="13" spans="1:14" s="473" customFormat="1" ht="15" customHeight="1" x14ac:dyDescent="0.2">
      <c r="A13" s="682"/>
      <c r="B13" s="473" t="s">
        <v>442</v>
      </c>
      <c r="C13" s="473" t="s">
        <v>443</v>
      </c>
      <c r="D13" s="473" t="s">
        <v>442</v>
      </c>
      <c r="E13" s="473" t="s">
        <v>443</v>
      </c>
      <c r="F13" s="473" t="s">
        <v>442</v>
      </c>
      <c r="G13" s="473" t="s">
        <v>443</v>
      </c>
      <c r="H13" s="473" t="s">
        <v>442</v>
      </c>
      <c r="I13" s="473" t="s">
        <v>443</v>
      </c>
      <c r="J13" s="474" t="s">
        <v>444</v>
      </c>
      <c r="K13" s="474" t="s">
        <v>445</v>
      </c>
      <c r="L13" s="474" t="s">
        <v>446</v>
      </c>
      <c r="M13" s="474" t="s">
        <v>447</v>
      </c>
      <c r="N13" s="474" t="s">
        <v>448</v>
      </c>
    </row>
    <row r="14" spans="1:14" s="473" customFormat="1" ht="15" customHeight="1" x14ac:dyDescent="0.2">
      <c r="A14" s="473">
        <v>1</v>
      </c>
      <c r="B14" s="477">
        <f>'Tabelle 2.3'!J11</f>
        <v>0.85042770534008805</v>
      </c>
      <c r="C14" s="478">
        <f>'Tabelle 3.3'!J11</f>
        <v>-3.3673831491432629</v>
      </c>
      <c r="D14" s="479">
        <f>IF(OR(AND(B14&gt;=-50,B14&lt;=50),ISNUMBER(B14)=FALSE),B14,"")</f>
        <v>0.85042770534008805</v>
      </c>
      <c r="E14" s="479">
        <f>IF(OR(AND(C14&gt;=-50,C14&lt;=50),ISNUMBER(C14)=FALSE),C14,"")</f>
        <v>-3.3673831491432629</v>
      </c>
      <c r="F14" s="474" t="str">
        <f>IF(ISNUMBER(B14)=FALSE,"",IF(B14&lt;-50,"&lt; -50",IF(B14&gt;50,"&gt; 50","")))</f>
        <v/>
      </c>
      <c r="G14" s="474" t="str">
        <f>IF(ISNUMBER(C14)=FALSE,"",IF(C14&lt;-50,"&lt; -50",IF(C14&gt;50,"&gt; 50","")))</f>
        <v/>
      </c>
      <c r="H14" s="480" t="str">
        <f>IF(B14&lt;-50,0.75,IF(B14&gt;50,-0.75,""))</f>
        <v/>
      </c>
      <c r="I14" s="480" t="str">
        <f>IF(C14&lt;-50,0.75,IF(C14&gt;50,-0.75,""))</f>
        <v/>
      </c>
      <c r="J14" s="474" t="e">
        <f>IF(OR(B14&lt;-50,B14&gt;50),N14,#N/A)</f>
        <v>#N/A</v>
      </c>
      <c r="K14" s="474" t="e">
        <f>IF(B14&lt;-50,-45,IF(B14&gt;50,45,#N/A))</f>
        <v>#N/A</v>
      </c>
      <c r="L14" s="474" t="e">
        <f>IF(OR(C14&lt;-50,C14&gt;50),N14,#N/A)</f>
        <v>#N/A</v>
      </c>
      <c r="M14" s="474" t="e">
        <f>IF(C14&lt;-50,-45,IF(C14&gt;50,45,#N/A))</f>
        <v>#N/A</v>
      </c>
      <c r="N14" s="474">
        <v>5</v>
      </c>
    </row>
    <row r="15" spans="1:14" s="473" customFormat="1" ht="15" customHeight="1" x14ac:dyDescent="0.2">
      <c r="A15" s="473">
        <v>2</v>
      </c>
      <c r="B15" s="477">
        <f>'Tabelle 2.3'!J12</f>
        <v>0.26917900403768508</v>
      </c>
      <c r="C15" s="478">
        <f>'Tabelle 3.3'!J12</f>
        <v>2.5056947608200457</v>
      </c>
      <c r="D15" s="479">
        <f t="shared" ref="D15:E45" si="3">IF(OR(AND(B15&gt;=-50,B15&lt;=50),ISNUMBER(B15)=FALSE),B15,"")</f>
        <v>0.26917900403768508</v>
      </c>
      <c r="E15" s="479">
        <f t="shared" si="3"/>
        <v>2.5056947608200457</v>
      </c>
      <c r="F15" s="474" t="str">
        <f t="shared" ref="F15:G45" si="4">IF(ISNUMBER(B15)=FALSE,"",IF(B15&lt;-50,"&lt; -50",IF(B15&gt;50,"&gt; 50","")))</f>
        <v/>
      </c>
      <c r="G15" s="474" t="str">
        <f t="shared" si="4"/>
        <v/>
      </c>
      <c r="H15" s="480" t="str">
        <f t="shared" ref="H15:I45" si="5">IF(B15&lt;-50,0.75,IF(B15&gt;50,-0.75,""))</f>
        <v/>
      </c>
      <c r="I15" s="480" t="str">
        <f t="shared" si="5"/>
        <v/>
      </c>
      <c r="J15" s="474" t="e">
        <f t="shared" ref="J15:J45" si="6">IF(OR(B15&lt;-50,B15&gt;50),N15,#N/A)</f>
        <v>#N/A</v>
      </c>
      <c r="K15" s="474" t="e">
        <f t="shared" ref="K15:K45" si="7">IF(B15&lt;-50,-45,IF(B15&gt;50,45,#N/A))</f>
        <v>#N/A</v>
      </c>
      <c r="L15" s="474" t="e">
        <f t="shared" ref="L15:L45" si="8">IF(OR(C15&lt;-50,C15&gt;50),N15,#N/A)</f>
        <v>#N/A</v>
      </c>
      <c r="M15" s="474" t="e">
        <f t="shared" ref="M15:M45" si="9">IF(C15&lt;-50,-45,IF(C15&gt;50,45,#N/A))</f>
        <v>#N/A</v>
      </c>
      <c r="N15" s="474">
        <v>15</v>
      </c>
    </row>
    <row r="16" spans="1:14" s="473" customFormat="1" ht="15" customHeight="1" x14ac:dyDescent="0.2">
      <c r="A16" s="473">
        <v>3</v>
      </c>
      <c r="B16" s="477">
        <f>'Tabelle 2.3'!J13</f>
        <v>3.4373838721664809</v>
      </c>
      <c r="C16" s="478">
        <f>'Tabelle 3.3'!J13</f>
        <v>-1.9047619047619047</v>
      </c>
      <c r="D16" s="479">
        <f t="shared" si="3"/>
        <v>3.4373838721664809</v>
      </c>
      <c r="E16" s="479">
        <f t="shared" si="3"/>
        <v>-1.9047619047619047</v>
      </c>
      <c r="F16" s="474" t="str">
        <f t="shared" si="4"/>
        <v/>
      </c>
      <c r="G16" s="474" t="str">
        <f t="shared" si="4"/>
        <v/>
      </c>
      <c r="H16" s="480" t="str">
        <f t="shared" si="5"/>
        <v/>
      </c>
      <c r="I16" s="480" t="str">
        <f t="shared" si="5"/>
        <v/>
      </c>
      <c r="J16" s="474" t="e">
        <f t="shared" si="6"/>
        <v>#N/A</v>
      </c>
      <c r="K16" s="474" t="e">
        <f t="shared" si="7"/>
        <v>#N/A</v>
      </c>
      <c r="L16" s="474" t="e">
        <f t="shared" si="8"/>
        <v>#N/A</v>
      </c>
      <c r="M16" s="474" t="e">
        <f t="shared" si="9"/>
        <v>#N/A</v>
      </c>
      <c r="N16" s="474">
        <v>25</v>
      </c>
    </row>
    <row r="17" spans="1:14" s="473" customFormat="1" ht="15" customHeight="1" x14ac:dyDescent="0.2">
      <c r="A17" s="473">
        <v>4</v>
      </c>
      <c r="B17" s="477">
        <f>'Tabelle 2.3'!J14</f>
        <v>2.8234816169002639</v>
      </c>
      <c r="C17" s="478">
        <f>'Tabelle 3.3'!J14</f>
        <v>-5.362888809438684</v>
      </c>
      <c r="D17" s="479">
        <f t="shared" si="3"/>
        <v>2.8234816169002639</v>
      </c>
      <c r="E17" s="479">
        <f t="shared" si="3"/>
        <v>-5.362888809438684</v>
      </c>
      <c r="F17" s="474" t="str">
        <f t="shared" si="4"/>
        <v/>
      </c>
      <c r="G17" s="474" t="str">
        <f t="shared" si="4"/>
        <v/>
      </c>
      <c r="H17" s="480" t="str">
        <f t="shared" si="5"/>
        <v/>
      </c>
      <c r="I17" s="480" t="str">
        <f t="shared" si="5"/>
        <v/>
      </c>
      <c r="J17" s="474" t="e">
        <f t="shared" si="6"/>
        <v>#N/A</v>
      </c>
      <c r="K17" s="474" t="e">
        <f t="shared" si="7"/>
        <v>#N/A</v>
      </c>
      <c r="L17" s="474" t="e">
        <f t="shared" si="8"/>
        <v>#N/A</v>
      </c>
      <c r="M17" s="474" t="e">
        <f t="shared" si="9"/>
        <v>#N/A</v>
      </c>
      <c r="N17" s="474">
        <v>36</v>
      </c>
    </row>
    <row r="18" spans="1:14" s="473" customFormat="1" ht="15" customHeight="1" x14ac:dyDescent="0.2">
      <c r="A18" s="473">
        <v>5</v>
      </c>
      <c r="B18" s="477">
        <f>'Tabelle 2.3'!J15</f>
        <v>-1.9236579715983482</v>
      </c>
      <c r="C18" s="478">
        <f>'Tabelle 3.3'!J15</f>
        <v>-7.3754789272030647</v>
      </c>
      <c r="D18" s="479">
        <f t="shared" si="3"/>
        <v>-1.9236579715983482</v>
      </c>
      <c r="E18" s="479">
        <f t="shared" si="3"/>
        <v>-7.3754789272030647</v>
      </c>
      <c r="F18" s="474" t="str">
        <f t="shared" si="4"/>
        <v/>
      </c>
      <c r="G18" s="474" t="str">
        <f t="shared" si="4"/>
        <v/>
      </c>
      <c r="H18" s="480" t="str">
        <f t="shared" si="5"/>
        <v/>
      </c>
      <c r="I18" s="480" t="str">
        <f t="shared" si="5"/>
        <v/>
      </c>
      <c r="J18" s="474" t="e">
        <f t="shared" si="6"/>
        <v>#N/A</v>
      </c>
      <c r="K18" s="474" t="e">
        <f t="shared" si="7"/>
        <v>#N/A</v>
      </c>
      <c r="L18" s="474" t="e">
        <f t="shared" si="8"/>
        <v>#N/A</v>
      </c>
      <c r="M18" s="474" t="e">
        <f t="shared" si="9"/>
        <v>#N/A</v>
      </c>
      <c r="N18" s="474">
        <v>46</v>
      </c>
    </row>
    <row r="19" spans="1:14" s="473" customFormat="1" ht="15" customHeight="1" x14ac:dyDescent="0.2">
      <c r="A19" s="473">
        <v>6</v>
      </c>
      <c r="B19" s="477">
        <f>'Tabelle 2.3'!J16</f>
        <v>4.0307185005206527</v>
      </c>
      <c r="C19" s="478">
        <f>'Tabelle 3.3'!J16</f>
        <v>-5.0203527815468112</v>
      </c>
      <c r="D19" s="479">
        <f t="shared" si="3"/>
        <v>4.0307185005206527</v>
      </c>
      <c r="E19" s="479">
        <f t="shared" si="3"/>
        <v>-5.0203527815468112</v>
      </c>
      <c r="F19" s="474" t="str">
        <f t="shared" si="4"/>
        <v/>
      </c>
      <c r="G19" s="474" t="str">
        <f t="shared" si="4"/>
        <v/>
      </c>
      <c r="H19" s="480" t="str">
        <f t="shared" si="5"/>
        <v/>
      </c>
      <c r="I19" s="480" t="str">
        <f t="shared" si="5"/>
        <v/>
      </c>
      <c r="J19" s="474" t="e">
        <f t="shared" si="6"/>
        <v>#N/A</v>
      </c>
      <c r="K19" s="474" t="e">
        <f t="shared" si="7"/>
        <v>#N/A</v>
      </c>
      <c r="L19" s="474" t="e">
        <f t="shared" si="8"/>
        <v>#N/A</v>
      </c>
      <c r="M19" s="474" t="e">
        <f t="shared" si="9"/>
        <v>#N/A</v>
      </c>
      <c r="N19" s="474">
        <v>56</v>
      </c>
    </row>
    <row r="20" spans="1:14" s="473" customFormat="1" ht="15" customHeight="1" x14ac:dyDescent="0.2">
      <c r="A20" s="473">
        <v>7</v>
      </c>
      <c r="B20" s="477">
        <f>'Tabelle 2.3'!J17</f>
        <v>3.277613897082924E-2</v>
      </c>
      <c r="C20" s="478">
        <f>'Tabelle 3.3'!J17</f>
        <v>0.35842293906810035</v>
      </c>
      <c r="D20" s="479">
        <f t="shared" si="3"/>
        <v>3.277613897082924E-2</v>
      </c>
      <c r="E20" s="479">
        <f t="shared" si="3"/>
        <v>0.35842293906810035</v>
      </c>
      <c r="F20" s="474" t="str">
        <f t="shared" si="4"/>
        <v/>
      </c>
      <c r="G20" s="474" t="str">
        <f t="shared" si="4"/>
        <v/>
      </c>
      <c r="H20" s="480" t="str">
        <f t="shared" si="5"/>
        <v/>
      </c>
      <c r="I20" s="480" t="str">
        <f t="shared" si="5"/>
        <v/>
      </c>
      <c r="J20" s="474" t="e">
        <f t="shared" si="6"/>
        <v>#N/A</v>
      </c>
      <c r="K20" s="474" t="e">
        <f t="shared" si="7"/>
        <v>#N/A</v>
      </c>
      <c r="L20" s="474" t="e">
        <f t="shared" si="8"/>
        <v>#N/A</v>
      </c>
      <c r="M20" s="474" t="e">
        <f t="shared" si="9"/>
        <v>#N/A</v>
      </c>
      <c r="N20" s="474">
        <v>67</v>
      </c>
    </row>
    <row r="21" spans="1:14" s="473" customFormat="1" ht="15" customHeight="1" x14ac:dyDescent="0.2">
      <c r="A21" s="473">
        <v>8</v>
      </c>
      <c r="B21" s="477">
        <f>'Tabelle 2.3'!J18</f>
        <v>-1.675445833597766</v>
      </c>
      <c r="C21" s="478">
        <f>'Tabelle 3.3'!J18</f>
        <v>-1.2404580152671756</v>
      </c>
      <c r="D21" s="479">
        <f t="shared" si="3"/>
        <v>-1.675445833597766</v>
      </c>
      <c r="E21" s="479">
        <f t="shared" si="3"/>
        <v>-1.2404580152671756</v>
      </c>
      <c r="F21" s="474" t="str">
        <f t="shared" si="4"/>
        <v/>
      </c>
      <c r="G21" s="474" t="str">
        <f t="shared" si="4"/>
        <v/>
      </c>
      <c r="H21" s="480" t="str">
        <f t="shared" si="5"/>
        <v/>
      </c>
      <c r="I21" s="480" t="str">
        <f t="shared" si="5"/>
        <v/>
      </c>
      <c r="J21" s="474" t="e">
        <f t="shared" si="6"/>
        <v>#N/A</v>
      </c>
      <c r="K21" s="474" t="e">
        <f t="shared" si="7"/>
        <v>#N/A</v>
      </c>
      <c r="L21" s="474" t="e">
        <f t="shared" si="8"/>
        <v>#N/A</v>
      </c>
      <c r="M21" s="474" t="e">
        <f t="shared" si="9"/>
        <v>#N/A</v>
      </c>
      <c r="N21" s="474">
        <v>77</v>
      </c>
    </row>
    <row r="22" spans="1:14" s="473" customFormat="1" ht="15" customHeight="1" x14ac:dyDescent="0.2">
      <c r="A22" s="473">
        <v>9</v>
      </c>
      <c r="B22" s="477">
        <f>'Tabelle 2.3'!J19</f>
        <v>1.0176302826030594</v>
      </c>
      <c r="C22" s="478">
        <f>'Tabelle 3.3'!J19</f>
        <v>0.62844352617079891</v>
      </c>
      <c r="D22" s="479">
        <f t="shared" si="3"/>
        <v>1.0176302826030594</v>
      </c>
      <c r="E22" s="479">
        <f t="shared" si="3"/>
        <v>0.62844352617079891</v>
      </c>
      <c r="F22" s="474" t="str">
        <f t="shared" si="4"/>
        <v/>
      </c>
      <c r="G22" s="474" t="str">
        <f t="shared" si="4"/>
        <v/>
      </c>
      <c r="H22" s="480" t="str">
        <f t="shared" si="5"/>
        <v/>
      </c>
      <c r="I22" s="480" t="str">
        <f t="shared" si="5"/>
        <v/>
      </c>
      <c r="J22" s="474" t="e">
        <f t="shared" si="6"/>
        <v>#N/A</v>
      </c>
      <c r="K22" s="474" t="e">
        <f t="shared" si="7"/>
        <v>#N/A</v>
      </c>
      <c r="L22" s="474" t="e">
        <f t="shared" si="8"/>
        <v>#N/A</v>
      </c>
      <c r="M22" s="474" t="e">
        <f t="shared" si="9"/>
        <v>#N/A</v>
      </c>
      <c r="N22" s="474">
        <v>87</v>
      </c>
    </row>
    <row r="23" spans="1:14" s="473" customFormat="1" ht="15" customHeight="1" x14ac:dyDescent="0.2">
      <c r="A23" s="473">
        <v>10</v>
      </c>
      <c r="B23" s="477">
        <f>'Tabelle 2.3'!J20</f>
        <v>-4.1463667461386959E-2</v>
      </c>
      <c r="C23" s="478">
        <f>'Tabelle 3.3'!J20</f>
        <v>-6.9086409568983296</v>
      </c>
      <c r="D23" s="479">
        <f t="shared" si="3"/>
        <v>-4.1463667461386959E-2</v>
      </c>
      <c r="E23" s="479">
        <f t="shared" si="3"/>
        <v>-6.9086409568983296</v>
      </c>
      <c r="F23" s="474" t="str">
        <f t="shared" si="4"/>
        <v/>
      </c>
      <c r="G23" s="474" t="str">
        <f t="shared" si="4"/>
        <v/>
      </c>
      <c r="H23" s="480" t="str">
        <f t="shared" si="5"/>
        <v/>
      </c>
      <c r="I23" s="480" t="str">
        <f t="shared" si="5"/>
        <v/>
      </c>
      <c r="J23" s="474" t="e">
        <f t="shared" si="6"/>
        <v>#N/A</v>
      </c>
      <c r="K23" s="474" t="e">
        <f t="shared" si="7"/>
        <v>#N/A</v>
      </c>
      <c r="L23" s="474" t="e">
        <f t="shared" si="8"/>
        <v>#N/A</v>
      </c>
      <c r="M23" s="474" t="e">
        <f t="shared" si="9"/>
        <v>#N/A</v>
      </c>
      <c r="N23" s="474">
        <v>98</v>
      </c>
    </row>
    <row r="24" spans="1:14" s="473" customFormat="1" ht="15" customHeight="1" x14ac:dyDescent="0.2">
      <c r="A24" s="473">
        <v>11</v>
      </c>
      <c r="B24" s="477">
        <f>'Tabelle 2.3'!J21</f>
        <v>-2.0421304387820807</v>
      </c>
      <c r="C24" s="478">
        <f>'Tabelle 3.3'!J21</f>
        <v>-11.88065239236299</v>
      </c>
      <c r="D24" s="479">
        <f t="shared" si="3"/>
        <v>-2.0421304387820807</v>
      </c>
      <c r="E24" s="479">
        <f t="shared" si="3"/>
        <v>-11.88065239236299</v>
      </c>
      <c r="F24" s="474" t="str">
        <f t="shared" si="4"/>
        <v/>
      </c>
      <c r="G24" s="474" t="str">
        <f t="shared" si="4"/>
        <v/>
      </c>
      <c r="H24" s="480" t="str">
        <f t="shared" si="5"/>
        <v/>
      </c>
      <c r="I24" s="480" t="str">
        <f t="shared" si="5"/>
        <v/>
      </c>
      <c r="J24" s="474" t="e">
        <f t="shared" si="6"/>
        <v>#N/A</v>
      </c>
      <c r="K24" s="474" t="e">
        <f t="shared" si="7"/>
        <v>#N/A</v>
      </c>
      <c r="L24" s="474" t="e">
        <f t="shared" si="8"/>
        <v>#N/A</v>
      </c>
      <c r="M24" s="474" t="e">
        <f t="shared" si="9"/>
        <v>#N/A</v>
      </c>
      <c r="N24" s="474">
        <v>108</v>
      </c>
    </row>
    <row r="25" spans="1:14" s="473" customFormat="1" ht="15" customHeight="1" x14ac:dyDescent="0.2">
      <c r="A25" s="473">
        <v>12</v>
      </c>
      <c r="B25" s="477">
        <f>'Tabelle 2.3'!J22</f>
        <v>6.3215987958859436</v>
      </c>
      <c r="C25" s="478">
        <f>'Tabelle 3.3'!J22</f>
        <v>0.68259385665529015</v>
      </c>
      <c r="D25" s="479">
        <f t="shared" si="3"/>
        <v>6.3215987958859436</v>
      </c>
      <c r="E25" s="479">
        <f t="shared" si="3"/>
        <v>0.68259385665529015</v>
      </c>
      <c r="F25" s="474" t="str">
        <f t="shared" si="4"/>
        <v/>
      </c>
      <c r="G25" s="474" t="str">
        <f t="shared" si="4"/>
        <v/>
      </c>
      <c r="H25" s="480" t="str">
        <f t="shared" si="5"/>
        <v/>
      </c>
      <c r="I25" s="480" t="str">
        <f t="shared" si="5"/>
        <v/>
      </c>
      <c r="J25" s="474" t="e">
        <f t="shared" si="6"/>
        <v>#N/A</v>
      </c>
      <c r="K25" s="474" t="e">
        <f t="shared" si="7"/>
        <v>#N/A</v>
      </c>
      <c r="L25" s="474" t="e">
        <f t="shared" si="8"/>
        <v>#N/A</v>
      </c>
      <c r="M25" s="474" t="e">
        <f t="shared" si="9"/>
        <v>#N/A</v>
      </c>
      <c r="N25" s="474">
        <v>118</v>
      </c>
    </row>
    <row r="26" spans="1:14" s="473" customFormat="1" ht="15" customHeight="1" x14ac:dyDescent="0.2">
      <c r="A26" s="473">
        <v>13</v>
      </c>
      <c r="B26" s="477">
        <f>'Tabelle 2.3'!J23</f>
        <v>-4.5157310302282543</v>
      </c>
      <c r="C26" s="478">
        <f>'Tabelle 3.3'!J23</f>
        <v>-0.8025682182985554</v>
      </c>
      <c r="D26" s="479">
        <f t="shared" si="3"/>
        <v>-4.5157310302282543</v>
      </c>
      <c r="E26" s="479">
        <f t="shared" si="3"/>
        <v>-0.8025682182985554</v>
      </c>
      <c r="F26" s="474" t="str">
        <f t="shared" si="4"/>
        <v/>
      </c>
      <c r="G26" s="474" t="str">
        <f t="shared" si="4"/>
        <v/>
      </c>
      <c r="H26" s="480" t="str">
        <f t="shared" si="5"/>
        <v/>
      </c>
      <c r="I26" s="480" t="str">
        <f t="shared" si="5"/>
        <v/>
      </c>
      <c r="J26" s="474" t="e">
        <f t="shared" si="6"/>
        <v>#N/A</v>
      </c>
      <c r="K26" s="474" t="e">
        <f t="shared" si="7"/>
        <v>#N/A</v>
      </c>
      <c r="L26" s="474" t="e">
        <f t="shared" si="8"/>
        <v>#N/A</v>
      </c>
      <c r="M26" s="474" t="e">
        <f t="shared" si="9"/>
        <v>#N/A</v>
      </c>
      <c r="N26" s="474">
        <v>129</v>
      </c>
    </row>
    <row r="27" spans="1:14" s="473" customFormat="1" ht="15" customHeight="1" x14ac:dyDescent="0.2">
      <c r="A27" s="473">
        <v>14</v>
      </c>
      <c r="B27" s="477">
        <f>'Tabelle 2.3'!J24</f>
        <v>-3.6869281637829512</v>
      </c>
      <c r="C27" s="478">
        <f>'Tabelle 3.3'!J24</f>
        <v>-3.0545957152729786</v>
      </c>
      <c r="D27" s="479">
        <f t="shared" si="3"/>
        <v>-3.6869281637829512</v>
      </c>
      <c r="E27" s="479">
        <f t="shared" si="3"/>
        <v>-3.0545957152729786</v>
      </c>
      <c r="F27" s="474" t="str">
        <f t="shared" si="4"/>
        <v/>
      </c>
      <c r="G27" s="474" t="str">
        <f t="shared" si="4"/>
        <v/>
      </c>
      <c r="H27" s="480" t="str">
        <f t="shared" si="5"/>
        <v/>
      </c>
      <c r="I27" s="480" t="str">
        <f t="shared" si="5"/>
        <v/>
      </c>
      <c r="J27" s="474" t="e">
        <f t="shared" si="6"/>
        <v>#N/A</v>
      </c>
      <c r="K27" s="474" t="e">
        <f t="shared" si="7"/>
        <v>#N/A</v>
      </c>
      <c r="L27" s="474" t="e">
        <f t="shared" si="8"/>
        <v>#N/A</v>
      </c>
      <c r="M27" s="474" t="e">
        <f t="shared" si="9"/>
        <v>#N/A</v>
      </c>
      <c r="N27" s="474">
        <v>139</v>
      </c>
    </row>
    <row r="28" spans="1:14" s="473" customFormat="1" ht="15" customHeight="1" x14ac:dyDescent="0.2">
      <c r="A28" s="473">
        <v>15</v>
      </c>
      <c r="B28" s="477">
        <f>'Tabelle 2.3'!J25</f>
        <v>-1.0611768451212396</v>
      </c>
      <c r="C28" s="478">
        <f>'Tabelle 3.3'!J25</f>
        <v>-0.42638575369952347</v>
      </c>
      <c r="D28" s="479">
        <f t="shared" si="3"/>
        <v>-1.0611768451212396</v>
      </c>
      <c r="E28" s="479">
        <f t="shared" si="3"/>
        <v>-0.42638575369952347</v>
      </c>
      <c r="F28" s="474" t="str">
        <f t="shared" si="4"/>
        <v/>
      </c>
      <c r="G28" s="474" t="str">
        <f t="shared" si="4"/>
        <v/>
      </c>
      <c r="H28" s="480" t="str">
        <f t="shared" si="5"/>
        <v/>
      </c>
      <c r="I28" s="480" t="str">
        <f t="shared" si="5"/>
        <v/>
      </c>
      <c r="J28" s="474" t="e">
        <f t="shared" si="6"/>
        <v>#N/A</v>
      </c>
      <c r="K28" s="474" t="e">
        <f t="shared" si="7"/>
        <v>#N/A</v>
      </c>
      <c r="L28" s="474" t="e">
        <f t="shared" si="8"/>
        <v>#N/A</v>
      </c>
      <c r="M28" s="474" t="e">
        <f t="shared" si="9"/>
        <v>#N/A</v>
      </c>
      <c r="N28" s="474">
        <v>149</v>
      </c>
    </row>
    <row r="29" spans="1:14" s="473" customFormat="1" ht="15" customHeight="1" x14ac:dyDescent="0.2">
      <c r="A29" s="473">
        <v>16</v>
      </c>
      <c r="B29" s="477">
        <f>'Tabelle 2.3'!J26</f>
        <v>-4.9822345045400711</v>
      </c>
      <c r="C29" s="478">
        <f>'Tabelle 3.3'!J26</f>
        <v>-10.88379705400982</v>
      </c>
      <c r="D29" s="479">
        <f t="shared" si="3"/>
        <v>-4.9822345045400711</v>
      </c>
      <c r="E29" s="479">
        <f t="shared" si="3"/>
        <v>-10.88379705400982</v>
      </c>
      <c r="F29" s="474" t="str">
        <f t="shared" si="4"/>
        <v/>
      </c>
      <c r="G29" s="474" t="str">
        <f t="shared" si="4"/>
        <v/>
      </c>
      <c r="H29" s="480" t="str">
        <f t="shared" si="5"/>
        <v/>
      </c>
      <c r="I29" s="480" t="str">
        <f t="shared" si="5"/>
        <v/>
      </c>
      <c r="J29" s="474" t="e">
        <f t="shared" si="6"/>
        <v>#N/A</v>
      </c>
      <c r="K29" s="474" t="e">
        <f t="shared" si="7"/>
        <v>#N/A</v>
      </c>
      <c r="L29" s="474" t="e">
        <f t="shared" si="8"/>
        <v>#N/A</v>
      </c>
      <c r="M29" s="474" t="e">
        <f t="shared" si="9"/>
        <v>#N/A</v>
      </c>
      <c r="N29" s="474">
        <v>160</v>
      </c>
    </row>
    <row r="30" spans="1:14" s="473" customFormat="1" ht="15" customHeight="1" x14ac:dyDescent="0.2">
      <c r="A30" s="473">
        <v>17</v>
      </c>
      <c r="B30" s="477">
        <f>'Tabelle 2.3'!J27</f>
        <v>3.4352941176470586</v>
      </c>
      <c r="C30" s="478">
        <f>'Tabelle 3.3'!J27</f>
        <v>-1.7821782178217822</v>
      </c>
      <c r="D30" s="479">
        <f t="shared" si="3"/>
        <v>3.4352941176470586</v>
      </c>
      <c r="E30" s="479">
        <f t="shared" si="3"/>
        <v>-1.7821782178217822</v>
      </c>
      <c r="F30" s="474" t="str">
        <f t="shared" si="4"/>
        <v/>
      </c>
      <c r="G30" s="474" t="str">
        <f t="shared" si="4"/>
        <v/>
      </c>
      <c r="H30" s="480" t="str">
        <f t="shared" si="5"/>
        <v/>
      </c>
      <c r="I30" s="480" t="str">
        <f t="shared" si="5"/>
        <v/>
      </c>
      <c r="J30" s="474" t="e">
        <f t="shared" si="6"/>
        <v>#N/A</v>
      </c>
      <c r="K30" s="474" t="e">
        <f t="shared" si="7"/>
        <v>#N/A</v>
      </c>
      <c r="L30" s="474" t="e">
        <f t="shared" si="8"/>
        <v>#N/A</v>
      </c>
      <c r="M30" s="474" t="e">
        <f t="shared" si="9"/>
        <v>#N/A</v>
      </c>
      <c r="N30" s="474">
        <v>170</v>
      </c>
    </row>
    <row r="31" spans="1:14" s="473" customFormat="1" ht="15" customHeight="1" x14ac:dyDescent="0.2">
      <c r="A31" s="473">
        <v>18</v>
      </c>
      <c r="B31" s="477">
        <f>'Tabelle 2.3'!J28</f>
        <v>3.2058785277669397</v>
      </c>
      <c r="C31" s="478">
        <f>'Tabelle 3.3'!J28</f>
        <v>0.16393442622950818</v>
      </c>
      <c r="D31" s="479">
        <f t="shared" si="3"/>
        <v>3.2058785277669397</v>
      </c>
      <c r="E31" s="479">
        <f t="shared" si="3"/>
        <v>0.16393442622950818</v>
      </c>
      <c r="F31" s="474" t="str">
        <f t="shared" si="4"/>
        <v/>
      </c>
      <c r="G31" s="474" t="str">
        <f t="shared" si="4"/>
        <v/>
      </c>
      <c r="H31" s="480" t="str">
        <f t="shared" si="5"/>
        <v/>
      </c>
      <c r="I31" s="480" t="str">
        <f t="shared" si="5"/>
        <v/>
      </c>
      <c r="J31" s="474" t="e">
        <f t="shared" si="6"/>
        <v>#N/A</v>
      </c>
      <c r="K31" s="474" t="e">
        <f t="shared" si="7"/>
        <v>#N/A</v>
      </c>
      <c r="L31" s="474" t="e">
        <f t="shared" si="8"/>
        <v>#N/A</v>
      </c>
      <c r="M31" s="474" t="e">
        <f t="shared" si="9"/>
        <v>#N/A</v>
      </c>
      <c r="N31" s="474">
        <v>180</v>
      </c>
    </row>
    <row r="32" spans="1:14" s="473" customFormat="1" ht="15" customHeight="1" x14ac:dyDescent="0.2">
      <c r="A32" s="473">
        <v>19</v>
      </c>
      <c r="B32" s="477">
        <f>'Tabelle 2.3'!J29</f>
        <v>3.7005785920925747</v>
      </c>
      <c r="C32" s="478">
        <f>'Tabelle 3.3'!J29</f>
        <v>1.9949423995504356</v>
      </c>
      <c r="D32" s="479">
        <f t="shared" si="3"/>
        <v>3.7005785920925747</v>
      </c>
      <c r="E32" s="479">
        <f t="shared" si="3"/>
        <v>1.9949423995504356</v>
      </c>
      <c r="F32" s="474" t="str">
        <f t="shared" si="4"/>
        <v/>
      </c>
      <c r="G32" s="474" t="str">
        <f t="shared" si="4"/>
        <v/>
      </c>
      <c r="H32" s="480" t="str">
        <f t="shared" si="5"/>
        <v/>
      </c>
      <c r="I32" s="480" t="str">
        <f t="shared" si="5"/>
        <v/>
      </c>
      <c r="J32" s="474" t="e">
        <f t="shared" si="6"/>
        <v>#N/A</v>
      </c>
      <c r="K32" s="474" t="e">
        <f t="shared" si="7"/>
        <v>#N/A</v>
      </c>
      <c r="L32" s="474" t="e">
        <f t="shared" si="8"/>
        <v>#N/A</v>
      </c>
      <c r="M32" s="474" t="e">
        <f t="shared" si="9"/>
        <v>#N/A</v>
      </c>
      <c r="N32" s="474">
        <v>191</v>
      </c>
    </row>
    <row r="33" spans="1:14" s="473" customFormat="1" ht="15" customHeight="1" x14ac:dyDescent="0.2">
      <c r="A33" s="473">
        <v>20</v>
      </c>
      <c r="B33" s="477">
        <f>'Tabelle 2.3'!J30</f>
        <v>3.1768538034106149</v>
      </c>
      <c r="C33" s="478">
        <f>'Tabelle 3.3'!J30</f>
        <v>-1.1149032992036405</v>
      </c>
      <c r="D33" s="479">
        <f t="shared" si="3"/>
        <v>3.1768538034106149</v>
      </c>
      <c r="E33" s="479">
        <f t="shared" si="3"/>
        <v>-1.1149032992036405</v>
      </c>
      <c r="F33" s="474" t="str">
        <f t="shared" si="4"/>
        <v/>
      </c>
      <c r="G33" s="474" t="str">
        <f t="shared" si="4"/>
        <v/>
      </c>
      <c r="H33" s="480" t="str">
        <f t="shared" si="5"/>
        <v/>
      </c>
      <c r="I33" s="480" t="str">
        <f t="shared" si="5"/>
        <v/>
      </c>
      <c r="J33" s="474" t="e">
        <f t="shared" si="6"/>
        <v>#N/A</v>
      </c>
      <c r="K33" s="474" t="e">
        <f t="shared" si="7"/>
        <v>#N/A</v>
      </c>
      <c r="L33" s="474" t="e">
        <f t="shared" si="8"/>
        <v>#N/A</v>
      </c>
      <c r="M33" s="474" t="e">
        <f t="shared" si="9"/>
        <v>#N/A</v>
      </c>
      <c r="N33" s="474">
        <v>201</v>
      </c>
    </row>
    <row r="34" spans="1:14" s="473" customFormat="1" ht="15" customHeight="1" x14ac:dyDescent="0.2">
      <c r="A34" s="473">
        <v>21</v>
      </c>
      <c r="B34" s="477">
        <f>'Tabelle 2.3'!J31</f>
        <v>0.42491198251790702</v>
      </c>
      <c r="C34" s="478">
        <f>'Tabelle 3.3'!J31</f>
        <v>-3.4524597396867418</v>
      </c>
      <c r="D34" s="479">
        <f t="shared" si="3"/>
        <v>0.42491198251790702</v>
      </c>
      <c r="E34" s="479">
        <f t="shared" si="3"/>
        <v>-3.4524597396867418</v>
      </c>
      <c r="F34" s="474" t="str">
        <f t="shared" si="4"/>
        <v/>
      </c>
      <c r="G34" s="474" t="str">
        <f t="shared" si="4"/>
        <v/>
      </c>
      <c r="H34" s="480" t="str">
        <f t="shared" si="5"/>
        <v/>
      </c>
      <c r="I34" s="480" t="str">
        <f t="shared" si="5"/>
        <v/>
      </c>
      <c r="J34" s="474" t="e">
        <f t="shared" si="6"/>
        <v>#N/A</v>
      </c>
      <c r="K34" s="474" t="e">
        <f t="shared" si="7"/>
        <v>#N/A</v>
      </c>
      <c r="L34" s="474" t="e">
        <f t="shared" si="8"/>
        <v>#N/A</v>
      </c>
      <c r="M34" s="474" t="e">
        <f t="shared" si="9"/>
        <v>#N/A</v>
      </c>
      <c r="N34" s="474">
        <v>211</v>
      </c>
    </row>
    <row r="35" spans="1:14" s="473" customFormat="1" ht="15" customHeight="1" x14ac:dyDescent="0.2">
      <c r="A35" s="473">
        <v>22</v>
      </c>
      <c r="B35" s="477" t="str">
        <f>'Tabelle 2.3'!J32</f>
        <v>*</v>
      </c>
      <c r="C35" s="478" t="str">
        <f>'Tabelle 3.3'!J32</f>
        <v>*</v>
      </c>
      <c r="D35" s="479" t="str">
        <f t="shared" si="3"/>
        <v>*</v>
      </c>
      <c r="E35" s="479" t="str">
        <f t="shared" si="3"/>
        <v>*</v>
      </c>
      <c r="F35" s="474" t="str">
        <f t="shared" si="4"/>
        <v/>
      </c>
      <c r="G35" s="474" t="str">
        <f t="shared" si="4"/>
        <v/>
      </c>
      <c r="H35" s="480">
        <f t="shared" si="5"/>
        <v>-0.75</v>
      </c>
      <c r="I35" s="480">
        <f t="shared" si="5"/>
        <v>-0.75</v>
      </c>
      <c r="J35" s="474">
        <f t="shared" si="6"/>
        <v>222</v>
      </c>
      <c r="K35" s="474">
        <f t="shared" si="7"/>
        <v>45</v>
      </c>
      <c r="L35" s="474">
        <f t="shared" si="8"/>
        <v>222</v>
      </c>
      <c r="M35" s="474">
        <f t="shared" si="9"/>
        <v>45</v>
      </c>
      <c r="N35" s="474">
        <v>222</v>
      </c>
    </row>
    <row r="36" spans="1:14" s="473" customFormat="1" ht="15" customHeight="1" x14ac:dyDescent="0.2">
      <c r="A36" s="473">
        <v>23</v>
      </c>
      <c r="B36" s="477"/>
      <c r="C36" s="478"/>
      <c r="D36" s="479">
        <f t="shared" si="3"/>
        <v>0</v>
      </c>
      <c r="E36" s="479">
        <f t="shared" si="3"/>
        <v>0</v>
      </c>
      <c r="F36" s="474" t="str">
        <f t="shared" si="4"/>
        <v/>
      </c>
      <c r="G36" s="474" t="str">
        <f t="shared" si="4"/>
        <v/>
      </c>
      <c r="H36" s="480" t="str">
        <f t="shared" si="5"/>
        <v/>
      </c>
      <c r="I36" s="480" t="str">
        <f t="shared" si="5"/>
        <v/>
      </c>
      <c r="J36" s="474" t="e">
        <f t="shared" si="6"/>
        <v>#N/A</v>
      </c>
      <c r="K36" s="474" t="e">
        <f t="shared" si="7"/>
        <v>#N/A</v>
      </c>
      <c r="L36" s="474" t="e">
        <f t="shared" si="8"/>
        <v>#N/A</v>
      </c>
      <c r="M36" s="474" t="e">
        <f t="shared" si="9"/>
        <v>#N/A</v>
      </c>
      <c r="N36" s="474">
        <v>232</v>
      </c>
    </row>
    <row r="37" spans="1:14" s="473" customFormat="1" ht="15" customHeight="1" x14ac:dyDescent="0.2">
      <c r="A37" s="473">
        <v>24</v>
      </c>
      <c r="B37" s="477">
        <f>'Tabelle 2.3'!J34</f>
        <v>0.26917900403768508</v>
      </c>
      <c r="C37" s="478">
        <f>'Tabelle 3.3'!J34</f>
        <v>2.5056947608200457</v>
      </c>
      <c r="D37" s="479">
        <f t="shared" si="3"/>
        <v>0.26917900403768508</v>
      </c>
      <c r="E37" s="479">
        <f t="shared" si="3"/>
        <v>2.5056947608200457</v>
      </c>
      <c r="F37" s="474" t="str">
        <f t="shared" si="4"/>
        <v/>
      </c>
      <c r="G37" s="474" t="str">
        <f t="shared" si="4"/>
        <v/>
      </c>
      <c r="H37" s="480" t="str">
        <f t="shared" si="5"/>
        <v/>
      </c>
      <c r="I37" s="480" t="str">
        <f t="shared" si="5"/>
        <v/>
      </c>
      <c r="J37" s="474" t="e">
        <f t="shared" si="6"/>
        <v>#N/A</v>
      </c>
      <c r="K37" s="474" t="e">
        <f t="shared" si="7"/>
        <v>#N/A</v>
      </c>
      <c r="L37" s="474" t="e">
        <f t="shared" si="8"/>
        <v>#N/A</v>
      </c>
      <c r="M37" s="474" t="e">
        <f t="shared" si="9"/>
        <v>#N/A</v>
      </c>
      <c r="N37" s="474">
        <v>242</v>
      </c>
    </row>
    <row r="38" spans="1:14" s="473" customFormat="1" ht="15" customHeight="1" x14ac:dyDescent="0.2">
      <c r="A38" s="473">
        <v>25</v>
      </c>
      <c r="B38" s="477">
        <f>'Tabelle 2.3'!J35</f>
        <v>1.9809262606744376</v>
      </c>
      <c r="C38" s="478">
        <f>'Tabelle 3.3'!J35</f>
        <v>-3.5273368606701938</v>
      </c>
      <c r="D38" s="479">
        <f t="shared" si="3"/>
        <v>1.9809262606744376</v>
      </c>
      <c r="E38" s="479">
        <f t="shared" si="3"/>
        <v>-3.5273368606701938</v>
      </c>
      <c r="F38" s="474" t="str">
        <f t="shared" si="4"/>
        <v/>
      </c>
      <c r="G38" s="474" t="str">
        <f t="shared" si="4"/>
        <v/>
      </c>
      <c r="H38" s="480" t="str">
        <f t="shared" si="5"/>
        <v/>
      </c>
      <c r="I38" s="480" t="str">
        <f t="shared" si="5"/>
        <v/>
      </c>
      <c r="J38" s="474" t="e">
        <f t="shared" si="6"/>
        <v>#N/A</v>
      </c>
      <c r="K38" s="474" t="e">
        <f t="shared" si="7"/>
        <v>#N/A</v>
      </c>
      <c r="L38" s="474" t="e">
        <f t="shared" si="8"/>
        <v>#N/A</v>
      </c>
      <c r="M38" s="474" t="e">
        <f t="shared" si="9"/>
        <v>#N/A</v>
      </c>
      <c r="N38" s="474">
        <v>253</v>
      </c>
    </row>
    <row r="39" spans="1:14" s="473" customFormat="1" ht="15" customHeight="1" x14ac:dyDescent="0.2">
      <c r="A39" s="473">
        <v>26</v>
      </c>
      <c r="B39" s="477">
        <f>'Tabelle 2.3'!J36</f>
        <v>0.52377877126067274</v>
      </c>
      <c r="C39" s="478">
        <f>'Tabelle 3.3'!J36</f>
        <v>-3.3914015430331781</v>
      </c>
      <c r="D39" s="479">
        <f t="shared" si="3"/>
        <v>0.52377877126067274</v>
      </c>
      <c r="E39" s="479">
        <f t="shared" si="3"/>
        <v>-3.3914015430331781</v>
      </c>
      <c r="F39" s="474" t="str">
        <f t="shared" si="4"/>
        <v/>
      </c>
      <c r="G39" s="474" t="str">
        <f t="shared" si="4"/>
        <v/>
      </c>
      <c r="H39" s="480" t="str">
        <f t="shared" si="5"/>
        <v/>
      </c>
      <c r="I39" s="480" t="str">
        <f t="shared" si="5"/>
        <v/>
      </c>
      <c r="J39" s="474" t="e">
        <f t="shared" si="6"/>
        <v>#N/A</v>
      </c>
      <c r="K39" s="474" t="e">
        <f t="shared" si="7"/>
        <v>#N/A</v>
      </c>
      <c r="L39" s="474" t="e">
        <f t="shared" si="8"/>
        <v>#N/A</v>
      </c>
      <c r="M39" s="474" t="e">
        <f t="shared" si="9"/>
        <v>#N/A</v>
      </c>
      <c r="N39" s="474">
        <v>263</v>
      </c>
    </row>
    <row r="40" spans="1:14" s="473" customFormat="1" ht="15" customHeight="1" x14ac:dyDescent="0.2">
      <c r="A40" s="473">
        <v>27</v>
      </c>
      <c r="B40" s="477" t="e">
        <f>'Tabelle 2.3'!#REF!</f>
        <v>#REF!</v>
      </c>
      <c r="C40" s="478" t="e">
        <f>'Tabelle 3.3'!#REF!</f>
        <v>#REF!</v>
      </c>
      <c r="D40" s="479" t="e">
        <f t="shared" si="3"/>
        <v>#REF!</v>
      </c>
      <c r="E40" s="479" t="e">
        <f t="shared" si="3"/>
        <v>#REF!</v>
      </c>
      <c r="F40" s="474" t="str">
        <f t="shared" si="4"/>
        <v/>
      </c>
      <c r="G40" s="474" t="str">
        <f t="shared" si="4"/>
        <v/>
      </c>
      <c r="H40" s="480" t="e">
        <f t="shared" si="5"/>
        <v>#REF!</v>
      </c>
      <c r="I40" s="480" t="e">
        <f t="shared" si="5"/>
        <v>#REF!</v>
      </c>
      <c r="J40" s="474" t="e">
        <f t="shared" si="6"/>
        <v>#REF!</v>
      </c>
      <c r="K40" s="474" t="e">
        <f t="shared" si="7"/>
        <v>#REF!</v>
      </c>
      <c r="L40" s="474" t="e">
        <f t="shared" si="8"/>
        <v>#REF!</v>
      </c>
      <c r="M40" s="474" t="e">
        <f t="shared" si="9"/>
        <v>#REF!</v>
      </c>
      <c r="N40" s="474">
        <v>273</v>
      </c>
    </row>
    <row r="41" spans="1:14" s="473" customFormat="1" ht="15" customHeight="1" x14ac:dyDescent="0.2">
      <c r="A41" s="473">
        <v>28</v>
      </c>
      <c r="B41" s="477" t="e">
        <f>'Tabelle 2.3'!#REF!</f>
        <v>#REF!</v>
      </c>
      <c r="C41" s="478" t="e">
        <f>'Tabelle 3.3'!#REF!</f>
        <v>#REF!</v>
      </c>
      <c r="D41" s="479" t="e">
        <f t="shared" si="3"/>
        <v>#REF!</v>
      </c>
      <c r="E41" s="479" t="e">
        <f t="shared" si="3"/>
        <v>#REF!</v>
      </c>
      <c r="F41" s="474" t="str">
        <f t="shared" si="4"/>
        <v/>
      </c>
      <c r="G41" s="474" t="str">
        <f t="shared" si="4"/>
        <v/>
      </c>
      <c r="H41" s="480" t="e">
        <f t="shared" si="5"/>
        <v>#REF!</v>
      </c>
      <c r="I41" s="480" t="e">
        <f t="shared" si="5"/>
        <v>#REF!</v>
      </c>
      <c r="J41" s="474" t="e">
        <f t="shared" si="6"/>
        <v>#REF!</v>
      </c>
      <c r="K41" s="474" t="e">
        <f t="shared" si="7"/>
        <v>#REF!</v>
      </c>
      <c r="L41" s="474" t="e">
        <f t="shared" si="8"/>
        <v>#REF!</v>
      </c>
      <c r="M41" s="474" t="e">
        <f t="shared" si="9"/>
        <v>#REF!</v>
      </c>
      <c r="N41" s="474">
        <v>284</v>
      </c>
    </row>
    <row r="42" spans="1:14" s="473" customFormat="1" ht="15" customHeight="1" x14ac:dyDescent="0.2">
      <c r="A42" s="473">
        <v>29</v>
      </c>
      <c r="B42" s="477" t="e">
        <f>'Tabelle 2.3'!#REF!</f>
        <v>#REF!</v>
      </c>
      <c r="C42" s="478" t="e">
        <f>'Tabelle 3.3'!#REF!</f>
        <v>#REF!</v>
      </c>
      <c r="D42" s="479" t="e">
        <f t="shared" si="3"/>
        <v>#REF!</v>
      </c>
      <c r="E42" s="479" t="e">
        <f t="shared" si="3"/>
        <v>#REF!</v>
      </c>
      <c r="F42" s="474" t="str">
        <f t="shared" si="4"/>
        <v/>
      </c>
      <c r="G42" s="474" t="str">
        <f t="shared" si="4"/>
        <v/>
      </c>
      <c r="H42" s="480" t="e">
        <f t="shared" si="5"/>
        <v>#REF!</v>
      </c>
      <c r="I42" s="480" t="e">
        <f t="shared" si="5"/>
        <v>#REF!</v>
      </c>
      <c r="J42" s="474" t="e">
        <f t="shared" si="6"/>
        <v>#REF!</v>
      </c>
      <c r="K42" s="474" t="e">
        <f t="shared" si="7"/>
        <v>#REF!</v>
      </c>
      <c r="L42" s="474" t="e">
        <f t="shared" si="8"/>
        <v>#REF!</v>
      </c>
      <c r="M42" s="474" t="e">
        <f t="shared" si="9"/>
        <v>#REF!</v>
      </c>
      <c r="N42" s="474">
        <v>294</v>
      </c>
    </row>
    <row r="43" spans="1:14" s="473" customFormat="1" ht="15" customHeight="1" x14ac:dyDescent="0.2">
      <c r="A43" s="473">
        <v>30</v>
      </c>
      <c r="B43" s="477" t="e">
        <f>'Tabelle 2.3'!#REF!</f>
        <v>#REF!</v>
      </c>
      <c r="C43" s="478" t="e">
        <f>'Tabelle 3.3'!#REF!</f>
        <v>#REF!</v>
      </c>
      <c r="D43" s="479" t="e">
        <f t="shared" si="3"/>
        <v>#REF!</v>
      </c>
      <c r="E43" s="479" t="e">
        <f t="shared" si="3"/>
        <v>#REF!</v>
      </c>
      <c r="F43" s="474" t="str">
        <f t="shared" si="4"/>
        <v/>
      </c>
      <c r="G43" s="474" t="str">
        <f t="shared" si="4"/>
        <v/>
      </c>
      <c r="H43" s="480" t="e">
        <f t="shared" si="5"/>
        <v>#REF!</v>
      </c>
      <c r="I43" s="480" t="e">
        <f t="shared" si="5"/>
        <v>#REF!</v>
      </c>
      <c r="J43" s="474" t="e">
        <f t="shared" si="6"/>
        <v>#REF!</v>
      </c>
      <c r="K43" s="474" t="e">
        <f t="shared" si="7"/>
        <v>#REF!</v>
      </c>
      <c r="L43" s="474" t="e">
        <f t="shared" si="8"/>
        <v>#REF!</v>
      </c>
      <c r="M43" s="474" t="e">
        <f t="shared" si="9"/>
        <v>#REF!</v>
      </c>
      <c r="N43" s="474">
        <v>304</v>
      </c>
    </row>
    <row r="44" spans="1:14" s="473" customFormat="1" ht="15" customHeight="1" x14ac:dyDescent="0.2">
      <c r="A44" s="473">
        <v>31</v>
      </c>
      <c r="B44" s="477" t="e">
        <f>'Tabelle 2.3'!#REF!</f>
        <v>#REF!</v>
      </c>
      <c r="C44" s="478" t="e">
        <f>'Tabelle 3.3'!#REF!</f>
        <v>#REF!</v>
      </c>
      <c r="D44" s="479" t="e">
        <f t="shared" si="3"/>
        <v>#REF!</v>
      </c>
      <c r="E44" s="479" t="e">
        <f t="shared" si="3"/>
        <v>#REF!</v>
      </c>
      <c r="F44" s="474" t="str">
        <f t="shared" si="4"/>
        <v/>
      </c>
      <c r="G44" s="474" t="str">
        <f t="shared" si="4"/>
        <v/>
      </c>
      <c r="H44" s="480" t="e">
        <f t="shared" si="5"/>
        <v>#REF!</v>
      </c>
      <c r="I44" s="480" t="e">
        <f t="shared" si="5"/>
        <v>#REF!</v>
      </c>
      <c r="J44" s="474" t="e">
        <f t="shared" si="6"/>
        <v>#REF!</v>
      </c>
      <c r="K44" s="474" t="e">
        <f t="shared" si="7"/>
        <v>#REF!</v>
      </c>
      <c r="L44" s="474" t="e">
        <f t="shared" si="8"/>
        <v>#REF!</v>
      </c>
      <c r="M44" s="474" t="e">
        <f t="shared" si="9"/>
        <v>#REF!</v>
      </c>
      <c r="N44" s="474">
        <v>315</v>
      </c>
    </row>
    <row r="45" spans="1:14" s="473" customFormat="1" ht="15" customHeight="1" x14ac:dyDescent="0.2">
      <c r="A45" s="473">
        <v>32</v>
      </c>
      <c r="B45" s="477">
        <f>'Tabelle 2.3'!J36</f>
        <v>0.52377877126067274</v>
      </c>
      <c r="C45" s="478">
        <f>'Tabelle 3.3'!J36</f>
        <v>-3.3914015430331781</v>
      </c>
      <c r="D45" s="479">
        <f t="shared" si="3"/>
        <v>0.52377877126067274</v>
      </c>
      <c r="E45" s="479">
        <f t="shared" si="3"/>
        <v>-3.3914015430331781</v>
      </c>
      <c r="F45" s="474" t="str">
        <f t="shared" si="4"/>
        <v/>
      </c>
      <c r="G45" s="474" t="str">
        <f t="shared" si="4"/>
        <v/>
      </c>
      <c r="H45" s="480" t="str">
        <f t="shared" si="5"/>
        <v/>
      </c>
      <c r="I45" s="480" t="str">
        <f t="shared" si="5"/>
        <v/>
      </c>
      <c r="J45" s="474" t="e">
        <f t="shared" si="6"/>
        <v>#N/A</v>
      </c>
      <c r="K45" s="474" t="e">
        <f t="shared" si="7"/>
        <v>#N/A</v>
      </c>
      <c r="L45" s="474" t="e">
        <f t="shared" si="8"/>
        <v>#N/A</v>
      </c>
      <c r="M45" s="474" t="e">
        <f t="shared" si="9"/>
        <v>#N/A</v>
      </c>
      <c r="N45" s="474">
        <v>325</v>
      </c>
    </row>
    <row r="46" spans="1:14" s="473" customFormat="1" ht="15" customHeight="1" x14ac:dyDescent="0.2">
      <c r="E46" s="474"/>
      <c r="F46" s="474"/>
      <c r="G46" s="474"/>
      <c r="H46" s="474"/>
      <c r="I46" s="474"/>
      <c r="J46" s="474"/>
      <c r="K46" s="474"/>
      <c r="L46" s="474"/>
      <c r="M46" s="474"/>
      <c r="N46" s="474"/>
    </row>
    <row r="47" spans="1:14" s="473" customFormat="1" ht="15" customHeight="1" x14ac:dyDescent="0.2">
      <c r="D47" s="481"/>
      <c r="E47" s="474"/>
      <c r="F47" s="474"/>
      <c r="G47" s="474"/>
      <c r="H47" s="474"/>
      <c r="I47" s="474"/>
      <c r="J47" s="474"/>
      <c r="K47" s="474"/>
      <c r="L47" s="474"/>
      <c r="M47" s="474"/>
      <c r="N47" s="474"/>
    </row>
    <row r="48" spans="1:14" s="473" customFormat="1" ht="15" customHeight="1" x14ac:dyDescent="0.2">
      <c r="A48" s="475" t="s">
        <v>454</v>
      </c>
      <c r="E48" s="474"/>
      <c r="F48" s="474"/>
      <c r="G48" s="474"/>
      <c r="H48" s="474"/>
      <c r="I48" s="474"/>
      <c r="J48" s="474"/>
      <c r="K48" s="474"/>
      <c r="L48" s="474"/>
      <c r="M48" s="474"/>
      <c r="N48" s="474"/>
    </row>
    <row r="49" spans="1:14" ht="15" customHeight="1" x14ac:dyDescent="0.2">
      <c r="A49" s="677" t="s">
        <v>455</v>
      </c>
      <c r="B49" s="678" t="s">
        <v>102</v>
      </c>
      <c r="C49" s="678"/>
      <c r="D49" s="678"/>
      <c r="E49" s="679" t="s">
        <v>456</v>
      </c>
      <c r="F49" s="679"/>
      <c r="G49" s="679"/>
      <c r="H49" s="680" t="s">
        <v>457</v>
      </c>
      <c r="I49" s="681" t="s">
        <v>458</v>
      </c>
      <c r="J49" s="681"/>
      <c r="K49" s="681"/>
      <c r="L49" s="482" t="s">
        <v>459</v>
      </c>
      <c r="M49" s="459"/>
      <c r="N49" s="451"/>
    </row>
    <row r="50" spans="1:14" ht="39.950000000000003" customHeight="1" x14ac:dyDescent="0.2">
      <c r="A50" s="677"/>
      <c r="B50" s="483" t="s">
        <v>442</v>
      </c>
      <c r="C50" s="483" t="s">
        <v>120</v>
      </c>
      <c r="D50" s="483" t="s">
        <v>121</v>
      </c>
      <c r="E50" s="483" t="s">
        <v>442</v>
      </c>
      <c r="F50" s="483" t="s">
        <v>120</v>
      </c>
      <c r="G50" s="483" t="s">
        <v>121</v>
      </c>
      <c r="H50" s="680"/>
      <c r="I50" s="483" t="s">
        <v>442</v>
      </c>
      <c r="J50" s="483" t="s">
        <v>120</v>
      </c>
      <c r="K50" s="483" t="s">
        <v>121</v>
      </c>
      <c r="L50" s="483" t="s">
        <v>460</v>
      </c>
      <c r="M50" s="483"/>
      <c r="N50" s="483"/>
    </row>
    <row r="51" spans="1:14" ht="15" customHeight="1" x14ac:dyDescent="0.2">
      <c r="A51" s="484" t="s">
        <v>461</v>
      </c>
      <c r="B51" s="485">
        <v>329152</v>
      </c>
      <c r="C51" s="485">
        <v>55573</v>
      </c>
      <c r="D51" s="485">
        <v>25004</v>
      </c>
      <c r="E51" s="486">
        <f>IF($A$51=37802,IF(COUNTBLANK(B$51:B$70)&gt;0,#N/A,B51/B$51*100),IF(COUNTBLANK(B$51:B$75)&gt;0,#N/A,B51/B$51*100))</f>
        <v>100</v>
      </c>
      <c r="F51" s="486">
        <f>IF($A$51=37802,IF(COUNTBLANK(C$51:C$70)&gt;0,#N/A,C51/C$51*100),IF(COUNTBLANK(C$51:C$75)&gt;0,#N/A,C51/C$51*100))</f>
        <v>100</v>
      </c>
      <c r="G51" s="486">
        <f>IF($A$51=37802,IF(COUNTBLANK(D$51:D$70)&gt;0,#N/A,D51/D$51*100),IF(COUNTBLANK(D$51:D$75)&gt;0,#N/A,D51/D$51*100))</f>
        <v>100</v>
      </c>
      <c r="H51" s="487" t="str">
        <f>IF(ISERROR(L51)=TRUE,IF(MONTH(A51)=MONTH(MAX(A$51:A$75)),A51,""),"")</f>
        <v/>
      </c>
      <c r="I51" s="486" t="str">
        <f>IF($H51&lt;&gt;"",E51,"")</f>
        <v/>
      </c>
      <c r="J51" s="486" t="str">
        <f>IF($H51&lt;&gt;"",F51,"")</f>
        <v/>
      </c>
      <c r="K51" s="486" t="str">
        <f t="shared" ref="J51:K66" si="10">IF($H51&lt;&gt;"",G51,"")</f>
        <v/>
      </c>
      <c r="L51" s="486" t="e">
        <f>IF(A$51=37802,IF(AND(COUNTBLANK(B$51:B$70)&lt;&gt;0,COUNTBLANK(C$51:C$70)&lt;&gt;0,COUNTBLANK(D$51:D$70)&lt;&gt;0),135,#N/A),IF(AND(COUNTBLANK(B$51:B$75)&lt;&gt;0,COUNTBLANK(C$51:C$75)&lt;&gt;0,COUNTBLANK(D$51:D$75)&lt;&gt;0),135,#N/A))</f>
        <v>#N/A</v>
      </c>
    </row>
    <row r="52" spans="1:14" ht="15" customHeight="1" x14ac:dyDescent="0.2">
      <c r="A52" s="484" t="s">
        <v>462</v>
      </c>
      <c r="B52" s="485">
        <v>329932</v>
      </c>
      <c r="C52" s="485">
        <v>55789</v>
      </c>
      <c r="D52" s="485">
        <v>25274</v>
      </c>
      <c r="E52" s="486">
        <f t="shared" ref="E52:G70" si="11">IF($A$51=37802,IF(COUNTBLANK(B$51:B$70)&gt;0,#N/A,B52/B$51*100),IF(COUNTBLANK(B$51:B$75)&gt;0,#N/A,B52/B$51*100))</f>
        <v>100.2369725840949</v>
      </c>
      <c r="F52" s="486">
        <f t="shared" si="11"/>
        <v>100.38867795512209</v>
      </c>
      <c r="G52" s="486">
        <f t="shared" si="11"/>
        <v>101.07982722764358</v>
      </c>
      <c r="H52" s="487" t="str">
        <f>IF(ISERROR(L52)=TRUE,IF(MONTH(A52)=MONTH(MAX(A$51:A$75)),A52,""),"")</f>
        <v/>
      </c>
      <c r="I52" s="486" t="str">
        <f t="shared" ref="I52:K75" si="12">IF($H52&lt;&gt;"",E52,"")</f>
        <v/>
      </c>
      <c r="J52" s="486" t="str">
        <f t="shared" si="10"/>
        <v/>
      </c>
      <c r="K52" s="486" t="str">
        <f t="shared" si="10"/>
        <v/>
      </c>
      <c r="L52" s="486" t="e">
        <f t="shared" ref="L52:L75" si="13">IF(A$51=37802,IF(AND(COUNTBLANK(B$51:B$70)&lt;&gt;0,COUNTBLANK(C$51:C$70)&lt;&gt;0,COUNTBLANK(D$51:D$70)&lt;&gt;0),135,#N/A),IF(AND(COUNTBLANK(B$51:B$75)&lt;&gt;0,COUNTBLANK(C$51:C$75)&lt;&gt;0,COUNTBLANK(D$51:D$75)&lt;&gt;0),135,#N/A))</f>
        <v>#N/A</v>
      </c>
    </row>
    <row r="53" spans="1:14" ht="15" customHeight="1" x14ac:dyDescent="0.2">
      <c r="A53" s="488">
        <v>41883</v>
      </c>
      <c r="B53" s="485">
        <v>335642</v>
      </c>
      <c r="C53" s="485">
        <v>54851</v>
      </c>
      <c r="D53" s="485">
        <v>26322</v>
      </c>
      <c r="E53" s="486">
        <f t="shared" si="11"/>
        <v>101.97173342407156</v>
      </c>
      <c r="F53" s="486">
        <f t="shared" si="11"/>
        <v>98.700807946304863</v>
      </c>
      <c r="G53" s="486">
        <f t="shared" si="11"/>
        <v>105.27115661494162</v>
      </c>
      <c r="H53" s="487">
        <f>IF(ISERROR(L53)=TRUE,IF(MONTH(A53)=MONTH(MAX(A$51:A$75)),A53,""),"")</f>
        <v>41883</v>
      </c>
      <c r="I53" s="486">
        <f t="shared" si="12"/>
        <v>101.97173342407156</v>
      </c>
      <c r="J53" s="486">
        <f t="shared" si="10"/>
        <v>98.700807946304863</v>
      </c>
      <c r="K53" s="486">
        <f t="shared" si="10"/>
        <v>105.27115661494162</v>
      </c>
      <c r="L53" s="486" t="e">
        <f t="shared" si="13"/>
        <v>#N/A</v>
      </c>
    </row>
    <row r="54" spans="1:14" ht="15" customHeight="1" x14ac:dyDescent="0.2">
      <c r="A54" s="488" t="s">
        <v>463</v>
      </c>
      <c r="B54" s="485">
        <v>333834</v>
      </c>
      <c r="C54" s="485">
        <v>55761</v>
      </c>
      <c r="D54" s="485">
        <v>26385</v>
      </c>
      <c r="E54" s="486">
        <f t="shared" si="11"/>
        <v>101.42244312657982</v>
      </c>
      <c r="F54" s="486">
        <f t="shared" si="11"/>
        <v>100.33829377575441</v>
      </c>
      <c r="G54" s="486">
        <f t="shared" si="11"/>
        <v>105.52311630139177</v>
      </c>
      <c r="H54" s="487" t="str">
        <f>IF(ISERROR(L54)=TRUE,IF(MONTH(A54)=MONTH(MAX(A$51:A$75)),A54,""),"")</f>
        <v/>
      </c>
      <c r="I54" s="486" t="str">
        <f t="shared" si="12"/>
        <v/>
      </c>
      <c r="J54" s="486" t="str">
        <f t="shared" si="10"/>
        <v/>
      </c>
      <c r="K54" s="486" t="str">
        <f t="shared" si="10"/>
        <v/>
      </c>
      <c r="L54" s="486" t="e">
        <f t="shared" si="13"/>
        <v>#N/A</v>
      </c>
    </row>
    <row r="55" spans="1:14" ht="15" customHeight="1" x14ac:dyDescent="0.2">
      <c r="A55" s="488" t="s">
        <v>464</v>
      </c>
      <c r="B55" s="485">
        <v>334007</v>
      </c>
      <c r="C55" s="485">
        <v>53941</v>
      </c>
      <c r="D55" s="485">
        <v>25978</v>
      </c>
      <c r="E55" s="486">
        <f t="shared" si="11"/>
        <v>101.47500243048803</v>
      </c>
      <c r="F55" s="486">
        <f t="shared" si="11"/>
        <v>97.063322116855318</v>
      </c>
      <c r="G55" s="486">
        <f t="shared" si="11"/>
        <v>103.89537673972164</v>
      </c>
      <c r="H55" s="487" t="str">
        <f t="shared" ref="H55:H70" si="14">IF(ISERROR(L55)=TRUE,IF(MONTH(A55)=MONTH(MAX(A$51:A$75)),A55,""),"")</f>
        <v/>
      </c>
      <c r="I55" s="486" t="str">
        <f t="shared" si="12"/>
        <v/>
      </c>
      <c r="J55" s="486" t="str">
        <f t="shared" si="10"/>
        <v/>
      </c>
      <c r="K55" s="486" t="str">
        <f t="shared" si="10"/>
        <v/>
      </c>
      <c r="L55" s="486" t="e">
        <f t="shared" si="13"/>
        <v>#N/A</v>
      </c>
    </row>
    <row r="56" spans="1:14" ht="15" customHeight="1" x14ac:dyDescent="0.2">
      <c r="A56" s="488" t="s">
        <v>465</v>
      </c>
      <c r="B56" s="485">
        <v>335102</v>
      </c>
      <c r="C56" s="485">
        <v>53959</v>
      </c>
      <c r="D56" s="485">
        <v>26126</v>
      </c>
      <c r="E56" s="486">
        <f t="shared" si="11"/>
        <v>101.80767548123664</v>
      </c>
      <c r="F56" s="486">
        <f t="shared" si="11"/>
        <v>97.095711946448816</v>
      </c>
      <c r="G56" s="486">
        <f t="shared" si="11"/>
        <v>104.48728203487443</v>
      </c>
      <c r="H56" s="487" t="str">
        <f t="shared" si="14"/>
        <v/>
      </c>
      <c r="I56" s="486" t="str">
        <f t="shared" si="12"/>
        <v/>
      </c>
      <c r="J56" s="486" t="str">
        <f t="shared" si="10"/>
        <v/>
      </c>
      <c r="K56" s="486" t="str">
        <f t="shared" si="10"/>
        <v/>
      </c>
      <c r="L56" s="486" t="e">
        <f t="shared" si="13"/>
        <v>#N/A</v>
      </c>
    </row>
    <row r="57" spans="1:14" ht="15" customHeight="1" x14ac:dyDescent="0.2">
      <c r="A57" s="488">
        <v>42248</v>
      </c>
      <c r="B57" s="485">
        <v>341370</v>
      </c>
      <c r="C57" s="485">
        <v>52411</v>
      </c>
      <c r="D57" s="485">
        <v>26859</v>
      </c>
      <c r="E57" s="486">
        <f t="shared" si="11"/>
        <v>103.71196286214273</v>
      </c>
      <c r="F57" s="486">
        <f t="shared" si="11"/>
        <v>94.310186601407153</v>
      </c>
      <c r="G57" s="486">
        <f t="shared" si="11"/>
        <v>107.41881298992162</v>
      </c>
      <c r="H57" s="487">
        <f t="shared" si="14"/>
        <v>42248</v>
      </c>
      <c r="I57" s="486">
        <f t="shared" si="12"/>
        <v>103.71196286214273</v>
      </c>
      <c r="J57" s="486">
        <f t="shared" si="10"/>
        <v>94.310186601407153</v>
      </c>
      <c r="K57" s="486">
        <f t="shared" si="10"/>
        <v>107.41881298992162</v>
      </c>
      <c r="L57" s="486" t="e">
        <f t="shared" si="13"/>
        <v>#N/A</v>
      </c>
    </row>
    <row r="58" spans="1:14" ht="15" customHeight="1" x14ac:dyDescent="0.2">
      <c r="A58" s="488" t="s">
        <v>466</v>
      </c>
      <c r="B58" s="485">
        <v>341080</v>
      </c>
      <c r="C58" s="485">
        <v>53033</v>
      </c>
      <c r="D58" s="485">
        <v>26646</v>
      </c>
      <c r="E58" s="486">
        <f t="shared" si="11"/>
        <v>103.62385767062025</v>
      </c>
      <c r="F58" s="486">
        <f t="shared" si="11"/>
        <v>95.429435157360587</v>
      </c>
      <c r="G58" s="486">
        <f t="shared" si="11"/>
        <v>106.5669492881139</v>
      </c>
      <c r="H58" s="487" t="str">
        <f t="shared" si="14"/>
        <v/>
      </c>
      <c r="I58" s="486" t="str">
        <f t="shared" si="12"/>
        <v/>
      </c>
      <c r="J58" s="486" t="str">
        <f t="shared" si="10"/>
        <v/>
      </c>
      <c r="K58" s="486" t="str">
        <f t="shared" si="10"/>
        <v/>
      </c>
      <c r="L58" s="486" t="e">
        <f t="shared" si="13"/>
        <v>#N/A</v>
      </c>
    </row>
    <row r="59" spans="1:14" ht="15" customHeight="1" x14ac:dyDescent="0.2">
      <c r="A59" s="488" t="s">
        <v>467</v>
      </c>
      <c r="B59" s="485">
        <v>342349</v>
      </c>
      <c r="C59" s="485">
        <v>52021</v>
      </c>
      <c r="D59" s="485">
        <v>26361</v>
      </c>
      <c r="E59" s="486">
        <f t="shared" si="11"/>
        <v>104.00939383628231</v>
      </c>
      <c r="F59" s="486">
        <f t="shared" si="11"/>
        <v>93.608406960214495</v>
      </c>
      <c r="G59" s="486">
        <f t="shared" si="11"/>
        <v>105.42713165893458</v>
      </c>
      <c r="H59" s="487" t="str">
        <f t="shared" si="14"/>
        <v/>
      </c>
      <c r="I59" s="486" t="str">
        <f t="shared" si="12"/>
        <v/>
      </c>
      <c r="J59" s="486" t="str">
        <f t="shared" si="10"/>
        <v/>
      </c>
      <c r="K59" s="486" t="str">
        <f t="shared" si="10"/>
        <v/>
      </c>
      <c r="L59" s="486" t="e">
        <f t="shared" si="13"/>
        <v>#N/A</v>
      </c>
    </row>
    <row r="60" spans="1:14" ht="15" customHeight="1" x14ac:dyDescent="0.2">
      <c r="A60" s="488" t="s">
        <v>468</v>
      </c>
      <c r="B60" s="485">
        <v>344379</v>
      </c>
      <c r="C60" s="485">
        <v>52436</v>
      </c>
      <c r="D60" s="485">
        <v>26554</v>
      </c>
      <c r="E60" s="486">
        <f t="shared" si="11"/>
        <v>104.62613017693954</v>
      </c>
      <c r="F60" s="486">
        <f t="shared" si="11"/>
        <v>94.355172475842579</v>
      </c>
      <c r="G60" s="486">
        <f t="shared" si="11"/>
        <v>106.19900815869461</v>
      </c>
      <c r="H60" s="487" t="str">
        <f t="shared" si="14"/>
        <v/>
      </c>
      <c r="I60" s="486" t="str">
        <f t="shared" si="12"/>
        <v/>
      </c>
      <c r="J60" s="486" t="str">
        <f t="shared" si="10"/>
        <v/>
      </c>
      <c r="K60" s="486" t="str">
        <f t="shared" si="10"/>
        <v/>
      </c>
      <c r="L60" s="486" t="e">
        <f t="shared" si="13"/>
        <v>#N/A</v>
      </c>
    </row>
    <row r="61" spans="1:14" ht="15" customHeight="1" x14ac:dyDescent="0.2">
      <c r="A61" s="488">
        <v>42614</v>
      </c>
      <c r="B61" s="485">
        <v>350607</v>
      </c>
      <c r="C61" s="485">
        <v>51246</v>
      </c>
      <c r="D61" s="485">
        <v>27614</v>
      </c>
      <c r="E61" s="486">
        <f t="shared" si="11"/>
        <v>106.51826511763562</v>
      </c>
      <c r="F61" s="486">
        <f t="shared" si="11"/>
        <v>92.21384485271625</v>
      </c>
      <c r="G61" s="486">
        <f t="shared" si="11"/>
        <v>110.43832986722124</v>
      </c>
      <c r="H61" s="487">
        <f t="shared" si="14"/>
        <v>42614</v>
      </c>
      <c r="I61" s="486">
        <f t="shared" si="12"/>
        <v>106.51826511763562</v>
      </c>
      <c r="J61" s="486">
        <f t="shared" si="10"/>
        <v>92.21384485271625</v>
      </c>
      <c r="K61" s="486">
        <f t="shared" si="10"/>
        <v>110.43832986722124</v>
      </c>
      <c r="L61" s="486" t="e">
        <f t="shared" si="13"/>
        <v>#N/A</v>
      </c>
    </row>
    <row r="62" spans="1:14" ht="15" customHeight="1" x14ac:dyDescent="0.2">
      <c r="A62" s="488" t="s">
        <v>469</v>
      </c>
      <c r="B62" s="485">
        <v>348697</v>
      </c>
      <c r="C62" s="485">
        <v>51814</v>
      </c>
      <c r="D62" s="485">
        <v>27563</v>
      </c>
      <c r="E62" s="486">
        <f t="shared" si="11"/>
        <v>105.9379860976084</v>
      </c>
      <c r="F62" s="486">
        <f t="shared" si="11"/>
        <v>93.235923919889146</v>
      </c>
      <c r="G62" s="486">
        <f t="shared" si="11"/>
        <v>110.23436250199967</v>
      </c>
      <c r="H62" s="487" t="str">
        <f t="shared" si="14"/>
        <v/>
      </c>
      <c r="I62" s="486" t="str">
        <f t="shared" si="12"/>
        <v/>
      </c>
      <c r="J62" s="486" t="str">
        <f t="shared" si="10"/>
        <v/>
      </c>
      <c r="K62" s="486" t="str">
        <f t="shared" si="10"/>
        <v/>
      </c>
      <c r="L62" s="486" t="e">
        <f t="shared" si="13"/>
        <v>#N/A</v>
      </c>
    </row>
    <row r="63" spans="1:14" ht="15" customHeight="1" x14ac:dyDescent="0.2">
      <c r="A63" s="488" t="s">
        <v>470</v>
      </c>
      <c r="B63" s="485">
        <v>349127</v>
      </c>
      <c r="C63" s="485">
        <v>50998</v>
      </c>
      <c r="D63" s="485">
        <v>27440</v>
      </c>
      <c r="E63" s="486">
        <f t="shared" si="11"/>
        <v>106.06862482986583</v>
      </c>
      <c r="F63" s="486">
        <f t="shared" si="11"/>
        <v>91.767584978316805</v>
      </c>
      <c r="G63" s="486">
        <f t="shared" si="11"/>
        <v>109.74244120940651</v>
      </c>
      <c r="H63" s="487" t="str">
        <f t="shared" si="14"/>
        <v/>
      </c>
      <c r="I63" s="486" t="str">
        <f t="shared" si="12"/>
        <v/>
      </c>
      <c r="J63" s="486" t="str">
        <f t="shared" si="10"/>
        <v/>
      </c>
      <c r="K63" s="486" t="str">
        <f t="shared" si="10"/>
        <v/>
      </c>
      <c r="L63" s="486" t="e">
        <f t="shared" si="13"/>
        <v>#N/A</v>
      </c>
    </row>
    <row r="64" spans="1:14" ht="15" customHeight="1" x14ac:dyDescent="0.2">
      <c r="A64" s="488" t="s">
        <v>471</v>
      </c>
      <c r="B64" s="485">
        <v>350884</v>
      </c>
      <c r="C64" s="485">
        <v>51011</v>
      </c>
      <c r="D64" s="485">
        <v>27724</v>
      </c>
      <c r="E64" s="486">
        <f t="shared" si="11"/>
        <v>106.60242076608984</v>
      </c>
      <c r="F64" s="486">
        <f t="shared" si="11"/>
        <v>91.790977633023232</v>
      </c>
      <c r="G64" s="486">
        <f t="shared" si="11"/>
        <v>110.87825947848344</v>
      </c>
      <c r="H64" s="487" t="str">
        <f t="shared" si="14"/>
        <v/>
      </c>
      <c r="I64" s="486" t="str">
        <f t="shared" si="12"/>
        <v/>
      </c>
      <c r="J64" s="486" t="str">
        <f t="shared" si="10"/>
        <v/>
      </c>
      <c r="K64" s="486" t="str">
        <f t="shared" si="10"/>
        <v/>
      </c>
      <c r="L64" s="486" t="e">
        <f t="shared" si="13"/>
        <v>#N/A</v>
      </c>
    </row>
    <row r="65" spans="1:12" ht="15" customHeight="1" x14ac:dyDescent="0.2">
      <c r="A65" s="488">
        <v>42979</v>
      </c>
      <c r="B65" s="485">
        <v>357354</v>
      </c>
      <c r="C65" s="485">
        <v>50247</v>
      </c>
      <c r="D65" s="485">
        <v>28603</v>
      </c>
      <c r="E65" s="486">
        <f t="shared" si="11"/>
        <v>108.56807797005639</v>
      </c>
      <c r="F65" s="486">
        <f t="shared" si="11"/>
        <v>90.416209310276571</v>
      </c>
      <c r="G65" s="486">
        <f t="shared" si="11"/>
        <v>114.39369700847864</v>
      </c>
      <c r="H65" s="487">
        <f t="shared" si="14"/>
        <v>42979</v>
      </c>
      <c r="I65" s="486">
        <f t="shared" si="12"/>
        <v>108.56807797005639</v>
      </c>
      <c r="J65" s="486">
        <f t="shared" si="10"/>
        <v>90.416209310276571</v>
      </c>
      <c r="K65" s="486">
        <f t="shared" si="10"/>
        <v>114.39369700847864</v>
      </c>
      <c r="L65" s="486" t="e">
        <f t="shared" si="13"/>
        <v>#N/A</v>
      </c>
    </row>
    <row r="66" spans="1:12" ht="15" customHeight="1" x14ac:dyDescent="0.2">
      <c r="A66" s="488" t="s">
        <v>472</v>
      </c>
      <c r="B66" s="485">
        <v>355498</v>
      </c>
      <c r="C66" s="485">
        <v>51018</v>
      </c>
      <c r="D66" s="485">
        <v>28442</v>
      </c>
      <c r="E66" s="486">
        <f t="shared" si="11"/>
        <v>108.00420474431264</v>
      </c>
      <c r="F66" s="486">
        <f t="shared" si="11"/>
        <v>91.803573677865145</v>
      </c>
      <c r="G66" s="486">
        <f t="shared" si="11"/>
        <v>113.74980003199488</v>
      </c>
      <c r="H66" s="487" t="str">
        <f t="shared" si="14"/>
        <v/>
      </c>
      <c r="I66" s="486" t="str">
        <f t="shared" si="12"/>
        <v/>
      </c>
      <c r="J66" s="486" t="str">
        <f t="shared" si="10"/>
        <v/>
      </c>
      <c r="K66" s="486" t="str">
        <f t="shared" si="10"/>
        <v/>
      </c>
      <c r="L66" s="486" t="e">
        <f t="shared" si="13"/>
        <v>#N/A</v>
      </c>
    </row>
    <row r="67" spans="1:12" ht="15" customHeight="1" x14ac:dyDescent="0.2">
      <c r="A67" s="488" t="s">
        <v>473</v>
      </c>
      <c r="B67" s="485">
        <v>355811</v>
      </c>
      <c r="C67" s="485">
        <v>50459</v>
      </c>
      <c r="D67" s="485">
        <v>28322</v>
      </c>
      <c r="E67" s="486">
        <f t="shared" si="11"/>
        <v>108.09929758895586</v>
      </c>
      <c r="F67" s="486">
        <f t="shared" si="11"/>
        <v>90.797689525489005</v>
      </c>
      <c r="G67" s="486">
        <f t="shared" si="11"/>
        <v>113.26987681970884</v>
      </c>
      <c r="H67" s="487" t="str">
        <f t="shared" si="14"/>
        <v/>
      </c>
      <c r="I67" s="486" t="str">
        <f t="shared" si="12"/>
        <v/>
      </c>
      <c r="J67" s="486" t="str">
        <f t="shared" si="12"/>
        <v/>
      </c>
      <c r="K67" s="486" t="str">
        <f t="shared" si="12"/>
        <v/>
      </c>
      <c r="L67" s="486" t="e">
        <f t="shared" si="13"/>
        <v>#N/A</v>
      </c>
    </row>
    <row r="68" spans="1:12" ht="15" customHeight="1" x14ac:dyDescent="0.2">
      <c r="A68" s="488" t="s">
        <v>474</v>
      </c>
      <c r="B68" s="485">
        <v>356784</v>
      </c>
      <c r="C68" s="485">
        <v>50626</v>
      </c>
      <c r="D68" s="485">
        <v>28733</v>
      </c>
      <c r="E68" s="486">
        <f t="shared" si="11"/>
        <v>108.39490569706398</v>
      </c>
      <c r="F68" s="486">
        <f t="shared" si="11"/>
        <v>91.098195166717659</v>
      </c>
      <c r="G68" s="486">
        <f t="shared" si="11"/>
        <v>114.9136138217885</v>
      </c>
      <c r="H68" s="487" t="str">
        <f t="shared" si="14"/>
        <v/>
      </c>
      <c r="I68" s="486" t="str">
        <f t="shared" si="12"/>
        <v/>
      </c>
      <c r="J68" s="486" t="str">
        <f t="shared" si="12"/>
        <v/>
      </c>
      <c r="K68" s="486" t="str">
        <f t="shared" si="12"/>
        <v/>
      </c>
      <c r="L68" s="486" t="e">
        <f t="shared" si="13"/>
        <v>#N/A</v>
      </c>
    </row>
    <row r="69" spans="1:12" ht="15" customHeight="1" x14ac:dyDescent="0.2">
      <c r="A69" s="488">
        <v>43344</v>
      </c>
      <c r="B69" s="485">
        <v>363549</v>
      </c>
      <c r="C69" s="485">
        <v>49313</v>
      </c>
      <c r="D69" s="485">
        <v>29857</v>
      </c>
      <c r="E69" s="486">
        <f t="shared" si="11"/>
        <v>110.45018714757924</v>
      </c>
      <c r="F69" s="486">
        <f t="shared" si="11"/>
        <v>88.735537041369</v>
      </c>
      <c r="G69" s="486">
        <f t="shared" si="11"/>
        <v>119.4088945768677</v>
      </c>
      <c r="H69" s="487">
        <f t="shared" si="14"/>
        <v>43344</v>
      </c>
      <c r="I69" s="486">
        <f t="shared" si="12"/>
        <v>110.45018714757924</v>
      </c>
      <c r="J69" s="486">
        <f t="shared" si="12"/>
        <v>88.735537041369</v>
      </c>
      <c r="K69" s="486">
        <f t="shared" si="12"/>
        <v>119.4088945768677</v>
      </c>
      <c r="L69" s="486" t="e">
        <f t="shared" si="13"/>
        <v>#N/A</v>
      </c>
    </row>
    <row r="70" spans="1:12" ht="15" customHeight="1" x14ac:dyDescent="0.2">
      <c r="A70" s="488" t="s">
        <v>475</v>
      </c>
      <c r="B70" s="485">
        <v>362064</v>
      </c>
      <c r="C70" s="485">
        <v>49890</v>
      </c>
      <c r="D70" s="485">
        <v>29612</v>
      </c>
      <c r="E70" s="486">
        <f t="shared" si="11"/>
        <v>109.99902780478321</v>
      </c>
      <c r="F70" s="486">
        <f t="shared" si="11"/>
        <v>89.773811023338666</v>
      </c>
      <c r="G70" s="486">
        <f t="shared" si="11"/>
        <v>118.42905135178373</v>
      </c>
      <c r="H70" s="487" t="str">
        <f t="shared" si="14"/>
        <v/>
      </c>
      <c r="I70" s="486" t="str">
        <f t="shared" si="12"/>
        <v/>
      </c>
      <c r="J70" s="486" t="str">
        <f t="shared" si="12"/>
        <v/>
      </c>
      <c r="K70" s="486" t="str">
        <f t="shared" si="12"/>
        <v/>
      </c>
      <c r="L70" s="486" t="e">
        <f t="shared" si="13"/>
        <v>#N/A</v>
      </c>
    </row>
    <row r="71" spans="1:12" ht="15" customHeight="1" x14ac:dyDescent="0.2">
      <c r="A71" s="488" t="s">
        <v>476</v>
      </c>
      <c r="B71" s="485">
        <v>361230</v>
      </c>
      <c r="C71" s="485">
        <v>49391</v>
      </c>
      <c r="D71" s="485">
        <v>29513</v>
      </c>
      <c r="E71" s="489">
        <f t="shared" ref="E71:G75" si="15">IF($A$51=37802,IF(COUNTBLANK(B$51:B$70)&gt;0,#N/A,IF(ISBLANK(B71)=FALSE,B71/B$51*100,#N/A)),IF(COUNTBLANK(B$51:B$75)&gt;0,#N/A,B71/B$51*100))</f>
        <v>109.74564942640481</v>
      </c>
      <c r="F71" s="489">
        <f t="shared" si="15"/>
        <v>88.875892969607534</v>
      </c>
      <c r="G71" s="489">
        <f t="shared" si="15"/>
        <v>118.03311470164775</v>
      </c>
      <c r="H71" s="490" t="str">
        <f>IF(A$51=37802,IF(ISERROR(L71)=TRUE,IF(ISBLANK(A71)=FALSE,IF(MONTH(A71)=MONTH(MAX(A$51:A$75)),A71,""),""),""),IF(ISERROR(L71)=TRUE,IF(MONTH(A71)=MONTH(MAX(A$51:A$75)),A71,""),""))</f>
        <v/>
      </c>
      <c r="I71" s="486" t="str">
        <f t="shared" si="12"/>
        <v/>
      </c>
      <c r="J71" s="486" t="str">
        <f t="shared" si="12"/>
        <v/>
      </c>
      <c r="K71" s="486" t="str">
        <f t="shared" si="12"/>
        <v/>
      </c>
      <c r="L71" s="486" t="e">
        <f t="shared" si="13"/>
        <v>#N/A</v>
      </c>
    </row>
    <row r="72" spans="1:12" ht="15" customHeight="1" x14ac:dyDescent="0.2">
      <c r="A72" s="488" t="s">
        <v>477</v>
      </c>
      <c r="B72" s="485">
        <v>361323</v>
      </c>
      <c r="C72" s="485">
        <v>49295</v>
      </c>
      <c r="D72" s="485">
        <v>29781</v>
      </c>
      <c r="E72" s="489">
        <f t="shared" si="15"/>
        <v>109.77390384989305</v>
      </c>
      <c r="F72" s="489">
        <f t="shared" si="15"/>
        <v>88.703147211775502</v>
      </c>
      <c r="G72" s="489">
        <f t="shared" si="15"/>
        <v>119.10494320908656</v>
      </c>
      <c r="H72" s="490" t="str">
        <f>IF(A$51=37802,IF(ISERROR(L72)=TRUE,IF(ISBLANK(A72)=FALSE,IF(MONTH(A72)=MONTH(MAX(A$51:A$75)),A72,""),""),""),IF(ISERROR(L72)=TRUE,IF(MONTH(A72)=MONTH(MAX(A$51:A$75)),A72,""),""))</f>
        <v/>
      </c>
      <c r="I72" s="486" t="str">
        <f t="shared" si="12"/>
        <v/>
      </c>
      <c r="J72" s="486" t="str">
        <f t="shared" si="12"/>
        <v/>
      </c>
      <c r="K72" s="486" t="str">
        <f t="shared" si="12"/>
        <v/>
      </c>
      <c r="L72" s="486" t="e">
        <f t="shared" si="13"/>
        <v>#N/A</v>
      </c>
    </row>
    <row r="73" spans="1:12" ht="15" customHeight="1" x14ac:dyDescent="0.2">
      <c r="A73" s="488">
        <v>43709</v>
      </c>
      <c r="B73" s="485">
        <v>367107</v>
      </c>
      <c r="C73" s="485">
        <v>47643</v>
      </c>
      <c r="D73" s="485">
        <v>30988</v>
      </c>
      <c r="E73" s="489">
        <f t="shared" si="15"/>
        <v>111.53114670425821</v>
      </c>
      <c r="F73" s="489">
        <f t="shared" si="15"/>
        <v>85.730480629082479</v>
      </c>
      <c r="G73" s="489">
        <f t="shared" si="15"/>
        <v>123.93217085266357</v>
      </c>
      <c r="H73" s="490">
        <f>IF(A$51=37802,IF(ISERROR(L73)=TRUE,IF(ISBLANK(A73)=FALSE,IF(MONTH(A73)=MONTH(MAX(A$51:A$75)),A73,""),""),""),IF(ISERROR(L73)=TRUE,IF(MONTH(A73)=MONTH(MAX(A$51:A$75)),A73,""),""))</f>
        <v>43709</v>
      </c>
      <c r="I73" s="486">
        <f t="shared" si="12"/>
        <v>111.53114670425821</v>
      </c>
      <c r="J73" s="486">
        <f t="shared" si="12"/>
        <v>85.730480629082479</v>
      </c>
      <c r="K73" s="486">
        <f t="shared" si="12"/>
        <v>123.93217085266357</v>
      </c>
      <c r="L73" s="486" t="e">
        <f t="shared" si="13"/>
        <v>#N/A</v>
      </c>
    </row>
    <row r="74" spans="1:12" ht="15" customHeight="1" x14ac:dyDescent="0.2">
      <c r="A74" s="488" t="s">
        <v>478</v>
      </c>
      <c r="B74" s="485">
        <v>364955</v>
      </c>
      <c r="C74" s="485">
        <v>48157</v>
      </c>
      <c r="D74" s="485">
        <v>30942</v>
      </c>
      <c r="E74" s="489">
        <f t="shared" si="15"/>
        <v>110.87734542096052</v>
      </c>
      <c r="F74" s="489">
        <f t="shared" si="15"/>
        <v>86.655390207474852</v>
      </c>
      <c r="G74" s="489">
        <f t="shared" si="15"/>
        <v>123.74820028795392</v>
      </c>
      <c r="H74" s="490" t="str">
        <f>IF(A$51=37802,IF(ISERROR(L74)=TRUE,IF(ISBLANK(A74)=FALSE,IF(MONTH(A74)=MONTH(MAX(A$51:A$75)),A74,""),""),""),IF(ISERROR(L74)=TRUE,IF(MONTH(A74)=MONTH(MAX(A$51:A$75)),A74,""),""))</f>
        <v/>
      </c>
      <c r="I74" s="486" t="str">
        <f t="shared" si="12"/>
        <v/>
      </c>
      <c r="J74" s="486" t="str">
        <f t="shared" si="12"/>
        <v/>
      </c>
      <c r="K74" s="486" t="str">
        <f t="shared" si="12"/>
        <v/>
      </c>
      <c r="L74" s="486" t="e">
        <f t="shared" si="13"/>
        <v>#N/A</v>
      </c>
    </row>
    <row r="75" spans="1:12" ht="15" customHeight="1" x14ac:dyDescent="0.2">
      <c r="A75" s="488" t="s">
        <v>479</v>
      </c>
      <c r="B75" s="485">
        <v>364302</v>
      </c>
      <c r="C75" s="491">
        <v>46377</v>
      </c>
      <c r="D75" s="491">
        <v>29870</v>
      </c>
      <c r="E75" s="489">
        <f t="shared" si="15"/>
        <v>110.67895683453237</v>
      </c>
      <c r="F75" s="489">
        <f t="shared" si="15"/>
        <v>83.452395947672429</v>
      </c>
      <c r="G75" s="489">
        <f t="shared" si="15"/>
        <v>119.46088625819868</v>
      </c>
      <c r="H75" s="490" t="str">
        <f>IF(A$51=37802,IF(ISERROR(L75)=TRUE,IF(ISBLANK(A75)=FALSE,IF(MONTH(A75)=MONTH(MAX(A$51:A$75)),A75,""),""),""),IF(ISERROR(L75)=TRUE,IF(MONTH(A75)=MONTH(MAX(A$51:A$75)),A75,""),""))</f>
        <v/>
      </c>
      <c r="I75" s="486" t="str">
        <f t="shared" si="12"/>
        <v/>
      </c>
      <c r="J75" s="486" t="str">
        <f t="shared" si="12"/>
        <v/>
      </c>
      <c r="K75" s="486" t="str">
        <f t="shared" si="12"/>
        <v/>
      </c>
      <c r="L75" s="486" t="e">
        <f t="shared" si="13"/>
        <v>#N/A</v>
      </c>
    </row>
    <row r="77" spans="1:12" ht="15" customHeight="1" x14ac:dyDescent="0.2">
      <c r="I77" s="486">
        <f>IF(I75&lt;&gt;"",I75,IF(I74&lt;&gt;"",I74,IF(I73&lt;&gt;"",I73,IF(I72&lt;&gt;"",I72,IF(I71&lt;&gt;"",I71,IF(I70&lt;&gt;"",I70,""))))))</f>
        <v>111.53114670425821</v>
      </c>
      <c r="J77" s="486">
        <f>IF(J75&lt;&gt;"",J75,IF(J74&lt;&gt;"",J74,IF(J73&lt;&gt;"",J73,IF(J72&lt;&gt;"",J72,IF(J71&lt;&gt;"",J71,IF(J70&lt;&gt;"",J70,""))))))</f>
        <v>85.730480629082479</v>
      </c>
      <c r="K77" s="486">
        <f>IF(K75&lt;&gt;"",K75,IF(K74&lt;&gt;"",K74,IF(K73&lt;&gt;"",K73,IF(K72&lt;&gt;"",K72,IF(K71&lt;&gt;"",K71,IF(K70&lt;&gt;"",K70,""))))))</f>
        <v>123.93217085266357</v>
      </c>
    </row>
    <row r="78" spans="1:12" ht="15" customHeight="1" x14ac:dyDescent="0.2">
      <c r="I78" s="493">
        <f>RANK(I77,$I77:$K77)</f>
        <v>2</v>
      </c>
      <c r="J78" s="493">
        <f>RANK(J77,$I77:$K77)</f>
        <v>3</v>
      </c>
      <c r="K78" s="493">
        <f>RANK(K77,$I77:$K77)</f>
        <v>1</v>
      </c>
    </row>
    <row r="79" spans="1:12" ht="15" customHeight="1" x14ac:dyDescent="0.2">
      <c r="I79" s="486" t="str">
        <f>"SvB: "&amp;IF(I77&gt;100,"+","")&amp;TEXT(I77-100,"0,0")&amp;"%"</f>
        <v>SvB: +11,5%</v>
      </c>
      <c r="J79" s="486" t="str">
        <f>"GeB - ausschließlich: "&amp;IF(J77&gt;100,"+","")&amp;TEXT(J77-100,"0,0")&amp;"%"</f>
        <v>GeB - ausschließlich: -14,3%</v>
      </c>
      <c r="K79" s="486" t="str">
        <f>"GeB - im Nebenjob: "&amp;IF(K77&gt;100,"+","")&amp;TEXT(K77-100,"0,0")&amp;"%"</f>
        <v>GeB - im Nebenjob: +23,9%</v>
      </c>
    </row>
    <row r="81" spans="9:9" ht="15" customHeight="1" x14ac:dyDescent="0.2">
      <c r="I81" s="486" t="str">
        <f>IF(ISERROR(HLOOKUP(1,I$78:K$79,2,FALSE)),"",HLOOKUP(1,I$78:K$79,2,FALSE))</f>
        <v>GeB - im Nebenjob: +23,9%</v>
      </c>
    </row>
    <row r="82" spans="9:9" ht="15" customHeight="1" x14ac:dyDescent="0.2">
      <c r="I82" s="486" t="str">
        <f>IF(ISERROR(HLOOKUP(2,I$78:K$79,2,FALSE)),"",HLOOKUP(2,I$78:K$79,2,FALSE))</f>
        <v>SvB: +11,5%</v>
      </c>
    </row>
    <row r="83" spans="9:9" ht="15" customHeight="1" x14ac:dyDescent="0.2">
      <c r="I83" s="486" t="str">
        <f>IF(ISERROR(HLOOKUP(3,I$78:K$79,2,FALSE)),"",HLOOKUP(3,I$78:K$79,2,FALSE))</f>
        <v>GeB - ausschließlich: -14,3%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1" customWidth="1"/>
    <col min="2" max="2" width="15.125" style="521" customWidth="1"/>
    <col min="3" max="3" width="20.375" style="521" customWidth="1"/>
    <col min="4" max="5" width="10" style="521" customWidth="1"/>
    <col min="6" max="8" width="11" style="521"/>
    <col min="9" max="9" width="13.75" style="521" customWidth="1"/>
    <col min="10" max="256" width="11" style="521"/>
    <col min="257" max="257" width="2.375" style="521" customWidth="1"/>
    <col min="258" max="258" width="15.125" style="521" customWidth="1"/>
    <col min="259" max="259" width="20.375" style="521" customWidth="1"/>
    <col min="260" max="261" width="10" style="521" customWidth="1"/>
    <col min="262" max="264" width="11" style="521"/>
    <col min="265" max="265" width="13.75" style="521" customWidth="1"/>
    <col min="266" max="512" width="11" style="521"/>
    <col min="513" max="513" width="2.375" style="521" customWidth="1"/>
    <col min="514" max="514" width="15.125" style="521" customWidth="1"/>
    <col min="515" max="515" width="20.375" style="521" customWidth="1"/>
    <col min="516" max="517" width="10" style="521" customWidth="1"/>
    <col min="518" max="520" width="11" style="521"/>
    <col min="521" max="521" width="13.75" style="521" customWidth="1"/>
    <col min="522" max="768" width="11" style="521"/>
    <col min="769" max="769" width="2.375" style="521" customWidth="1"/>
    <col min="770" max="770" width="15.125" style="521" customWidth="1"/>
    <col min="771" max="771" width="20.375" style="521" customWidth="1"/>
    <col min="772" max="773" width="10" style="521" customWidth="1"/>
    <col min="774" max="776" width="11" style="521"/>
    <col min="777" max="777" width="13.75" style="521" customWidth="1"/>
    <col min="778" max="1024" width="11" style="521"/>
    <col min="1025" max="1025" width="2.375" style="521" customWidth="1"/>
    <col min="1026" max="1026" width="15.125" style="521" customWidth="1"/>
    <col min="1027" max="1027" width="20.375" style="521" customWidth="1"/>
    <col min="1028" max="1029" width="10" style="521" customWidth="1"/>
    <col min="1030" max="1032" width="11" style="521"/>
    <col min="1033" max="1033" width="13.75" style="521" customWidth="1"/>
    <col min="1034" max="1280" width="11" style="521"/>
    <col min="1281" max="1281" width="2.375" style="521" customWidth="1"/>
    <col min="1282" max="1282" width="15.125" style="521" customWidth="1"/>
    <col min="1283" max="1283" width="20.375" style="521" customWidth="1"/>
    <col min="1284" max="1285" width="10" style="521" customWidth="1"/>
    <col min="1286" max="1288" width="11" style="521"/>
    <col min="1289" max="1289" width="13.75" style="521" customWidth="1"/>
    <col min="1290" max="1536" width="11" style="521"/>
    <col min="1537" max="1537" width="2.375" style="521" customWidth="1"/>
    <col min="1538" max="1538" width="15.125" style="521" customWidth="1"/>
    <col min="1539" max="1539" width="20.375" style="521" customWidth="1"/>
    <col min="1540" max="1541" width="10" style="521" customWidth="1"/>
    <col min="1542" max="1544" width="11" style="521"/>
    <col min="1545" max="1545" width="13.75" style="521" customWidth="1"/>
    <col min="1546" max="1792" width="11" style="521"/>
    <col min="1793" max="1793" width="2.375" style="521" customWidth="1"/>
    <col min="1794" max="1794" width="15.125" style="521" customWidth="1"/>
    <col min="1795" max="1795" width="20.375" style="521" customWidth="1"/>
    <col min="1796" max="1797" width="10" style="521" customWidth="1"/>
    <col min="1798" max="1800" width="11" style="521"/>
    <col min="1801" max="1801" width="13.75" style="521" customWidth="1"/>
    <col min="1802" max="2048" width="11" style="521"/>
    <col min="2049" max="2049" width="2.375" style="521" customWidth="1"/>
    <col min="2050" max="2050" width="15.125" style="521" customWidth="1"/>
    <col min="2051" max="2051" width="20.375" style="521" customWidth="1"/>
    <col min="2052" max="2053" width="10" style="521" customWidth="1"/>
    <col min="2054" max="2056" width="11" style="521"/>
    <col min="2057" max="2057" width="13.75" style="521" customWidth="1"/>
    <col min="2058" max="2304" width="11" style="521"/>
    <col min="2305" max="2305" width="2.375" style="521" customWidth="1"/>
    <col min="2306" max="2306" width="15.125" style="521" customWidth="1"/>
    <col min="2307" max="2307" width="20.375" style="521" customWidth="1"/>
    <col min="2308" max="2309" width="10" style="521" customWidth="1"/>
    <col min="2310" max="2312" width="11" style="521"/>
    <col min="2313" max="2313" width="13.75" style="521" customWidth="1"/>
    <col min="2314" max="2560" width="11" style="521"/>
    <col min="2561" max="2561" width="2.375" style="521" customWidth="1"/>
    <col min="2562" max="2562" width="15.125" style="521" customWidth="1"/>
    <col min="2563" max="2563" width="20.375" style="521" customWidth="1"/>
    <col min="2564" max="2565" width="10" style="521" customWidth="1"/>
    <col min="2566" max="2568" width="11" style="521"/>
    <col min="2569" max="2569" width="13.75" style="521" customWidth="1"/>
    <col min="2570" max="2816" width="11" style="521"/>
    <col min="2817" max="2817" width="2.375" style="521" customWidth="1"/>
    <col min="2818" max="2818" width="15.125" style="521" customWidth="1"/>
    <col min="2819" max="2819" width="20.375" style="521" customWidth="1"/>
    <col min="2820" max="2821" width="10" style="521" customWidth="1"/>
    <col min="2822" max="2824" width="11" style="521"/>
    <col min="2825" max="2825" width="13.75" style="521" customWidth="1"/>
    <col min="2826" max="3072" width="11" style="521"/>
    <col min="3073" max="3073" width="2.375" style="521" customWidth="1"/>
    <col min="3074" max="3074" width="15.125" style="521" customWidth="1"/>
    <col min="3075" max="3075" width="20.375" style="521" customWidth="1"/>
    <col min="3076" max="3077" width="10" style="521" customWidth="1"/>
    <col min="3078" max="3080" width="11" style="521"/>
    <col min="3081" max="3081" width="13.75" style="521" customWidth="1"/>
    <col min="3082" max="3328" width="11" style="521"/>
    <col min="3329" max="3329" width="2.375" style="521" customWidth="1"/>
    <col min="3330" max="3330" width="15.125" style="521" customWidth="1"/>
    <col min="3331" max="3331" width="20.375" style="521" customWidth="1"/>
    <col min="3332" max="3333" width="10" style="521" customWidth="1"/>
    <col min="3334" max="3336" width="11" style="521"/>
    <col min="3337" max="3337" width="13.75" style="521" customWidth="1"/>
    <col min="3338" max="3584" width="11" style="521"/>
    <col min="3585" max="3585" width="2.375" style="521" customWidth="1"/>
    <col min="3586" max="3586" width="15.125" style="521" customWidth="1"/>
    <col min="3587" max="3587" width="20.375" style="521" customWidth="1"/>
    <col min="3588" max="3589" width="10" style="521" customWidth="1"/>
    <col min="3590" max="3592" width="11" style="521"/>
    <col min="3593" max="3593" width="13.75" style="521" customWidth="1"/>
    <col min="3594" max="3840" width="11" style="521"/>
    <col min="3841" max="3841" width="2.375" style="521" customWidth="1"/>
    <col min="3842" max="3842" width="15.125" style="521" customWidth="1"/>
    <col min="3843" max="3843" width="20.375" style="521" customWidth="1"/>
    <col min="3844" max="3845" width="10" style="521" customWidth="1"/>
    <col min="3846" max="3848" width="11" style="521"/>
    <col min="3849" max="3849" width="13.75" style="521" customWidth="1"/>
    <col min="3850" max="4096" width="11" style="521"/>
    <col min="4097" max="4097" width="2.375" style="521" customWidth="1"/>
    <col min="4098" max="4098" width="15.125" style="521" customWidth="1"/>
    <col min="4099" max="4099" width="20.375" style="521" customWidth="1"/>
    <col min="4100" max="4101" width="10" style="521" customWidth="1"/>
    <col min="4102" max="4104" width="11" style="521"/>
    <col min="4105" max="4105" width="13.75" style="521" customWidth="1"/>
    <col min="4106" max="4352" width="11" style="521"/>
    <col min="4353" max="4353" width="2.375" style="521" customWidth="1"/>
    <col min="4354" max="4354" width="15.125" style="521" customWidth="1"/>
    <col min="4355" max="4355" width="20.375" style="521" customWidth="1"/>
    <col min="4356" max="4357" width="10" style="521" customWidth="1"/>
    <col min="4358" max="4360" width="11" style="521"/>
    <col min="4361" max="4361" width="13.75" style="521" customWidth="1"/>
    <col min="4362" max="4608" width="11" style="521"/>
    <col min="4609" max="4609" width="2.375" style="521" customWidth="1"/>
    <col min="4610" max="4610" width="15.125" style="521" customWidth="1"/>
    <col min="4611" max="4611" width="20.375" style="521" customWidth="1"/>
    <col min="4612" max="4613" width="10" style="521" customWidth="1"/>
    <col min="4614" max="4616" width="11" style="521"/>
    <col min="4617" max="4617" width="13.75" style="521" customWidth="1"/>
    <col min="4618" max="4864" width="11" style="521"/>
    <col min="4865" max="4865" width="2.375" style="521" customWidth="1"/>
    <col min="4866" max="4866" width="15.125" style="521" customWidth="1"/>
    <col min="4867" max="4867" width="20.375" style="521" customWidth="1"/>
    <col min="4868" max="4869" width="10" style="521" customWidth="1"/>
    <col min="4870" max="4872" width="11" style="521"/>
    <col min="4873" max="4873" width="13.75" style="521" customWidth="1"/>
    <col min="4874" max="5120" width="11" style="521"/>
    <col min="5121" max="5121" width="2.375" style="521" customWidth="1"/>
    <col min="5122" max="5122" width="15.125" style="521" customWidth="1"/>
    <col min="5123" max="5123" width="20.375" style="521" customWidth="1"/>
    <col min="5124" max="5125" width="10" style="521" customWidth="1"/>
    <col min="5126" max="5128" width="11" style="521"/>
    <col min="5129" max="5129" width="13.75" style="521" customWidth="1"/>
    <col min="5130" max="5376" width="11" style="521"/>
    <col min="5377" max="5377" width="2.375" style="521" customWidth="1"/>
    <col min="5378" max="5378" width="15.125" style="521" customWidth="1"/>
    <col min="5379" max="5379" width="20.375" style="521" customWidth="1"/>
    <col min="5380" max="5381" width="10" style="521" customWidth="1"/>
    <col min="5382" max="5384" width="11" style="521"/>
    <col min="5385" max="5385" width="13.75" style="521" customWidth="1"/>
    <col min="5386" max="5632" width="11" style="521"/>
    <col min="5633" max="5633" width="2.375" style="521" customWidth="1"/>
    <col min="5634" max="5634" width="15.125" style="521" customWidth="1"/>
    <col min="5635" max="5635" width="20.375" style="521" customWidth="1"/>
    <col min="5636" max="5637" width="10" style="521" customWidth="1"/>
    <col min="5638" max="5640" width="11" style="521"/>
    <col min="5641" max="5641" width="13.75" style="521" customWidth="1"/>
    <col min="5642" max="5888" width="11" style="521"/>
    <col min="5889" max="5889" width="2.375" style="521" customWidth="1"/>
    <col min="5890" max="5890" width="15.125" style="521" customWidth="1"/>
    <col min="5891" max="5891" width="20.375" style="521" customWidth="1"/>
    <col min="5892" max="5893" width="10" style="521" customWidth="1"/>
    <col min="5894" max="5896" width="11" style="521"/>
    <col min="5897" max="5897" width="13.75" style="521" customWidth="1"/>
    <col min="5898" max="6144" width="11" style="521"/>
    <col min="6145" max="6145" width="2.375" style="521" customWidth="1"/>
    <col min="6146" max="6146" width="15.125" style="521" customWidth="1"/>
    <col min="6147" max="6147" width="20.375" style="521" customWidth="1"/>
    <col min="6148" max="6149" width="10" style="521" customWidth="1"/>
    <col min="6150" max="6152" width="11" style="521"/>
    <col min="6153" max="6153" width="13.75" style="521" customWidth="1"/>
    <col min="6154" max="6400" width="11" style="521"/>
    <col min="6401" max="6401" width="2.375" style="521" customWidth="1"/>
    <col min="6402" max="6402" width="15.125" style="521" customWidth="1"/>
    <col min="6403" max="6403" width="20.375" style="521" customWidth="1"/>
    <col min="6404" max="6405" width="10" style="521" customWidth="1"/>
    <col min="6406" max="6408" width="11" style="521"/>
    <col min="6409" max="6409" width="13.75" style="521" customWidth="1"/>
    <col min="6410" max="6656" width="11" style="521"/>
    <col min="6657" max="6657" width="2.375" style="521" customWidth="1"/>
    <col min="6658" max="6658" width="15.125" style="521" customWidth="1"/>
    <col min="6659" max="6659" width="20.375" style="521" customWidth="1"/>
    <col min="6660" max="6661" width="10" style="521" customWidth="1"/>
    <col min="6662" max="6664" width="11" style="521"/>
    <col min="6665" max="6665" width="13.75" style="521" customWidth="1"/>
    <col min="6666" max="6912" width="11" style="521"/>
    <col min="6913" max="6913" width="2.375" style="521" customWidth="1"/>
    <col min="6914" max="6914" width="15.125" style="521" customWidth="1"/>
    <col min="6915" max="6915" width="20.375" style="521" customWidth="1"/>
    <col min="6916" max="6917" width="10" style="521" customWidth="1"/>
    <col min="6918" max="6920" width="11" style="521"/>
    <col min="6921" max="6921" width="13.75" style="521" customWidth="1"/>
    <col min="6922" max="7168" width="11" style="521"/>
    <col min="7169" max="7169" width="2.375" style="521" customWidth="1"/>
    <col min="7170" max="7170" width="15.125" style="521" customWidth="1"/>
    <col min="7171" max="7171" width="20.375" style="521" customWidth="1"/>
    <col min="7172" max="7173" width="10" style="521" customWidth="1"/>
    <col min="7174" max="7176" width="11" style="521"/>
    <col min="7177" max="7177" width="13.75" style="521" customWidth="1"/>
    <col min="7178" max="7424" width="11" style="521"/>
    <col min="7425" max="7425" width="2.375" style="521" customWidth="1"/>
    <col min="7426" max="7426" width="15.125" style="521" customWidth="1"/>
    <col min="7427" max="7427" width="20.375" style="521" customWidth="1"/>
    <col min="7428" max="7429" width="10" style="521" customWidth="1"/>
    <col min="7430" max="7432" width="11" style="521"/>
    <col min="7433" max="7433" width="13.75" style="521" customWidth="1"/>
    <col min="7434" max="7680" width="11" style="521"/>
    <col min="7681" max="7681" width="2.375" style="521" customWidth="1"/>
    <col min="7682" max="7682" width="15.125" style="521" customWidth="1"/>
    <col min="7683" max="7683" width="20.375" style="521" customWidth="1"/>
    <col min="7684" max="7685" width="10" style="521" customWidth="1"/>
    <col min="7686" max="7688" width="11" style="521"/>
    <col min="7689" max="7689" width="13.75" style="521" customWidth="1"/>
    <col min="7690" max="7936" width="11" style="521"/>
    <col min="7937" max="7937" width="2.375" style="521" customWidth="1"/>
    <col min="7938" max="7938" width="15.125" style="521" customWidth="1"/>
    <col min="7939" max="7939" width="20.375" style="521" customWidth="1"/>
    <col min="7940" max="7941" width="10" style="521" customWidth="1"/>
    <col min="7942" max="7944" width="11" style="521"/>
    <col min="7945" max="7945" width="13.75" style="521" customWidth="1"/>
    <col min="7946" max="8192" width="11" style="521"/>
    <col min="8193" max="8193" width="2.375" style="521" customWidth="1"/>
    <col min="8194" max="8194" width="15.125" style="521" customWidth="1"/>
    <col min="8195" max="8195" width="20.375" style="521" customWidth="1"/>
    <col min="8196" max="8197" width="10" style="521" customWidth="1"/>
    <col min="8198" max="8200" width="11" style="521"/>
    <col min="8201" max="8201" width="13.75" style="521" customWidth="1"/>
    <col min="8202" max="8448" width="11" style="521"/>
    <col min="8449" max="8449" width="2.375" style="521" customWidth="1"/>
    <col min="8450" max="8450" width="15.125" style="521" customWidth="1"/>
    <col min="8451" max="8451" width="20.375" style="521" customWidth="1"/>
    <col min="8452" max="8453" width="10" style="521" customWidth="1"/>
    <col min="8454" max="8456" width="11" style="521"/>
    <col min="8457" max="8457" width="13.75" style="521" customWidth="1"/>
    <col min="8458" max="8704" width="11" style="521"/>
    <col min="8705" max="8705" width="2.375" style="521" customWidth="1"/>
    <col min="8706" max="8706" width="15.125" style="521" customWidth="1"/>
    <col min="8707" max="8707" width="20.375" style="521" customWidth="1"/>
    <col min="8708" max="8709" width="10" style="521" customWidth="1"/>
    <col min="8710" max="8712" width="11" style="521"/>
    <col min="8713" max="8713" width="13.75" style="521" customWidth="1"/>
    <col min="8714" max="8960" width="11" style="521"/>
    <col min="8961" max="8961" width="2.375" style="521" customWidth="1"/>
    <col min="8962" max="8962" width="15.125" style="521" customWidth="1"/>
    <col min="8963" max="8963" width="20.375" style="521" customWidth="1"/>
    <col min="8964" max="8965" width="10" style="521" customWidth="1"/>
    <col min="8966" max="8968" width="11" style="521"/>
    <col min="8969" max="8969" width="13.75" style="521" customWidth="1"/>
    <col min="8970" max="9216" width="11" style="521"/>
    <col min="9217" max="9217" width="2.375" style="521" customWidth="1"/>
    <col min="9218" max="9218" width="15.125" style="521" customWidth="1"/>
    <col min="9219" max="9219" width="20.375" style="521" customWidth="1"/>
    <col min="9220" max="9221" width="10" style="521" customWidth="1"/>
    <col min="9222" max="9224" width="11" style="521"/>
    <col min="9225" max="9225" width="13.75" style="521" customWidth="1"/>
    <col min="9226" max="9472" width="11" style="521"/>
    <col min="9473" max="9473" width="2.375" style="521" customWidth="1"/>
    <col min="9474" max="9474" width="15.125" style="521" customWidth="1"/>
    <col min="9475" max="9475" width="20.375" style="521" customWidth="1"/>
    <col min="9476" max="9477" width="10" style="521" customWidth="1"/>
    <col min="9478" max="9480" width="11" style="521"/>
    <col min="9481" max="9481" width="13.75" style="521" customWidth="1"/>
    <col min="9482" max="9728" width="11" style="521"/>
    <col min="9729" max="9729" width="2.375" style="521" customWidth="1"/>
    <col min="9730" max="9730" width="15.125" style="521" customWidth="1"/>
    <col min="9731" max="9731" width="20.375" style="521" customWidth="1"/>
    <col min="9732" max="9733" width="10" style="521" customWidth="1"/>
    <col min="9734" max="9736" width="11" style="521"/>
    <col min="9737" max="9737" width="13.75" style="521" customWidth="1"/>
    <col min="9738" max="9984" width="11" style="521"/>
    <col min="9985" max="9985" width="2.375" style="521" customWidth="1"/>
    <col min="9986" max="9986" width="15.125" style="521" customWidth="1"/>
    <col min="9987" max="9987" width="20.375" style="521" customWidth="1"/>
    <col min="9988" max="9989" width="10" style="521" customWidth="1"/>
    <col min="9990" max="9992" width="11" style="521"/>
    <col min="9993" max="9993" width="13.75" style="521" customWidth="1"/>
    <col min="9994" max="10240" width="11" style="521"/>
    <col min="10241" max="10241" width="2.375" style="521" customWidth="1"/>
    <col min="10242" max="10242" width="15.125" style="521" customWidth="1"/>
    <col min="10243" max="10243" width="20.375" style="521" customWidth="1"/>
    <col min="10244" max="10245" width="10" style="521" customWidth="1"/>
    <col min="10246" max="10248" width="11" style="521"/>
    <col min="10249" max="10249" width="13.75" style="521" customWidth="1"/>
    <col min="10250" max="10496" width="11" style="521"/>
    <col min="10497" max="10497" width="2.375" style="521" customWidth="1"/>
    <col min="10498" max="10498" width="15.125" style="521" customWidth="1"/>
    <col min="10499" max="10499" width="20.375" style="521" customWidth="1"/>
    <col min="10500" max="10501" width="10" style="521" customWidth="1"/>
    <col min="10502" max="10504" width="11" style="521"/>
    <col min="10505" max="10505" width="13.75" style="521" customWidth="1"/>
    <col min="10506" max="10752" width="11" style="521"/>
    <col min="10753" max="10753" width="2.375" style="521" customWidth="1"/>
    <col min="10754" max="10754" width="15.125" style="521" customWidth="1"/>
    <col min="10755" max="10755" width="20.375" style="521" customWidth="1"/>
    <col min="10756" max="10757" width="10" style="521" customWidth="1"/>
    <col min="10758" max="10760" width="11" style="521"/>
    <col min="10761" max="10761" width="13.75" style="521" customWidth="1"/>
    <col min="10762" max="11008" width="11" style="521"/>
    <col min="11009" max="11009" width="2.375" style="521" customWidth="1"/>
    <col min="11010" max="11010" width="15.125" style="521" customWidth="1"/>
    <col min="11011" max="11011" width="20.375" style="521" customWidth="1"/>
    <col min="11012" max="11013" width="10" style="521" customWidth="1"/>
    <col min="11014" max="11016" width="11" style="521"/>
    <col min="11017" max="11017" width="13.75" style="521" customWidth="1"/>
    <col min="11018" max="11264" width="11" style="521"/>
    <col min="11265" max="11265" width="2.375" style="521" customWidth="1"/>
    <col min="11266" max="11266" width="15.125" style="521" customWidth="1"/>
    <col min="11267" max="11267" width="20.375" style="521" customWidth="1"/>
    <col min="11268" max="11269" width="10" style="521" customWidth="1"/>
    <col min="11270" max="11272" width="11" style="521"/>
    <col min="11273" max="11273" width="13.75" style="521" customWidth="1"/>
    <col min="11274" max="11520" width="11" style="521"/>
    <col min="11521" max="11521" width="2.375" style="521" customWidth="1"/>
    <col min="11522" max="11522" width="15.125" style="521" customWidth="1"/>
    <col min="11523" max="11523" width="20.375" style="521" customWidth="1"/>
    <col min="11524" max="11525" width="10" style="521" customWidth="1"/>
    <col min="11526" max="11528" width="11" style="521"/>
    <col min="11529" max="11529" width="13.75" style="521" customWidth="1"/>
    <col min="11530" max="11776" width="11" style="521"/>
    <col min="11777" max="11777" width="2.375" style="521" customWidth="1"/>
    <col min="11778" max="11778" width="15.125" style="521" customWidth="1"/>
    <col min="11779" max="11779" width="20.375" style="521" customWidth="1"/>
    <col min="11780" max="11781" width="10" style="521" customWidth="1"/>
    <col min="11782" max="11784" width="11" style="521"/>
    <col min="11785" max="11785" width="13.75" style="521" customWidth="1"/>
    <col min="11786" max="12032" width="11" style="521"/>
    <col min="12033" max="12033" width="2.375" style="521" customWidth="1"/>
    <col min="12034" max="12034" width="15.125" style="521" customWidth="1"/>
    <col min="12035" max="12035" width="20.375" style="521" customWidth="1"/>
    <col min="12036" max="12037" width="10" style="521" customWidth="1"/>
    <col min="12038" max="12040" width="11" style="521"/>
    <col min="12041" max="12041" width="13.75" style="521" customWidth="1"/>
    <col min="12042" max="12288" width="11" style="521"/>
    <col min="12289" max="12289" width="2.375" style="521" customWidth="1"/>
    <col min="12290" max="12290" width="15.125" style="521" customWidth="1"/>
    <col min="12291" max="12291" width="20.375" style="521" customWidth="1"/>
    <col min="12292" max="12293" width="10" style="521" customWidth="1"/>
    <col min="12294" max="12296" width="11" style="521"/>
    <col min="12297" max="12297" width="13.75" style="521" customWidth="1"/>
    <col min="12298" max="12544" width="11" style="521"/>
    <col min="12545" max="12545" width="2.375" style="521" customWidth="1"/>
    <col min="12546" max="12546" width="15.125" style="521" customWidth="1"/>
    <col min="12547" max="12547" width="20.375" style="521" customWidth="1"/>
    <col min="12548" max="12549" width="10" style="521" customWidth="1"/>
    <col min="12550" max="12552" width="11" style="521"/>
    <col min="12553" max="12553" width="13.75" style="521" customWidth="1"/>
    <col min="12554" max="12800" width="11" style="521"/>
    <col min="12801" max="12801" width="2.375" style="521" customWidth="1"/>
    <col min="12802" max="12802" width="15.125" style="521" customWidth="1"/>
    <col min="12803" max="12803" width="20.375" style="521" customWidth="1"/>
    <col min="12804" max="12805" width="10" style="521" customWidth="1"/>
    <col min="12806" max="12808" width="11" style="521"/>
    <col min="12809" max="12809" width="13.75" style="521" customWidth="1"/>
    <col min="12810" max="13056" width="11" style="521"/>
    <col min="13057" max="13057" width="2.375" style="521" customWidth="1"/>
    <col min="13058" max="13058" width="15.125" style="521" customWidth="1"/>
    <col min="13059" max="13059" width="20.375" style="521" customWidth="1"/>
    <col min="13060" max="13061" width="10" style="521" customWidth="1"/>
    <col min="13062" max="13064" width="11" style="521"/>
    <col min="13065" max="13065" width="13.75" style="521" customWidth="1"/>
    <col min="13066" max="13312" width="11" style="521"/>
    <col min="13313" max="13313" width="2.375" style="521" customWidth="1"/>
    <col min="13314" max="13314" width="15.125" style="521" customWidth="1"/>
    <col min="13315" max="13315" width="20.375" style="521" customWidth="1"/>
    <col min="13316" max="13317" width="10" style="521" customWidth="1"/>
    <col min="13318" max="13320" width="11" style="521"/>
    <col min="13321" max="13321" width="13.75" style="521" customWidth="1"/>
    <col min="13322" max="13568" width="11" style="521"/>
    <col min="13569" max="13569" width="2.375" style="521" customWidth="1"/>
    <col min="13570" max="13570" width="15.125" style="521" customWidth="1"/>
    <col min="13571" max="13571" width="20.375" style="521" customWidth="1"/>
    <col min="13572" max="13573" width="10" style="521" customWidth="1"/>
    <col min="13574" max="13576" width="11" style="521"/>
    <col min="13577" max="13577" width="13.75" style="521" customWidth="1"/>
    <col min="13578" max="13824" width="11" style="521"/>
    <col min="13825" max="13825" width="2.375" style="521" customWidth="1"/>
    <col min="13826" max="13826" width="15.125" style="521" customWidth="1"/>
    <col min="13827" max="13827" width="20.375" style="521" customWidth="1"/>
    <col min="13828" max="13829" width="10" style="521" customWidth="1"/>
    <col min="13830" max="13832" width="11" style="521"/>
    <col min="13833" max="13833" width="13.75" style="521" customWidth="1"/>
    <col min="13834" max="14080" width="11" style="521"/>
    <col min="14081" max="14081" width="2.375" style="521" customWidth="1"/>
    <col min="14082" max="14082" width="15.125" style="521" customWidth="1"/>
    <col min="14083" max="14083" width="20.375" style="521" customWidth="1"/>
    <col min="14084" max="14085" width="10" style="521" customWidth="1"/>
    <col min="14086" max="14088" width="11" style="521"/>
    <col min="14089" max="14089" width="13.75" style="521" customWidth="1"/>
    <col min="14090" max="14336" width="11" style="521"/>
    <col min="14337" max="14337" width="2.375" style="521" customWidth="1"/>
    <col min="14338" max="14338" width="15.125" style="521" customWidth="1"/>
    <col min="14339" max="14339" width="20.375" style="521" customWidth="1"/>
    <col min="14340" max="14341" width="10" style="521" customWidth="1"/>
    <col min="14342" max="14344" width="11" style="521"/>
    <col min="14345" max="14345" width="13.75" style="521" customWidth="1"/>
    <col min="14346" max="14592" width="11" style="521"/>
    <col min="14593" max="14593" width="2.375" style="521" customWidth="1"/>
    <col min="14594" max="14594" width="15.125" style="521" customWidth="1"/>
    <col min="14595" max="14595" width="20.375" style="521" customWidth="1"/>
    <col min="14596" max="14597" width="10" style="521" customWidth="1"/>
    <col min="14598" max="14600" width="11" style="521"/>
    <col min="14601" max="14601" width="13.75" style="521" customWidth="1"/>
    <col min="14602" max="14848" width="11" style="521"/>
    <col min="14849" max="14849" width="2.375" style="521" customWidth="1"/>
    <col min="14850" max="14850" width="15.125" style="521" customWidth="1"/>
    <col min="14851" max="14851" width="20.375" style="521" customWidth="1"/>
    <col min="14852" max="14853" width="10" style="521" customWidth="1"/>
    <col min="14854" max="14856" width="11" style="521"/>
    <col min="14857" max="14857" width="13.75" style="521" customWidth="1"/>
    <col min="14858" max="15104" width="11" style="521"/>
    <col min="15105" max="15105" width="2.375" style="521" customWidth="1"/>
    <col min="15106" max="15106" width="15.125" style="521" customWidth="1"/>
    <col min="15107" max="15107" width="20.375" style="521" customWidth="1"/>
    <col min="15108" max="15109" width="10" style="521" customWidth="1"/>
    <col min="15110" max="15112" width="11" style="521"/>
    <col min="15113" max="15113" width="13.75" style="521" customWidth="1"/>
    <col min="15114" max="15360" width="11" style="521"/>
    <col min="15361" max="15361" width="2.375" style="521" customWidth="1"/>
    <col min="15362" max="15362" width="15.125" style="521" customWidth="1"/>
    <col min="15363" max="15363" width="20.375" style="521" customWidth="1"/>
    <col min="15364" max="15365" width="10" style="521" customWidth="1"/>
    <col min="15366" max="15368" width="11" style="521"/>
    <col min="15369" max="15369" width="13.75" style="521" customWidth="1"/>
    <col min="15370" max="15616" width="11" style="521"/>
    <col min="15617" max="15617" width="2.375" style="521" customWidth="1"/>
    <col min="15618" max="15618" width="15.125" style="521" customWidth="1"/>
    <col min="15619" max="15619" width="20.375" style="521" customWidth="1"/>
    <col min="15620" max="15621" width="10" style="521" customWidth="1"/>
    <col min="15622" max="15624" width="11" style="521"/>
    <col min="15625" max="15625" width="13.75" style="521" customWidth="1"/>
    <col min="15626" max="15872" width="11" style="521"/>
    <col min="15873" max="15873" width="2.375" style="521" customWidth="1"/>
    <col min="15874" max="15874" width="15.125" style="521" customWidth="1"/>
    <col min="15875" max="15875" width="20.375" style="521" customWidth="1"/>
    <col min="15876" max="15877" width="10" style="521" customWidth="1"/>
    <col min="15878" max="15880" width="11" style="521"/>
    <col min="15881" max="15881" width="13.75" style="521" customWidth="1"/>
    <col min="15882" max="16128" width="11" style="521"/>
    <col min="16129" max="16129" width="2.375" style="521" customWidth="1"/>
    <col min="16130" max="16130" width="15.125" style="521" customWidth="1"/>
    <col min="16131" max="16131" width="20.375" style="521" customWidth="1"/>
    <col min="16132" max="16133" width="10" style="521" customWidth="1"/>
    <col min="16134" max="16136" width="11" style="521"/>
    <col min="16137" max="16137" width="13.75" style="521" customWidth="1"/>
    <col min="16138" max="16384" width="11" style="521"/>
  </cols>
  <sheetData>
    <row r="1" spans="1:11" s="495" customFormat="1" ht="33.6" customHeight="1" x14ac:dyDescent="0.2">
      <c r="A1" s="494"/>
      <c r="B1" s="494"/>
      <c r="C1" s="494"/>
      <c r="D1" s="494"/>
      <c r="E1" s="15"/>
      <c r="F1" s="15"/>
      <c r="G1" s="15"/>
      <c r="I1" s="496"/>
    </row>
    <row r="2" spans="1:11" s="71" customFormat="1" ht="13.15" customHeight="1" x14ac:dyDescent="0.2">
      <c r="A2" s="497"/>
      <c r="C2" s="498"/>
      <c r="D2" s="498"/>
      <c r="G2" s="499" t="s">
        <v>480</v>
      </c>
      <c r="H2" s="500"/>
      <c r="I2" s="500"/>
      <c r="K2" s="496"/>
    </row>
    <row r="3" spans="1:11" s="495" customFormat="1" ht="19.5" customHeight="1" x14ac:dyDescent="0.25">
      <c r="A3" s="501" t="s">
        <v>481</v>
      </c>
      <c r="D3" s="502"/>
    </row>
    <row r="4" spans="1:11" s="71" customFormat="1" ht="19.5" customHeight="1" x14ac:dyDescent="0.2">
      <c r="A4" s="497"/>
      <c r="C4" s="498"/>
      <c r="D4" s="498"/>
      <c r="E4" s="498"/>
      <c r="G4" s="503"/>
      <c r="H4" s="500"/>
      <c r="I4" s="500"/>
    </row>
    <row r="5" spans="1:11" s="71" customFormat="1" ht="13.15" customHeight="1" x14ac:dyDescent="0.2">
      <c r="A5" s="497"/>
      <c r="C5" s="498"/>
      <c r="D5" s="498"/>
      <c r="E5" s="498"/>
      <c r="G5" s="503"/>
      <c r="H5" s="500"/>
      <c r="I5" s="500"/>
    </row>
    <row r="6" spans="1:11" s="71" customFormat="1" ht="13.15" customHeight="1" x14ac:dyDescent="0.2">
      <c r="A6" s="693" t="s">
        <v>482</v>
      </c>
      <c r="B6" s="675"/>
      <c r="C6" s="675"/>
      <c r="D6" s="675"/>
      <c r="E6" s="675"/>
      <c r="F6" s="694"/>
      <c r="G6" s="694"/>
      <c r="H6" s="500"/>
      <c r="I6" s="500"/>
    </row>
    <row r="7" spans="1:11" s="71" customFormat="1" ht="13.15" customHeight="1" x14ac:dyDescent="0.2">
      <c r="A7" s="497"/>
      <c r="C7" s="498"/>
      <c r="D7" s="498"/>
      <c r="E7" s="498"/>
      <c r="G7" s="503"/>
      <c r="H7" s="500"/>
      <c r="I7" s="500"/>
    </row>
    <row r="8" spans="1:11" s="503" customFormat="1" ht="13.15" customHeight="1" x14ac:dyDescent="0.2">
      <c r="B8" s="504" t="s">
        <v>483</v>
      </c>
      <c r="C8" s="505"/>
      <c r="D8" s="505"/>
      <c r="E8" s="506"/>
      <c r="F8" s="507"/>
      <c r="G8" s="507"/>
      <c r="H8" s="500"/>
      <c r="I8" s="500"/>
    </row>
    <row r="9" spans="1:11" s="503" customFormat="1" ht="13.15" customHeight="1" x14ac:dyDescent="0.2">
      <c r="A9" s="508"/>
      <c r="B9" s="685" t="s">
        <v>484</v>
      </c>
      <c r="C9" s="685"/>
      <c r="D9" s="686"/>
      <c r="E9" s="459"/>
      <c r="F9" s="459"/>
      <c r="H9" s="500"/>
      <c r="I9" s="500"/>
    </row>
    <row r="10" spans="1:11" s="503" customFormat="1" ht="13.15" customHeight="1" x14ac:dyDescent="0.2">
      <c r="A10" s="508"/>
      <c r="B10" s="685" t="s">
        <v>485</v>
      </c>
      <c r="C10" s="685"/>
      <c r="D10" s="686"/>
      <c r="E10" s="509"/>
      <c r="G10" s="510"/>
      <c r="H10" s="511"/>
      <c r="I10" s="511"/>
    </row>
    <row r="11" spans="1:11" s="503" customFormat="1" ht="13.15" customHeight="1" x14ac:dyDescent="0.2">
      <c r="A11" s="508"/>
      <c r="B11" s="685" t="s">
        <v>486</v>
      </c>
      <c r="C11" s="685"/>
      <c r="D11" s="686"/>
      <c r="E11" s="509"/>
      <c r="G11" s="510"/>
      <c r="H11" s="512"/>
      <c r="I11" s="512"/>
    </row>
    <row r="12" spans="1:11" s="503" customFormat="1" ht="13.15" customHeight="1" x14ac:dyDescent="0.2">
      <c r="A12" s="508"/>
      <c r="B12" s="685" t="s">
        <v>487</v>
      </c>
      <c r="C12" s="685"/>
      <c r="D12" s="686"/>
      <c r="E12" s="509"/>
      <c r="G12" s="510"/>
      <c r="H12" s="512"/>
      <c r="I12" s="512"/>
    </row>
    <row r="13" spans="1:11" s="503" customFormat="1" ht="13.15" customHeight="1" x14ac:dyDescent="0.2">
      <c r="A13" s="508"/>
      <c r="B13" s="685" t="s">
        <v>488</v>
      </c>
      <c r="C13" s="685"/>
      <c r="D13" s="686"/>
      <c r="E13" s="509"/>
      <c r="G13" s="510"/>
    </row>
    <row r="14" spans="1:11" s="503" customFormat="1" ht="13.15" customHeight="1" x14ac:dyDescent="0.2">
      <c r="A14" s="508"/>
      <c r="B14" s="685" t="s">
        <v>489</v>
      </c>
      <c r="C14" s="685"/>
      <c r="D14" s="686"/>
      <c r="E14" s="509"/>
      <c r="G14" s="510"/>
    </row>
    <row r="15" spans="1:11" s="503" customFormat="1" ht="13.15" customHeight="1" x14ac:dyDescent="0.2">
      <c r="A15" s="508"/>
      <c r="B15" s="685" t="s">
        <v>490</v>
      </c>
      <c r="C15" s="685"/>
      <c r="D15" s="686"/>
      <c r="E15" s="509"/>
      <c r="G15" s="510"/>
    </row>
    <row r="16" spans="1:11" s="503" customFormat="1" ht="13.15" customHeight="1" x14ac:dyDescent="0.2">
      <c r="A16" s="508"/>
      <c r="B16" s="685" t="s">
        <v>491</v>
      </c>
      <c r="C16" s="685"/>
      <c r="D16" s="686"/>
      <c r="E16" s="509"/>
      <c r="G16" s="510"/>
    </row>
    <row r="17" spans="1:8" s="503" customFormat="1" ht="13.15" customHeight="1" x14ac:dyDescent="0.2">
      <c r="A17" s="508"/>
      <c r="B17" s="692"/>
      <c r="C17" s="692"/>
      <c r="D17" s="513"/>
      <c r="E17" s="509"/>
      <c r="G17" s="510"/>
    </row>
    <row r="18" spans="1:8" s="503" customFormat="1" ht="13.15" customHeight="1" x14ac:dyDescent="0.2">
      <c r="B18" s="504" t="s">
        <v>492</v>
      </c>
      <c r="C18" s="514"/>
      <c r="D18" s="513"/>
      <c r="E18" s="509"/>
      <c r="G18" s="510"/>
    </row>
    <row r="19" spans="1:8" s="503" customFormat="1" ht="13.15" customHeight="1" x14ac:dyDescent="0.2">
      <c r="A19" s="508"/>
      <c r="B19" s="685" t="s">
        <v>493</v>
      </c>
      <c r="C19" s="685"/>
      <c r="D19" s="686"/>
      <c r="E19" s="509"/>
      <c r="G19" s="510"/>
    </row>
    <row r="20" spans="1:8" s="503" customFormat="1" ht="13.15" customHeight="1" x14ac:dyDescent="0.2">
      <c r="A20" s="508"/>
      <c r="B20" s="685" t="s">
        <v>494</v>
      </c>
      <c r="C20" s="685"/>
      <c r="D20" s="686"/>
      <c r="E20" s="509"/>
      <c r="G20" s="510"/>
    </row>
    <row r="21" spans="1:8" s="503" customFormat="1" ht="13.15" customHeight="1" x14ac:dyDescent="0.2">
      <c r="A21" s="508"/>
      <c r="B21" s="685" t="s">
        <v>495</v>
      </c>
      <c r="C21" s="685"/>
      <c r="D21" s="686"/>
      <c r="E21" s="509"/>
      <c r="G21" s="510"/>
    </row>
    <row r="22" spans="1:8" s="503" customFormat="1" ht="13.15" customHeight="1" x14ac:dyDescent="0.2">
      <c r="A22" s="508"/>
      <c r="B22" s="685" t="s">
        <v>496</v>
      </c>
      <c r="C22" s="685"/>
      <c r="D22" s="686"/>
      <c r="E22" s="509"/>
      <c r="G22" s="510"/>
    </row>
    <row r="23" spans="1:8" s="503" customFormat="1" ht="13.15" customHeight="1" x14ac:dyDescent="0.2">
      <c r="A23" s="508"/>
      <c r="B23" s="685" t="s">
        <v>497</v>
      </c>
      <c r="C23" s="685"/>
      <c r="D23" s="686"/>
      <c r="E23" s="509"/>
      <c r="G23" s="510"/>
    </row>
    <row r="24" spans="1:8" s="503" customFormat="1" ht="13.15" customHeight="1" x14ac:dyDescent="0.2">
      <c r="A24" s="508"/>
      <c r="B24" s="685" t="s">
        <v>498</v>
      </c>
      <c r="C24" s="685"/>
      <c r="D24" s="686"/>
      <c r="E24" s="509"/>
      <c r="G24" s="510"/>
    </row>
    <row r="25" spans="1:8" s="503" customFormat="1" ht="13.15" customHeight="1" x14ac:dyDescent="0.2">
      <c r="A25" s="508"/>
      <c r="B25" s="685" t="s">
        <v>499</v>
      </c>
      <c r="C25" s="685"/>
      <c r="D25" s="686"/>
      <c r="E25" s="509"/>
      <c r="G25" s="510"/>
    </row>
    <row r="26" spans="1:8" s="503" customFormat="1" ht="13.15" customHeight="1" x14ac:dyDescent="0.2">
      <c r="A26" s="508"/>
      <c r="B26" s="685" t="s">
        <v>500</v>
      </c>
      <c r="C26" s="685"/>
      <c r="D26" s="686"/>
      <c r="E26" s="509"/>
      <c r="G26" s="71"/>
    </row>
    <row r="27" spans="1:8" s="503" customFormat="1" ht="13.15" customHeight="1" x14ac:dyDescent="0.2">
      <c r="A27" s="508"/>
      <c r="B27" s="685" t="s">
        <v>501</v>
      </c>
      <c r="C27" s="685"/>
      <c r="D27" s="686"/>
      <c r="E27" s="509"/>
      <c r="G27" s="71"/>
    </row>
    <row r="28" spans="1:8" s="71" customFormat="1" ht="13.15" customHeight="1" x14ac:dyDescent="0.2">
      <c r="A28" s="508"/>
      <c r="B28" s="685" t="s">
        <v>502</v>
      </c>
      <c r="C28" s="685"/>
      <c r="D28" s="686"/>
      <c r="E28" s="509"/>
      <c r="F28" s="503"/>
    </row>
    <row r="29" spans="1:8" s="71" customFormat="1" ht="13.15" customHeight="1" x14ac:dyDescent="0.2">
      <c r="A29" s="508"/>
      <c r="B29" s="685" t="s">
        <v>503</v>
      </c>
      <c r="C29" s="685"/>
      <c r="D29" s="686"/>
      <c r="E29" s="509"/>
    </row>
    <row r="30" spans="1:8" s="71" customFormat="1" ht="13.15" customHeight="1" x14ac:dyDescent="0.2">
      <c r="A30" s="508"/>
      <c r="B30" s="685" t="s">
        <v>504</v>
      </c>
      <c r="C30" s="685"/>
      <c r="D30" s="686"/>
      <c r="E30" s="509"/>
    </row>
    <row r="31" spans="1:8" s="71" customFormat="1" ht="13.15" customHeight="1" x14ac:dyDescent="0.2">
      <c r="A31" s="508"/>
      <c r="B31" s="685" t="s">
        <v>505</v>
      </c>
      <c r="C31" s="685"/>
      <c r="D31" s="686"/>
      <c r="E31" s="509"/>
      <c r="H31" s="515"/>
    </row>
    <row r="32" spans="1:8" s="71" customFormat="1" ht="13.15" customHeight="1" x14ac:dyDescent="0.2">
      <c r="A32" s="508"/>
      <c r="B32" s="685" t="s">
        <v>506</v>
      </c>
      <c r="C32" s="685"/>
      <c r="D32" s="686"/>
      <c r="E32" s="509"/>
      <c r="H32" s="515"/>
    </row>
    <row r="33" spans="1:8" s="503" customFormat="1" ht="13.15" customHeight="1" x14ac:dyDescent="0.2">
      <c r="A33" s="508"/>
      <c r="B33" s="685" t="s">
        <v>507</v>
      </c>
      <c r="C33" s="685"/>
      <c r="D33" s="686"/>
      <c r="E33" s="509"/>
      <c r="F33" s="71"/>
      <c r="G33" s="71"/>
      <c r="H33" s="516"/>
    </row>
    <row r="34" spans="1:8" ht="13.15" customHeight="1" x14ac:dyDescent="0.2">
      <c r="A34" s="508"/>
      <c r="B34" s="517"/>
      <c r="C34" s="518"/>
      <c r="D34" s="519"/>
      <c r="E34" s="509"/>
      <c r="F34" s="71"/>
      <c r="G34" s="71"/>
      <c r="H34" s="520"/>
    </row>
    <row r="35" spans="1:8" ht="13.15" customHeight="1" x14ac:dyDescent="0.2">
      <c r="A35" s="687" t="s">
        <v>508</v>
      </c>
      <c r="B35" s="687"/>
      <c r="C35" s="687"/>
      <c r="D35" s="687"/>
      <c r="E35" s="687"/>
      <c r="F35" s="687"/>
      <c r="G35" s="687"/>
      <c r="H35" s="520"/>
    </row>
    <row r="36" spans="1:8" ht="13.15" customHeight="1" x14ac:dyDescent="0.2">
      <c r="A36" s="522"/>
      <c r="B36" s="523"/>
      <c r="C36" s="523"/>
      <c r="D36" s="524"/>
      <c r="E36" s="524"/>
      <c r="F36" s="524"/>
      <c r="G36" s="524"/>
      <c r="H36" s="520"/>
    </row>
    <row r="37" spans="1:8" ht="13.15" customHeight="1" x14ac:dyDescent="0.2">
      <c r="A37" s="684" t="s">
        <v>509</v>
      </c>
      <c r="B37" s="684"/>
      <c r="C37" s="684"/>
      <c r="D37" s="684"/>
      <c r="E37" s="684"/>
      <c r="F37" s="684"/>
      <c r="G37" s="684"/>
      <c r="H37" s="520"/>
    </row>
    <row r="38" spans="1:8" ht="13.15" customHeight="1" x14ac:dyDescent="0.2">
      <c r="A38" s="525"/>
      <c r="B38" s="526"/>
      <c r="C38" s="526"/>
      <c r="D38" s="513"/>
      <c r="E38" s="527"/>
      <c r="F38" s="515"/>
      <c r="G38" s="515"/>
      <c r="H38" s="520"/>
    </row>
    <row r="39" spans="1:8" ht="13.15" customHeight="1" x14ac:dyDescent="0.2">
      <c r="A39" s="688" t="s">
        <v>510</v>
      </c>
      <c r="B39" s="688"/>
      <c r="C39" s="688"/>
      <c r="D39" s="688"/>
      <c r="E39" s="688"/>
      <c r="F39" s="689"/>
      <c r="G39" s="689"/>
    </row>
    <row r="40" spans="1:8" ht="13.15" customHeight="1" x14ac:dyDescent="0.2">
      <c r="A40" s="689"/>
      <c r="B40" s="689"/>
      <c r="C40" s="689"/>
      <c r="D40" s="689"/>
      <c r="E40" s="689"/>
      <c r="F40" s="689"/>
      <c r="G40" s="689"/>
    </row>
    <row r="41" spans="1:8" ht="13.15" customHeight="1" x14ac:dyDescent="0.2">
      <c r="A41" s="528"/>
      <c r="B41" s="528"/>
      <c r="C41" s="528"/>
      <c r="D41" s="529"/>
      <c r="E41" s="529"/>
      <c r="F41" s="520"/>
      <c r="G41" s="520"/>
    </row>
    <row r="42" spans="1:8" ht="13.15" customHeight="1" x14ac:dyDescent="0.2">
      <c r="A42" s="690" t="s">
        <v>511</v>
      </c>
      <c r="B42" s="691"/>
      <c r="C42" s="691"/>
      <c r="D42" s="691"/>
      <c r="E42" s="691"/>
      <c r="F42" s="691"/>
      <c r="G42" s="691"/>
    </row>
    <row r="43" spans="1:8" ht="13.15" customHeight="1" x14ac:dyDescent="0.2">
      <c r="A43" s="684" t="s">
        <v>512</v>
      </c>
      <c r="B43" s="684"/>
      <c r="C43" s="530" t="s">
        <v>513</v>
      </c>
      <c r="D43" s="530"/>
      <c r="E43" s="530"/>
      <c r="F43" s="530"/>
      <c r="G43" s="530"/>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6" t="s">
        <v>7</v>
      </c>
      <c r="B4" s="556"/>
      <c r="C4" s="556"/>
      <c r="D4" s="556"/>
      <c r="E4" s="556"/>
      <c r="F4" s="556"/>
    </row>
    <row r="5" spans="1:6" ht="12.75" customHeight="1" x14ac:dyDescent="0.2">
      <c r="A5" s="21"/>
      <c r="B5" s="22"/>
      <c r="C5" s="21"/>
      <c r="D5" s="22"/>
      <c r="E5" s="21"/>
      <c r="F5" s="21"/>
    </row>
    <row r="6" spans="1:6" ht="12.75" customHeight="1" x14ac:dyDescent="0.2">
      <c r="A6" s="25" t="s">
        <v>8</v>
      </c>
      <c r="B6" s="26"/>
      <c r="C6" s="557" t="s">
        <v>9</v>
      </c>
      <c r="D6" s="557"/>
      <c r="E6" s="557"/>
      <c r="F6" s="557"/>
    </row>
    <row r="7" spans="1:6" ht="12.75" customHeight="1" x14ac:dyDescent="0.2">
      <c r="A7" s="25"/>
      <c r="B7" s="26"/>
      <c r="C7" s="27"/>
      <c r="D7" s="27"/>
      <c r="E7" s="27"/>
      <c r="F7" s="27"/>
    </row>
    <row r="8" spans="1:6" ht="12.75" customHeight="1" x14ac:dyDescent="0.2">
      <c r="A8" s="25" t="s">
        <v>10</v>
      </c>
      <c r="B8" s="26"/>
      <c r="C8" s="557" t="s">
        <v>11</v>
      </c>
      <c r="D8" s="557"/>
      <c r="E8" s="557"/>
      <c r="F8" s="557"/>
    </row>
    <row r="9" spans="1:6" ht="12.75" customHeight="1" x14ac:dyDescent="0.2">
      <c r="A9" s="25"/>
      <c r="B9" s="26"/>
      <c r="C9" s="27"/>
      <c r="D9" s="27"/>
      <c r="E9" s="27"/>
      <c r="F9" s="27"/>
    </row>
    <row r="10" spans="1:6" ht="12.75" customHeight="1" x14ac:dyDescent="0.2">
      <c r="A10" s="25" t="s">
        <v>12</v>
      </c>
      <c r="C10" s="558" t="s">
        <v>13</v>
      </c>
      <c r="D10" s="558"/>
      <c r="E10" s="558"/>
      <c r="F10" s="558"/>
    </row>
    <row r="11" spans="1:6" ht="12.75" customHeight="1" x14ac:dyDescent="0.2">
      <c r="A11" s="22"/>
      <c r="B11" s="21"/>
      <c r="C11" s="28"/>
      <c r="D11" s="27"/>
      <c r="E11" s="29"/>
      <c r="F11" s="27"/>
    </row>
    <row r="12" spans="1:6" ht="12.75" customHeight="1" x14ac:dyDescent="0.2">
      <c r="A12" s="25" t="s">
        <v>14</v>
      </c>
      <c r="B12" s="21"/>
      <c r="C12" s="559" t="s">
        <v>15</v>
      </c>
      <c r="D12" s="559"/>
      <c r="E12" s="559"/>
      <c r="F12" s="559"/>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0" t="s">
        <v>20</v>
      </c>
      <c r="B18" s="560"/>
      <c r="C18" s="31" t="s">
        <v>21</v>
      </c>
      <c r="D18" s="27"/>
      <c r="E18" s="27"/>
      <c r="F18" s="27"/>
    </row>
    <row r="19" spans="1:6" ht="12.75" customHeight="1" x14ac:dyDescent="0.2">
      <c r="A19" s="22"/>
      <c r="B19" s="21"/>
      <c r="C19" s="32"/>
      <c r="D19" s="27"/>
      <c r="E19" s="27"/>
      <c r="F19" s="27"/>
    </row>
    <row r="20" spans="1:6" ht="89.25" customHeight="1" x14ac:dyDescent="0.2">
      <c r="A20" s="25" t="s">
        <v>22</v>
      </c>
      <c r="B20" s="21"/>
      <c r="C20" s="557" t="s">
        <v>23</v>
      </c>
      <c r="D20" s="557"/>
      <c r="E20" s="557"/>
      <c r="F20" s="557"/>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1" t="s">
        <v>38</v>
      </c>
      <c r="D33" s="555"/>
      <c r="E33" s="555"/>
      <c r="F33" s="555"/>
    </row>
    <row r="34" spans="1:6" ht="12.75" customHeight="1" x14ac:dyDescent="0.2">
      <c r="A34" s="26"/>
      <c r="B34" s="26"/>
      <c r="C34" s="562" t="s">
        <v>39</v>
      </c>
      <c r="D34" s="563"/>
      <c r="E34" s="563"/>
      <c r="F34" s="563"/>
    </row>
    <row r="35" spans="1:6" ht="25.5" customHeight="1" x14ac:dyDescent="0.2">
      <c r="A35" s="26"/>
      <c r="B35" s="26"/>
      <c r="C35" s="564" t="s">
        <v>40</v>
      </c>
      <c r="D35" s="565"/>
      <c r="E35" s="565"/>
      <c r="F35" s="565"/>
    </row>
    <row r="36" spans="1:6" ht="12.75" x14ac:dyDescent="0.2">
      <c r="B36" s="26"/>
    </row>
    <row r="37" spans="1:6" ht="12.75" x14ac:dyDescent="0.2">
      <c r="A37" s="22" t="s">
        <v>41</v>
      </c>
      <c r="C37" s="45" t="s">
        <v>42</v>
      </c>
      <c r="D37" s="36"/>
      <c r="E37" s="36"/>
      <c r="F37" s="36"/>
    </row>
    <row r="38" spans="1:6" ht="28.5" customHeight="1" x14ac:dyDescent="0.2">
      <c r="C38" s="555" t="s">
        <v>43</v>
      </c>
      <c r="D38" s="555"/>
      <c r="E38" s="555"/>
      <c r="F38" s="555"/>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6" t="s">
        <v>89</v>
      </c>
      <c r="C41" s="566"/>
      <c r="D41" s="566"/>
      <c r="E41" s="566"/>
      <c r="F41" s="566"/>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9" t="s">
        <v>91</v>
      </c>
      <c r="B3" s="570"/>
      <c r="C3" s="570"/>
      <c r="D3" s="570"/>
      <c r="E3" s="570"/>
      <c r="F3" s="570"/>
      <c r="G3" s="570"/>
      <c r="H3" s="570"/>
      <c r="I3" s="570"/>
      <c r="J3" s="570"/>
    </row>
    <row r="4" spans="1:15" s="94" customFormat="1" ht="12" customHeight="1" x14ac:dyDescent="0.2">
      <c r="A4" s="571" t="s">
        <v>92</v>
      </c>
      <c r="B4" s="571"/>
      <c r="C4" s="571"/>
      <c r="D4" s="571"/>
      <c r="E4" s="571"/>
      <c r="F4" s="571"/>
      <c r="G4" s="571"/>
      <c r="H4" s="571"/>
      <c r="I4" s="571"/>
      <c r="J4" s="571"/>
    </row>
    <row r="5" spans="1:15" s="94" customFormat="1" ht="12" customHeight="1" x14ac:dyDescent="0.2">
      <c r="A5" s="572" t="s">
        <v>57</v>
      </c>
      <c r="B5" s="572"/>
      <c r="C5" s="572"/>
      <c r="D5" s="572"/>
      <c r="E5" s="95"/>
      <c r="F5" s="95"/>
      <c r="G5" s="95"/>
      <c r="H5" s="95"/>
      <c r="I5" s="95"/>
      <c r="J5" s="95"/>
    </row>
    <row r="6" spans="1:15" s="94" customFormat="1" ht="11.25" customHeight="1" x14ac:dyDescent="0.2">
      <c r="A6" s="573"/>
      <c r="B6" s="574"/>
      <c r="C6" s="574"/>
      <c r="D6" s="574"/>
      <c r="E6" s="574"/>
      <c r="F6" s="574"/>
      <c r="G6" s="574"/>
      <c r="H6" s="574"/>
      <c r="I6" s="574"/>
      <c r="J6" s="574"/>
    </row>
    <row r="7" spans="1:15" s="91" customFormat="1" ht="12" customHeight="1" x14ac:dyDescent="0.2">
      <c r="A7" s="575" t="s">
        <v>93</v>
      </c>
      <c r="B7" s="576"/>
      <c r="C7" s="581" t="s">
        <v>94</v>
      </c>
      <c r="D7" s="584" t="s">
        <v>95</v>
      </c>
      <c r="E7" s="585"/>
      <c r="F7" s="585"/>
      <c r="G7" s="585"/>
      <c r="H7" s="586"/>
      <c r="I7" s="587" t="s">
        <v>96</v>
      </c>
      <c r="J7" s="588"/>
      <c r="K7" s="96"/>
      <c r="L7" s="96"/>
      <c r="M7" s="96"/>
      <c r="N7" s="96"/>
      <c r="O7" s="96"/>
    </row>
    <row r="8" spans="1:15" ht="34.5" customHeight="1" x14ac:dyDescent="0.2">
      <c r="A8" s="577"/>
      <c r="B8" s="578"/>
      <c r="C8" s="582"/>
      <c r="D8" s="591" t="s">
        <v>97</v>
      </c>
      <c r="E8" s="591" t="s">
        <v>98</v>
      </c>
      <c r="F8" s="591" t="s">
        <v>99</v>
      </c>
      <c r="G8" s="591" t="s">
        <v>100</v>
      </c>
      <c r="H8" s="591" t="s">
        <v>101</v>
      </c>
      <c r="I8" s="589"/>
      <c r="J8" s="590"/>
    </row>
    <row r="9" spans="1:15" ht="12" customHeight="1" x14ac:dyDescent="0.2">
      <c r="A9" s="577"/>
      <c r="B9" s="578"/>
      <c r="C9" s="582"/>
      <c r="D9" s="592"/>
      <c r="E9" s="592"/>
      <c r="F9" s="592"/>
      <c r="G9" s="592"/>
      <c r="H9" s="592"/>
      <c r="I9" s="98" t="s">
        <v>102</v>
      </c>
      <c r="J9" s="99" t="s">
        <v>103</v>
      </c>
    </row>
    <row r="10" spans="1:15" ht="12" customHeight="1" x14ac:dyDescent="0.2">
      <c r="A10" s="579"/>
      <c r="B10" s="580"/>
      <c r="C10" s="583"/>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364302</v>
      </c>
      <c r="E12" s="114">
        <v>364955</v>
      </c>
      <c r="F12" s="114">
        <v>367107</v>
      </c>
      <c r="G12" s="114">
        <v>361323</v>
      </c>
      <c r="H12" s="114">
        <v>361230</v>
      </c>
      <c r="I12" s="115">
        <v>3072</v>
      </c>
      <c r="J12" s="116">
        <v>0.85042770534008805</v>
      </c>
      <c r="N12" s="117"/>
    </row>
    <row r="13" spans="1:15" s="110" customFormat="1" ht="13.5" customHeight="1" x14ac:dyDescent="0.2">
      <c r="A13" s="118" t="s">
        <v>105</v>
      </c>
      <c r="B13" s="119" t="s">
        <v>106</v>
      </c>
      <c r="C13" s="113">
        <v>55.282430510949709</v>
      </c>
      <c r="D13" s="114">
        <v>201395</v>
      </c>
      <c r="E13" s="114">
        <v>201586</v>
      </c>
      <c r="F13" s="114">
        <v>203792</v>
      </c>
      <c r="G13" s="114">
        <v>200662</v>
      </c>
      <c r="H13" s="114">
        <v>200541</v>
      </c>
      <c r="I13" s="115">
        <v>854</v>
      </c>
      <c r="J13" s="116">
        <v>0.42584808094105447</v>
      </c>
    </row>
    <row r="14" spans="1:15" s="110" customFormat="1" ht="13.5" customHeight="1" x14ac:dyDescent="0.2">
      <c r="A14" s="120"/>
      <c r="B14" s="119" t="s">
        <v>107</v>
      </c>
      <c r="C14" s="113">
        <v>44.717569489050291</v>
      </c>
      <c r="D14" s="114">
        <v>162907</v>
      </c>
      <c r="E14" s="114">
        <v>163369</v>
      </c>
      <c r="F14" s="114">
        <v>163315</v>
      </c>
      <c r="G14" s="114">
        <v>160661</v>
      </c>
      <c r="H14" s="114">
        <v>160689</v>
      </c>
      <c r="I14" s="115">
        <v>2218</v>
      </c>
      <c r="J14" s="116">
        <v>1.3803060570418635</v>
      </c>
    </row>
    <row r="15" spans="1:15" s="110" customFormat="1" ht="13.5" customHeight="1" x14ac:dyDescent="0.2">
      <c r="A15" s="118" t="s">
        <v>105</v>
      </c>
      <c r="B15" s="121" t="s">
        <v>108</v>
      </c>
      <c r="C15" s="113">
        <v>9.9961021350418058</v>
      </c>
      <c r="D15" s="114">
        <v>36416</v>
      </c>
      <c r="E15" s="114">
        <v>37448</v>
      </c>
      <c r="F15" s="114">
        <v>38844</v>
      </c>
      <c r="G15" s="114">
        <v>35056</v>
      </c>
      <c r="H15" s="114">
        <v>36019</v>
      </c>
      <c r="I15" s="115">
        <v>397</v>
      </c>
      <c r="J15" s="116">
        <v>1.1021960631888725</v>
      </c>
    </row>
    <row r="16" spans="1:15" s="110" customFormat="1" ht="13.5" customHeight="1" x14ac:dyDescent="0.2">
      <c r="A16" s="118"/>
      <c r="B16" s="121" t="s">
        <v>109</v>
      </c>
      <c r="C16" s="113">
        <v>67.797870997139739</v>
      </c>
      <c r="D16" s="114">
        <v>246989</v>
      </c>
      <c r="E16" s="114">
        <v>247242</v>
      </c>
      <c r="F16" s="114">
        <v>248798</v>
      </c>
      <c r="G16" s="114">
        <v>248045</v>
      </c>
      <c r="H16" s="114">
        <v>248162</v>
      </c>
      <c r="I16" s="115">
        <v>-1173</v>
      </c>
      <c r="J16" s="116">
        <v>-0.47267510738952778</v>
      </c>
    </row>
    <row r="17" spans="1:10" s="110" customFormat="1" ht="13.5" customHeight="1" x14ac:dyDescent="0.2">
      <c r="A17" s="118"/>
      <c r="B17" s="121" t="s">
        <v>110</v>
      </c>
      <c r="C17" s="113">
        <v>20.896948136436254</v>
      </c>
      <c r="D17" s="114">
        <v>76128</v>
      </c>
      <c r="E17" s="114">
        <v>75479</v>
      </c>
      <c r="F17" s="114">
        <v>74771</v>
      </c>
      <c r="G17" s="114">
        <v>73684</v>
      </c>
      <c r="H17" s="114">
        <v>72600</v>
      </c>
      <c r="I17" s="115">
        <v>3528</v>
      </c>
      <c r="J17" s="116">
        <v>4.8595041322314048</v>
      </c>
    </row>
    <row r="18" spans="1:10" s="110" customFormat="1" ht="13.5" customHeight="1" x14ac:dyDescent="0.2">
      <c r="A18" s="120"/>
      <c r="B18" s="121" t="s">
        <v>111</v>
      </c>
      <c r="C18" s="113">
        <v>1.3090787313822048</v>
      </c>
      <c r="D18" s="114">
        <v>4769</v>
      </c>
      <c r="E18" s="114">
        <v>4786</v>
      </c>
      <c r="F18" s="114">
        <v>4694</v>
      </c>
      <c r="G18" s="114">
        <v>4538</v>
      </c>
      <c r="H18" s="114">
        <v>4449</v>
      </c>
      <c r="I18" s="115">
        <v>320</v>
      </c>
      <c r="J18" s="116">
        <v>7.192627556754327</v>
      </c>
    </row>
    <row r="19" spans="1:10" s="110" customFormat="1" ht="13.5" customHeight="1" x14ac:dyDescent="0.2">
      <c r="A19" s="120"/>
      <c r="B19" s="121" t="s">
        <v>112</v>
      </c>
      <c r="C19" s="113">
        <v>0.39170797854527289</v>
      </c>
      <c r="D19" s="114">
        <v>1427</v>
      </c>
      <c r="E19" s="114">
        <v>1396</v>
      </c>
      <c r="F19" s="114">
        <v>1390</v>
      </c>
      <c r="G19" s="114">
        <v>1227</v>
      </c>
      <c r="H19" s="114">
        <v>1209</v>
      </c>
      <c r="I19" s="115">
        <v>218</v>
      </c>
      <c r="J19" s="116">
        <v>18.03143093465674</v>
      </c>
    </row>
    <row r="20" spans="1:10" s="110" customFormat="1" ht="13.5" customHeight="1" x14ac:dyDescent="0.2">
      <c r="A20" s="118" t="s">
        <v>113</v>
      </c>
      <c r="B20" s="122" t="s">
        <v>114</v>
      </c>
      <c r="C20" s="113">
        <v>69.546420277681705</v>
      </c>
      <c r="D20" s="114">
        <v>253359</v>
      </c>
      <c r="E20" s="114">
        <v>254050</v>
      </c>
      <c r="F20" s="114">
        <v>257117</v>
      </c>
      <c r="G20" s="114">
        <v>251510</v>
      </c>
      <c r="H20" s="114">
        <v>252621</v>
      </c>
      <c r="I20" s="115">
        <v>738</v>
      </c>
      <c r="J20" s="116">
        <v>0.2921372332466422</v>
      </c>
    </row>
    <row r="21" spans="1:10" s="110" customFormat="1" ht="13.5" customHeight="1" x14ac:dyDescent="0.2">
      <c r="A21" s="120"/>
      <c r="B21" s="122" t="s">
        <v>115</v>
      </c>
      <c r="C21" s="113">
        <v>30.453579722318295</v>
      </c>
      <c r="D21" s="114">
        <v>110943</v>
      </c>
      <c r="E21" s="114">
        <v>110905</v>
      </c>
      <c r="F21" s="114">
        <v>109990</v>
      </c>
      <c r="G21" s="114">
        <v>109813</v>
      </c>
      <c r="H21" s="114">
        <v>108609</v>
      </c>
      <c r="I21" s="115">
        <v>2334</v>
      </c>
      <c r="J21" s="116">
        <v>2.148993177360992</v>
      </c>
    </row>
    <row r="22" spans="1:10" s="110" customFormat="1" ht="13.5" customHeight="1" x14ac:dyDescent="0.2">
      <c r="A22" s="118" t="s">
        <v>113</v>
      </c>
      <c r="B22" s="122" t="s">
        <v>116</v>
      </c>
      <c r="C22" s="113">
        <v>88.538630037715961</v>
      </c>
      <c r="D22" s="114">
        <v>322548</v>
      </c>
      <c r="E22" s="114">
        <v>323718</v>
      </c>
      <c r="F22" s="114">
        <v>325335</v>
      </c>
      <c r="G22" s="114">
        <v>320931</v>
      </c>
      <c r="H22" s="114">
        <v>321890</v>
      </c>
      <c r="I22" s="115">
        <v>658</v>
      </c>
      <c r="J22" s="116">
        <v>0.20441765820621952</v>
      </c>
    </row>
    <row r="23" spans="1:10" s="110" customFormat="1" ht="13.5" customHeight="1" x14ac:dyDescent="0.2">
      <c r="A23" s="123"/>
      <c r="B23" s="124" t="s">
        <v>117</v>
      </c>
      <c r="C23" s="125">
        <v>11.41745035712129</v>
      </c>
      <c r="D23" s="114">
        <v>41594</v>
      </c>
      <c r="E23" s="114">
        <v>41085</v>
      </c>
      <c r="F23" s="114">
        <v>41619</v>
      </c>
      <c r="G23" s="114">
        <v>40223</v>
      </c>
      <c r="H23" s="114">
        <v>39173</v>
      </c>
      <c r="I23" s="115">
        <v>2421</v>
      </c>
      <c r="J23" s="116">
        <v>6.1802772317667785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76247</v>
      </c>
      <c r="E26" s="114">
        <v>79099</v>
      </c>
      <c r="F26" s="114">
        <v>78631</v>
      </c>
      <c r="G26" s="114">
        <v>79076</v>
      </c>
      <c r="H26" s="140">
        <v>78904</v>
      </c>
      <c r="I26" s="115">
        <v>-2657</v>
      </c>
      <c r="J26" s="116">
        <v>-3.3673831491432629</v>
      </c>
    </row>
    <row r="27" spans="1:10" s="110" customFormat="1" ht="13.5" customHeight="1" x14ac:dyDescent="0.2">
      <c r="A27" s="118" t="s">
        <v>105</v>
      </c>
      <c r="B27" s="119" t="s">
        <v>106</v>
      </c>
      <c r="C27" s="113">
        <v>43.244980130365782</v>
      </c>
      <c r="D27" s="115">
        <v>32973</v>
      </c>
      <c r="E27" s="114">
        <v>34097</v>
      </c>
      <c r="F27" s="114">
        <v>34037</v>
      </c>
      <c r="G27" s="114">
        <v>34078</v>
      </c>
      <c r="H27" s="140">
        <v>33763</v>
      </c>
      <c r="I27" s="115">
        <v>-790</v>
      </c>
      <c r="J27" s="116">
        <v>-2.3398394692414772</v>
      </c>
    </row>
    <row r="28" spans="1:10" s="110" customFormat="1" ht="13.5" customHeight="1" x14ac:dyDescent="0.2">
      <c r="A28" s="120"/>
      <c r="B28" s="119" t="s">
        <v>107</v>
      </c>
      <c r="C28" s="113">
        <v>56.755019869634218</v>
      </c>
      <c r="D28" s="115">
        <v>43274</v>
      </c>
      <c r="E28" s="114">
        <v>45002</v>
      </c>
      <c r="F28" s="114">
        <v>44594</v>
      </c>
      <c r="G28" s="114">
        <v>44998</v>
      </c>
      <c r="H28" s="140">
        <v>45141</v>
      </c>
      <c r="I28" s="115">
        <v>-1867</v>
      </c>
      <c r="J28" s="116">
        <v>-4.1359296426751735</v>
      </c>
    </row>
    <row r="29" spans="1:10" s="110" customFormat="1" ht="13.5" customHeight="1" x14ac:dyDescent="0.2">
      <c r="A29" s="118" t="s">
        <v>105</v>
      </c>
      <c r="B29" s="121" t="s">
        <v>108</v>
      </c>
      <c r="C29" s="113">
        <v>19.752908311146669</v>
      </c>
      <c r="D29" s="115">
        <v>15061</v>
      </c>
      <c r="E29" s="114">
        <v>15851</v>
      </c>
      <c r="F29" s="114">
        <v>15445</v>
      </c>
      <c r="G29" s="114">
        <v>15799</v>
      </c>
      <c r="H29" s="140">
        <v>15770</v>
      </c>
      <c r="I29" s="115">
        <v>-709</v>
      </c>
      <c r="J29" s="116">
        <v>-4.4958782498414713</v>
      </c>
    </row>
    <row r="30" spans="1:10" s="110" customFormat="1" ht="13.5" customHeight="1" x14ac:dyDescent="0.2">
      <c r="A30" s="118"/>
      <c r="B30" s="121" t="s">
        <v>109</v>
      </c>
      <c r="C30" s="113">
        <v>49.575721011974238</v>
      </c>
      <c r="D30" s="115">
        <v>37800</v>
      </c>
      <c r="E30" s="114">
        <v>39477</v>
      </c>
      <c r="F30" s="114">
        <v>39567</v>
      </c>
      <c r="G30" s="114">
        <v>39757</v>
      </c>
      <c r="H30" s="140">
        <v>39751</v>
      </c>
      <c r="I30" s="115">
        <v>-1951</v>
      </c>
      <c r="J30" s="116">
        <v>-4.9080526276068523</v>
      </c>
    </row>
    <row r="31" spans="1:10" s="110" customFormat="1" ht="13.5" customHeight="1" x14ac:dyDescent="0.2">
      <c r="A31" s="118"/>
      <c r="B31" s="121" t="s">
        <v>110</v>
      </c>
      <c r="C31" s="113">
        <v>16.534421026401038</v>
      </c>
      <c r="D31" s="115">
        <v>12607</v>
      </c>
      <c r="E31" s="114">
        <v>12790</v>
      </c>
      <c r="F31" s="114">
        <v>12787</v>
      </c>
      <c r="G31" s="114">
        <v>12770</v>
      </c>
      <c r="H31" s="140">
        <v>12744</v>
      </c>
      <c r="I31" s="115">
        <v>-137</v>
      </c>
      <c r="J31" s="116">
        <v>-1.0750156936597615</v>
      </c>
    </row>
    <row r="32" spans="1:10" s="110" customFormat="1" ht="13.5" customHeight="1" x14ac:dyDescent="0.2">
      <c r="A32" s="120"/>
      <c r="B32" s="121" t="s">
        <v>111</v>
      </c>
      <c r="C32" s="113">
        <v>14.136949650478051</v>
      </c>
      <c r="D32" s="115">
        <v>10779</v>
      </c>
      <c r="E32" s="114">
        <v>10981</v>
      </c>
      <c r="F32" s="114">
        <v>10832</v>
      </c>
      <c r="G32" s="114">
        <v>10750</v>
      </c>
      <c r="H32" s="140">
        <v>10639</v>
      </c>
      <c r="I32" s="115">
        <v>140</v>
      </c>
      <c r="J32" s="116">
        <v>1.3159131497321177</v>
      </c>
    </row>
    <row r="33" spans="1:10" s="110" customFormat="1" ht="13.5" customHeight="1" x14ac:dyDescent="0.2">
      <c r="A33" s="120"/>
      <c r="B33" s="121" t="s">
        <v>112</v>
      </c>
      <c r="C33" s="113">
        <v>1.3771033614437289</v>
      </c>
      <c r="D33" s="115">
        <v>1050</v>
      </c>
      <c r="E33" s="114">
        <v>1056</v>
      </c>
      <c r="F33" s="114">
        <v>1045</v>
      </c>
      <c r="G33" s="114">
        <v>894</v>
      </c>
      <c r="H33" s="140">
        <v>879</v>
      </c>
      <c r="I33" s="115">
        <v>171</v>
      </c>
      <c r="J33" s="116">
        <v>19.453924914675767</v>
      </c>
    </row>
    <row r="34" spans="1:10" s="110" customFormat="1" ht="13.5" customHeight="1" x14ac:dyDescent="0.2">
      <c r="A34" s="118" t="s">
        <v>113</v>
      </c>
      <c r="B34" s="122" t="s">
        <v>116</v>
      </c>
      <c r="C34" s="113">
        <v>84.298398625519695</v>
      </c>
      <c r="D34" s="115">
        <v>64275</v>
      </c>
      <c r="E34" s="114">
        <v>66591</v>
      </c>
      <c r="F34" s="114">
        <v>66343</v>
      </c>
      <c r="G34" s="114">
        <v>66884</v>
      </c>
      <c r="H34" s="140">
        <v>66839</v>
      </c>
      <c r="I34" s="115">
        <v>-2564</v>
      </c>
      <c r="J34" s="116">
        <v>-3.8360837235745597</v>
      </c>
    </row>
    <row r="35" spans="1:10" s="110" customFormat="1" ht="13.5" customHeight="1" x14ac:dyDescent="0.2">
      <c r="A35" s="118"/>
      <c r="B35" s="119" t="s">
        <v>117</v>
      </c>
      <c r="C35" s="113">
        <v>15.469461093551221</v>
      </c>
      <c r="D35" s="115">
        <v>11795</v>
      </c>
      <c r="E35" s="114">
        <v>12335</v>
      </c>
      <c r="F35" s="114">
        <v>12129</v>
      </c>
      <c r="G35" s="114">
        <v>12018</v>
      </c>
      <c r="H35" s="140">
        <v>11902</v>
      </c>
      <c r="I35" s="115">
        <v>-107</v>
      </c>
      <c r="J35" s="116">
        <v>-0.8990085699882373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46377</v>
      </c>
      <c r="E37" s="114">
        <v>48157</v>
      </c>
      <c r="F37" s="114">
        <v>47643</v>
      </c>
      <c r="G37" s="114">
        <v>49295</v>
      </c>
      <c r="H37" s="140">
        <v>49391</v>
      </c>
      <c r="I37" s="115">
        <v>-3014</v>
      </c>
      <c r="J37" s="116">
        <v>-6.1023263347573442</v>
      </c>
    </row>
    <row r="38" spans="1:10" s="110" customFormat="1" ht="13.5" customHeight="1" x14ac:dyDescent="0.2">
      <c r="A38" s="118" t="s">
        <v>105</v>
      </c>
      <c r="B38" s="119" t="s">
        <v>106</v>
      </c>
      <c r="C38" s="113">
        <v>41.35886322961813</v>
      </c>
      <c r="D38" s="115">
        <v>19181</v>
      </c>
      <c r="E38" s="114">
        <v>19931</v>
      </c>
      <c r="F38" s="114">
        <v>19715</v>
      </c>
      <c r="G38" s="114">
        <v>20453</v>
      </c>
      <c r="H38" s="140">
        <v>20358</v>
      </c>
      <c r="I38" s="115">
        <v>-1177</v>
      </c>
      <c r="J38" s="116">
        <v>-5.7815109539247471</v>
      </c>
    </row>
    <row r="39" spans="1:10" s="110" customFormat="1" ht="13.5" customHeight="1" x14ac:dyDescent="0.2">
      <c r="A39" s="120"/>
      <c r="B39" s="119" t="s">
        <v>107</v>
      </c>
      <c r="C39" s="113">
        <v>58.64113677038187</v>
      </c>
      <c r="D39" s="115">
        <v>27196</v>
      </c>
      <c r="E39" s="114">
        <v>28226</v>
      </c>
      <c r="F39" s="114">
        <v>27928</v>
      </c>
      <c r="G39" s="114">
        <v>28842</v>
      </c>
      <c r="H39" s="140">
        <v>29033</v>
      </c>
      <c r="I39" s="115">
        <v>-1837</v>
      </c>
      <c r="J39" s="116">
        <v>-6.3272827472186819</v>
      </c>
    </row>
    <row r="40" spans="1:10" s="110" customFormat="1" ht="13.5" customHeight="1" x14ac:dyDescent="0.2">
      <c r="A40" s="118" t="s">
        <v>105</v>
      </c>
      <c r="B40" s="121" t="s">
        <v>108</v>
      </c>
      <c r="C40" s="113">
        <v>24.244776505595446</v>
      </c>
      <c r="D40" s="115">
        <v>11244</v>
      </c>
      <c r="E40" s="114">
        <v>11666</v>
      </c>
      <c r="F40" s="114">
        <v>11173</v>
      </c>
      <c r="G40" s="114">
        <v>12051</v>
      </c>
      <c r="H40" s="140">
        <v>12014</v>
      </c>
      <c r="I40" s="115">
        <v>-770</v>
      </c>
      <c r="J40" s="116">
        <v>-6.4091892791742966</v>
      </c>
    </row>
    <row r="41" spans="1:10" s="110" customFormat="1" ht="13.5" customHeight="1" x14ac:dyDescent="0.2">
      <c r="A41" s="118"/>
      <c r="B41" s="121" t="s">
        <v>109</v>
      </c>
      <c r="C41" s="113">
        <v>36.858787761174717</v>
      </c>
      <c r="D41" s="115">
        <v>17094</v>
      </c>
      <c r="E41" s="114">
        <v>18128</v>
      </c>
      <c r="F41" s="114">
        <v>18168</v>
      </c>
      <c r="G41" s="114">
        <v>18880</v>
      </c>
      <c r="H41" s="140">
        <v>19068</v>
      </c>
      <c r="I41" s="115">
        <v>-1974</v>
      </c>
      <c r="J41" s="116">
        <v>-10.352422907488986</v>
      </c>
    </row>
    <row r="42" spans="1:10" s="110" customFormat="1" ht="13.5" customHeight="1" x14ac:dyDescent="0.2">
      <c r="A42" s="118"/>
      <c r="B42" s="121" t="s">
        <v>110</v>
      </c>
      <c r="C42" s="113">
        <v>16.477995558143046</v>
      </c>
      <c r="D42" s="115">
        <v>7642</v>
      </c>
      <c r="E42" s="114">
        <v>7782</v>
      </c>
      <c r="F42" s="114">
        <v>7861</v>
      </c>
      <c r="G42" s="114">
        <v>7967</v>
      </c>
      <c r="H42" s="140">
        <v>8025</v>
      </c>
      <c r="I42" s="115">
        <v>-383</v>
      </c>
      <c r="J42" s="116">
        <v>-4.7725856697819315</v>
      </c>
    </row>
    <row r="43" spans="1:10" s="110" customFormat="1" ht="13.5" customHeight="1" x14ac:dyDescent="0.2">
      <c r="A43" s="120"/>
      <c r="B43" s="121" t="s">
        <v>111</v>
      </c>
      <c r="C43" s="113">
        <v>22.41844017508679</v>
      </c>
      <c r="D43" s="115">
        <v>10397</v>
      </c>
      <c r="E43" s="114">
        <v>10581</v>
      </c>
      <c r="F43" s="114">
        <v>10441</v>
      </c>
      <c r="G43" s="114">
        <v>10397</v>
      </c>
      <c r="H43" s="140">
        <v>10284</v>
      </c>
      <c r="I43" s="115">
        <v>113</v>
      </c>
      <c r="J43" s="116">
        <v>1.0987942434850253</v>
      </c>
    </row>
    <row r="44" spans="1:10" s="110" customFormat="1" ht="13.5" customHeight="1" x14ac:dyDescent="0.2">
      <c r="A44" s="120"/>
      <c r="B44" s="121" t="s">
        <v>112</v>
      </c>
      <c r="C44" s="113">
        <v>2.0333354895745734</v>
      </c>
      <c r="D44" s="115">
        <v>943</v>
      </c>
      <c r="E44" s="114">
        <v>939</v>
      </c>
      <c r="F44" s="114">
        <v>921</v>
      </c>
      <c r="G44" s="114">
        <v>809</v>
      </c>
      <c r="H44" s="140">
        <v>801</v>
      </c>
      <c r="I44" s="115">
        <v>142</v>
      </c>
      <c r="J44" s="116">
        <v>17.727840199750311</v>
      </c>
    </row>
    <row r="45" spans="1:10" s="110" customFormat="1" ht="13.5" customHeight="1" x14ac:dyDescent="0.2">
      <c r="A45" s="118" t="s">
        <v>113</v>
      </c>
      <c r="B45" s="122" t="s">
        <v>116</v>
      </c>
      <c r="C45" s="113">
        <v>84.067533475645249</v>
      </c>
      <c r="D45" s="115">
        <v>38988</v>
      </c>
      <c r="E45" s="114">
        <v>40401</v>
      </c>
      <c r="F45" s="114">
        <v>40012</v>
      </c>
      <c r="G45" s="114">
        <v>41442</v>
      </c>
      <c r="H45" s="140">
        <v>41444</v>
      </c>
      <c r="I45" s="115">
        <v>-2456</v>
      </c>
      <c r="J45" s="116">
        <v>-5.9260689122671559</v>
      </c>
    </row>
    <row r="46" spans="1:10" s="110" customFormat="1" ht="13.5" customHeight="1" x14ac:dyDescent="0.2">
      <c r="A46" s="118"/>
      <c r="B46" s="119" t="s">
        <v>117</v>
      </c>
      <c r="C46" s="113">
        <v>15.561593031028311</v>
      </c>
      <c r="D46" s="115">
        <v>7217</v>
      </c>
      <c r="E46" s="114">
        <v>7588</v>
      </c>
      <c r="F46" s="114">
        <v>7477</v>
      </c>
      <c r="G46" s="114">
        <v>7683</v>
      </c>
      <c r="H46" s="140">
        <v>7788</v>
      </c>
      <c r="I46" s="115">
        <v>-571</v>
      </c>
      <c r="J46" s="116">
        <v>-7.3317925012840268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29870</v>
      </c>
      <c r="E48" s="114">
        <v>30942</v>
      </c>
      <c r="F48" s="114">
        <v>30988</v>
      </c>
      <c r="G48" s="114">
        <v>29781</v>
      </c>
      <c r="H48" s="140">
        <v>29513</v>
      </c>
      <c r="I48" s="115">
        <v>357</v>
      </c>
      <c r="J48" s="116">
        <v>1.2096364314031105</v>
      </c>
    </row>
    <row r="49" spans="1:12" s="110" customFormat="1" ht="13.5" customHeight="1" x14ac:dyDescent="0.2">
      <c r="A49" s="118" t="s">
        <v>105</v>
      </c>
      <c r="B49" s="119" t="s">
        <v>106</v>
      </c>
      <c r="C49" s="113">
        <v>46.173418145296282</v>
      </c>
      <c r="D49" s="115">
        <v>13792</v>
      </c>
      <c r="E49" s="114">
        <v>14166</v>
      </c>
      <c r="F49" s="114">
        <v>14322</v>
      </c>
      <c r="G49" s="114">
        <v>13625</v>
      </c>
      <c r="H49" s="140">
        <v>13405</v>
      </c>
      <c r="I49" s="115">
        <v>387</v>
      </c>
      <c r="J49" s="116">
        <v>2.8869824692279002</v>
      </c>
    </row>
    <row r="50" spans="1:12" s="110" customFormat="1" ht="13.5" customHeight="1" x14ac:dyDescent="0.2">
      <c r="A50" s="120"/>
      <c r="B50" s="119" t="s">
        <v>107</v>
      </c>
      <c r="C50" s="113">
        <v>53.826581854703718</v>
      </c>
      <c r="D50" s="115">
        <v>16078</v>
      </c>
      <c r="E50" s="114">
        <v>16776</v>
      </c>
      <c r="F50" s="114">
        <v>16666</v>
      </c>
      <c r="G50" s="114">
        <v>16156</v>
      </c>
      <c r="H50" s="140">
        <v>16108</v>
      </c>
      <c r="I50" s="115">
        <v>-30</v>
      </c>
      <c r="J50" s="116">
        <v>-0.18624286069034021</v>
      </c>
    </row>
    <row r="51" spans="1:12" s="110" customFormat="1" ht="13.5" customHeight="1" x14ac:dyDescent="0.2">
      <c r="A51" s="118" t="s">
        <v>105</v>
      </c>
      <c r="B51" s="121" t="s">
        <v>108</v>
      </c>
      <c r="C51" s="113">
        <v>12.778707733511885</v>
      </c>
      <c r="D51" s="115">
        <v>3817</v>
      </c>
      <c r="E51" s="114">
        <v>4185</v>
      </c>
      <c r="F51" s="114">
        <v>4272</v>
      </c>
      <c r="G51" s="114">
        <v>3748</v>
      </c>
      <c r="H51" s="140">
        <v>3756</v>
      </c>
      <c r="I51" s="115">
        <v>61</v>
      </c>
      <c r="J51" s="116">
        <v>1.6240681576144835</v>
      </c>
    </row>
    <row r="52" spans="1:12" s="110" customFormat="1" ht="13.5" customHeight="1" x14ac:dyDescent="0.2">
      <c r="A52" s="118"/>
      <c r="B52" s="121" t="s">
        <v>109</v>
      </c>
      <c r="C52" s="113">
        <v>69.320388349514559</v>
      </c>
      <c r="D52" s="115">
        <v>20706</v>
      </c>
      <c r="E52" s="114">
        <v>21349</v>
      </c>
      <c r="F52" s="114">
        <v>21399</v>
      </c>
      <c r="G52" s="114">
        <v>20877</v>
      </c>
      <c r="H52" s="140">
        <v>20683</v>
      </c>
      <c r="I52" s="115">
        <v>23</v>
      </c>
      <c r="J52" s="116">
        <v>0.11120243678383213</v>
      </c>
    </row>
    <row r="53" spans="1:12" s="110" customFormat="1" ht="13.5" customHeight="1" x14ac:dyDescent="0.2">
      <c r="A53" s="118"/>
      <c r="B53" s="121" t="s">
        <v>110</v>
      </c>
      <c r="C53" s="113">
        <v>16.622028791429528</v>
      </c>
      <c r="D53" s="115">
        <v>4965</v>
      </c>
      <c r="E53" s="114">
        <v>5008</v>
      </c>
      <c r="F53" s="114">
        <v>4926</v>
      </c>
      <c r="G53" s="114">
        <v>4803</v>
      </c>
      <c r="H53" s="140">
        <v>4719</v>
      </c>
      <c r="I53" s="115">
        <v>246</v>
      </c>
      <c r="J53" s="116">
        <v>5.2129688493324853</v>
      </c>
    </row>
    <row r="54" spans="1:12" s="110" customFormat="1" ht="13.5" customHeight="1" x14ac:dyDescent="0.2">
      <c r="A54" s="120"/>
      <c r="B54" s="121" t="s">
        <v>111</v>
      </c>
      <c r="C54" s="113">
        <v>1.278875125544024</v>
      </c>
      <c r="D54" s="115">
        <v>382</v>
      </c>
      <c r="E54" s="114">
        <v>400</v>
      </c>
      <c r="F54" s="114">
        <v>391</v>
      </c>
      <c r="G54" s="114">
        <v>353</v>
      </c>
      <c r="H54" s="140">
        <v>355</v>
      </c>
      <c r="I54" s="115">
        <v>27</v>
      </c>
      <c r="J54" s="116">
        <v>7.605633802816901</v>
      </c>
    </row>
    <row r="55" spans="1:12" s="110" customFormat="1" ht="13.5" customHeight="1" x14ac:dyDescent="0.2">
      <c r="A55" s="120"/>
      <c r="B55" s="121" t="s">
        <v>112</v>
      </c>
      <c r="C55" s="113">
        <v>0.35821894877803817</v>
      </c>
      <c r="D55" s="115">
        <v>107</v>
      </c>
      <c r="E55" s="114">
        <v>117</v>
      </c>
      <c r="F55" s="114">
        <v>124</v>
      </c>
      <c r="G55" s="114">
        <v>85</v>
      </c>
      <c r="H55" s="140">
        <v>78</v>
      </c>
      <c r="I55" s="115">
        <v>29</v>
      </c>
      <c r="J55" s="116">
        <v>37.179487179487182</v>
      </c>
    </row>
    <row r="56" spans="1:12" s="110" customFormat="1" ht="13.5" customHeight="1" x14ac:dyDescent="0.2">
      <c r="A56" s="118" t="s">
        <v>113</v>
      </c>
      <c r="B56" s="122" t="s">
        <v>116</v>
      </c>
      <c r="C56" s="113">
        <v>84.656846334114491</v>
      </c>
      <c r="D56" s="115">
        <v>25287</v>
      </c>
      <c r="E56" s="114">
        <v>26190</v>
      </c>
      <c r="F56" s="114">
        <v>26331</v>
      </c>
      <c r="G56" s="114">
        <v>25442</v>
      </c>
      <c r="H56" s="140">
        <v>25395</v>
      </c>
      <c r="I56" s="115">
        <v>-108</v>
      </c>
      <c r="J56" s="116">
        <v>-0.42528056704075606</v>
      </c>
    </row>
    <row r="57" spans="1:12" s="110" customFormat="1" ht="13.5" customHeight="1" x14ac:dyDescent="0.2">
      <c r="A57" s="142"/>
      <c r="B57" s="124" t="s">
        <v>117</v>
      </c>
      <c r="C57" s="125">
        <v>15.326414462671577</v>
      </c>
      <c r="D57" s="143">
        <v>4578</v>
      </c>
      <c r="E57" s="144">
        <v>4747</v>
      </c>
      <c r="F57" s="144">
        <v>4652</v>
      </c>
      <c r="G57" s="144">
        <v>4335</v>
      </c>
      <c r="H57" s="145">
        <v>4114</v>
      </c>
      <c r="I57" s="143">
        <v>464</v>
      </c>
      <c r="J57" s="146">
        <v>11.278561011181331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1" t="s">
        <v>516</v>
      </c>
      <c r="B59" s="153"/>
      <c r="C59" s="153"/>
      <c r="D59" s="154"/>
      <c r="E59" s="153"/>
      <c r="F59" s="153"/>
      <c r="G59" s="153"/>
      <c r="H59" s="153"/>
      <c r="I59" s="153"/>
      <c r="J59" s="153"/>
      <c r="K59" s="151"/>
      <c r="L59" s="151"/>
    </row>
    <row r="60" spans="1:12" s="101" customFormat="1" ht="22.5" customHeight="1" x14ac:dyDescent="0.15">
      <c r="A60" s="567" t="s">
        <v>123</v>
      </c>
      <c r="B60" s="568"/>
      <c r="C60" s="568"/>
      <c r="D60" s="568"/>
      <c r="E60" s="568"/>
      <c r="F60" s="568"/>
      <c r="G60" s="568"/>
      <c r="H60" s="568"/>
      <c r="I60" s="568"/>
      <c r="J60" s="568"/>
      <c r="K60" s="151"/>
      <c r="L60" s="151"/>
    </row>
    <row r="61" spans="1:12" ht="18" customHeight="1" x14ac:dyDescent="0.2">
      <c r="A61" s="567"/>
      <c r="B61" s="568"/>
      <c r="C61" s="568"/>
      <c r="D61" s="568"/>
      <c r="E61" s="568"/>
      <c r="F61" s="568"/>
      <c r="G61" s="568"/>
      <c r="H61" s="568"/>
      <c r="I61" s="568"/>
      <c r="J61" s="568"/>
      <c r="K61" s="151"/>
      <c r="L61" s="151"/>
    </row>
    <row r="63" spans="1:12" ht="15.95" customHeight="1" x14ac:dyDescent="0.2">
      <c r="B63" s="567"/>
      <c r="C63" s="568"/>
      <c r="D63" s="568"/>
      <c r="E63" s="568"/>
      <c r="F63" s="568"/>
      <c r="G63" s="568"/>
      <c r="H63" s="568"/>
      <c r="I63" s="568"/>
      <c r="J63" s="568"/>
      <c r="K63" s="568"/>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0" t="s">
        <v>124</v>
      </c>
      <c r="B3" s="570"/>
      <c r="C3" s="570"/>
      <c r="D3" s="570"/>
      <c r="E3" s="570"/>
      <c r="F3" s="570"/>
      <c r="G3" s="570"/>
      <c r="H3" s="570"/>
      <c r="I3" s="570"/>
      <c r="J3" s="160"/>
      <c r="K3" s="161"/>
    </row>
    <row r="4" spans="1:11" s="94" customFormat="1" ht="15" x14ac:dyDescent="0.2">
      <c r="A4" s="570" t="s">
        <v>125</v>
      </c>
      <c r="B4" s="570"/>
      <c r="C4" s="570"/>
      <c r="D4" s="570"/>
      <c r="E4" s="570"/>
      <c r="F4" s="570"/>
      <c r="G4" s="570"/>
      <c r="H4" s="570"/>
      <c r="I4" s="570"/>
      <c r="J4" s="160"/>
      <c r="K4" s="161"/>
    </row>
    <row r="5" spans="1:11" s="166" customFormat="1" ht="12" customHeight="1" x14ac:dyDescent="0.2">
      <c r="A5" s="572" t="s">
        <v>126</v>
      </c>
      <c r="B5" s="572"/>
      <c r="C5" s="572"/>
      <c r="D5" s="572"/>
      <c r="E5" s="162"/>
      <c r="F5" s="162"/>
      <c r="G5" s="162"/>
      <c r="H5" s="162"/>
      <c r="I5" s="163"/>
      <c r="J5" s="164"/>
      <c r="K5" s="165"/>
    </row>
    <row r="6" spans="1:11" s="94" customFormat="1" ht="11.25" customHeight="1" x14ac:dyDescent="0.2">
      <c r="A6" s="601" t="s">
        <v>57</v>
      </c>
      <c r="B6" s="601"/>
      <c r="C6" s="167"/>
      <c r="D6" s="602" t="s">
        <v>127</v>
      </c>
      <c r="E6" s="602"/>
      <c r="F6" s="602"/>
      <c r="G6" s="602"/>
      <c r="H6" s="602"/>
      <c r="I6" s="602"/>
      <c r="J6" s="160"/>
      <c r="K6" s="161"/>
    </row>
    <row r="7" spans="1:11" s="94" customFormat="1" ht="24.95" customHeight="1" x14ac:dyDescent="0.2">
      <c r="A7" s="168"/>
      <c r="B7" s="169"/>
      <c r="C7" s="170"/>
      <c r="D7" s="600" t="s">
        <v>66</v>
      </c>
      <c r="E7" s="600"/>
      <c r="F7" s="600"/>
      <c r="G7" s="600" t="s">
        <v>128</v>
      </c>
      <c r="H7" s="600"/>
      <c r="I7" s="600"/>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6" t="s">
        <v>13</v>
      </c>
      <c r="B15" s="571"/>
      <c r="C15" s="571"/>
      <c r="D15" s="571"/>
      <c r="E15" s="571"/>
      <c r="F15" s="571"/>
      <c r="G15" s="571"/>
      <c r="H15" s="571"/>
      <c r="I15" s="597"/>
      <c r="J15" s="188"/>
      <c r="K15" s="161"/>
    </row>
    <row r="16" spans="1:11" s="192" customFormat="1" ht="24.95" customHeight="1" x14ac:dyDescent="0.2">
      <c r="A16" s="598" t="s">
        <v>104</v>
      </c>
      <c r="B16" s="599"/>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4" t="s">
        <v>139</v>
      </c>
      <c r="C20" s="594"/>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4" t="s">
        <v>143</v>
      </c>
      <c r="C22" s="594"/>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4" t="s">
        <v>155</v>
      </c>
      <c r="C28" s="594"/>
      <c r="D28" s="196"/>
      <c r="E28" s="196"/>
      <c r="F28" s="196"/>
      <c r="G28" s="196"/>
      <c r="H28" s="196"/>
      <c r="I28" s="197"/>
    </row>
    <row r="29" spans="1:9" s="198" customFormat="1" ht="24.95" customHeight="1" x14ac:dyDescent="0.2">
      <c r="A29" s="193" t="s">
        <v>156</v>
      </c>
      <c r="B29" s="594" t="s">
        <v>157</v>
      </c>
      <c r="C29" s="594"/>
      <c r="D29" s="196"/>
      <c r="E29" s="196"/>
      <c r="F29" s="196"/>
      <c r="G29" s="196"/>
      <c r="H29" s="196"/>
      <c r="I29" s="197"/>
    </row>
    <row r="30" spans="1:9" s="198" customFormat="1" ht="24.95" customHeight="1" x14ac:dyDescent="0.2">
      <c r="A30" s="201" t="s">
        <v>158</v>
      </c>
      <c r="B30" s="593" t="s">
        <v>159</v>
      </c>
      <c r="C30" s="593"/>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4" t="s">
        <v>162</v>
      </c>
      <c r="C32" s="594"/>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4" t="s">
        <v>168</v>
      </c>
      <c r="C36" s="594"/>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5" t="s">
        <v>175</v>
      </c>
      <c r="B44" s="595"/>
      <c r="C44" s="595"/>
      <c r="D44" s="595"/>
      <c r="E44" s="595"/>
      <c r="F44" s="595"/>
      <c r="G44" s="595"/>
      <c r="H44" s="595"/>
      <c r="I44" s="595"/>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9" t="s">
        <v>176</v>
      </c>
      <c r="B3" s="570"/>
      <c r="C3" s="570"/>
      <c r="D3" s="570"/>
      <c r="E3" s="570"/>
      <c r="F3" s="570"/>
      <c r="G3" s="570"/>
      <c r="H3" s="570"/>
      <c r="I3" s="570"/>
      <c r="J3" s="570"/>
    </row>
    <row r="4" spans="1:15" s="94" customFormat="1" ht="12" customHeight="1" x14ac:dyDescent="0.2">
      <c r="A4" s="572" t="s">
        <v>126</v>
      </c>
      <c r="B4" s="572"/>
      <c r="C4" s="572"/>
      <c r="D4" s="572"/>
      <c r="E4" s="572"/>
      <c r="F4" s="572"/>
      <c r="G4" s="572"/>
      <c r="H4" s="572"/>
      <c r="I4" s="572"/>
      <c r="J4" s="572"/>
    </row>
    <row r="5" spans="1:15" s="94" customFormat="1" ht="11.25" customHeight="1" x14ac:dyDescent="0.2">
      <c r="A5" s="572" t="s">
        <v>57</v>
      </c>
      <c r="B5" s="572"/>
      <c r="C5" s="572"/>
      <c r="D5" s="572"/>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5" t="s">
        <v>177</v>
      </c>
      <c r="B7" s="576"/>
      <c r="C7" s="581" t="s">
        <v>178</v>
      </c>
      <c r="D7" s="584" t="s">
        <v>179</v>
      </c>
      <c r="E7" s="585"/>
      <c r="F7" s="585"/>
      <c r="G7" s="585"/>
      <c r="H7" s="586"/>
      <c r="I7" s="587" t="s">
        <v>180</v>
      </c>
      <c r="J7" s="588"/>
      <c r="K7" s="96"/>
      <c r="L7" s="96"/>
      <c r="M7" s="96"/>
      <c r="N7" s="96"/>
      <c r="O7" s="96"/>
    </row>
    <row r="8" spans="1:15" ht="21.75" customHeight="1" x14ac:dyDescent="0.2">
      <c r="A8" s="577"/>
      <c r="B8" s="578"/>
      <c r="C8" s="582"/>
      <c r="D8" s="591" t="s">
        <v>97</v>
      </c>
      <c r="E8" s="591" t="s">
        <v>98</v>
      </c>
      <c r="F8" s="591" t="s">
        <v>99</v>
      </c>
      <c r="G8" s="591" t="s">
        <v>100</v>
      </c>
      <c r="H8" s="591" t="s">
        <v>101</v>
      </c>
      <c r="I8" s="589"/>
      <c r="J8" s="590"/>
    </row>
    <row r="9" spans="1:15" ht="12" customHeight="1" x14ac:dyDescent="0.2">
      <c r="A9" s="577"/>
      <c r="B9" s="578"/>
      <c r="C9" s="582"/>
      <c r="D9" s="592"/>
      <c r="E9" s="592"/>
      <c r="F9" s="592"/>
      <c r="G9" s="592"/>
      <c r="H9" s="592"/>
      <c r="I9" s="98" t="s">
        <v>102</v>
      </c>
      <c r="J9" s="99" t="s">
        <v>103</v>
      </c>
    </row>
    <row r="10" spans="1:15" ht="12" customHeight="1" x14ac:dyDescent="0.2">
      <c r="A10" s="579"/>
      <c r="B10" s="580"/>
      <c r="C10" s="583"/>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364302</v>
      </c>
      <c r="E12" s="236">
        <v>364955</v>
      </c>
      <c r="F12" s="114">
        <v>367107</v>
      </c>
      <c r="G12" s="114">
        <v>361323</v>
      </c>
      <c r="H12" s="140">
        <v>361230</v>
      </c>
      <c r="I12" s="115">
        <v>3072</v>
      </c>
      <c r="J12" s="116">
        <v>0.85042770534008805</v>
      </c>
    </row>
    <row r="13" spans="1:15" s="110" customFormat="1" ht="12" customHeight="1" x14ac:dyDescent="0.2">
      <c r="A13" s="118" t="s">
        <v>105</v>
      </c>
      <c r="B13" s="119" t="s">
        <v>106</v>
      </c>
      <c r="C13" s="113">
        <v>55.282430510949709</v>
      </c>
      <c r="D13" s="115">
        <v>201395</v>
      </c>
      <c r="E13" s="114">
        <v>201586</v>
      </c>
      <c r="F13" s="114">
        <v>203792</v>
      </c>
      <c r="G13" s="114">
        <v>200662</v>
      </c>
      <c r="H13" s="140">
        <v>200541</v>
      </c>
      <c r="I13" s="115">
        <v>854</v>
      </c>
      <c r="J13" s="116">
        <v>0.42584808094105447</v>
      </c>
    </row>
    <row r="14" spans="1:15" s="110" customFormat="1" ht="12" customHeight="1" x14ac:dyDescent="0.2">
      <c r="A14" s="118"/>
      <c r="B14" s="119" t="s">
        <v>107</v>
      </c>
      <c r="C14" s="113">
        <v>44.717569489050291</v>
      </c>
      <c r="D14" s="115">
        <v>162907</v>
      </c>
      <c r="E14" s="114">
        <v>163369</v>
      </c>
      <c r="F14" s="114">
        <v>163315</v>
      </c>
      <c r="G14" s="114">
        <v>160661</v>
      </c>
      <c r="H14" s="140">
        <v>160689</v>
      </c>
      <c r="I14" s="115">
        <v>2218</v>
      </c>
      <c r="J14" s="116">
        <v>1.3803060570418635</v>
      </c>
    </row>
    <row r="15" spans="1:15" s="110" customFormat="1" ht="12" customHeight="1" x14ac:dyDescent="0.2">
      <c r="A15" s="118" t="s">
        <v>105</v>
      </c>
      <c r="B15" s="121" t="s">
        <v>108</v>
      </c>
      <c r="C15" s="113">
        <v>9.9961021350418058</v>
      </c>
      <c r="D15" s="115">
        <v>36416</v>
      </c>
      <c r="E15" s="114">
        <v>37448</v>
      </c>
      <c r="F15" s="114">
        <v>38844</v>
      </c>
      <c r="G15" s="114">
        <v>35056</v>
      </c>
      <c r="H15" s="140">
        <v>36019</v>
      </c>
      <c r="I15" s="115">
        <v>397</v>
      </c>
      <c r="J15" s="116">
        <v>1.1021960631888725</v>
      </c>
    </row>
    <row r="16" spans="1:15" s="110" customFormat="1" ht="12" customHeight="1" x14ac:dyDescent="0.2">
      <c r="A16" s="118"/>
      <c r="B16" s="121" t="s">
        <v>109</v>
      </c>
      <c r="C16" s="113">
        <v>67.797870997139739</v>
      </c>
      <c r="D16" s="115">
        <v>246989</v>
      </c>
      <c r="E16" s="114">
        <v>247242</v>
      </c>
      <c r="F16" s="114">
        <v>248798</v>
      </c>
      <c r="G16" s="114">
        <v>248045</v>
      </c>
      <c r="H16" s="140">
        <v>248162</v>
      </c>
      <c r="I16" s="115">
        <v>-1173</v>
      </c>
      <c r="J16" s="116">
        <v>-0.47267510738952778</v>
      </c>
    </row>
    <row r="17" spans="1:10" s="110" customFormat="1" ht="12" customHeight="1" x14ac:dyDescent="0.2">
      <c r="A17" s="118"/>
      <c r="B17" s="121" t="s">
        <v>110</v>
      </c>
      <c r="C17" s="113">
        <v>20.896948136436254</v>
      </c>
      <c r="D17" s="115">
        <v>76128</v>
      </c>
      <c r="E17" s="114">
        <v>75479</v>
      </c>
      <c r="F17" s="114">
        <v>74771</v>
      </c>
      <c r="G17" s="114">
        <v>73684</v>
      </c>
      <c r="H17" s="140">
        <v>72600</v>
      </c>
      <c r="I17" s="115">
        <v>3528</v>
      </c>
      <c r="J17" s="116">
        <v>4.8595041322314048</v>
      </c>
    </row>
    <row r="18" spans="1:10" s="110" customFormat="1" ht="12" customHeight="1" x14ac:dyDescent="0.2">
      <c r="A18" s="120"/>
      <c r="B18" s="121" t="s">
        <v>111</v>
      </c>
      <c r="C18" s="113">
        <v>1.3090787313822048</v>
      </c>
      <c r="D18" s="115">
        <v>4769</v>
      </c>
      <c r="E18" s="114">
        <v>4786</v>
      </c>
      <c r="F18" s="114">
        <v>4694</v>
      </c>
      <c r="G18" s="114">
        <v>4538</v>
      </c>
      <c r="H18" s="140">
        <v>4449</v>
      </c>
      <c r="I18" s="115">
        <v>320</v>
      </c>
      <c r="J18" s="116">
        <v>7.192627556754327</v>
      </c>
    </row>
    <row r="19" spans="1:10" s="110" customFormat="1" ht="12" customHeight="1" x14ac:dyDescent="0.2">
      <c r="A19" s="120"/>
      <c r="B19" s="121" t="s">
        <v>112</v>
      </c>
      <c r="C19" s="113">
        <v>0.39170797854527289</v>
      </c>
      <c r="D19" s="115">
        <v>1427</v>
      </c>
      <c r="E19" s="114">
        <v>1396</v>
      </c>
      <c r="F19" s="114">
        <v>1390</v>
      </c>
      <c r="G19" s="114">
        <v>1227</v>
      </c>
      <c r="H19" s="140">
        <v>1209</v>
      </c>
      <c r="I19" s="115">
        <v>218</v>
      </c>
      <c r="J19" s="116">
        <v>18.03143093465674</v>
      </c>
    </row>
    <row r="20" spans="1:10" s="110" customFormat="1" ht="12" customHeight="1" x14ac:dyDescent="0.2">
      <c r="A20" s="118" t="s">
        <v>113</v>
      </c>
      <c r="B20" s="119" t="s">
        <v>181</v>
      </c>
      <c r="C20" s="113">
        <v>69.546420277681705</v>
      </c>
      <c r="D20" s="115">
        <v>253359</v>
      </c>
      <c r="E20" s="114">
        <v>254050</v>
      </c>
      <c r="F20" s="114">
        <v>257117</v>
      </c>
      <c r="G20" s="114">
        <v>251510</v>
      </c>
      <c r="H20" s="140">
        <v>252621</v>
      </c>
      <c r="I20" s="115">
        <v>738</v>
      </c>
      <c r="J20" s="116">
        <v>0.2921372332466422</v>
      </c>
    </row>
    <row r="21" spans="1:10" s="110" customFormat="1" ht="12" customHeight="1" x14ac:dyDescent="0.2">
      <c r="A21" s="118"/>
      <c r="B21" s="119" t="s">
        <v>182</v>
      </c>
      <c r="C21" s="113">
        <v>30.453579722318295</v>
      </c>
      <c r="D21" s="115">
        <v>110943</v>
      </c>
      <c r="E21" s="114">
        <v>110905</v>
      </c>
      <c r="F21" s="114">
        <v>109990</v>
      </c>
      <c r="G21" s="114">
        <v>109813</v>
      </c>
      <c r="H21" s="140">
        <v>108609</v>
      </c>
      <c r="I21" s="115">
        <v>2334</v>
      </c>
      <c r="J21" s="116">
        <v>2.148993177360992</v>
      </c>
    </row>
    <row r="22" spans="1:10" s="110" customFormat="1" ht="12" customHeight="1" x14ac:dyDescent="0.2">
      <c r="A22" s="118" t="s">
        <v>113</v>
      </c>
      <c r="B22" s="119" t="s">
        <v>116</v>
      </c>
      <c r="C22" s="113">
        <v>88.538630037715961</v>
      </c>
      <c r="D22" s="115">
        <v>322548</v>
      </c>
      <c r="E22" s="114">
        <v>323718</v>
      </c>
      <c r="F22" s="114">
        <v>325335</v>
      </c>
      <c r="G22" s="114">
        <v>320931</v>
      </c>
      <c r="H22" s="140">
        <v>321890</v>
      </c>
      <c r="I22" s="115">
        <v>658</v>
      </c>
      <c r="J22" s="116">
        <v>0.20441765820621952</v>
      </c>
    </row>
    <row r="23" spans="1:10" s="110" customFormat="1" ht="12" customHeight="1" x14ac:dyDescent="0.2">
      <c r="A23" s="118"/>
      <c r="B23" s="119" t="s">
        <v>117</v>
      </c>
      <c r="C23" s="113">
        <v>11.41745035712129</v>
      </c>
      <c r="D23" s="115">
        <v>41594</v>
      </c>
      <c r="E23" s="114">
        <v>41085</v>
      </c>
      <c r="F23" s="114">
        <v>41619</v>
      </c>
      <c r="G23" s="114">
        <v>40223</v>
      </c>
      <c r="H23" s="140">
        <v>39173</v>
      </c>
      <c r="I23" s="115">
        <v>2421</v>
      </c>
      <c r="J23" s="116">
        <v>6.1802772317667785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297995</v>
      </c>
      <c r="E64" s="236">
        <v>298593</v>
      </c>
      <c r="F64" s="236">
        <v>299892</v>
      </c>
      <c r="G64" s="236">
        <v>294640</v>
      </c>
      <c r="H64" s="140">
        <v>293892</v>
      </c>
      <c r="I64" s="115">
        <v>4103</v>
      </c>
      <c r="J64" s="116">
        <v>1.3960910810774025</v>
      </c>
    </row>
    <row r="65" spans="1:12" s="110" customFormat="1" ht="12" customHeight="1" x14ac:dyDescent="0.2">
      <c r="A65" s="118" t="s">
        <v>105</v>
      </c>
      <c r="B65" s="119" t="s">
        <v>106</v>
      </c>
      <c r="C65" s="113">
        <v>54.357959026158156</v>
      </c>
      <c r="D65" s="235">
        <v>161984</v>
      </c>
      <c r="E65" s="236">
        <v>162101</v>
      </c>
      <c r="F65" s="236">
        <v>163595</v>
      </c>
      <c r="G65" s="236">
        <v>160521</v>
      </c>
      <c r="H65" s="140">
        <v>159835</v>
      </c>
      <c r="I65" s="115">
        <v>2149</v>
      </c>
      <c r="J65" s="116">
        <v>1.3445115275127475</v>
      </c>
    </row>
    <row r="66" spans="1:12" s="110" customFormat="1" ht="12" customHeight="1" x14ac:dyDescent="0.2">
      <c r="A66" s="118"/>
      <c r="B66" s="119" t="s">
        <v>107</v>
      </c>
      <c r="C66" s="113">
        <v>45.642040973841844</v>
      </c>
      <c r="D66" s="235">
        <v>136011</v>
      </c>
      <c r="E66" s="236">
        <v>136492</v>
      </c>
      <c r="F66" s="236">
        <v>136297</v>
      </c>
      <c r="G66" s="236">
        <v>134119</v>
      </c>
      <c r="H66" s="140">
        <v>134057</v>
      </c>
      <c r="I66" s="115">
        <v>1954</v>
      </c>
      <c r="J66" s="116">
        <v>1.4575889360495908</v>
      </c>
    </row>
    <row r="67" spans="1:12" s="110" customFormat="1" ht="12" customHeight="1" x14ac:dyDescent="0.2">
      <c r="A67" s="118" t="s">
        <v>105</v>
      </c>
      <c r="B67" s="121" t="s">
        <v>108</v>
      </c>
      <c r="C67" s="113">
        <v>10.311917985201093</v>
      </c>
      <c r="D67" s="235">
        <v>30729</v>
      </c>
      <c r="E67" s="236">
        <v>31637</v>
      </c>
      <c r="F67" s="236">
        <v>32393</v>
      </c>
      <c r="G67" s="236">
        <v>29282</v>
      </c>
      <c r="H67" s="140">
        <v>30014</v>
      </c>
      <c r="I67" s="115">
        <v>715</v>
      </c>
      <c r="J67" s="116">
        <v>2.3822216299060437</v>
      </c>
    </row>
    <row r="68" spans="1:12" s="110" customFormat="1" ht="12" customHeight="1" x14ac:dyDescent="0.2">
      <c r="A68" s="118"/>
      <c r="B68" s="121" t="s">
        <v>109</v>
      </c>
      <c r="C68" s="113">
        <v>68.480679206026949</v>
      </c>
      <c r="D68" s="235">
        <v>204069</v>
      </c>
      <c r="E68" s="236">
        <v>204254</v>
      </c>
      <c r="F68" s="236">
        <v>205314</v>
      </c>
      <c r="G68" s="236">
        <v>204159</v>
      </c>
      <c r="H68" s="140">
        <v>203764</v>
      </c>
      <c r="I68" s="115">
        <v>305</v>
      </c>
      <c r="J68" s="116">
        <v>0.14968296656916824</v>
      </c>
    </row>
    <row r="69" spans="1:12" s="110" customFormat="1" ht="12" customHeight="1" x14ac:dyDescent="0.2">
      <c r="A69" s="118"/>
      <c r="B69" s="121" t="s">
        <v>110</v>
      </c>
      <c r="C69" s="113">
        <v>19.823151395157637</v>
      </c>
      <c r="D69" s="235">
        <v>59072</v>
      </c>
      <c r="E69" s="236">
        <v>58605</v>
      </c>
      <c r="F69" s="236">
        <v>58157</v>
      </c>
      <c r="G69" s="236">
        <v>57319</v>
      </c>
      <c r="H69" s="140">
        <v>56367</v>
      </c>
      <c r="I69" s="115">
        <v>2705</v>
      </c>
      <c r="J69" s="116">
        <v>4.7989071619919459</v>
      </c>
    </row>
    <row r="70" spans="1:12" s="110" customFormat="1" ht="12" customHeight="1" x14ac:dyDescent="0.2">
      <c r="A70" s="120"/>
      <c r="B70" s="121" t="s">
        <v>111</v>
      </c>
      <c r="C70" s="113">
        <v>1.3842514136143225</v>
      </c>
      <c r="D70" s="235">
        <v>4125</v>
      </c>
      <c r="E70" s="236">
        <v>4097</v>
      </c>
      <c r="F70" s="236">
        <v>4028</v>
      </c>
      <c r="G70" s="236">
        <v>3880</v>
      </c>
      <c r="H70" s="140">
        <v>3747</v>
      </c>
      <c r="I70" s="115">
        <v>378</v>
      </c>
      <c r="J70" s="116">
        <v>10.088070456365092</v>
      </c>
    </row>
    <row r="71" spans="1:12" s="110" customFormat="1" ht="12" customHeight="1" x14ac:dyDescent="0.2">
      <c r="A71" s="120"/>
      <c r="B71" s="121" t="s">
        <v>112</v>
      </c>
      <c r="C71" s="113">
        <v>0.41879897313713316</v>
      </c>
      <c r="D71" s="235">
        <v>1248</v>
      </c>
      <c r="E71" s="236">
        <v>1199</v>
      </c>
      <c r="F71" s="236">
        <v>1207</v>
      </c>
      <c r="G71" s="236">
        <v>1043</v>
      </c>
      <c r="H71" s="140">
        <v>978</v>
      </c>
      <c r="I71" s="115">
        <v>270</v>
      </c>
      <c r="J71" s="116">
        <v>27.607361963190183</v>
      </c>
    </row>
    <row r="72" spans="1:12" s="110" customFormat="1" ht="12" customHeight="1" x14ac:dyDescent="0.2">
      <c r="A72" s="118" t="s">
        <v>113</v>
      </c>
      <c r="B72" s="119" t="s">
        <v>181</v>
      </c>
      <c r="C72" s="113">
        <v>67.309854192184432</v>
      </c>
      <c r="D72" s="235">
        <v>200580</v>
      </c>
      <c r="E72" s="236">
        <v>201081</v>
      </c>
      <c r="F72" s="236">
        <v>203376</v>
      </c>
      <c r="G72" s="236">
        <v>198581</v>
      </c>
      <c r="H72" s="140">
        <v>199024</v>
      </c>
      <c r="I72" s="115">
        <v>1556</v>
      </c>
      <c r="J72" s="116">
        <v>0.78181525846129107</v>
      </c>
    </row>
    <row r="73" spans="1:12" s="110" customFormat="1" ht="12" customHeight="1" x14ac:dyDescent="0.2">
      <c r="A73" s="118"/>
      <c r="B73" s="119" t="s">
        <v>182</v>
      </c>
      <c r="C73" s="113">
        <v>32.690145807815568</v>
      </c>
      <c r="D73" s="115">
        <v>97415</v>
      </c>
      <c r="E73" s="114">
        <v>97512</v>
      </c>
      <c r="F73" s="114">
        <v>96516</v>
      </c>
      <c r="G73" s="114">
        <v>96059</v>
      </c>
      <c r="H73" s="140">
        <v>94868</v>
      </c>
      <c r="I73" s="115">
        <v>2547</v>
      </c>
      <c r="J73" s="116">
        <v>2.6847830669983557</v>
      </c>
    </row>
    <row r="74" spans="1:12" s="110" customFormat="1" ht="12" customHeight="1" x14ac:dyDescent="0.2">
      <c r="A74" s="118" t="s">
        <v>113</v>
      </c>
      <c r="B74" s="119" t="s">
        <v>116</v>
      </c>
      <c r="C74" s="113">
        <v>85.906474940854707</v>
      </c>
      <c r="D74" s="115">
        <v>255997</v>
      </c>
      <c r="E74" s="114">
        <v>257021</v>
      </c>
      <c r="F74" s="114">
        <v>258233</v>
      </c>
      <c r="G74" s="114">
        <v>254461</v>
      </c>
      <c r="H74" s="140">
        <v>254736</v>
      </c>
      <c r="I74" s="115">
        <v>1261</v>
      </c>
      <c r="J74" s="116">
        <v>0.49502229759437222</v>
      </c>
    </row>
    <row r="75" spans="1:12" s="110" customFormat="1" ht="12" customHeight="1" x14ac:dyDescent="0.2">
      <c r="A75" s="142"/>
      <c r="B75" s="124" t="s">
        <v>117</v>
      </c>
      <c r="C75" s="125">
        <v>14.039832883102065</v>
      </c>
      <c r="D75" s="143">
        <v>41838</v>
      </c>
      <c r="E75" s="144">
        <v>41418</v>
      </c>
      <c r="F75" s="144">
        <v>41510</v>
      </c>
      <c r="G75" s="144">
        <v>40015</v>
      </c>
      <c r="H75" s="145">
        <v>38993</v>
      </c>
      <c r="I75" s="143">
        <v>2845</v>
      </c>
      <c r="J75" s="146">
        <v>7.2961813658861843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1" t="s">
        <v>516</v>
      </c>
      <c r="B77" s="153"/>
      <c r="C77" s="153"/>
      <c r="D77" s="154"/>
      <c r="E77" s="153"/>
      <c r="F77" s="153"/>
      <c r="G77" s="153"/>
      <c r="H77" s="153"/>
      <c r="I77" s="153"/>
      <c r="J77" s="153"/>
    </row>
    <row r="78" spans="1:12" s="101" customFormat="1" ht="18" customHeight="1" x14ac:dyDescent="0.15">
      <c r="A78" s="567" t="s">
        <v>123</v>
      </c>
      <c r="B78" s="568"/>
      <c r="C78" s="568"/>
      <c r="D78" s="568"/>
      <c r="E78" s="568"/>
      <c r="F78" s="568"/>
      <c r="G78" s="568"/>
      <c r="H78" s="568"/>
      <c r="I78" s="568"/>
      <c r="J78" s="568"/>
    </row>
    <row r="79" spans="1:12" ht="18" customHeight="1" x14ac:dyDescent="0.2">
      <c r="A79" s="567"/>
      <c r="B79" s="568"/>
      <c r="C79" s="568"/>
      <c r="D79" s="568"/>
      <c r="E79" s="568"/>
      <c r="F79" s="568"/>
      <c r="G79" s="568"/>
      <c r="H79" s="568"/>
      <c r="I79" s="568"/>
      <c r="J79" s="568"/>
    </row>
    <row r="80" spans="1:12" ht="22.5" customHeight="1" x14ac:dyDescent="0.2">
      <c r="A80" s="603"/>
      <c r="B80" s="604"/>
      <c r="C80" s="604"/>
      <c r="D80" s="604"/>
      <c r="E80" s="604"/>
      <c r="F80" s="604"/>
      <c r="G80" s="604"/>
      <c r="H80" s="604"/>
      <c r="I80" s="604"/>
      <c r="J80" s="604"/>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0" t="s">
        <v>184</v>
      </c>
      <c r="B3" s="570"/>
      <c r="C3" s="570"/>
      <c r="D3" s="570"/>
      <c r="E3" s="570"/>
      <c r="F3" s="570"/>
      <c r="G3" s="570"/>
      <c r="H3" s="570"/>
      <c r="I3" s="570"/>
      <c r="J3" s="570"/>
      <c r="K3" s="570"/>
      <c r="L3" s="570"/>
    </row>
    <row r="4" spans="1:17" s="94" customFormat="1" ht="12" customHeight="1" x14ac:dyDescent="0.2">
      <c r="A4" s="571" t="s">
        <v>92</v>
      </c>
      <c r="B4" s="571"/>
      <c r="C4" s="571"/>
      <c r="D4" s="571"/>
      <c r="E4" s="571"/>
      <c r="F4" s="571"/>
      <c r="G4" s="571"/>
      <c r="H4" s="571"/>
      <c r="I4" s="571"/>
      <c r="J4" s="571"/>
      <c r="K4" s="571"/>
      <c r="L4" s="571"/>
    </row>
    <row r="5" spans="1:17" s="94" customFormat="1" ht="12" customHeight="1" x14ac:dyDescent="0.2">
      <c r="A5" s="572" t="s">
        <v>57</v>
      </c>
      <c r="B5" s="572"/>
      <c r="C5" s="572"/>
      <c r="D5" s="572"/>
      <c r="E5" s="572"/>
      <c r="F5" s="572"/>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5" t="s">
        <v>93</v>
      </c>
      <c r="B7" s="576"/>
      <c r="C7" s="576"/>
      <c r="D7" s="576"/>
      <c r="E7" s="581" t="s">
        <v>94</v>
      </c>
      <c r="F7" s="584" t="s">
        <v>179</v>
      </c>
      <c r="G7" s="585"/>
      <c r="H7" s="585"/>
      <c r="I7" s="585"/>
      <c r="J7" s="586"/>
      <c r="K7" s="587" t="s">
        <v>180</v>
      </c>
      <c r="L7" s="588"/>
      <c r="M7" s="96"/>
      <c r="N7" s="96"/>
      <c r="O7" s="96"/>
      <c r="P7" s="96"/>
      <c r="Q7" s="96"/>
    </row>
    <row r="8" spans="1:17" ht="21.75" customHeight="1" x14ac:dyDescent="0.2">
      <c r="A8" s="577"/>
      <c r="B8" s="578"/>
      <c r="C8" s="578"/>
      <c r="D8" s="578"/>
      <c r="E8" s="582"/>
      <c r="F8" s="591" t="s">
        <v>97</v>
      </c>
      <c r="G8" s="591" t="s">
        <v>98</v>
      </c>
      <c r="H8" s="591" t="s">
        <v>99</v>
      </c>
      <c r="I8" s="591" t="s">
        <v>100</v>
      </c>
      <c r="J8" s="591" t="s">
        <v>101</v>
      </c>
      <c r="K8" s="589"/>
      <c r="L8" s="590"/>
    </row>
    <row r="9" spans="1:17" ht="12" customHeight="1" x14ac:dyDescent="0.2">
      <c r="A9" s="577"/>
      <c r="B9" s="578"/>
      <c r="C9" s="578"/>
      <c r="D9" s="578"/>
      <c r="E9" s="582"/>
      <c r="F9" s="592"/>
      <c r="G9" s="592"/>
      <c r="H9" s="592"/>
      <c r="I9" s="592"/>
      <c r="J9" s="592"/>
      <c r="K9" s="98" t="s">
        <v>102</v>
      </c>
      <c r="L9" s="99" t="s">
        <v>103</v>
      </c>
    </row>
    <row r="10" spans="1:17" ht="12" customHeight="1" x14ac:dyDescent="0.2">
      <c r="A10" s="579"/>
      <c r="B10" s="580"/>
      <c r="C10" s="580"/>
      <c r="D10" s="580"/>
      <c r="E10" s="583"/>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364302</v>
      </c>
      <c r="G11" s="114">
        <v>364955</v>
      </c>
      <c r="H11" s="114">
        <v>367107</v>
      </c>
      <c r="I11" s="114">
        <v>361323</v>
      </c>
      <c r="J11" s="140">
        <v>361230</v>
      </c>
      <c r="K11" s="114">
        <v>3072</v>
      </c>
      <c r="L11" s="116">
        <v>0.85042770534008805</v>
      </c>
    </row>
    <row r="12" spans="1:17" s="110" customFormat="1" ht="24.95" customHeight="1" x14ac:dyDescent="0.2">
      <c r="A12" s="605" t="s">
        <v>185</v>
      </c>
      <c r="B12" s="606"/>
      <c r="C12" s="606"/>
      <c r="D12" s="607"/>
      <c r="E12" s="113">
        <v>55.282430510949709</v>
      </c>
      <c r="F12" s="115">
        <v>201395</v>
      </c>
      <c r="G12" s="114">
        <v>201586</v>
      </c>
      <c r="H12" s="114">
        <v>203792</v>
      </c>
      <c r="I12" s="114">
        <v>200662</v>
      </c>
      <c r="J12" s="140">
        <v>200541</v>
      </c>
      <c r="K12" s="114">
        <v>854</v>
      </c>
      <c r="L12" s="116">
        <v>0.42584808094105447</v>
      </c>
    </row>
    <row r="13" spans="1:17" s="110" customFormat="1" ht="15" customHeight="1" x14ac:dyDescent="0.2">
      <c r="A13" s="120"/>
      <c r="B13" s="613" t="s">
        <v>107</v>
      </c>
      <c r="C13" s="613"/>
      <c r="E13" s="113">
        <v>44.717569489050291</v>
      </c>
      <c r="F13" s="115">
        <v>162907</v>
      </c>
      <c r="G13" s="114">
        <v>163369</v>
      </c>
      <c r="H13" s="114">
        <v>163315</v>
      </c>
      <c r="I13" s="114">
        <v>160661</v>
      </c>
      <c r="J13" s="140">
        <v>160689</v>
      </c>
      <c r="K13" s="114">
        <v>2218</v>
      </c>
      <c r="L13" s="116">
        <v>1.3803060570418635</v>
      </c>
    </row>
    <row r="14" spans="1:17" s="110" customFormat="1" ht="24.95" customHeight="1" x14ac:dyDescent="0.2">
      <c r="A14" s="605" t="s">
        <v>186</v>
      </c>
      <c r="B14" s="606"/>
      <c r="C14" s="606"/>
      <c r="D14" s="607"/>
      <c r="E14" s="113">
        <v>9.9961021350418058</v>
      </c>
      <c r="F14" s="115">
        <v>36416</v>
      </c>
      <c r="G14" s="114">
        <v>37448</v>
      </c>
      <c r="H14" s="114">
        <v>38844</v>
      </c>
      <c r="I14" s="114">
        <v>35056</v>
      </c>
      <c r="J14" s="140">
        <v>36019</v>
      </c>
      <c r="K14" s="114">
        <v>397</v>
      </c>
      <c r="L14" s="116">
        <v>1.1021960631888725</v>
      </c>
    </row>
    <row r="15" spans="1:17" s="110" customFormat="1" ht="15" customHeight="1" x14ac:dyDescent="0.2">
      <c r="A15" s="120"/>
      <c r="B15" s="119"/>
      <c r="C15" s="258" t="s">
        <v>106</v>
      </c>
      <c r="E15" s="113">
        <v>55.4728690685413</v>
      </c>
      <c r="F15" s="115">
        <v>20201</v>
      </c>
      <c r="G15" s="114">
        <v>20743</v>
      </c>
      <c r="H15" s="114">
        <v>21702</v>
      </c>
      <c r="I15" s="114">
        <v>19558</v>
      </c>
      <c r="J15" s="140">
        <v>20025</v>
      </c>
      <c r="K15" s="114">
        <v>176</v>
      </c>
      <c r="L15" s="116">
        <v>0.87890137328339579</v>
      </c>
    </row>
    <row r="16" spans="1:17" s="110" customFormat="1" ht="15" customHeight="1" x14ac:dyDescent="0.2">
      <c r="A16" s="120"/>
      <c r="B16" s="119"/>
      <c r="C16" s="258" t="s">
        <v>107</v>
      </c>
      <c r="E16" s="113">
        <v>44.5271309314587</v>
      </c>
      <c r="F16" s="115">
        <v>16215</v>
      </c>
      <c r="G16" s="114">
        <v>16705</v>
      </c>
      <c r="H16" s="114">
        <v>17142</v>
      </c>
      <c r="I16" s="114">
        <v>15498</v>
      </c>
      <c r="J16" s="140">
        <v>15994</v>
      </c>
      <c r="K16" s="114">
        <v>221</v>
      </c>
      <c r="L16" s="116">
        <v>1.381768163061148</v>
      </c>
    </row>
    <row r="17" spans="1:12" s="110" customFormat="1" ht="15" customHeight="1" x14ac:dyDescent="0.2">
      <c r="A17" s="120"/>
      <c r="B17" s="121" t="s">
        <v>109</v>
      </c>
      <c r="C17" s="258"/>
      <c r="E17" s="113">
        <v>67.797870997139739</v>
      </c>
      <c r="F17" s="115">
        <v>246989</v>
      </c>
      <c r="G17" s="114">
        <v>247242</v>
      </c>
      <c r="H17" s="114">
        <v>248798</v>
      </c>
      <c r="I17" s="114">
        <v>248045</v>
      </c>
      <c r="J17" s="140">
        <v>248162</v>
      </c>
      <c r="K17" s="114">
        <v>-1173</v>
      </c>
      <c r="L17" s="116">
        <v>-0.47267510738952778</v>
      </c>
    </row>
    <row r="18" spans="1:12" s="110" customFormat="1" ht="15" customHeight="1" x14ac:dyDescent="0.2">
      <c r="A18" s="120"/>
      <c r="B18" s="119"/>
      <c r="C18" s="258" t="s">
        <v>106</v>
      </c>
      <c r="E18" s="113">
        <v>55.181404839891655</v>
      </c>
      <c r="F18" s="115">
        <v>136292</v>
      </c>
      <c r="G18" s="114">
        <v>136252</v>
      </c>
      <c r="H18" s="114">
        <v>137909</v>
      </c>
      <c r="I18" s="114">
        <v>137630</v>
      </c>
      <c r="J18" s="140">
        <v>137719</v>
      </c>
      <c r="K18" s="114">
        <v>-1427</v>
      </c>
      <c r="L18" s="116">
        <v>-1.0361678490259152</v>
      </c>
    </row>
    <row r="19" spans="1:12" s="110" customFormat="1" ht="15" customHeight="1" x14ac:dyDescent="0.2">
      <c r="A19" s="120"/>
      <c r="B19" s="119"/>
      <c r="C19" s="258" t="s">
        <v>107</v>
      </c>
      <c r="E19" s="113">
        <v>44.818595160108345</v>
      </c>
      <c r="F19" s="115">
        <v>110697</v>
      </c>
      <c r="G19" s="114">
        <v>110990</v>
      </c>
      <c r="H19" s="114">
        <v>110889</v>
      </c>
      <c r="I19" s="114">
        <v>110415</v>
      </c>
      <c r="J19" s="140">
        <v>110443</v>
      </c>
      <c r="K19" s="114">
        <v>254</v>
      </c>
      <c r="L19" s="116">
        <v>0.22998288710013309</v>
      </c>
    </row>
    <row r="20" spans="1:12" s="110" customFormat="1" ht="15" customHeight="1" x14ac:dyDescent="0.2">
      <c r="A20" s="120"/>
      <c r="B20" s="121" t="s">
        <v>110</v>
      </c>
      <c r="C20" s="258"/>
      <c r="E20" s="113">
        <v>20.896948136436254</v>
      </c>
      <c r="F20" s="115">
        <v>76128</v>
      </c>
      <c r="G20" s="114">
        <v>75479</v>
      </c>
      <c r="H20" s="114">
        <v>74771</v>
      </c>
      <c r="I20" s="114">
        <v>73684</v>
      </c>
      <c r="J20" s="140">
        <v>72600</v>
      </c>
      <c r="K20" s="114">
        <v>3528</v>
      </c>
      <c r="L20" s="116">
        <v>4.8595041322314048</v>
      </c>
    </row>
    <row r="21" spans="1:12" s="110" customFormat="1" ht="15" customHeight="1" x14ac:dyDescent="0.2">
      <c r="A21" s="120"/>
      <c r="B21" s="119"/>
      <c r="C21" s="258" t="s">
        <v>106</v>
      </c>
      <c r="E21" s="113">
        <v>55.137400168137873</v>
      </c>
      <c r="F21" s="115">
        <v>41975</v>
      </c>
      <c r="G21" s="114">
        <v>41680</v>
      </c>
      <c r="H21" s="114">
        <v>41306</v>
      </c>
      <c r="I21" s="114">
        <v>40671</v>
      </c>
      <c r="J21" s="140">
        <v>40020</v>
      </c>
      <c r="K21" s="114">
        <v>1955</v>
      </c>
      <c r="L21" s="116">
        <v>4.8850574712643677</v>
      </c>
    </row>
    <row r="22" spans="1:12" s="110" customFormat="1" ht="15" customHeight="1" x14ac:dyDescent="0.2">
      <c r="A22" s="120"/>
      <c r="B22" s="119"/>
      <c r="C22" s="258" t="s">
        <v>107</v>
      </c>
      <c r="E22" s="113">
        <v>44.862599831862127</v>
      </c>
      <c r="F22" s="115">
        <v>34153</v>
      </c>
      <c r="G22" s="114">
        <v>33799</v>
      </c>
      <c r="H22" s="114">
        <v>33465</v>
      </c>
      <c r="I22" s="114">
        <v>33013</v>
      </c>
      <c r="J22" s="140">
        <v>32580</v>
      </c>
      <c r="K22" s="114">
        <v>1573</v>
      </c>
      <c r="L22" s="116">
        <v>4.8281154082259059</v>
      </c>
    </row>
    <row r="23" spans="1:12" s="110" customFormat="1" ht="15" customHeight="1" x14ac:dyDescent="0.2">
      <c r="A23" s="120"/>
      <c r="B23" s="121" t="s">
        <v>111</v>
      </c>
      <c r="C23" s="258"/>
      <c r="E23" s="113">
        <v>1.3090787313822048</v>
      </c>
      <c r="F23" s="115">
        <v>4769</v>
      </c>
      <c r="G23" s="114">
        <v>4786</v>
      </c>
      <c r="H23" s="114">
        <v>4694</v>
      </c>
      <c r="I23" s="114">
        <v>4538</v>
      </c>
      <c r="J23" s="140">
        <v>4449</v>
      </c>
      <c r="K23" s="114">
        <v>320</v>
      </c>
      <c r="L23" s="116">
        <v>7.192627556754327</v>
      </c>
    </row>
    <row r="24" spans="1:12" s="110" customFormat="1" ht="15" customHeight="1" x14ac:dyDescent="0.2">
      <c r="A24" s="120"/>
      <c r="B24" s="119"/>
      <c r="C24" s="258" t="s">
        <v>106</v>
      </c>
      <c r="E24" s="113">
        <v>61.375550429859508</v>
      </c>
      <c r="F24" s="115">
        <v>2927</v>
      </c>
      <c r="G24" s="114">
        <v>2911</v>
      </c>
      <c r="H24" s="114">
        <v>2875</v>
      </c>
      <c r="I24" s="114">
        <v>2803</v>
      </c>
      <c r="J24" s="140">
        <v>2777</v>
      </c>
      <c r="K24" s="114">
        <v>150</v>
      </c>
      <c r="L24" s="116">
        <v>5.4015124234785743</v>
      </c>
    </row>
    <row r="25" spans="1:12" s="110" customFormat="1" ht="15" customHeight="1" x14ac:dyDescent="0.2">
      <c r="A25" s="120"/>
      <c r="B25" s="119"/>
      <c r="C25" s="258" t="s">
        <v>107</v>
      </c>
      <c r="E25" s="113">
        <v>38.624449570140492</v>
      </c>
      <c r="F25" s="115">
        <v>1842</v>
      </c>
      <c r="G25" s="114">
        <v>1875</v>
      </c>
      <c r="H25" s="114">
        <v>1819</v>
      </c>
      <c r="I25" s="114">
        <v>1735</v>
      </c>
      <c r="J25" s="140">
        <v>1672</v>
      </c>
      <c r="K25" s="114">
        <v>170</v>
      </c>
      <c r="L25" s="116">
        <v>10.167464114832535</v>
      </c>
    </row>
    <row r="26" spans="1:12" s="110" customFormat="1" ht="15" customHeight="1" x14ac:dyDescent="0.2">
      <c r="A26" s="120"/>
      <c r="C26" s="121" t="s">
        <v>187</v>
      </c>
      <c r="D26" s="110" t="s">
        <v>188</v>
      </c>
      <c r="E26" s="113">
        <v>0.39170797854527289</v>
      </c>
      <c r="F26" s="115">
        <v>1427</v>
      </c>
      <c r="G26" s="114">
        <v>1396</v>
      </c>
      <c r="H26" s="114">
        <v>1390</v>
      </c>
      <c r="I26" s="114">
        <v>1227</v>
      </c>
      <c r="J26" s="140">
        <v>1209</v>
      </c>
      <c r="K26" s="114">
        <v>218</v>
      </c>
      <c r="L26" s="116">
        <v>18.03143093465674</v>
      </c>
    </row>
    <row r="27" spans="1:12" s="110" customFormat="1" ht="15" customHeight="1" x14ac:dyDescent="0.2">
      <c r="A27" s="120"/>
      <c r="B27" s="119"/>
      <c r="D27" s="259" t="s">
        <v>106</v>
      </c>
      <c r="E27" s="113">
        <v>54.099509460406445</v>
      </c>
      <c r="F27" s="115">
        <v>772</v>
      </c>
      <c r="G27" s="114">
        <v>727</v>
      </c>
      <c r="H27" s="114">
        <v>727</v>
      </c>
      <c r="I27" s="114">
        <v>659</v>
      </c>
      <c r="J27" s="140">
        <v>649</v>
      </c>
      <c r="K27" s="114">
        <v>123</v>
      </c>
      <c r="L27" s="116">
        <v>18.952234206471495</v>
      </c>
    </row>
    <row r="28" spans="1:12" s="110" customFormat="1" ht="15" customHeight="1" x14ac:dyDescent="0.2">
      <c r="A28" s="120"/>
      <c r="B28" s="119"/>
      <c r="D28" s="259" t="s">
        <v>107</v>
      </c>
      <c r="E28" s="113">
        <v>45.900490539593555</v>
      </c>
      <c r="F28" s="115">
        <v>655</v>
      </c>
      <c r="G28" s="114">
        <v>669</v>
      </c>
      <c r="H28" s="114">
        <v>663</v>
      </c>
      <c r="I28" s="114">
        <v>568</v>
      </c>
      <c r="J28" s="140">
        <v>560</v>
      </c>
      <c r="K28" s="114">
        <v>95</v>
      </c>
      <c r="L28" s="116">
        <v>16.964285714285715</v>
      </c>
    </row>
    <row r="29" spans="1:12" s="110" customFormat="1" ht="24.95" customHeight="1" x14ac:dyDescent="0.2">
      <c r="A29" s="605" t="s">
        <v>189</v>
      </c>
      <c r="B29" s="606"/>
      <c r="C29" s="606"/>
      <c r="D29" s="607"/>
      <c r="E29" s="113">
        <v>88.538630037715961</v>
      </c>
      <c r="F29" s="115">
        <v>322548</v>
      </c>
      <c r="G29" s="114">
        <v>323718</v>
      </c>
      <c r="H29" s="114">
        <v>325335</v>
      </c>
      <c r="I29" s="114">
        <v>320931</v>
      </c>
      <c r="J29" s="140">
        <v>321890</v>
      </c>
      <c r="K29" s="114">
        <v>658</v>
      </c>
      <c r="L29" s="116">
        <v>0.20441765820621952</v>
      </c>
    </row>
    <row r="30" spans="1:12" s="110" customFormat="1" ht="15" customHeight="1" x14ac:dyDescent="0.2">
      <c r="A30" s="120"/>
      <c r="B30" s="119"/>
      <c r="C30" s="258" t="s">
        <v>106</v>
      </c>
      <c r="E30" s="113">
        <v>54.154730458722426</v>
      </c>
      <c r="F30" s="115">
        <v>174675</v>
      </c>
      <c r="G30" s="114">
        <v>175232</v>
      </c>
      <c r="H30" s="114">
        <v>176749</v>
      </c>
      <c r="I30" s="114">
        <v>174483</v>
      </c>
      <c r="J30" s="140">
        <v>175130</v>
      </c>
      <c r="K30" s="114">
        <v>-455</v>
      </c>
      <c r="L30" s="116">
        <v>-0.25980700051390393</v>
      </c>
    </row>
    <row r="31" spans="1:12" s="110" customFormat="1" ht="15" customHeight="1" x14ac:dyDescent="0.2">
      <c r="A31" s="120"/>
      <c r="B31" s="119"/>
      <c r="C31" s="258" t="s">
        <v>107</v>
      </c>
      <c r="E31" s="113">
        <v>45.845269541277574</v>
      </c>
      <c r="F31" s="115">
        <v>147873</v>
      </c>
      <c r="G31" s="114">
        <v>148486</v>
      </c>
      <c r="H31" s="114">
        <v>148586</v>
      </c>
      <c r="I31" s="114">
        <v>146448</v>
      </c>
      <c r="J31" s="140">
        <v>146760</v>
      </c>
      <c r="K31" s="114">
        <v>1113</v>
      </c>
      <c r="L31" s="116">
        <v>0.75838103025347503</v>
      </c>
    </row>
    <row r="32" spans="1:12" s="110" customFormat="1" ht="15" customHeight="1" x14ac:dyDescent="0.2">
      <c r="A32" s="120"/>
      <c r="B32" s="119" t="s">
        <v>117</v>
      </c>
      <c r="C32" s="258"/>
      <c r="E32" s="113">
        <v>11.41745035712129</v>
      </c>
      <c r="F32" s="115">
        <v>41594</v>
      </c>
      <c r="G32" s="114">
        <v>41085</v>
      </c>
      <c r="H32" s="114">
        <v>41619</v>
      </c>
      <c r="I32" s="114">
        <v>40223</v>
      </c>
      <c r="J32" s="140">
        <v>39173</v>
      </c>
      <c r="K32" s="114">
        <v>2421</v>
      </c>
      <c r="L32" s="116">
        <v>6.1802772317667785</v>
      </c>
    </row>
    <row r="33" spans="1:12" s="110" customFormat="1" ht="15" customHeight="1" x14ac:dyDescent="0.2">
      <c r="A33" s="120"/>
      <c r="B33" s="119"/>
      <c r="C33" s="258" t="s">
        <v>106</v>
      </c>
      <c r="E33" s="113">
        <v>63.973169207097179</v>
      </c>
      <c r="F33" s="115">
        <v>26609</v>
      </c>
      <c r="G33" s="114">
        <v>26248</v>
      </c>
      <c r="H33" s="114">
        <v>26940</v>
      </c>
      <c r="I33" s="114">
        <v>26063</v>
      </c>
      <c r="J33" s="140">
        <v>25295</v>
      </c>
      <c r="K33" s="114">
        <v>1314</v>
      </c>
      <c r="L33" s="116">
        <v>5.194702510377545</v>
      </c>
    </row>
    <row r="34" spans="1:12" s="110" customFormat="1" ht="15" customHeight="1" x14ac:dyDescent="0.2">
      <c r="A34" s="120"/>
      <c r="B34" s="119"/>
      <c r="C34" s="258" t="s">
        <v>107</v>
      </c>
      <c r="E34" s="113">
        <v>36.026830792902821</v>
      </c>
      <c r="F34" s="115">
        <v>14985</v>
      </c>
      <c r="G34" s="114">
        <v>14837</v>
      </c>
      <c r="H34" s="114">
        <v>14679</v>
      </c>
      <c r="I34" s="114">
        <v>14160</v>
      </c>
      <c r="J34" s="140">
        <v>13878</v>
      </c>
      <c r="K34" s="114">
        <v>1107</v>
      </c>
      <c r="L34" s="116">
        <v>7.9766536964980546</v>
      </c>
    </row>
    <row r="35" spans="1:12" s="110" customFormat="1" ht="24.95" customHeight="1" x14ac:dyDescent="0.2">
      <c r="A35" s="605" t="s">
        <v>190</v>
      </c>
      <c r="B35" s="606"/>
      <c r="C35" s="606"/>
      <c r="D35" s="607"/>
      <c r="E35" s="113">
        <v>69.546420277681705</v>
      </c>
      <c r="F35" s="115">
        <v>253359</v>
      </c>
      <c r="G35" s="114">
        <v>254050</v>
      </c>
      <c r="H35" s="114">
        <v>257117</v>
      </c>
      <c r="I35" s="114">
        <v>251510</v>
      </c>
      <c r="J35" s="140">
        <v>252621</v>
      </c>
      <c r="K35" s="114">
        <v>738</v>
      </c>
      <c r="L35" s="116">
        <v>0.2921372332466422</v>
      </c>
    </row>
    <row r="36" spans="1:12" s="110" customFormat="1" ht="15" customHeight="1" x14ac:dyDescent="0.2">
      <c r="A36" s="120"/>
      <c r="B36" s="119"/>
      <c r="C36" s="258" t="s">
        <v>106</v>
      </c>
      <c r="E36" s="113">
        <v>68.573841860758847</v>
      </c>
      <c r="F36" s="115">
        <v>173738</v>
      </c>
      <c r="G36" s="114">
        <v>173986</v>
      </c>
      <c r="H36" s="114">
        <v>176325</v>
      </c>
      <c r="I36" s="114">
        <v>172790</v>
      </c>
      <c r="J36" s="140">
        <v>173255</v>
      </c>
      <c r="K36" s="114">
        <v>483</v>
      </c>
      <c r="L36" s="116">
        <v>0.27877983319384719</v>
      </c>
    </row>
    <row r="37" spans="1:12" s="110" customFormat="1" ht="15" customHeight="1" x14ac:dyDescent="0.2">
      <c r="A37" s="120"/>
      <c r="B37" s="119"/>
      <c r="C37" s="258" t="s">
        <v>107</v>
      </c>
      <c r="E37" s="113">
        <v>31.426158139241156</v>
      </c>
      <c r="F37" s="115">
        <v>79621</v>
      </c>
      <c r="G37" s="114">
        <v>80064</v>
      </c>
      <c r="H37" s="114">
        <v>80792</v>
      </c>
      <c r="I37" s="114">
        <v>78720</v>
      </c>
      <c r="J37" s="140">
        <v>79366</v>
      </c>
      <c r="K37" s="114">
        <v>255</v>
      </c>
      <c r="L37" s="116">
        <v>0.32129627296323365</v>
      </c>
    </row>
    <row r="38" spans="1:12" s="110" customFormat="1" ht="15" customHeight="1" x14ac:dyDescent="0.2">
      <c r="A38" s="120"/>
      <c r="B38" s="119" t="s">
        <v>182</v>
      </c>
      <c r="C38" s="258"/>
      <c r="E38" s="113">
        <v>30.453579722318295</v>
      </c>
      <c r="F38" s="115">
        <v>110943</v>
      </c>
      <c r="G38" s="114">
        <v>110905</v>
      </c>
      <c r="H38" s="114">
        <v>109990</v>
      </c>
      <c r="I38" s="114">
        <v>109813</v>
      </c>
      <c r="J38" s="140">
        <v>108609</v>
      </c>
      <c r="K38" s="114">
        <v>2334</v>
      </c>
      <c r="L38" s="116">
        <v>2.148993177360992</v>
      </c>
    </row>
    <row r="39" spans="1:12" s="110" customFormat="1" ht="15" customHeight="1" x14ac:dyDescent="0.2">
      <c r="A39" s="120"/>
      <c r="B39" s="119"/>
      <c r="C39" s="258" t="s">
        <v>106</v>
      </c>
      <c r="E39" s="113">
        <v>24.9290176036343</v>
      </c>
      <c r="F39" s="115">
        <v>27657</v>
      </c>
      <c r="G39" s="114">
        <v>27600</v>
      </c>
      <c r="H39" s="114">
        <v>27467</v>
      </c>
      <c r="I39" s="114">
        <v>27872</v>
      </c>
      <c r="J39" s="140">
        <v>27286</v>
      </c>
      <c r="K39" s="114">
        <v>371</v>
      </c>
      <c r="L39" s="116">
        <v>1.3596716264751154</v>
      </c>
    </row>
    <row r="40" spans="1:12" s="110" customFormat="1" ht="15" customHeight="1" x14ac:dyDescent="0.2">
      <c r="A40" s="120"/>
      <c r="B40" s="119"/>
      <c r="C40" s="258" t="s">
        <v>107</v>
      </c>
      <c r="E40" s="113">
        <v>75.070982396365707</v>
      </c>
      <c r="F40" s="115">
        <v>83286</v>
      </c>
      <c r="G40" s="114">
        <v>83305</v>
      </c>
      <c r="H40" s="114">
        <v>82523</v>
      </c>
      <c r="I40" s="114">
        <v>81941</v>
      </c>
      <c r="J40" s="140">
        <v>81323</v>
      </c>
      <c r="K40" s="114">
        <v>1963</v>
      </c>
      <c r="L40" s="116">
        <v>2.4138312654476595</v>
      </c>
    </row>
    <row r="41" spans="1:12" s="110" customFormat="1" ht="24.75" customHeight="1" x14ac:dyDescent="0.2">
      <c r="A41" s="605" t="s">
        <v>519</v>
      </c>
      <c r="B41" s="606"/>
      <c r="C41" s="606"/>
      <c r="D41" s="607"/>
      <c r="E41" s="113">
        <v>4.5723053949744994</v>
      </c>
      <c r="F41" s="115">
        <v>16657</v>
      </c>
      <c r="G41" s="114">
        <v>18529</v>
      </c>
      <c r="H41" s="114">
        <v>18860</v>
      </c>
      <c r="I41" s="114">
        <v>14360</v>
      </c>
      <c r="J41" s="140">
        <v>16642</v>
      </c>
      <c r="K41" s="114">
        <v>15</v>
      </c>
      <c r="L41" s="116">
        <v>9.0133397428193721E-2</v>
      </c>
    </row>
    <row r="42" spans="1:12" s="110" customFormat="1" ht="15" customHeight="1" x14ac:dyDescent="0.2">
      <c r="A42" s="120"/>
      <c r="B42" s="119"/>
      <c r="C42" s="258" t="s">
        <v>106</v>
      </c>
      <c r="E42" s="113">
        <v>56.888995617458129</v>
      </c>
      <c r="F42" s="115">
        <v>9476</v>
      </c>
      <c r="G42" s="114">
        <v>10658</v>
      </c>
      <c r="H42" s="114">
        <v>10881</v>
      </c>
      <c r="I42" s="114">
        <v>8201</v>
      </c>
      <c r="J42" s="140">
        <v>9432</v>
      </c>
      <c r="K42" s="114">
        <v>44</v>
      </c>
      <c r="L42" s="116">
        <v>0.46649703138252757</v>
      </c>
    </row>
    <row r="43" spans="1:12" s="110" customFormat="1" ht="15" customHeight="1" x14ac:dyDescent="0.2">
      <c r="A43" s="123"/>
      <c r="B43" s="124"/>
      <c r="C43" s="260" t="s">
        <v>107</v>
      </c>
      <c r="D43" s="261"/>
      <c r="E43" s="125">
        <v>43.111004382541871</v>
      </c>
      <c r="F43" s="143">
        <v>7181</v>
      </c>
      <c r="G43" s="144">
        <v>7871</v>
      </c>
      <c r="H43" s="144">
        <v>7979</v>
      </c>
      <c r="I43" s="144">
        <v>6159</v>
      </c>
      <c r="J43" s="145">
        <v>7210</v>
      </c>
      <c r="K43" s="144">
        <v>-29</v>
      </c>
      <c r="L43" s="146">
        <v>-0.40221914008321774</v>
      </c>
    </row>
    <row r="44" spans="1:12" s="110" customFormat="1" ht="45.75" customHeight="1" x14ac:dyDescent="0.2">
      <c r="A44" s="605" t="s">
        <v>191</v>
      </c>
      <c r="B44" s="606"/>
      <c r="C44" s="606"/>
      <c r="D44" s="607"/>
      <c r="E44" s="113">
        <v>1.0677954005193493</v>
      </c>
      <c r="F44" s="115">
        <v>3890</v>
      </c>
      <c r="G44" s="114">
        <v>3937</v>
      </c>
      <c r="H44" s="114">
        <v>3946</v>
      </c>
      <c r="I44" s="114">
        <v>3765</v>
      </c>
      <c r="J44" s="140">
        <v>3892</v>
      </c>
      <c r="K44" s="114">
        <v>-2</v>
      </c>
      <c r="L44" s="116">
        <v>-5.1387461459403906E-2</v>
      </c>
    </row>
    <row r="45" spans="1:12" s="110" customFormat="1" ht="15" customHeight="1" x14ac:dyDescent="0.2">
      <c r="A45" s="120"/>
      <c r="B45" s="119"/>
      <c r="C45" s="258" t="s">
        <v>106</v>
      </c>
      <c r="E45" s="113">
        <v>60.874035989717221</v>
      </c>
      <c r="F45" s="115">
        <v>2368</v>
      </c>
      <c r="G45" s="114">
        <v>2402</v>
      </c>
      <c r="H45" s="114">
        <v>2403</v>
      </c>
      <c r="I45" s="114">
        <v>2279</v>
      </c>
      <c r="J45" s="140">
        <v>2354</v>
      </c>
      <c r="K45" s="114">
        <v>14</v>
      </c>
      <c r="L45" s="116">
        <v>0.59473237043330496</v>
      </c>
    </row>
    <row r="46" spans="1:12" s="110" customFormat="1" ht="15" customHeight="1" x14ac:dyDescent="0.2">
      <c r="A46" s="123"/>
      <c r="B46" s="124"/>
      <c r="C46" s="260" t="s">
        <v>107</v>
      </c>
      <c r="D46" s="261"/>
      <c r="E46" s="125">
        <v>39.125964010282779</v>
      </c>
      <c r="F46" s="143">
        <v>1522</v>
      </c>
      <c r="G46" s="144">
        <v>1535</v>
      </c>
      <c r="H46" s="144">
        <v>1543</v>
      </c>
      <c r="I46" s="144">
        <v>1486</v>
      </c>
      <c r="J46" s="145">
        <v>1538</v>
      </c>
      <c r="K46" s="144">
        <v>-16</v>
      </c>
      <c r="L46" s="146">
        <v>-1.0403120936280885</v>
      </c>
    </row>
    <row r="47" spans="1:12" s="110" customFormat="1" ht="39" customHeight="1" x14ac:dyDescent="0.2">
      <c r="A47" s="605" t="s">
        <v>520</v>
      </c>
      <c r="B47" s="608"/>
      <c r="C47" s="608"/>
      <c r="D47" s="609"/>
      <c r="E47" s="113">
        <v>0.34010244247904209</v>
      </c>
      <c r="F47" s="115">
        <v>1239</v>
      </c>
      <c r="G47" s="114">
        <v>1282</v>
      </c>
      <c r="H47" s="114">
        <v>1203</v>
      </c>
      <c r="I47" s="114">
        <v>1136</v>
      </c>
      <c r="J47" s="140">
        <v>1211</v>
      </c>
      <c r="K47" s="114">
        <v>28</v>
      </c>
      <c r="L47" s="116">
        <v>2.3121387283236996</v>
      </c>
    </row>
    <row r="48" spans="1:12" s="110" customFormat="1" ht="15" customHeight="1" x14ac:dyDescent="0.2">
      <c r="A48" s="120"/>
      <c r="B48" s="119"/>
      <c r="C48" s="258" t="s">
        <v>106</v>
      </c>
      <c r="E48" s="113">
        <v>38.095238095238095</v>
      </c>
      <c r="F48" s="115">
        <v>472</v>
      </c>
      <c r="G48" s="114">
        <v>486</v>
      </c>
      <c r="H48" s="114">
        <v>455</v>
      </c>
      <c r="I48" s="114">
        <v>439</v>
      </c>
      <c r="J48" s="140">
        <v>469</v>
      </c>
      <c r="K48" s="114">
        <v>3</v>
      </c>
      <c r="L48" s="116">
        <v>0.63965884861407252</v>
      </c>
    </row>
    <row r="49" spans="1:12" s="110" customFormat="1" ht="15" customHeight="1" x14ac:dyDescent="0.2">
      <c r="A49" s="123"/>
      <c r="B49" s="124"/>
      <c r="C49" s="260" t="s">
        <v>107</v>
      </c>
      <c r="D49" s="261"/>
      <c r="E49" s="125">
        <v>61.904761904761905</v>
      </c>
      <c r="F49" s="143">
        <v>767</v>
      </c>
      <c r="G49" s="144">
        <v>796</v>
      </c>
      <c r="H49" s="144">
        <v>748</v>
      </c>
      <c r="I49" s="144">
        <v>697</v>
      </c>
      <c r="J49" s="145">
        <v>742</v>
      </c>
      <c r="K49" s="144">
        <v>25</v>
      </c>
      <c r="L49" s="146">
        <v>3.3692722371967654</v>
      </c>
    </row>
    <row r="50" spans="1:12" s="110" customFormat="1" ht="24.95" customHeight="1" x14ac:dyDescent="0.2">
      <c r="A50" s="610" t="s">
        <v>192</v>
      </c>
      <c r="B50" s="611"/>
      <c r="C50" s="611"/>
      <c r="D50" s="612"/>
      <c r="E50" s="262">
        <v>13.39685206229996</v>
      </c>
      <c r="F50" s="263">
        <v>48805</v>
      </c>
      <c r="G50" s="264">
        <v>50188</v>
      </c>
      <c r="H50" s="264">
        <v>51058</v>
      </c>
      <c r="I50" s="264">
        <v>47552</v>
      </c>
      <c r="J50" s="265">
        <v>47172</v>
      </c>
      <c r="K50" s="263">
        <v>1633</v>
      </c>
      <c r="L50" s="266">
        <v>3.4617993725091156</v>
      </c>
    </row>
    <row r="51" spans="1:12" s="110" customFormat="1" ht="15" customHeight="1" x14ac:dyDescent="0.2">
      <c r="A51" s="120"/>
      <c r="B51" s="119"/>
      <c r="C51" s="258" t="s">
        <v>106</v>
      </c>
      <c r="E51" s="113">
        <v>59.002151418912</v>
      </c>
      <c r="F51" s="115">
        <v>28796</v>
      </c>
      <c r="G51" s="114">
        <v>29478</v>
      </c>
      <c r="H51" s="114">
        <v>30219</v>
      </c>
      <c r="I51" s="114">
        <v>28158</v>
      </c>
      <c r="J51" s="140">
        <v>27753</v>
      </c>
      <c r="K51" s="114">
        <v>1043</v>
      </c>
      <c r="L51" s="116">
        <v>3.7581522718264693</v>
      </c>
    </row>
    <row r="52" spans="1:12" s="110" customFormat="1" ht="15" customHeight="1" x14ac:dyDescent="0.2">
      <c r="A52" s="120"/>
      <c r="B52" s="119"/>
      <c r="C52" s="258" t="s">
        <v>107</v>
      </c>
      <c r="E52" s="113">
        <v>40.997848581088</v>
      </c>
      <c r="F52" s="115">
        <v>20009</v>
      </c>
      <c r="G52" s="114">
        <v>20710</v>
      </c>
      <c r="H52" s="114">
        <v>20839</v>
      </c>
      <c r="I52" s="114">
        <v>19394</v>
      </c>
      <c r="J52" s="140">
        <v>19419</v>
      </c>
      <c r="K52" s="114">
        <v>590</v>
      </c>
      <c r="L52" s="116">
        <v>3.038261496472527</v>
      </c>
    </row>
    <row r="53" spans="1:12" s="110" customFormat="1" ht="15" customHeight="1" x14ac:dyDescent="0.2">
      <c r="A53" s="120"/>
      <c r="B53" s="119"/>
      <c r="C53" s="258" t="s">
        <v>187</v>
      </c>
      <c r="D53" s="110" t="s">
        <v>193</v>
      </c>
      <c r="E53" s="113">
        <v>23.895092715910256</v>
      </c>
      <c r="F53" s="115">
        <v>11662</v>
      </c>
      <c r="G53" s="114">
        <v>13677</v>
      </c>
      <c r="H53" s="114">
        <v>14054</v>
      </c>
      <c r="I53" s="114">
        <v>10679</v>
      </c>
      <c r="J53" s="140">
        <v>11624</v>
      </c>
      <c r="K53" s="114">
        <v>38</v>
      </c>
      <c r="L53" s="116">
        <v>0.32690984170681348</v>
      </c>
    </row>
    <row r="54" spans="1:12" s="110" customFormat="1" ht="15" customHeight="1" x14ac:dyDescent="0.2">
      <c r="A54" s="120"/>
      <c r="B54" s="119"/>
      <c r="D54" s="267" t="s">
        <v>194</v>
      </c>
      <c r="E54" s="113">
        <v>58.763505402160867</v>
      </c>
      <c r="F54" s="115">
        <v>6853</v>
      </c>
      <c r="G54" s="114">
        <v>7986</v>
      </c>
      <c r="H54" s="114">
        <v>8270</v>
      </c>
      <c r="I54" s="114">
        <v>6268</v>
      </c>
      <c r="J54" s="140">
        <v>6820</v>
      </c>
      <c r="K54" s="114">
        <v>33</v>
      </c>
      <c r="L54" s="116">
        <v>0.4838709677419355</v>
      </c>
    </row>
    <row r="55" spans="1:12" s="110" customFormat="1" ht="15" customHeight="1" x14ac:dyDescent="0.2">
      <c r="A55" s="120"/>
      <c r="B55" s="119"/>
      <c r="D55" s="267" t="s">
        <v>195</v>
      </c>
      <c r="E55" s="113">
        <v>41.236494597839133</v>
      </c>
      <c r="F55" s="115">
        <v>4809</v>
      </c>
      <c r="G55" s="114">
        <v>5691</v>
      </c>
      <c r="H55" s="114">
        <v>5784</v>
      </c>
      <c r="I55" s="114">
        <v>4411</v>
      </c>
      <c r="J55" s="140">
        <v>4804</v>
      </c>
      <c r="K55" s="114">
        <v>5</v>
      </c>
      <c r="L55" s="116">
        <v>0.10407993338884262</v>
      </c>
    </row>
    <row r="56" spans="1:12" s="110" customFormat="1" ht="15" customHeight="1" x14ac:dyDescent="0.2">
      <c r="A56" s="120"/>
      <c r="B56" s="119" t="s">
        <v>196</v>
      </c>
      <c r="C56" s="258"/>
      <c r="E56" s="113">
        <v>58.403192955295332</v>
      </c>
      <c r="F56" s="115">
        <v>212764</v>
      </c>
      <c r="G56" s="114">
        <v>211952</v>
      </c>
      <c r="H56" s="114">
        <v>213215</v>
      </c>
      <c r="I56" s="114">
        <v>212000</v>
      </c>
      <c r="J56" s="140">
        <v>212802</v>
      </c>
      <c r="K56" s="114">
        <v>-38</v>
      </c>
      <c r="L56" s="116">
        <v>-1.7856975028430182E-2</v>
      </c>
    </row>
    <row r="57" spans="1:12" s="110" customFormat="1" ht="15" customHeight="1" x14ac:dyDescent="0.2">
      <c r="A57" s="120"/>
      <c r="B57" s="119"/>
      <c r="C57" s="258" t="s">
        <v>106</v>
      </c>
      <c r="E57" s="113">
        <v>53.807505029046268</v>
      </c>
      <c r="F57" s="115">
        <v>114483</v>
      </c>
      <c r="G57" s="114">
        <v>114011</v>
      </c>
      <c r="H57" s="114">
        <v>115099</v>
      </c>
      <c r="I57" s="114">
        <v>114621</v>
      </c>
      <c r="J57" s="140">
        <v>115086</v>
      </c>
      <c r="K57" s="114">
        <v>-603</v>
      </c>
      <c r="L57" s="116">
        <v>-0.52395599812314264</v>
      </c>
    </row>
    <row r="58" spans="1:12" s="110" customFormat="1" ht="15" customHeight="1" x14ac:dyDescent="0.2">
      <c r="A58" s="120"/>
      <c r="B58" s="119"/>
      <c r="C58" s="258" t="s">
        <v>107</v>
      </c>
      <c r="E58" s="113">
        <v>46.192494970953732</v>
      </c>
      <c r="F58" s="115">
        <v>98281</v>
      </c>
      <c r="G58" s="114">
        <v>97941</v>
      </c>
      <c r="H58" s="114">
        <v>98116</v>
      </c>
      <c r="I58" s="114">
        <v>97379</v>
      </c>
      <c r="J58" s="140">
        <v>97716</v>
      </c>
      <c r="K58" s="114">
        <v>565</v>
      </c>
      <c r="L58" s="116">
        <v>0.57820623030005325</v>
      </c>
    </row>
    <row r="59" spans="1:12" s="110" customFormat="1" ht="15" customHeight="1" x14ac:dyDescent="0.2">
      <c r="A59" s="120"/>
      <c r="B59" s="119"/>
      <c r="C59" s="258" t="s">
        <v>105</v>
      </c>
      <c r="D59" s="110" t="s">
        <v>197</v>
      </c>
      <c r="E59" s="113">
        <v>93.879133688029924</v>
      </c>
      <c r="F59" s="115">
        <v>199741</v>
      </c>
      <c r="G59" s="114">
        <v>198915</v>
      </c>
      <c r="H59" s="114">
        <v>200204</v>
      </c>
      <c r="I59" s="114">
        <v>199160</v>
      </c>
      <c r="J59" s="140">
        <v>200035</v>
      </c>
      <c r="K59" s="114">
        <v>-294</v>
      </c>
      <c r="L59" s="116">
        <v>-0.1469742795010873</v>
      </c>
    </row>
    <row r="60" spans="1:12" s="110" customFormat="1" ht="15" customHeight="1" x14ac:dyDescent="0.2">
      <c r="A60" s="120"/>
      <c r="B60" s="119"/>
      <c r="C60" s="258"/>
      <c r="D60" s="267" t="s">
        <v>198</v>
      </c>
      <c r="E60" s="113">
        <v>52.514506285639904</v>
      </c>
      <c r="F60" s="115">
        <v>104893</v>
      </c>
      <c r="G60" s="114">
        <v>104398</v>
      </c>
      <c r="H60" s="114">
        <v>105495</v>
      </c>
      <c r="I60" s="114">
        <v>105150</v>
      </c>
      <c r="J60" s="140">
        <v>105670</v>
      </c>
      <c r="K60" s="114">
        <v>-777</v>
      </c>
      <c r="L60" s="116">
        <v>-0.73530803444686288</v>
      </c>
    </row>
    <row r="61" spans="1:12" s="110" customFormat="1" ht="15" customHeight="1" x14ac:dyDescent="0.2">
      <c r="A61" s="120"/>
      <c r="B61" s="119"/>
      <c r="C61" s="258"/>
      <c r="D61" s="267" t="s">
        <v>199</v>
      </c>
      <c r="E61" s="113">
        <v>47.485493714360096</v>
      </c>
      <c r="F61" s="115">
        <v>94848</v>
      </c>
      <c r="G61" s="114">
        <v>94517</v>
      </c>
      <c r="H61" s="114">
        <v>94709</v>
      </c>
      <c r="I61" s="114">
        <v>94010</v>
      </c>
      <c r="J61" s="140">
        <v>94365</v>
      </c>
      <c r="K61" s="114">
        <v>483</v>
      </c>
      <c r="L61" s="116">
        <v>0.51184231441742167</v>
      </c>
    </row>
    <row r="62" spans="1:12" s="110" customFormat="1" ht="15" customHeight="1" x14ac:dyDescent="0.2">
      <c r="A62" s="120"/>
      <c r="B62" s="119"/>
      <c r="C62" s="258"/>
      <c r="D62" s="258" t="s">
        <v>200</v>
      </c>
      <c r="E62" s="113">
        <v>6.1208663119700697</v>
      </c>
      <c r="F62" s="115">
        <v>13023</v>
      </c>
      <c r="G62" s="114">
        <v>13037</v>
      </c>
      <c r="H62" s="114">
        <v>13011</v>
      </c>
      <c r="I62" s="114">
        <v>12840</v>
      </c>
      <c r="J62" s="140">
        <v>12767</v>
      </c>
      <c r="K62" s="114">
        <v>256</v>
      </c>
      <c r="L62" s="116">
        <v>2.0051695778178114</v>
      </c>
    </row>
    <row r="63" spans="1:12" s="110" customFormat="1" ht="15" customHeight="1" x14ac:dyDescent="0.2">
      <c r="A63" s="120"/>
      <c r="B63" s="119"/>
      <c r="C63" s="258"/>
      <c r="D63" s="267" t="s">
        <v>198</v>
      </c>
      <c r="E63" s="113">
        <v>73.638946479305844</v>
      </c>
      <c r="F63" s="115">
        <v>9590</v>
      </c>
      <c r="G63" s="114">
        <v>9613</v>
      </c>
      <c r="H63" s="114">
        <v>9604</v>
      </c>
      <c r="I63" s="114">
        <v>9471</v>
      </c>
      <c r="J63" s="140">
        <v>9416</v>
      </c>
      <c r="K63" s="114">
        <v>174</v>
      </c>
      <c r="L63" s="116">
        <v>1.8479184367034833</v>
      </c>
    </row>
    <row r="64" spans="1:12" s="110" customFormat="1" ht="15" customHeight="1" x14ac:dyDescent="0.2">
      <c r="A64" s="120"/>
      <c r="B64" s="119"/>
      <c r="C64" s="258"/>
      <c r="D64" s="267" t="s">
        <v>199</v>
      </c>
      <c r="E64" s="113">
        <v>26.361053520694156</v>
      </c>
      <c r="F64" s="115">
        <v>3433</v>
      </c>
      <c r="G64" s="114">
        <v>3424</v>
      </c>
      <c r="H64" s="114">
        <v>3407</v>
      </c>
      <c r="I64" s="114">
        <v>3369</v>
      </c>
      <c r="J64" s="140">
        <v>3351</v>
      </c>
      <c r="K64" s="114">
        <v>82</v>
      </c>
      <c r="L64" s="116">
        <v>2.4470307370934048</v>
      </c>
    </row>
    <row r="65" spans="1:12" s="110" customFormat="1" ht="15" customHeight="1" x14ac:dyDescent="0.2">
      <c r="A65" s="120"/>
      <c r="B65" s="119" t="s">
        <v>201</v>
      </c>
      <c r="C65" s="258"/>
      <c r="E65" s="113">
        <v>17.568116562632103</v>
      </c>
      <c r="F65" s="115">
        <v>64001</v>
      </c>
      <c r="G65" s="114">
        <v>63477</v>
      </c>
      <c r="H65" s="114">
        <v>62703</v>
      </c>
      <c r="I65" s="114">
        <v>62032</v>
      </c>
      <c r="J65" s="140">
        <v>60983</v>
      </c>
      <c r="K65" s="114">
        <v>3018</v>
      </c>
      <c r="L65" s="116">
        <v>4.9489201908728662</v>
      </c>
    </row>
    <row r="66" spans="1:12" s="110" customFormat="1" ht="15" customHeight="1" x14ac:dyDescent="0.2">
      <c r="A66" s="120"/>
      <c r="B66" s="119"/>
      <c r="C66" s="258" t="s">
        <v>106</v>
      </c>
      <c r="E66" s="113">
        <v>55.155388197059423</v>
      </c>
      <c r="F66" s="115">
        <v>35300</v>
      </c>
      <c r="G66" s="114">
        <v>35063</v>
      </c>
      <c r="H66" s="114">
        <v>34750</v>
      </c>
      <c r="I66" s="114">
        <v>34504</v>
      </c>
      <c r="J66" s="140">
        <v>34000</v>
      </c>
      <c r="K66" s="114">
        <v>1300</v>
      </c>
      <c r="L66" s="116">
        <v>3.8235294117647061</v>
      </c>
    </row>
    <row r="67" spans="1:12" s="110" customFormat="1" ht="15" customHeight="1" x14ac:dyDescent="0.2">
      <c r="A67" s="120"/>
      <c r="B67" s="119"/>
      <c r="C67" s="258" t="s">
        <v>107</v>
      </c>
      <c r="E67" s="113">
        <v>44.844611802940577</v>
      </c>
      <c r="F67" s="115">
        <v>28701</v>
      </c>
      <c r="G67" s="114">
        <v>28414</v>
      </c>
      <c r="H67" s="114">
        <v>27953</v>
      </c>
      <c r="I67" s="114">
        <v>27528</v>
      </c>
      <c r="J67" s="140">
        <v>26983</v>
      </c>
      <c r="K67" s="114">
        <v>1718</v>
      </c>
      <c r="L67" s="116">
        <v>6.3669717970574062</v>
      </c>
    </row>
    <row r="68" spans="1:12" s="110" customFormat="1" ht="15" customHeight="1" x14ac:dyDescent="0.2">
      <c r="A68" s="120"/>
      <c r="B68" s="119"/>
      <c r="C68" s="258" t="s">
        <v>105</v>
      </c>
      <c r="D68" s="110" t="s">
        <v>202</v>
      </c>
      <c r="E68" s="113">
        <v>19.184075248824236</v>
      </c>
      <c r="F68" s="115">
        <v>12278</v>
      </c>
      <c r="G68" s="114">
        <v>11958</v>
      </c>
      <c r="H68" s="114">
        <v>11530</v>
      </c>
      <c r="I68" s="114">
        <v>11214</v>
      </c>
      <c r="J68" s="140">
        <v>10664</v>
      </c>
      <c r="K68" s="114">
        <v>1614</v>
      </c>
      <c r="L68" s="116">
        <v>15.13503375843961</v>
      </c>
    </row>
    <row r="69" spans="1:12" s="110" customFormat="1" ht="15" customHeight="1" x14ac:dyDescent="0.2">
      <c r="A69" s="120"/>
      <c r="B69" s="119"/>
      <c r="C69" s="258"/>
      <c r="D69" s="267" t="s">
        <v>198</v>
      </c>
      <c r="E69" s="113">
        <v>50.496823586903403</v>
      </c>
      <c r="F69" s="115">
        <v>6200</v>
      </c>
      <c r="G69" s="114">
        <v>6023</v>
      </c>
      <c r="H69" s="114">
        <v>5851</v>
      </c>
      <c r="I69" s="114">
        <v>5717</v>
      </c>
      <c r="J69" s="140">
        <v>5423</v>
      </c>
      <c r="K69" s="114">
        <v>777</v>
      </c>
      <c r="L69" s="116">
        <v>14.327862806564632</v>
      </c>
    </row>
    <row r="70" spans="1:12" s="110" customFormat="1" ht="15" customHeight="1" x14ac:dyDescent="0.2">
      <c r="A70" s="120"/>
      <c r="B70" s="119"/>
      <c r="C70" s="258"/>
      <c r="D70" s="267" t="s">
        <v>199</v>
      </c>
      <c r="E70" s="113">
        <v>49.503176413096597</v>
      </c>
      <c r="F70" s="115">
        <v>6078</v>
      </c>
      <c r="G70" s="114">
        <v>5935</v>
      </c>
      <c r="H70" s="114">
        <v>5679</v>
      </c>
      <c r="I70" s="114">
        <v>5497</v>
      </c>
      <c r="J70" s="140">
        <v>5241</v>
      </c>
      <c r="K70" s="114">
        <v>837</v>
      </c>
      <c r="L70" s="116">
        <v>15.970234688036633</v>
      </c>
    </row>
    <row r="71" spans="1:12" s="110" customFormat="1" ht="15" customHeight="1" x14ac:dyDescent="0.2">
      <c r="A71" s="120"/>
      <c r="B71" s="119"/>
      <c r="C71" s="258"/>
      <c r="D71" s="110" t="s">
        <v>203</v>
      </c>
      <c r="E71" s="113">
        <v>73.308229558913141</v>
      </c>
      <c r="F71" s="115">
        <v>46918</v>
      </c>
      <c r="G71" s="114">
        <v>46777</v>
      </c>
      <c r="H71" s="114">
        <v>46446</v>
      </c>
      <c r="I71" s="114">
        <v>46209</v>
      </c>
      <c r="J71" s="140">
        <v>45756</v>
      </c>
      <c r="K71" s="114">
        <v>1162</v>
      </c>
      <c r="L71" s="116">
        <v>2.5395576536410527</v>
      </c>
    </row>
    <row r="72" spans="1:12" s="110" customFormat="1" ht="15" customHeight="1" x14ac:dyDescent="0.2">
      <c r="A72" s="120"/>
      <c r="B72" s="119"/>
      <c r="C72" s="258"/>
      <c r="D72" s="267" t="s">
        <v>198</v>
      </c>
      <c r="E72" s="113">
        <v>56.048851187177632</v>
      </c>
      <c r="F72" s="115">
        <v>26297</v>
      </c>
      <c r="G72" s="114">
        <v>26244</v>
      </c>
      <c r="H72" s="114">
        <v>26106</v>
      </c>
      <c r="I72" s="114">
        <v>26062</v>
      </c>
      <c r="J72" s="140">
        <v>25871</v>
      </c>
      <c r="K72" s="114">
        <v>426</v>
      </c>
      <c r="L72" s="116">
        <v>1.6466313633025396</v>
      </c>
    </row>
    <row r="73" spans="1:12" s="110" customFormat="1" ht="15" customHeight="1" x14ac:dyDescent="0.2">
      <c r="A73" s="120"/>
      <c r="B73" s="119"/>
      <c r="C73" s="258"/>
      <c r="D73" s="267" t="s">
        <v>199</v>
      </c>
      <c r="E73" s="113">
        <v>43.951148812822368</v>
      </c>
      <c r="F73" s="115">
        <v>20621</v>
      </c>
      <c r="G73" s="114">
        <v>20533</v>
      </c>
      <c r="H73" s="114">
        <v>20340</v>
      </c>
      <c r="I73" s="114">
        <v>20147</v>
      </c>
      <c r="J73" s="140">
        <v>19885</v>
      </c>
      <c r="K73" s="114">
        <v>736</v>
      </c>
      <c r="L73" s="116">
        <v>3.7012823736484788</v>
      </c>
    </row>
    <row r="74" spans="1:12" s="110" customFormat="1" ht="15" customHeight="1" x14ac:dyDescent="0.2">
      <c r="A74" s="120"/>
      <c r="B74" s="119"/>
      <c r="C74" s="258"/>
      <c r="D74" s="110" t="s">
        <v>204</v>
      </c>
      <c r="E74" s="113">
        <v>7.5076951922626209</v>
      </c>
      <c r="F74" s="115">
        <v>4805</v>
      </c>
      <c r="G74" s="114">
        <v>4742</v>
      </c>
      <c r="H74" s="114">
        <v>4727</v>
      </c>
      <c r="I74" s="114">
        <v>4609</v>
      </c>
      <c r="J74" s="140">
        <v>4563</v>
      </c>
      <c r="K74" s="114">
        <v>242</v>
      </c>
      <c r="L74" s="116">
        <v>5.303528380451457</v>
      </c>
    </row>
    <row r="75" spans="1:12" s="110" customFormat="1" ht="15" customHeight="1" x14ac:dyDescent="0.2">
      <c r="A75" s="120"/>
      <c r="B75" s="119"/>
      <c r="C75" s="258"/>
      <c r="D75" s="267" t="s">
        <v>198</v>
      </c>
      <c r="E75" s="113">
        <v>58.335067637877209</v>
      </c>
      <c r="F75" s="115">
        <v>2803</v>
      </c>
      <c r="G75" s="114">
        <v>2796</v>
      </c>
      <c r="H75" s="114">
        <v>2793</v>
      </c>
      <c r="I75" s="114">
        <v>2725</v>
      </c>
      <c r="J75" s="140">
        <v>2706</v>
      </c>
      <c r="K75" s="114">
        <v>97</v>
      </c>
      <c r="L75" s="116">
        <v>3.5846267553584625</v>
      </c>
    </row>
    <row r="76" spans="1:12" s="110" customFormat="1" ht="15" customHeight="1" x14ac:dyDescent="0.2">
      <c r="A76" s="120"/>
      <c r="B76" s="119"/>
      <c r="C76" s="258"/>
      <c r="D76" s="267" t="s">
        <v>199</v>
      </c>
      <c r="E76" s="113">
        <v>41.664932362122791</v>
      </c>
      <c r="F76" s="115">
        <v>2002</v>
      </c>
      <c r="G76" s="114">
        <v>1946</v>
      </c>
      <c r="H76" s="114">
        <v>1934</v>
      </c>
      <c r="I76" s="114">
        <v>1884</v>
      </c>
      <c r="J76" s="140">
        <v>1857</v>
      </c>
      <c r="K76" s="114">
        <v>145</v>
      </c>
      <c r="L76" s="116">
        <v>7.8082929456112007</v>
      </c>
    </row>
    <row r="77" spans="1:12" s="110" customFormat="1" ht="15" customHeight="1" x14ac:dyDescent="0.2">
      <c r="A77" s="532"/>
      <c r="B77" s="119" t="s">
        <v>205</v>
      </c>
      <c r="C77" s="268"/>
      <c r="D77" s="182"/>
      <c r="E77" s="113">
        <v>10.631838419772606</v>
      </c>
      <c r="F77" s="115">
        <v>38732</v>
      </c>
      <c r="G77" s="114">
        <v>39338</v>
      </c>
      <c r="H77" s="114">
        <v>40131</v>
      </c>
      <c r="I77" s="114">
        <v>39739</v>
      </c>
      <c r="J77" s="140">
        <v>40273</v>
      </c>
      <c r="K77" s="114">
        <v>-1541</v>
      </c>
      <c r="L77" s="116">
        <v>-3.8263849229011995</v>
      </c>
    </row>
    <row r="78" spans="1:12" s="110" customFormat="1" ht="15" customHeight="1" x14ac:dyDescent="0.2">
      <c r="A78" s="120"/>
      <c r="B78" s="119"/>
      <c r="C78" s="268" t="s">
        <v>106</v>
      </c>
      <c r="D78" s="182"/>
      <c r="E78" s="113">
        <v>58.907363420427551</v>
      </c>
      <c r="F78" s="115">
        <v>22816</v>
      </c>
      <c r="G78" s="114">
        <v>23034</v>
      </c>
      <c r="H78" s="114">
        <v>23724</v>
      </c>
      <c r="I78" s="114">
        <v>23379</v>
      </c>
      <c r="J78" s="140">
        <v>23702</v>
      </c>
      <c r="K78" s="114">
        <v>-886</v>
      </c>
      <c r="L78" s="116">
        <v>-3.7380811745844231</v>
      </c>
    </row>
    <row r="79" spans="1:12" s="110" customFormat="1" ht="15" customHeight="1" x14ac:dyDescent="0.2">
      <c r="A79" s="123"/>
      <c r="B79" s="124"/>
      <c r="C79" s="260" t="s">
        <v>107</v>
      </c>
      <c r="D79" s="261"/>
      <c r="E79" s="125">
        <v>41.092636579572449</v>
      </c>
      <c r="F79" s="143">
        <v>15916</v>
      </c>
      <c r="G79" s="144">
        <v>16304</v>
      </c>
      <c r="H79" s="144">
        <v>16407</v>
      </c>
      <c r="I79" s="144">
        <v>16360</v>
      </c>
      <c r="J79" s="145">
        <v>16571</v>
      </c>
      <c r="K79" s="144">
        <v>-655</v>
      </c>
      <c r="L79" s="146">
        <v>-3.9526884315973687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7" t="s">
        <v>210</v>
      </c>
      <c r="B85" s="567"/>
      <c r="C85" s="567"/>
      <c r="D85" s="567"/>
      <c r="E85" s="567"/>
      <c r="F85" s="567"/>
      <c r="G85" s="567"/>
      <c r="H85" s="567"/>
      <c r="I85" s="567"/>
      <c r="J85" s="567"/>
      <c r="K85" s="567"/>
      <c r="L85" s="567"/>
    </row>
    <row r="86" spans="1:12" s="280" customFormat="1" ht="9" x14ac:dyDescent="0.2">
      <c r="A86" s="567" t="s">
        <v>211</v>
      </c>
      <c r="B86" s="567"/>
      <c r="C86" s="567"/>
      <c r="D86" s="567"/>
      <c r="E86" s="567"/>
      <c r="F86" s="567"/>
      <c r="G86" s="567"/>
      <c r="H86" s="567"/>
      <c r="I86" s="567"/>
      <c r="J86" s="567"/>
      <c r="K86" s="567"/>
      <c r="L86" s="567"/>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0" t="s">
        <v>212</v>
      </c>
      <c r="B3" s="570"/>
      <c r="C3" s="570"/>
      <c r="D3" s="570"/>
      <c r="E3" s="570"/>
      <c r="F3" s="570"/>
      <c r="G3" s="570"/>
      <c r="H3" s="570"/>
      <c r="I3" s="570"/>
      <c r="J3" s="570"/>
    </row>
    <row r="4" spans="1:15" s="94" customFormat="1" ht="12" customHeight="1" x14ac:dyDescent="0.2">
      <c r="A4" s="571" t="s">
        <v>92</v>
      </c>
      <c r="B4" s="571"/>
      <c r="C4" s="571"/>
      <c r="D4" s="571"/>
      <c r="E4" s="571"/>
      <c r="F4" s="571"/>
      <c r="G4" s="571"/>
      <c r="H4" s="571"/>
      <c r="I4" s="571"/>
      <c r="J4" s="571"/>
    </row>
    <row r="5" spans="1:15" s="94" customFormat="1" ht="12" customHeight="1" x14ac:dyDescent="0.2">
      <c r="A5" s="572" t="s">
        <v>57</v>
      </c>
      <c r="B5" s="572"/>
      <c r="C5" s="572"/>
      <c r="D5" s="572"/>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7" t="s">
        <v>213</v>
      </c>
      <c r="B7" s="588"/>
      <c r="C7" s="581" t="s">
        <v>94</v>
      </c>
      <c r="D7" s="584" t="s">
        <v>179</v>
      </c>
      <c r="E7" s="585"/>
      <c r="F7" s="585"/>
      <c r="G7" s="585"/>
      <c r="H7" s="586"/>
      <c r="I7" s="587" t="s">
        <v>180</v>
      </c>
      <c r="J7" s="588"/>
      <c r="K7" s="96"/>
      <c r="L7" s="96"/>
      <c r="M7" s="96"/>
      <c r="N7" s="96"/>
      <c r="O7" s="96"/>
    </row>
    <row r="8" spans="1:15" ht="21.75" customHeight="1" x14ac:dyDescent="0.2">
      <c r="A8" s="615"/>
      <c r="B8" s="616"/>
      <c r="C8" s="582"/>
      <c r="D8" s="591" t="s">
        <v>97</v>
      </c>
      <c r="E8" s="591" t="s">
        <v>98</v>
      </c>
      <c r="F8" s="591" t="s">
        <v>99</v>
      </c>
      <c r="G8" s="591" t="s">
        <v>100</v>
      </c>
      <c r="H8" s="591" t="s">
        <v>101</v>
      </c>
      <c r="I8" s="589"/>
      <c r="J8" s="590"/>
    </row>
    <row r="9" spans="1:15" ht="12" customHeight="1" x14ac:dyDescent="0.2">
      <c r="A9" s="615"/>
      <c r="B9" s="616"/>
      <c r="C9" s="582"/>
      <c r="D9" s="592"/>
      <c r="E9" s="592"/>
      <c r="F9" s="592"/>
      <c r="G9" s="592"/>
      <c r="H9" s="592"/>
      <c r="I9" s="98" t="s">
        <v>102</v>
      </c>
      <c r="J9" s="99" t="s">
        <v>103</v>
      </c>
    </row>
    <row r="10" spans="1:15" ht="12" customHeight="1" x14ac:dyDescent="0.2">
      <c r="A10" s="283"/>
      <c r="B10" s="284"/>
      <c r="C10" s="583"/>
      <c r="D10" s="100">
        <v>1</v>
      </c>
      <c r="E10" s="100">
        <v>2</v>
      </c>
      <c r="F10" s="100">
        <v>3</v>
      </c>
      <c r="G10" s="100">
        <v>4</v>
      </c>
      <c r="H10" s="100">
        <v>5</v>
      </c>
      <c r="I10" s="100">
        <v>6</v>
      </c>
      <c r="J10" s="100">
        <v>7</v>
      </c>
      <c r="K10" s="101"/>
    </row>
    <row r="11" spans="1:15" s="286" customFormat="1" ht="24.95" customHeight="1" x14ac:dyDescent="0.2">
      <c r="A11" s="617" t="s">
        <v>104</v>
      </c>
      <c r="B11" s="618"/>
      <c r="C11" s="285">
        <v>100</v>
      </c>
      <c r="D11" s="115">
        <v>364302</v>
      </c>
      <c r="E11" s="114">
        <v>364955</v>
      </c>
      <c r="F11" s="114">
        <v>367107</v>
      </c>
      <c r="G11" s="114">
        <v>361323</v>
      </c>
      <c r="H11" s="140">
        <v>361230</v>
      </c>
      <c r="I11" s="115">
        <v>3072</v>
      </c>
      <c r="J11" s="116">
        <v>0.85042770534008805</v>
      </c>
    </row>
    <row r="12" spans="1:15" s="110" customFormat="1" ht="24.95" customHeight="1" x14ac:dyDescent="0.2">
      <c r="A12" s="193" t="s">
        <v>132</v>
      </c>
      <c r="B12" s="194" t="s">
        <v>133</v>
      </c>
      <c r="C12" s="113">
        <v>0.20450066153905277</v>
      </c>
      <c r="D12" s="115">
        <v>745</v>
      </c>
      <c r="E12" s="114">
        <v>714</v>
      </c>
      <c r="F12" s="114">
        <v>762</v>
      </c>
      <c r="G12" s="114">
        <v>755</v>
      </c>
      <c r="H12" s="140">
        <v>743</v>
      </c>
      <c r="I12" s="115">
        <v>2</v>
      </c>
      <c r="J12" s="116">
        <v>0.26917900403768508</v>
      </c>
    </row>
    <row r="13" spans="1:15" s="110" customFormat="1" ht="24.95" customHeight="1" x14ac:dyDescent="0.2">
      <c r="A13" s="193" t="s">
        <v>134</v>
      </c>
      <c r="B13" s="199" t="s">
        <v>214</v>
      </c>
      <c r="C13" s="113">
        <v>1.5281277621314184</v>
      </c>
      <c r="D13" s="115">
        <v>5567</v>
      </c>
      <c r="E13" s="114">
        <v>5477</v>
      </c>
      <c r="F13" s="114">
        <v>5375</v>
      </c>
      <c r="G13" s="114">
        <v>5389</v>
      </c>
      <c r="H13" s="140">
        <v>5382</v>
      </c>
      <c r="I13" s="115">
        <v>185</v>
      </c>
      <c r="J13" s="116">
        <v>3.4373838721664809</v>
      </c>
    </row>
    <row r="14" spans="1:15" s="287" customFormat="1" ht="24" customHeight="1" x14ac:dyDescent="0.2">
      <c r="A14" s="193" t="s">
        <v>215</v>
      </c>
      <c r="B14" s="199" t="s">
        <v>137</v>
      </c>
      <c r="C14" s="113">
        <v>16.674078100037882</v>
      </c>
      <c r="D14" s="115">
        <v>60744</v>
      </c>
      <c r="E14" s="114">
        <v>61035</v>
      </c>
      <c r="F14" s="114">
        <v>62102</v>
      </c>
      <c r="G14" s="114">
        <v>59522</v>
      </c>
      <c r="H14" s="140">
        <v>59076</v>
      </c>
      <c r="I14" s="115">
        <v>1668</v>
      </c>
      <c r="J14" s="116">
        <v>2.8234816169002639</v>
      </c>
      <c r="K14" s="110"/>
      <c r="L14" s="110"/>
      <c r="M14" s="110"/>
      <c r="N14" s="110"/>
      <c r="O14" s="110"/>
    </row>
    <row r="15" spans="1:15" s="110" customFormat="1" ht="24.75" customHeight="1" x14ac:dyDescent="0.2">
      <c r="A15" s="193" t="s">
        <v>216</v>
      </c>
      <c r="B15" s="199" t="s">
        <v>217</v>
      </c>
      <c r="C15" s="113">
        <v>2.6730569692178467</v>
      </c>
      <c r="D15" s="115">
        <v>9738</v>
      </c>
      <c r="E15" s="114">
        <v>9901</v>
      </c>
      <c r="F15" s="114">
        <v>9971</v>
      </c>
      <c r="G15" s="114">
        <v>9849</v>
      </c>
      <c r="H15" s="140">
        <v>9929</v>
      </c>
      <c r="I15" s="115">
        <v>-191</v>
      </c>
      <c r="J15" s="116">
        <v>-1.9236579715983482</v>
      </c>
    </row>
    <row r="16" spans="1:15" s="287" customFormat="1" ht="24.95" customHeight="1" x14ac:dyDescent="0.2">
      <c r="A16" s="193" t="s">
        <v>218</v>
      </c>
      <c r="B16" s="199" t="s">
        <v>141</v>
      </c>
      <c r="C16" s="113">
        <v>13.163254662340586</v>
      </c>
      <c r="D16" s="115">
        <v>47954</v>
      </c>
      <c r="E16" s="114">
        <v>48074</v>
      </c>
      <c r="F16" s="114">
        <v>48971</v>
      </c>
      <c r="G16" s="114">
        <v>46669</v>
      </c>
      <c r="H16" s="140">
        <v>46096</v>
      </c>
      <c r="I16" s="115">
        <v>1858</v>
      </c>
      <c r="J16" s="116">
        <v>4.0307185005206527</v>
      </c>
      <c r="K16" s="110"/>
      <c r="L16" s="110"/>
      <c r="M16" s="110"/>
      <c r="N16" s="110"/>
      <c r="O16" s="110"/>
    </row>
    <row r="17" spans="1:15" s="110" customFormat="1" ht="24.95" customHeight="1" x14ac:dyDescent="0.2">
      <c r="A17" s="193" t="s">
        <v>219</v>
      </c>
      <c r="B17" s="199" t="s">
        <v>220</v>
      </c>
      <c r="C17" s="113">
        <v>0.83776646847944836</v>
      </c>
      <c r="D17" s="115">
        <v>3052</v>
      </c>
      <c r="E17" s="114">
        <v>3060</v>
      </c>
      <c r="F17" s="114">
        <v>3160</v>
      </c>
      <c r="G17" s="114">
        <v>3004</v>
      </c>
      <c r="H17" s="140">
        <v>3051</v>
      </c>
      <c r="I17" s="115">
        <v>1</v>
      </c>
      <c r="J17" s="116">
        <v>3.277613897082924E-2</v>
      </c>
    </row>
    <row r="18" spans="1:15" s="287" customFormat="1" ht="24.95" customHeight="1" x14ac:dyDescent="0.2">
      <c r="A18" s="201" t="s">
        <v>144</v>
      </c>
      <c r="B18" s="202" t="s">
        <v>145</v>
      </c>
      <c r="C18" s="113">
        <v>4.252790267415496</v>
      </c>
      <c r="D18" s="115">
        <v>15493</v>
      </c>
      <c r="E18" s="114">
        <v>15515</v>
      </c>
      <c r="F18" s="114">
        <v>15898</v>
      </c>
      <c r="G18" s="114">
        <v>15306</v>
      </c>
      <c r="H18" s="140">
        <v>15757</v>
      </c>
      <c r="I18" s="115">
        <v>-264</v>
      </c>
      <c r="J18" s="116">
        <v>-1.675445833597766</v>
      </c>
      <c r="K18" s="110"/>
      <c r="L18" s="110"/>
      <c r="M18" s="110"/>
      <c r="N18" s="110"/>
      <c r="O18" s="110"/>
    </row>
    <row r="19" spans="1:15" s="110" customFormat="1" ht="24.95" customHeight="1" x14ac:dyDescent="0.2">
      <c r="A19" s="193" t="s">
        <v>146</v>
      </c>
      <c r="B19" s="199" t="s">
        <v>147</v>
      </c>
      <c r="C19" s="113">
        <v>12.834132121152232</v>
      </c>
      <c r="D19" s="115">
        <v>46755</v>
      </c>
      <c r="E19" s="114">
        <v>47088</v>
      </c>
      <c r="F19" s="114">
        <v>47122</v>
      </c>
      <c r="G19" s="114">
        <v>46124</v>
      </c>
      <c r="H19" s="140">
        <v>46284</v>
      </c>
      <c r="I19" s="115">
        <v>471</v>
      </c>
      <c r="J19" s="116">
        <v>1.0176302826030594</v>
      </c>
    </row>
    <row r="20" spans="1:15" s="287" customFormat="1" ht="24.95" customHeight="1" x14ac:dyDescent="0.2">
      <c r="A20" s="193" t="s">
        <v>148</v>
      </c>
      <c r="B20" s="199" t="s">
        <v>149</v>
      </c>
      <c r="C20" s="113">
        <v>10.587918814609857</v>
      </c>
      <c r="D20" s="115">
        <v>38572</v>
      </c>
      <c r="E20" s="114">
        <v>38746</v>
      </c>
      <c r="F20" s="114">
        <v>38966</v>
      </c>
      <c r="G20" s="114">
        <v>38453</v>
      </c>
      <c r="H20" s="140">
        <v>38588</v>
      </c>
      <c r="I20" s="115">
        <v>-16</v>
      </c>
      <c r="J20" s="116">
        <v>-4.1463667461386959E-2</v>
      </c>
      <c r="K20" s="110"/>
      <c r="L20" s="110"/>
      <c r="M20" s="110"/>
      <c r="N20" s="110"/>
      <c r="O20" s="110"/>
    </row>
    <row r="21" spans="1:15" s="110" customFormat="1" ht="24.95" customHeight="1" x14ac:dyDescent="0.2">
      <c r="A21" s="201" t="s">
        <v>150</v>
      </c>
      <c r="B21" s="202" t="s">
        <v>151</v>
      </c>
      <c r="C21" s="113">
        <v>2.9231242211132522</v>
      </c>
      <c r="D21" s="115">
        <v>10649</v>
      </c>
      <c r="E21" s="114">
        <v>11059</v>
      </c>
      <c r="F21" s="114">
        <v>11117</v>
      </c>
      <c r="G21" s="114">
        <v>10990</v>
      </c>
      <c r="H21" s="140">
        <v>10871</v>
      </c>
      <c r="I21" s="115">
        <v>-222</v>
      </c>
      <c r="J21" s="116">
        <v>-2.0421304387820807</v>
      </c>
    </row>
    <row r="22" spans="1:15" s="110" customFormat="1" ht="24.95" customHeight="1" x14ac:dyDescent="0.2">
      <c r="A22" s="201" t="s">
        <v>152</v>
      </c>
      <c r="B22" s="199" t="s">
        <v>153</v>
      </c>
      <c r="C22" s="113">
        <v>3.4902361227772563</v>
      </c>
      <c r="D22" s="115">
        <v>12715</v>
      </c>
      <c r="E22" s="114">
        <v>12506</v>
      </c>
      <c r="F22" s="114">
        <v>12375</v>
      </c>
      <c r="G22" s="114">
        <v>12102</v>
      </c>
      <c r="H22" s="140">
        <v>11959</v>
      </c>
      <c r="I22" s="115">
        <v>756</v>
      </c>
      <c r="J22" s="116">
        <v>6.3215987958859436</v>
      </c>
    </row>
    <row r="23" spans="1:15" s="110" customFormat="1" ht="24.95" customHeight="1" x14ac:dyDescent="0.2">
      <c r="A23" s="193" t="s">
        <v>154</v>
      </c>
      <c r="B23" s="199" t="s">
        <v>155</v>
      </c>
      <c r="C23" s="113">
        <v>2.1243364022157443</v>
      </c>
      <c r="D23" s="115">
        <v>7739</v>
      </c>
      <c r="E23" s="114">
        <v>7946</v>
      </c>
      <c r="F23" s="114">
        <v>8068</v>
      </c>
      <c r="G23" s="114">
        <v>8003</v>
      </c>
      <c r="H23" s="140">
        <v>8105</v>
      </c>
      <c r="I23" s="115">
        <v>-366</v>
      </c>
      <c r="J23" s="116">
        <v>-4.5157310302282543</v>
      </c>
    </row>
    <row r="24" spans="1:15" s="110" customFormat="1" ht="24.95" customHeight="1" x14ac:dyDescent="0.2">
      <c r="A24" s="193" t="s">
        <v>156</v>
      </c>
      <c r="B24" s="199" t="s">
        <v>221</v>
      </c>
      <c r="C24" s="113">
        <v>8.7553732891941305</v>
      </c>
      <c r="D24" s="115">
        <v>31896</v>
      </c>
      <c r="E24" s="114">
        <v>31683</v>
      </c>
      <c r="F24" s="114">
        <v>31121</v>
      </c>
      <c r="G24" s="114">
        <v>33015</v>
      </c>
      <c r="H24" s="140">
        <v>33117</v>
      </c>
      <c r="I24" s="115">
        <v>-1221</v>
      </c>
      <c r="J24" s="116">
        <v>-3.6869281637829512</v>
      </c>
    </row>
    <row r="25" spans="1:15" s="110" customFormat="1" ht="24.95" customHeight="1" x14ac:dyDescent="0.2">
      <c r="A25" s="193" t="s">
        <v>222</v>
      </c>
      <c r="B25" s="204" t="s">
        <v>159</v>
      </c>
      <c r="C25" s="113">
        <v>5.1185554841861975</v>
      </c>
      <c r="D25" s="115">
        <v>18647</v>
      </c>
      <c r="E25" s="114">
        <v>18592</v>
      </c>
      <c r="F25" s="114">
        <v>18920</v>
      </c>
      <c r="G25" s="114">
        <v>18830</v>
      </c>
      <c r="H25" s="140">
        <v>18847</v>
      </c>
      <c r="I25" s="115">
        <v>-200</v>
      </c>
      <c r="J25" s="116">
        <v>-1.0611768451212396</v>
      </c>
    </row>
    <row r="26" spans="1:15" s="110" customFormat="1" ht="24.95" customHeight="1" x14ac:dyDescent="0.2">
      <c r="A26" s="201">
        <v>782.78300000000002</v>
      </c>
      <c r="B26" s="203" t="s">
        <v>160</v>
      </c>
      <c r="C26" s="113">
        <v>3.3033033033033035</v>
      </c>
      <c r="D26" s="115">
        <v>12034</v>
      </c>
      <c r="E26" s="114">
        <v>11595</v>
      </c>
      <c r="F26" s="114">
        <v>13051</v>
      </c>
      <c r="G26" s="114">
        <v>12957</v>
      </c>
      <c r="H26" s="140">
        <v>12665</v>
      </c>
      <c r="I26" s="115">
        <v>-631</v>
      </c>
      <c r="J26" s="116">
        <v>-4.9822345045400711</v>
      </c>
    </row>
    <row r="27" spans="1:15" s="110" customFormat="1" ht="24.95" customHeight="1" x14ac:dyDescent="0.2">
      <c r="A27" s="193" t="s">
        <v>161</v>
      </c>
      <c r="B27" s="199" t="s">
        <v>223</v>
      </c>
      <c r="C27" s="113">
        <v>4.8267646073861794</v>
      </c>
      <c r="D27" s="115">
        <v>17584</v>
      </c>
      <c r="E27" s="114">
        <v>17580</v>
      </c>
      <c r="F27" s="114">
        <v>17460</v>
      </c>
      <c r="G27" s="114">
        <v>17052</v>
      </c>
      <c r="H27" s="140">
        <v>17000</v>
      </c>
      <c r="I27" s="115">
        <v>584</v>
      </c>
      <c r="J27" s="116">
        <v>3.4352941176470586</v>
      </c>
    </row>
    <row r="28" spans="1:15" s="110" customFormat="1" ht="24.95" customHeight="1" x14ac:dyDescent="0.2">
      <c r="A28" s="193" t="s">
        <v>163</v>
      </c>
      <c r="B28" s="199" t="s">
        <v>164</v>
      </c>
      <c r="C28" s="113">
        <v>4.3565503346124919</v>
      </c>
      <c r="D28" s="115">
        <v>15871</v>
      </c>
      <c r="E28" s="114">
        <v>15996</v>
      </c>
      <c r="F28" s="114">
        <v>15895</v>
      </c>
      <c r="G28" s="114">
        <v>15409</v>
      </c>
      <c r="H28" s="140">
        <v>15378</v>
      </c>
      <c r="I28" s="115">
        <v>493</v>
      </c>
      <c r="J28" s="116">
        <v>3.2058785277669397</v>
      </c>
    </row>
    <row r="29" spans="1:15" s="110" customFormat="1" ht="24.95" customHeight="1" x14ac:dyDescent="0.2">
      <c r="A29" s="193">
        <v>86</v>
      </c>
      <c r="B29" s="199" t="s">
        <v>165</v>
      </c>
      <c r="C29" s="113">
        <v>7.0845068102837754</v>
      </c>
      <c r="D29" s="115">
        <v>25809</v>
      </c>
      <c r="E29" s="114">
        <v>25814</v>
      </c>
      <c r="F29" s="114">
        <v>25666</v>
      </c>
      <c r="G29" s="114">
        <v>24984</v>
      </c>
      <c r="H29" s="140">
        <v>24888</v>
      </c>
      <c r="I29" s="115">
        <v>921</v>
      </c>
      <c r="J29" s="116">
        <v>3.7005785920925747</v>
      </c>
    </row>
    <row r="30" spans="1:15" s="110" customFormat="1" ht="24.95" customHeight="1" x14ac:dyDescent="0.2">
      <c r="A30" s="193">
        <v>87.88</v>
      </c>
      <c r="B30" s="204" t="s">
        <v>166</v>
      </c>
      <c r="C30" s="113">
        <v>7.3905715587616871</v>
      </c>
      <c r="D30" s="115">
        <v>26924</v>
      </c>
      <c r="E30" s="114">
        <v>26973</v>
      </c>
      <c r="F30" s="114">
        <v>26530</v>
      </c>
      <c r="G30" s="114">
        <v>26073</v>
      </c>
      <c r="H30" s="140">
        <v>26095</v>
      </c>
      <c r="I30" s="115">
        <v>829</v>
      </c>
      <c r="J30" s="116">
        <v>3.1768538034106149</v>
      </c>
    </row>
    <row r="31" spans="1:15" s="110" customFormat="1" ht="24.95" customHeight="1" x14ac:dyDescent="0.2">
      <c r="A31" s="193" t="s">
        <v>167</v>
      </c>
      <c r="B31" s="199" t="s">
        <v>168</v>
      </c>
      <c r="C31" s="113">
        <v>4.5412871738283069</v>
      </c>
      <c r="D31" s="115">
        <v>16544</v>
      </c>
      <c r="E31" s="114">
        <v>16627</v>
      </c>
      <c r="F31" s="114">
        <v>16672</v>
      </c>
      <c r="G31" s="114">
        <v>16358</v>
      </c>
      <c r="H31" s="140">
        <v>16474</v>
      </c>
      <c r="I31" s="115">
        <v>70</v>
      </c>
      <c r="J31" s="116">
        <v>0.42491198251790702</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0.20450066153905277</v>
      </c>
      <c r="D34" s="115">
        <v>745</v>
      </c>
      <c r="E34" s="114">
        <v>714</v>
      </c>
      <c r="F34" s="114">
        <v>762</v>
      </c>
      <c r="G34" s="114">
        <v>755</v>
      </c>
      <c r="H34" s="140">
        <v>743</v>
      </c>
      <c r="I34" s="115">
        <v>2</v>
      </c>
      <c r="J34" s="116">
        <v>0.26917900403768508</v>
      </c>
    </row>
    <row r="35" spans="1:10" s="110" customFormat="1" ht="24.95" customHeight="1" x14ac:dyDescent="0.2">
      <c r="A35" s="292" t="s">
        <v>171</v>
      </c>
      <c r="B35" s="293" t="s">
        <v>172</v>
      </c>
      <c r="C35" s="113">
        <v>22.454996129584796</v>
      </c>
      <c r="D35" s="115">
        <v>81804</v>
      </c>
      <c r="E35" s="114">
        <v>82027</v>
      </c>
      <c r="F35" s="114">
        <v>83375</v>
      </c>
      <c r="G35" s="114">
        <v>80217</v>
      </c>
      <c r="H35" s="140">
        <v>80215</v>
      </c>
      <c r="I35" s="115">
        <v>1589</v>
      </c>
      <c r="J35" s="116">
        <v>1.9809262606744376</v>
      </c>
    </row>
    <row r="36" spans="1:10" s="110" customFormat="1" ht="24.95" customHeight="1" x14ac:dyDescent="0.2">
      <c r="A36" s="294" t="s">
        <v>173</v>
      </c>
      <c r="B36" s="295" t="s">
        <v>174</v>
      </c>
      <c r="C36" s="125">
        <v>77.336660243424419</v>
      </c>
      <c r="D36" s="143">
        <v>281739</v>
      </c>
      <c r="E36" s="144">
        <v>282205</v>
      </c>
      <c r="F36" s="144">
        <v>282963</v>
      </c>
      <c r="G36" s="144">
        <v>280350</v>
      </c>
      <c r="H36" s="145">
        <v>280271</v>
      </c>
      <c r="I36" s="143">
        <v>1468</v>
      </c>
      <c r="J36" s="146">
        <v>0.52377877126067274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4" t="s">
        <v>225</v>
      </c>
      <c r="B39" s="614"/>
      <c r="C39" s="614"/>
      <c r="D39" s="614"/>
      <c r="E39" s="614"/>
      <c r="F39" s="614"/>
      <c r="G39" s="614"/>
      <c r="H39" s="614"/>
      <c r="I39" s="614"/>
      <c r="J39" s="614"/>
    </row>
    <row r="40" spans="1:10" ht="30.75" customHeight="1" x14ac:dyDescent="0.2">
      <c r="A40" s="614"/>
      <c r="B40" s="614"/>
      <c r="C40" s="614"/>
      <c r="D40" s="614"/>
      <c r="E40" s="614"/>
      <c r="F40" s="614"/>
      <c r="G40" s="614"/>
      <c r="H40" s="614"/>
      <c r="I40" s="614"/>
      <c r="J40" s="614"/>
    </row>
    <row r="41" spans="1:10" ht="12.75" customHeight="1" x14ac:dyDescent="0.2">
      <c r="A41" s="614"/>
      <c r="B41" s="614"/>
      <c r="C41" s="614"/>
      <c r="D41" s="614"/>
      <c r="E41" s="614"/>
      <c r="F41" s="614"/>
      <c r="G41" s="614"/>
      <c r="H41" s="614"/>
      <c r="I41" s="614"/>
      <c r="J41" s="614"/>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cp:lastPrinted>2020-09-28T09:49:33Z</cp:lastPrinted>
  <dcterms:created xsi:type="dcterms:W3CDTF">2020-09-28T07:09:49Z</dcterms:created>
  <dcterms:modified xsi:type="dcterms:W3CDTF">2020-09-28T10:32:32Z</dcterms:modified>
</cp:coreProperties>
</file>