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AA\"/>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G75" i="24"/>
  <c r="F75" i="24"/>
  <c r="E75" i="24"/>
  <c r="L74" i="24"/>
  <c r="H74" i="24" s="1"/>
  <c r="G74" i="24"/>
  <c r="F74" i="24"/>
  <c r="E74" i="24"/>
  <c r="L73" i="24"/>
  <c r="H73" i="24" s="1"/>
  <c r="G73" i="24"/>
  <c r="F73" i="24"/>
  <c r="E73" i="24"/>
  <c r="L72" i="24"/>
  <c r="H72" i="24" s="1"/>
  <c r="G72" i="24"/>
  <c r="F72" i="24"/>
  <c r="E72" i="24"/>
  <c r="L71" i="24"/>
  <c r="H71" i="24" s="1"/>
  <c r="G71" i="24"/>
  <c r="F71" i="24"/>
  <c r="E71" i="24"/>
  <c r="L70" i="24"/>
  <c r="H70" i="24" s="1"/>
  <c r="G70" i="24"/>
  <c r="F70" i="24"/>
  <c r="E70" i="24"/>
  <c r="L69" i="24"/>
  <c r="H69" i="24" s="1"/>
  <c r="G69" i="24"/>
  <c r="F69" i="24"/>
  <c r="E69" i="24"/>
  <c r="L68" i="24"/>
  <c r="H68" i="24" s="1"/>
  <c r="G68" i="24"/>
  <c r="F68" i="24"/>
  <c r="E68" i="24"/>
  <c r="L67" i="24"/>
  <c r="H67" i="24" s="1"/>
  <c r="G67" i="24"/>
  <c r="F67" i="24"/>
  <c r="E67" i="24"/>
  <c r="L66" i="24"/>
  <c r="H66" i="24" s="1"/>
  <c r="G66" i="24"/>
  <c r="F66" i="24"/>
  <c r="E66" i="24"/>
  <c r="L65" i="24"/>
  <c r="H65" i="24" s="1"/>
  <c r="G65" i="24"/>
  <c r="F65" i="24"/>
  <c r="E65" i="24"/>
  <c r="L64" i="24"/>
  <c r="H64" i="24" s="1"/>
  <c r="G64" i="24"/>
  <c r="F64" i="24"/>
  <c r="E64" i="24"/>
  <c r="L63" i="24"/>
  <c r="H63" i="24" s="1"/>
  <c r="G63" i="24"/>
  <c r="F63" i="24"/>
  <c r="E63" i="24"/>
  <c r="L62" i="24"/>
  <c r="H62" i="24" s="1"/>
  <c r="G62" i="24"/>
  <c r="F62" i="24"/>
  <c r="E62" i="24"/>
  <c r="L61" i="24"/>
  <c r="H61" i="24" s="1"/>
  <c r="G61" i="24"/>
  <c r="F61" i="24"/>
  <c r="E61" i="24"/>
  <c r="L60" i="24"/>
  <c r="H60" i="24" s="1"/>
  <c r="G60" i="24"/>
  <c r="F60" i="24"/>
  <c r="E60" i="24"/>
  <c r="L59" i="24"/>
  <c r="H59" i="24" s="1"/>
  <c r="G59" i="24"/>
  <c r="F59" i="24"/>
  <c r="E59" i="24"/>
  <c r="L58" i="24"/>
  <c r="H58" i="24" s="1"/>
  <c r="G58" i="24"/>
  <c r="F58" i="24"/>
  <c r="E58" i="24"/>
  <c r="L57" i="24"/>
  <c r="H57" i="24" s="1"/>
  <c r="G57" i="24"/>
  <c r="F57" i="24"/>
  <c r="E57" i="24"/>
  <c r="L56" i="24"/>
  <c r="H56" i="24" s="1"/>
  <c r="G56" i="24"/>
  <c r="F56" i="24"/>
  <c r="E56" i="24"/>
  <c r="L55" i="24"/>
  <c r="H55" i="24" s="1"/>
  <c r="G55" i="24"/>
  <c r="F55" i="24"/>
  <c r="E55" i="24"/>
  <c r="L54" i="24"/>
  <c r="H54" i="24" s="1"/>
  <c r="G54" i="24"/>
  <c r="F54" i="24"/>
  <c r="E54" i="24"/>
  <c r="L53" i="24"/>
  <c r="H53" i="24" s="1"/>
  <c r="G53" i="24"/>
  <c r="F53" i="24"/>
  <c r="E53" i="24"/>
  <c r="L52" i="24"/>
  <c r="H52" i="24" s="1"/>
  <c r="G52" i="24"/>
  <c r="F52" i="24"/>
  <c r="E52" i="24"/>
  <c r="L51" i="24"/>
  <c r="H51" i="24" s="1"/>
  <c r="G51" i="24"/>
  <c r="F51" i="24"/>
  <c r="E51" i="24"/>
  <c r="K44" i="24"/>
  <c r="I44" i="24"/>
  <c r="D44" i="24"/>
  <c r="C44" i="24"/>
  <c r="B44" i="24"/>
  <c r="J44" i="24" s="1"/>
  <c r="M43" i="24"/>
  <c r="L43" i="24"/>
  <c r="I43" i="24"/>
  <c r="H43" i="24"/>
  <c r="G43" i="24"/>
  <c r="F43" i="24"/>
  <c r="E43" i="24"/>
  <c r="D43" i="24"/>
  <c r="C43" i="24"/>
  <c r="B43" i="24"/>
  <c r="K43" i="24" s="1"/>
  <c r="K42" i="24"/>
  <c r="D42" i="24"/>
  <c r="C42" i="24"/>
  <c r="I42" i="24" s="1"/>
  <c r="B42" i="24"/>
  <c r="J42" i="24" s="1"/>
  <c r="M41" i="24"/>
  <c r="L41" i="24"/>
  <c r="I41" i="24"/>
  <c r="H41" i="24"/>
  <c r="G41" i="24"/>
  <c r="F41" i="24"/>
  <c r="E41" i="24"/>
  <c r="D41" i="24"/>
  <c r="C41" i="24"/>
  <c r="B41" i="24"/>
  <c r="K41" i="24" s="1"/>
  <c r="K40" i="24"/>
  <c r="I40" i="24"/>
  <c r="D40" i="24"/>
  <c r="C40" i="24"/>
  <c r="B40" i="24"/>
  <c r="J40" i="24" s="1"/>
  <c r="M36" i="24"/>
  <c r="L36" i="24"/>
  <c r="K36" i="24"/>
  <c r="J36" i="24"/>
  <c r="I36" i="24"/>
  <c r="H36" i="24"/>
  <c r="G36" i="24"/>
  <c r="F36" i="24"/>
  <c r="E36" i="24"/>
  <c r="D36" i="24"/>
  <c r="C25" i="24"/>
  <c r="L57" i="15"/>
  <c r="K57" i="15"/>
  <c r="C38" i="24"/>
  <c r="C37" i="24"/>
  <c r="C35" i="24"/>
  <c r="C34" i="24"/>
  <c r="C33" i="24"/>
  <c r="C32" i="24"/>
  <c r="C31" i="24"/>
  <c r="C30" i="24"/>
  <c r="G30" i="24" s="1"/>
  <c r="C29" i="24"/>
  <c r="C28" i="24"/>
  <c r="C27" i="24"/>
  <c r="C26" i="24"/>
  <c r="C24" i="24"/>
  <c r="C23" i="24"/>
  <c r="C22" i="24"/>
  <c r="C21" i="24"/>
  <c r="C20" i="24"/>
  <c r="C19" i="24"/>
  <c r="C18" i="24"/>
  <c r="C17" i="24"/>
  <c r="C16" i="24"/>
  <c r="C15" i="24"/>
  <c r="C9" i="24"/>
  <c r="C8" i="24"/>
  <c r="C7" i="24"/>
  <c r="B38" i="24"/>
  <c r="B37" i="24"/>
  <c r="B35" i="24"/>
  <c r="K35" i="24" s="1"/>
  <c r="B34" i="24"/>
  <c r="B33" i="24"/>
  <c r="B32" i="24"/>
  <c r="B31" i="24"/>
  <c r="B30" i="24"/>
  <c r="B29" i="24"/>
  <c r="B28" i="24"/>
  <c r="B27" i="24"/>
  <c r="K27" i="24" s="1"/>
  <c r="B26" i="24"/>
  <c r="B25" i="24"/>
  <c r="B24" i="24"/>
  <c r="B23" i="24"/>
  <c r="B22" i="24"/>
  <c r="B21" i="24"/>
  <c r="B20" i="24"/>
  <c r="B19" i="24"/>
  <c r="B18" i="24"/>
  <c r="B17" i="24"/>
  <c r="B16" i="24"/>
  <c r="B15" i="24"/>
  <c r="B6" i="24"/>
  <c r="B9" i="24"/>
  <c r="B8" i="24"/>
  <c r="B7" i="24"/>
  <c r="G23" i="24" l="1"/>
  <c r="L23" i="24"/>
  <c r="I23" i="24"/>
  <c r="M23" i="24"/>
  <c r="E23" i="24"/>
  <c r="G33" i="24"/>
  <c r="L33" i="24"/>
  <c r="I33" i="24"/>
  <c r="M33" i="24"/>
  <c r="E33" i="24"/>
  <c r="K8" i="24"/>
  <c r="H8" i="24"/>
  <c r="F8" i="24"/>
  <c r="D8" i="24"/>
  <c r="J8" i="24"/>
  <c r="G9" i="24"/>
  <c r="L9" i="24"/>
  <c r="I9" i="24"/>
  <c r="E9" i="24"/>
  <c r="M9" i="24"/>
  <c r="G25" i="24"/>
  <c r="L25" i="24"/>
  <c r="I25" i="24"/>
  <c r="M25" i="24"/>
  <c r="E25" i="24"/>
  <c r="K16" i="24"/>
  <c r="H16" i="24"/>
  <c r="F16" i="24"/>
  <c r="D16" i="24"/>
  <c r="J16" i="24"/>
  <c r="D19" i="24"/>
  <c r="J19" i="24"/>
  <c r="H19" i="24"/>
  <c r="K19" i="24"/>
  <c r="K26" i="24"/>
  <c r="J26" i="24"/>
  <c r="H26" i="24"/>
  <c r="F26" i="24"/>
  <c r="D26" i="24"/>
  <c r="F29" i="24"/>
  <c r="D29" i="24"/>
  <c r="J29" i="24"/>
  <c r="H29" i="24"/>
  <c r="K29" i="24"/>
  <c r="H37" i="24"/>
  <c r="F37" i="24"/>
  <c r="D37" i="24"/>
  <c r="K37" i="24"/>
  <c r="J37" i="24"/>
  <c r="G27" i="24"/>
  <c r="L27" i="24"/>
  <c r="I27" i="24"/>
  <c r="M27" i="24"/>
  <c r="E27" i="24"/>
  <c r="M38" i="24"/>
  <c r="E38" i="24"/>
  <c r="L38" i="24"/>
  <c r="G38" i="24"/>
  <c r="I38" i="24"/>
  <c r="D23" i="24"/>
  <c r="J23" i="24"/>
  <c r="H23" i="24"/>
  <c r="K23" i="24"/>
  <c r="F23" i="24"/>
  <c r="M24" i="24"/>
  <c r="E24" i="24"/>
  <c r="L24" i="24"/>
  <c r="G24" i="24"/>
  <c r="I24" i="24"/>
  <c r="K20" i="24"/>
  <c r="H20" i="24"/>
  <c r="F20" i="24"/>
  <c r="D20" i="24"/>
  <c r="J20" i="24"/>
  <c r="K30" i="24"/>
  <c r="J30" i="24"/>
  <c r="H30" i="24"/>
  <c r="F30" i="24"/>
  <c r="D30" i="24"/>
  <c r="M8" i="24"/>
  <c r="E8" i="24"/>
  <c r="L8" i="24"/>
  <c r="I8" i="24"/>
  <c r="G21" i="24"/>
  <c r="L21" i="24"/>
  <c r="I21" i="24"/>
  <c r="M21" i="24"/>
  <c r="M28" i="24"/>
  <c r="E28" i="24"/>
  <c r="L28" i="24"/>
  <c r="I28" i="24"/>
  <c r="G28" i="24"/>
  <c r="G31" i="24"/>
  <c r="L31" i="24"/>
  <c r="I31" i="24"/>
  <c r="M31" i="24"/>
  <c r="E31" i="24"/>
  <c r="C45" i="24"/>
  <c r="C39" i="24"/>
  <c r="G8" i="24"/>
  <c r="D17" i="24"/>
  <c r="J17" i="24"/>
  <c r="H17" i="24"/>
  <c r="F17" i="24"/>
  <c r="K24" i="24"/>
  <c r="J24" i="24"/>
  <c r="H24" i="24"/>
  <c r="F24" i="24"/>
  <c r="D24" i="24"/>
  <c r="F27" i="24"/>
  <c r="D27" i="24"/>
  <c r="J27" i="24"/>
  <c r="H27" i="24"/>
  <c r="K34" i="24"/>
  <c r="J34" i="24"/>
  <c r="H34" i="24"/>
  <c r="F34" i="24"/>
  <c r="D34" i="24"/>
  <c r="D38" i="24"/>
  <c r="J38" i="24"/>
  <c r="H38" i="24"/>
  <c r="F38" i="24"/>
  <c r="K38" i="24"/>
  <c r="M18" i="24"/>
  <c r="E18" i="24"/>
  <c r="L18" i="24"/>
  <c r="I18" i="24"/>
  <c r="G18" i="24"/>
  <c r="G35" i="24"/>
  <c r="L35" i="24"/>
  <c r="I35" i="24"/>
  <c r="M35" i="24"/>
  <c r="E35" i="24"/>
  <c r="B14" i="24"/>
  <c r="G17" i="24"/>
  <c r="L17" i="24"/>
  <c r="I17" i="24"/>
  <c r="E17" i="24"/>
  <c r="M17" i="24"/>
  <c r="K6" i="24"/>
  <c r="H6" i="24"/>
  <c r="F6" i="24"/>
  <c r="D6" i="24"/>
  <c r="J6" i="24"/>
  <c r="F31" i="24"/>
  <c r="D31" i="24"/>
  <c r="J31" i="24"/>
  <c r="H31" i="24"/>
  <c r="K31" i="24"/>
  <c r="G7" i="24"/>
  <c r="L7" i="24"/>
  <c r="I7" i="24"/>
  <c r="M7" i="24"/>
  <c r="E7" i="24"/>
  <c r="G15" i="24"/>
  <c r="L15" i="24"/>
  <c r="I15" i="24"/>
  <c r="E15" i="24"/>
  <c r="M22" i="24"/>
  <c r="E22" i="24"/>
  <c r="L22" i="24"/>
  <c r="I22" i="24"/>
  <c r="G22" i="24"/>
  <c r="M32" i="24"/>
  <c r="E32" i="24"/>
  <c r="L32" i="24"/>
  <c r="G32" i="24"/>
  <c r="I32" i="24"/>
  <c r="M15" i="24"/>
  <c r="K18" i="24"/>
  <c r="H18" i="24"/>
  <c r="F18" i="24"/>
  <c r="D18" i="24"/>
  <c r="J18" i="24"/>
  <c r="D21" i="24"/>
  <c r="J21" i="24"/>
  <c r="H21" i="24"/>
  <c r="K21" i="24"/>
  <c r="F21" i="24"/>
  <c r="K28" i="24"/>
  <c r="J28" i="24"/>
  <c r="H28" i="24"/>
  <c r="F28" i="24"/>
  <c r="D28" i="24"/>
  <c r="B45" i="24"/>
  <c r="B39" i="24"/>
  <c r="G19" i="24"/>
  <c r="L19" i="24"/>
  <c r="I19" i="24"/>
  <c r="M19" i="24"/>
  <c r="E19" i="24"/>
  <c r="G29" i="24"/>
  <c r="L29" i="24"/>
  <c r="I29" i="24"/>
  <c r="E29" i="24"/>
  <c r="M29" i="24"/>
  <c r="I37" i="24"/>
  <c r="L37" i="24"/>
  <c r="M37" i="24"/>
  <c r="G37" i="24"/>
  <c r="E37" i="24"/>
  <c r="K17" i="24"/>
  <c r="D7" i="24"/>
  <c r="J7" i="24"/>
  <c r="H7" i="24"/>
  <c r="K7" i="24"/>
  <c r="F7" i="24"/>
  <c r="F33" i="24"/>
  <c r="D33" i="24"/>
  <c r="J33" i="24"/>
  <c r="H33" i="24"/>
  <c r="K33" i="24"/>
  <c r="C14" i="24"/>
  <c r="C6" i="24"/>
  <c r="D9" i="24"/>
  <c r="J9" i="24"/>
  <c r="H9" i="24"/>
  <c r="K9" i="24"/>
  <c r="F9" i="24"/>
  <c r="D15" i="24"/>
  <c r="J15" i="24"/>
  <c r="H15" i="24"/>
  <c r="F15" i="24"/>
  <c r="K15" i="24"/>
  <c r="F25" i="24"/>
  <c r="D25" i="24"/>
  <c r="J25" i="24"/>
  <c r="H25" i="24"/>
  <c r="K25" i="24"/>
  <c r="K32" i="24"/>
  <c r="J32" i="24"/>
  <c r="H32" i="24"/>
  <c r="F32" i="24"/>
  <c r="D32" i="24"/>
  <c r="F35" i="24"/>
  <c r="D35" i="24"/>
  <c r="J35" i="24"/>
  <c r="H35" i="24"/>
  <c r="M16" i="24"/>
  <c r="E16" i="24"/>
  <c r="L16" i="24"/>
  <c r="I16" i="24"/>
  <c r="G16" i="24"/>
  <c r="M26" i="24"/>
  <c r="E26" i="24"/>
  <c r="L26" i="24"/>
  <c r="I26" i="24"/>
  <c r="G26" i="24"/>
  <c r="F19" i="24"/>
  <c r="M34" i="24"/>
  <c r="E34" i="24"/>
  <c r="L34" i="24"/>
  <c r="I34" i="24"/>
  <c r="G34" i="24"/>
  <c r="K22" i="24"/>
  <c r="H22" i="24"/>
  <c r="F22" i="24"/>
  <c r="D22" i="24"/>
  <c r="J22" i="24"/>
  <c r="M20" i="24"/>
  <c r="E20" i="24"/>
  <c r="L20" i="24"/>
  <c r="I20" i="24"/>
  <c r="G20" i="24"/>
  <c r="M30" i="24"/>
  <c r="E30" i="24"/>
  <c r="L30" i="24"/>
  <c r="I30" i="24"/>
  <c r="E21" i="24"/>
  <c r="K52" i="24"/>
  <c r="J52" i="24"/>
  <c r="I52" i="24"/>
  <c r="K54" i="24"/>
  <c r="J54" i="24"/>
  <c r="I54" i="24"/>
  <c r="K56" i="24"/>
  <c r="J56" i="24"/>
  <c r="I56" i="24"/>
  <c r="K58" i="24"/>
  <c r="J58" i="24"/>
  <c r="I58" i="24"/>
  <c r="K60" i="24"/>
  <c r="J60" i="24"/>
  <c r="I60" i="24"/>
  <c r="K62" i="24"/>
  <c r="J62" i="24"/>
  <c r="I62" i="24"/>
  <c r="K64" i="24"/>
  <c r="J64" i="24"/>
  <c r="I64" i="24"/>
  <c r="K66" i="24"/>
  <c r="J66" i="24"/>
  <c r="I66" i="24"/>
  <c r="K68" i="24"/>
  <c r="J68" i="24"/>
  <c r="I68" i="24"/>
  <c r="K70" i="24"/>
  <c r="J70" i="24"/>
  <c r="I70" i="24"/>
  <c r="K72" i="24"/>
  <c r="J72" i="24"/>
  <c r="I72" i="24"/>
  <c r="K74" i="24"/>
  <c r="J74" i="24"/>
  <c r="I74" i="24"/>
  <c r="M44" i="24"/>
  <c r="E44" i="24"/>
  <c r="L44" i="24"/>
  <c r="G44" i="24"/>
  <c r="M42" i="24"/>
  <c r="E42" i="24"/>
  <c r="L42" i="24"/>
  <c r="G42" i="24"/>
  <c r="M40" i="24"/>
  <c r="E40" i="24"/>
  <c r="L40" i="24"/>
  <c r="G40" i="24"/>
  <c r="K51" i="24"/>
  <c r="J51" i="24"/>
  <c r="I51" i="24"/>
  <c r="K53" i="24"/>
  <c r="J53" i="24"/>
  <c r="I53" i="24"/>
  <c r="K55" i="24"/>
  <c r="J55" i="24"/>
  <c r="I55" i="24"/>
  <c r="K57" i="24"/>
  <c r="J57" i="24"/>
  <c r="I57" i="24"/>
  <c r="K59" i="24"/>
  <c r="J59" i="24"/>
  <c r="I59" i="24"/>
  <c r="K61" i="24"/>
  <c r="J61" i="24"/>
  <c r="I61" i="24"/>
  <c r="K63" i="24"/>
  <c r="J63" i="24"/>
  <c r="I63" i="24"/>
  <c r="K65" i="24"/>
  <c r="J65" i="24"/>
  <c r="I65" i="24"/>
  <c r="K67" i="24"/>
  <c r="J67" i="24"/>
  <c r="I67" i="24"/>
  <c r="K69" i="24"/>
  <c r="J69" i="24"/>
  <c r="I69" i="24"/>
  <c r="K71" i="24"/>
  <c r="J71" i="24"/>
  <c r="I71" i="24"/>
  <c r="K73" i="24"/>
  <c r="J73" i="24"/>
  <c r="I73" i="24"/>
  <c r="K75" i="24"/>
  <c r="J75" i="24"/>
  <c r="J77" i="24" s="1"/>
  <c r="I75" i="24"/>
  <c r="F40" i="24"/>
  <c r="J41" i="24"/>
  <c r="F42" i="24"/>
  <c r="J43" i="24"/>
  <c r="F44" i="24"/>
  <c r="H40" i="24"/>
  <c r="H42" i="24"/>
  <c r="H44" i="24"/>
  <c r="M6" i="24" l="1"/>
  <c r="E6" i="24"/>
  <c r="L6" i="24"/>
  <c r="G6" i="24"/>
  <c r="I6" i="24"/>
  <c r="K14" i="24"/>
  <c r="H14" i="24"/>
  <c r="F14" i="24"/>
  <c r="D14" i="24"/>
  <c r="J14" i="24"/>
  <c r="M14" i="24"/>
  <c r="E14" i="24"/>
  <c r="L14" i="24"/>
  <c r="I14" i="24"/>
  <c r="G14" i="24"/>
  <c r="I77" i="24"/>
  <c r="J79" i="24"/>
  <c r="I39" i="24"/>
  <c r="L39" i="24"/>
  <c r="M39" i="24"/>
  <c r="G39" i="24"/>
  <c r="E39" i="24"/>
  <c r="K77" i="24"/>
  <c r="H39" i="24"/>
  <c r="F39" i="24"/>
  <c r="D39" i="24"/>
  <c r="K39" i="24"/>
  <c r="J39" i="24"/>
  <c r="I45" i="24"/>
  <c r="L45" i="24"/>
  <c r="M45" i="24"/>
  <c r="G45" i="24"/>
  <c r="E45" i="24"/>
  <c r="H45" i="24"/>
  <c r="F45" i="24"/>
  <c r="D45" i="24"/>
  <c r="K45" i="24"/>
  <c r="J45" i="24"/>
  <c r="I78" i="24" l="1"/>
  <c r="I79" i="24"/>
  <c r="K79" i="24"/>
  <c r="K78" i="24"/>
  <c r="J78" i="24"/>
  <c r="I83" i="24" l="1"/>
  <c r="I82" i="24"/>
  <c r="I81" i="24"/>
</calcChain>
</file>

<file path=xl/sharedStrings.xml><?xml version="1.0" encoding="utf-8"?>
<sst xmlns="http://schemas.openxmlformats.org/spreadsheetml/2006/main" count="1670" uniqueCount="522">
  <si>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</si>
  <si>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</si>
  <si>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</si>
  <si>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</si>
  <si>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</si>
  <si>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</si>
  <si>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</si>
  <si>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</si>
  <si>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</si>
  <si>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</si>
  <si>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</si>
  <si>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</si>
  <si>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</si>
  <si>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Agentur für Arbeit Bergisch Gladbach (315)</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</si>
  <si>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</si>
  <si>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</si>
  <si>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</si>
  <si>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</si>
  <si>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</si>
  <si>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</si>
  <si>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</si>
  <si>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</si>
  <si>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</si>
  <si>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</si>
  <si>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</si>
  <si>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</si>
  <si>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</si>
  <si>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</si>
  <si>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West</t>
  </si>
  <si>
    <t>Josef-Gockeln-Str. 7</t>
  </si>
  <si>
    <t>40474 Düsseldorf</t>
  </si>
  <si>
    <t>E-Mail:</t>
  </si>
  <si>
    <t>Statistik-Service-West@arbeitsagentur.de</t>
  </si>
  <si>
    <t>Hotline:</t>
  </si>
  <si>
    <t>0211/4306-331</t>
  </si>
  <si>
    <t>Fax:</t>
  </si>
  <si>
    <t>0211/4306-470</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</si>
  <si>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</si>
  <si>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</si>
  <si>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</si>
  <si>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</si>
  <si>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</si>
  <si>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</si>
  <si>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</si>
  <si>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</si>
  <si>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</si>
  <si>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</si>
  <si>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</si>
  <si>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</si>
  <si>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</si>
  <si>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</si>
  <si>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</si>
  <si>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</si>
  <si>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</si>
  <si>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</si>
  <si>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</si>
  <si>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</si>
  <si>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</si>
  <si>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</si>
  <si>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</si>
  <si>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</si>
  <si>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</si>
  <si>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</si>
  <si>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</si>
  <si>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</si>
  <si>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</si>
  <si>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</si>
  <si>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</si>
  <si>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</si>
  <si>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</si>
  <si>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</si>
  <si>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</si>
  <si>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</si>
  <si>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</si>
  <si>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</si>
  <si>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</si>
  <si>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</si>
  <si>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</si>
  <si>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</si>
  <si>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</si>
  <si>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</si>
  <si>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</si>
  <si>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</si>
  <si>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</si>
  <si>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</si>
  <si>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</si>
  <si>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</si>
  <si>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</si>
  <si>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</si>
  <si>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</si>
  <si>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</si>
  <si>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</si>
  <si>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Agentur für Arbeit Bergisch Gladbach (315);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</si>
  <si>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</si>
  <si>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</si>
  <si>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</si>
  <si>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</si>
  <si>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</si>
  <si>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</si>
  <si>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</si>
  <si>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</si>
  <si>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</si>
  <si>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</si>
  <si>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</si>
  <si>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</si>
  <si>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</si>
  <si>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</si>
  <si>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</si>
  <si>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</si>
  <si>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</si>
  <si>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</si>
  <si>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</si>
  <si>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</si>
  <si>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</si>
  <si>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</si>
  <si>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</si>
  <si>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</si>
  <si>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</si>
  <si>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</si>
  <si>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</si>
  <si>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</si>
  <si>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</si>
  <si>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</si>
  <si>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</si>
  <si>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</si>
  <si>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</si>
  <si>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</si>
  <si>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</si>
  <si>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</si>
  <si>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Regionaldirektion RD Nordrhein-Westfalen</t>
  </si>
  <si>
    <t>Westdeutschland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</si>
  <si>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</si>
  <si>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</si>
  <si>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</si>
  <si>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</si>
  <si>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</si>
  <si>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</si>
  <si>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</si>
  <si>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</si>
  <si>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</si>
  <si>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</si>
  <si>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</si>
  <si>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</si>
  <si>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</si>
  <si>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</si>
  <si>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</si>
  <si>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</si>
  <si>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</si>
  <si>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</si>
  <si>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</si>
  <si>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</si>
  <si>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</si>
  <si>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</si>
  <si>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</si>
  <si>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</si>
  <si>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</si>
  <si>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</si>
  <si>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</si>
  <si>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</si>
  <si>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</si>
  <si>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</si>
  <si>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</si>
  <si>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</si>
  <si>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</si>
  <si>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</si>
  <si>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</si>
  <si>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</si>
  <si>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</si>
  <si>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</si>
  <si>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</si>
  <si>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</si>
  <si>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</si>
  <si>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</si>
  <si>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</si>
  <si>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</si>
  <si>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</si>
  <si>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</si>
  <si>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</si>
  <si>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</si>
  <si>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</si>
  <si>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</si>
  <si>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</si>
  <si>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</si>
  <si>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Agentur für Arbeit Bergisch Gladbach (315)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</si>
  <si>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</si>
  <si>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</si>
  <si>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</si>
  <si>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</si>
  <si>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</si>
  <si>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</si>
  <si>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</si>
  <si>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</si>
  <si>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</si>
  <si>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</si>
  <si>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</si>
  <si>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</si>
  <si>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</si>
  <si>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</si>
  <si>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</si>
  <si>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</si>
  <si>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</si>
  <si>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</si>
  <si>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</si>
  <si>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</si>
  <si>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</si>
  <si>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</si>
  <si>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</si>
  <si>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</si>
  <si>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</si>
  <si>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</si>
  <si>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</si>
  <si>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</si>
  <si>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</si>
  <si>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</si>
  <si>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</si>
  <si>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</si>
  <si>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</si>
  <si>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</si>
  <si>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</si>
  <si>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</si>
  <si>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</si>
  <si>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</si>
  <si>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</si>
  <si>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</si>
  <si>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</si>
  <si>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</si>
  <si>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</si>
  <si>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</si>
  <si>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</si>
  <si>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</si>
  <si>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</si>
  <si>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</si>
  <si>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</si>
  <si>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</si>
  <si>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</si>
  <si>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</si>
  <si>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</si>
  <si>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</si>
  <si>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</si>
  <si>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</si>
  <si>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</si>
  <si>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</si>
  <si>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</si>
  <si>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</si>
  <si>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</si>
  <si>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</si>
  <si>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</si>
  <si>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</si>
  <si>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</si>
  <si>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</si>
  <si>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</si>
  <si>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</si>
  <si>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</si>
  <si>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</si>
  <si>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</si>
  <si>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</si>
  <si>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</si>
  <si>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</si>
  <si>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</si>
  <si>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</si>
  <si>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</si>
  <si>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</si>
  <si>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</si>
  <si>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</si>
  <si>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</si>
  <si>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</si>
  <si>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</si>
  <si>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</si>
  <si>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</si>
  <si>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</si>
  <si>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</si>
  <si>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</si>
  <si>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</si>
  <si>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</si>
  <si>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</si>
  <si>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</si>
  <si>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</si>
  <si>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</si>
  <si>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</si>
  <si>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</si>
  <si>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</si>
  <si>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</si>
  <si>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</si>
  <si>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</si>
  <si>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</si>
  <si>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</si>
  <si>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</si>
  <si>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</si>
  <si>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</si>
  <si>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</si>
  <si>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</si>
  <si>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</si>
  <si>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</si>
  <si>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</si>
  <si>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</si>
  <si>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</si>
  <si>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</si>
  <si>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</si>
  <si>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</si>
  <si>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</si>
  <si>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</si>
  <si>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</si>
  <si>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</si>
  <si>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</si>
  <si>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</si>
  <si>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</si>
  <si>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</si>
  <si>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</si>
  <si>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</si>
  <si>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</si>
  <si>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</si>
  <si>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</si>
  <si>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</si>
  <si>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</si>
  <si>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</si>
  <si>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</si>
  <si>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</si>
  <si>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</si>
  <si>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</si>
  <si>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</si>
  <si>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</si>
  <si>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</si>
  <si>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</si>
  <si>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</si>
  <si>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</si>
  <si>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</si>
  <si>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</si>
  <si>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Agentur für Arbeit Bergisch Gladbach am Wohnort</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</si>
  <si>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</si>
  <si>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</si>
  <si>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</si>
  <si>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</si>
  <si>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</si>
  <si>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</si>
  <si>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</si>
  <si>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</si>
  <si>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</si>
  <si>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</si>
  <si>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</si>
  <si>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</si>
  <si>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</si>
  <si>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</si>
  <si>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</si>
  <si>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</si>
  <si>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</si>
  <si>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</si>
  <si>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</si>
  <si>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</si>
  <si>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</si>
  <si>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</si>
  <si>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</si>
  <si>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</si>
  <si>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</si>
  <si>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</si>
  <si>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</si>
  <si>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</si>
  <si>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</si>
  <si>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</si>
  <si>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</si>
  <si>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</si>
  <si>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</si>
  <si>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</si>
  <si>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</si>
  <si>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</si>
  <si>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</si>
  <si>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</si>
  <si>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</si>
  <si>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</si>
  <si>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</si>
  <si>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</si>
  <si>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</si>
  <si>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</si>
  <si>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</si>
  <si>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</si>
  <si>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Agentur für Arbeit  Bergisch Gladbach (315);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</si>
  <si>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</si>
  <si>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</si>
  <si>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</si>
  <si>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</si>
  <si>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</si>
  <si>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</si>
  <si>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</si>
  <si>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</si>
  <si>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</si>
  <si>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</si>
  <si>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</si>
  <si>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</si>
  <si>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</si>
  <si>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</si>
  <si>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</si>
  <si>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</si>
  <si>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</si>
  <si>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</si>
  <si>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</si>
  <si>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</si>
  <si>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</si>
  <si>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</si>
  <si>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</si>
  <si>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</si>
  <si>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</si>
  <si>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</si>
  <si>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</si>
  <si>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</si>
  <si>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</si>
  <si>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</si>
  <si>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</si>
  <si>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</si>
  <si>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</si>
  <si>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</si>
  <si>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</si>
  <si>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</si>
  <si>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</si>
  <si>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</si>
  <si>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</si>
  <si>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</si>
  <si>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</si>
  <si>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</si>
  <si>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</si>
  <si>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</si>
  <si>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</si>
  <si>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</si>
  <si>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</si>
  <si>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</si>
  <si>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</si>
  <si>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</si>
  <si>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</si>
  <si>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</si>
  <si>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</si>
  <si>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</si>
  <si>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</si>
  <si>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</si>
  <si>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</si>
  <si>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</si>
  <si>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</si>
  <si>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</si>
  <si>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</si>
  <si>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</si>
  <si>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</si>
  <si>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</si>
  <si>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</si>
  <si>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</si>
  <si>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</si>
  <si>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</si>
  <si>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</si>
  <si>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</si>
  <si>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</si>
  <si>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</si>
  <si>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</si>
  <si>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</si>
  <si>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</si>
  <si>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</si>
  <si>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</si>
  <si>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</si>
  <si>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</si>
  <si>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</si>
  <si>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</si>
  <si>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</si>
  <si>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</si>
  <si>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</si>
  <si>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</si>
  <si>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</si>
  <si>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</si>
  <si>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</si>
  <si>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</si>
  <si>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</si>
  <si>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</si>
  <si>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</si>
  <si>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</si>
  <si>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</si>
  <si>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</si>
  <si>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</si>
  <si>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</si>
  <si>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</si>
  <si>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</si>
  <si>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</si>
  <si>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</si>
  <si>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</si>
  <si>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</si>
  <si>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</si>
  <si>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</si>
  <si>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</si>
  <si>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</si>
  <si>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</si>
  <si>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</si>
  <si>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</si>
  <si>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</si>
  <si>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</si>
  <si>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</si>
  <si>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</si>
  <si>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</si>
  <si>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</si>
  <si>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</si>
  <si>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</si>
  <si>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</si>
  <si>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</si>
  <si>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</si>
  <si>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</si>
  <si>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</si>
  <si>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</si>
  <si>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</si>
  <si>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</si>
  <si>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</si>
  <si>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</si>
  <si>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</si>
  <si>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</si>
  <si>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</si>
  <si>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</si>
  <si>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</si>
  <si>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</si>
  <si>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</si>
  <si>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</si>
  <si>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</si>
  <si>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</si>
  <si>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</si>
  <si>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</si>
  <si>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t>.X</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</si>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</sst>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1">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164" fontId="16" fillId="0" borderId="0" xfId="12" applyNumberFormat="1" applyFont="1" applyFill="1" applyBorder="1" applyAlignment="1">
      <alignment horizontal="left"/>
    </xf>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9" fillId="0" borderId="0" xfId="4" applyFont="1" applyFill="1" applyBorder="1" applyAlignment="1">
      <alignment horizontal="left" wrapText="1"/>
    </xf>
    <xf numFmtId="0" fontId="3" fillId="0" borderId="0" xfId="3"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3" applyFont="1" applyFill="1" applyBorder="1" applyAlignment="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5" fillId="0" borderId="0" xfId="5" applyFont="1" applyFill="1" applyBorder="1" applyAlignment="1">
      <alignment horizontal="left"/>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3" fillId="0" borderId="0" xfId="4" applyFont="1" applyBorder="1" applyAlignment="1">
      <alignment horizontal="left"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64" fontId="16" fillId="0" borderId="6" xfId="4" applyNumberFormat="1" applyFont="1" applyBorder="1" applyAlignment="1">
      <alignment horizontal="center" vertical="top"/>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49" fontId="16" fillId="0" borderId="0" xfId="9" applyNumberFormat="1" applyFont="1" applyFill="1" applyBorder="1" applyAlignment="1"/>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7" fillId="0" borderId="0" xfId="4" applyFont="1" applyAlignment="1">
      <alignment wrapText="1"/>
    </xf>
    <xf numFmtId="0" fontId="34" fillId="0" borderId="0" xfId="6" applyFont="1" applyAlignment="1" applyProtection="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9" xfId="4" applyFont="1" applyBorder="1" applyAlignment="1">
      <alignment horizontal="center" vertical="center"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0" fontId="3" fillId="0" borderId="0" xfId="4" applyNumberFormat="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15" fillId="0" borderId="0" xfId="21" applyFill="1" applyAlignment="1" applyProtection="1"/>
    <xf numFmtId="0" fontId="15" fillId="0" borderId="0" xfId="21" applyFill="1" applyAlignment="1" applyProtection="1">
      <alignment horizontal="left"/>
    </xf>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xf numFmtId="0" fontId="15" fillId="0" borderId="0" xfId="21" applyAlignment="1" applyProtection="1">
      <alignment horizontal="left" wrapText="1" indent="2"/>
    </xf>
    <xf numFmtId="0" fontId="3" fillId="0" borderId="0" xfId="4" applyFont="1" applyAlignment="1">
      <alignment horizontal="left" wrapText="1"/>
    </xf>
    <xf numFmtId="0" fontId="3" fillId="0" borderId="0" xfId="4"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{C21DFF20-83A4-4F25-BF3D-F7A6D3EA5E95}</c15:txfldGUID>
                      <c15:f>Daten_Diagramme!$D$6</c15:f>
                      <c15:dlblFieldTableCache>
                        <c:ptCount val="1"/>
                        <c:pt idx="0">
                          <c:v>0.5</c:v>
                        </c:pt>
                      </c15:dlblFieldTableCache>
                    </c15:dlblFTEntry>
                  </c15:dlblFieldTable>
                  <c15:showDataLabelsRange val="0"/>
                </c:ext>
                <c:ext xmlns:c16="http://schemas.microsoft.com/office/drawing/2014/chart" uri="{C3380CC4-5D6E-409C-BE32-E72D297353CC}">
                  <c16:uniqueId val="{00000000-FC7A-446F-90F3-F6F2AA0A425A}"/>
                </c:ext>
              </c:extLst>
            </c:dLbl>
            <c:dLbl>
              <c:idx val="1"/>
              <c:tx>
                <c:strRef>
                  <c:f>Daten_Diagramme!$D$7</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{6060F1CC-107B-4E7A-8974-C2076EF3F195}</c15:txfldGUID>
                      <c15:f>Daten_Diagramme!$D$7</c15:f>
                      <c15:dlblFieldTableCache>
                        <c:ptCount val="1"/>
                        <c:pt idx="0">
                          <c:v>1.3</c:v>
                        </c:pt>
                      </c15:dlblFieldTableCache>
                    </c15:dlblFTEntry>
                  </c15:dlblFieldTable>
                  <c15:showDataLabelsRange val="0"/>
                </c:ext>
                <c:ext xmlns:c16="http://schemas.microsoft.com/office/drawing/2014/chart" uri="{C3380CC4-5D6E-409C-BE32-E72D297353CC}">
                  <c16:uniqueId val="{00000001-FC7A-446F-90F3-F6F2AA0A425A}"/>
                </c:ext>
              </c:extLst>
            </c:dLbl>
            <c:dLbl>
              <c:idx val="2"/>
              <c:tx>
                <c:strRef>
                  <c:f>Daten_Diagramme!$D$8</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{5BB523F3-A00D-4366-8C5D-77F495D57216}</c15:txfldGUID>
                      <c15:f>Daten_Diagramme!$D$8</c15:f>
                      <c15:dlblFieldTableCache>
                        <c:ptCount val="1"/>
                        <c:pt idx="0">
                          <c:v>1.1</c:v>
                        </c:pt>
                      </c15:dlblFieldTableCache>
                    </c15:dlblFTEntry>
                  </c15:dlblFieldTable>
                  <c15:showDataLabelsRange val="0"/>
                </c:ext>
                <c:ext xmlns:c16="http://schemas.microsoft.com/office/drawing/2014/chart" uri="{C3380CC4-5D6E-409C-BE32-E72D297353CC}">
                  <c16:uniqueId val="{00000002-FC7A-446F-90F3-F6F2AA0A425A}"/>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{6DB5A12D-290E-482E-8504-146BDAEF666A}</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FC7A-446F-90F3-F6F2AA0A425A}"/>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0.48499163947466678</c:v>
                </c:pt>
                <c:pt idx="1">
                  <c:v>1.3225681822425275</c:v>
                </c:pt>
                <c:pt idx="2">
                  <c:v>1.1186464311118853</c:v>
                </c:pt>
                <c:pt idx="3">
                  <c:v>1.0875687030768</c:v>
                </c:pt>
              </c:numCache>
            </c:numRef>
          </c:val>
          <c:extLst>
            <c:ext xmlns:c16="http://schemas.microsoft.com/office/drawing/2014/chart" uri="{C3380CC4-5D6E-409C-BE32-E72D297353CC}">
              <c16:uniqueId val="{00000004-FC7A-446F-90F3-F6F2AA0A425A}"/>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{3DEC55DC-E14A-4DCC-8A86-0C1F006C3B47}</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FC7A-446F-90F3-F6F2AA0A425A}"/>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{0887DA31-F04C-40E0-92B1-AA6AD5E1B549}</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FC7A-446F-90F3-F6F2AA0A425A}"/>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{17C29A27-3BA9-4AB5-B76B-53A90CBDB888}</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FC7A-446F-90F3-F6F2AA0A425A}"/>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{ACC03A74-D423-44BB-BC17-61FEAF03704A}</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FC7A-446F-90F3-F6F2AA0A425A}"/>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FC7A-446F-90F3-F6F2AA0A425A}"/>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FC7A-446F-90F3-F6F2AA0A425A}"/>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{F4245DF5-8615-4CF6-AD98-E4E5E6B471E7}</c15:txfldGUID>
                      <c15:f>Daten_Diagramme!$E$6</c15:f>
                      <c15:dlblFieldTableCache>
                        <c:ptCount val="1"/>
                        <c:pt idx="0">
                          <c:v>-2.6</c:v>
                        </c:pt>
                      </c15:dlblFieldTableCache>
                    </c15:dlblFTEntry>
                  </c15:dlblFieldTable>
                  <c15:showDataLabelsRange val="0"/>
                </c:ext>
                <c:ext xmlns:c16="http://schemas.microsoft.com/office/drawing/2014/chart" uri="{C3380CC4-5D6E-409C-BE32-E72D297353CC}">
                  <c16:uniqueId val="{00000000-5DE9-4EC3-A947-342A853823DF}"/>
                </c:ext>
              </c:extLst>
            </c:dLbl>
            <c:dLbl>
              <c:idx val="1"/>
              <c:tx>
                <c:strRef>
                  <c:f>Daten_Diagramme!$E$7</c:f>
                  <c:strCache>
                    <c:ptCount val="1"/>
                    <c:pt idx="0">
                      <c:v>-3.2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{6C2D07A4-A345-46C3-8EAC-139BDEDCD2E3}</c15:txfldGUID>
                      <c15:f>Daten_Diagramme!$E$7</c15:f>
                      <c15:dlblFieldTableCache>
                        <c:ptCount val="1"/>
                        <c:pt idx="0">
                          <c:v>-3.2</c:v>
                        </c:pt>
                      </c15:dlblFieldTableCache>
                    </c15:dlblFTEntry>
                  </c15:dlblFieldTable>
                  <c15:showDataLabelsRange val="0"/>
                </c:ext>
                <c:ext xmlns:c16="http://schemas.microsoft.com/office/drawing/2014/chart" uri="{C3380CC4-5D6E-409C-BE32-E72D297353CC}">
                  <c16:uniqueId val="{00000001-5DE9-4EC3-A947-342A853823DF}"/>
                </c:ext>
              </c:extLst>
            </c:dLbl>
            <c:dLbl>
              <c:idx val="2"/>
              <c:tx>
                <c:strRef>
                  <c:f>Daten_Diagramme!$E$8</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{63B5A5CB-BAE6-48AE-A56E-F0A2DC6E75F5}</c15:txfldGUID>
                      <c15:f>Daten_Diagramme!$E$8</c15:f>
                      <c15:dlblFieldTableCache>
                        <c:ptCount val="1"/>
                        <c:pt idx="0">
                          <c:v>-2.8</c:v>
                        </c:pt>
                      </c15:dlblFieldTableCache>
                    </c15:dlblFTEntry>
                  </c15:dlblFieldTable>
                  <c15:showDataLabelsRange val="0"/>
                </c:ext>
                <c:ext xmlns:c16="http://schemas.microsoft.com/office/drawing/2014/chart" uri="{C3380CC4-5D6E-409C-BE32-E72D297353CC}">
                  <c16:uniqueId val="{00000002-5DE9-4EC3-A947-342A853823DF}"/>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{0E0DE951-E09B-485C-9E62-260D8EEB0EC1}</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5DE9-4EC3-A947-342A853823DF}"/>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-2.6470499106033518</c:v>
                </c:pt>
                <c:pt idx="1">
                  <c:v>-3.156552267354261</c:v>
                </c:pt>
                <c:pt idx="2">
                  <c:v>-2.7637010795899166</c:v>
                </c:pt>
                <c:pt idx="3">
                  <c:v>-2.8655893304673015</c:v>
                </c:pt>
              </c:numCache>
            </c:numRef>
          </c:val>
          <c:extLst>
            <c:ext xmlns:c16="http://schemas.microsoft.com/office/drawing/2014/chart" uri="{C3380CC4-5D6E-409C-BE32-E72D297353CC}">
              <c16:uniqueId val="{00000004-5DE9-4EC3-A947-342A853823DF}"/>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{1EA62D48-A752-4B66-A196-201114EC65AF}</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5DE9-4EC3-A947-342A853823DF}"/>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{91A06B07-E13D-4AB5-B4C0-D7DC201154B2}</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5DE9-4EC3-A947-342A853823DF}"/>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{774D3CF6-0C2A-4106-9830-3E4320F5DD77}</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5DE9-4EC3-A947-342A853823DF}"/>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{555581B5-D142-4F2D-9ABB-070AAC50CFC1}</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5DE9-4EC3-A947-342A853823DF}"/>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5DE9-4EC3-A947-342A853823DF}"/>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5DE9-4EC3-A947-342A853823DF}"/>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{31DF30DD-FFA7-43BD-88DE-69FC37EA41FE}</c15:txfldGUID>
                      <c15:f>Daten_Diagramme!$D$14</c15:f>
                      <c15:dlblFieldTableCache>
                        <c:ptCount val="1"/>
                        <c:pt idx="0">
                          <c:v>0.5</c:v>
                        </c:pt>
                      </c15:dlblFieldTableCache>
                    </c15:dlblFTEntry>
                  </c15:dlblFieldTable>
                  <c15:showDataLabelsRange val="0"/>
                </c:ext>
                <c:ext xmlns:c16="http://schemas.microsoft.com/office/drawing/2014/chart" uri="{C3380CC4-5D6E-409C-BE32-E72D297353CC}">
                  <c16:uniqueId val="{00000000-4E10-46CE-B468-B8A00F78D5DA}"/>
                </c:ext>
              </c:extLst>
            </c:dLbl>
            <c:dLbl>
              <c:idx val="1"/>
              <c:tx>
                <c:strRef>
                  <c:f>Daten_Diagramme!$D$15</c:f>
                  <c:strCache>
                    <c:ptCount val="1"/>
                    <c:pt idx="0">
                      <c:v>2.5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{29DB1748-D182-472C-AF14-AFAD82E74E82}</c15:txfldGUID>
                      <c15:f>Daten_Diagramme!$D$15</c15:f>
                      <c15:dlblFieldTableCache>
                        <c:ptCount val="1"/>
                        <c:pt idx="0">
                          <c:v>2.5</c:v>
                        </c:pt>
                      </c15:dlblFieldTableCache>
                    </c15:dlblFTEntry>
                  </c15:dlblFieldTable>
                  <c15:showDataLabelsRange val="0"/>
                </c:ext>
                <c:ext xmlns:c16="http://schemas.microsoft.com/office/drawing/2014/chart" uri="{C3380CC4-5D6E-409C-BE32-E72D297353CC}">
                  <c16:uniqueId val="{00000001-4E10-46CE-B468-B8A00F78D5DA}"/>
                </c:ext>
              </c:extLst>
            </c:dLbl>
            <c:dLbl>
              <c:idx val="2"/>
              <c:tx>
                <c:strRef>
                  <c:f>Daten_Diagramme!$D$16</c:f>
                  <c:strCache>
                    <c:ptCount val="1"/>
                    <c:pt idx="0">
                      <c:v>2.5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{1E40895B-38CC-47D4-B49E-12E8F6CAE09D}</c15:txfldGUID>
                      <c15:f>Daten_Diagramme!$D$16</c15:f>
                      <c15:dlblFieldTableCache>
                        <c:ptCount val="1"/>
                        <c:pt idx="0">
                          <c:v>2.5</c:v>
                        </c:pt>
                      </c15:dlblFieldTableCache>
                    </c15:dlblFTEntry>
                  </c15:dlblFieldTable>
                  <c15:showDataLabelsRange val="0"/>
                </c:ext>
                <c:ext xmlns:c16="http://schemas.microsoft.com/office/drawing/2014/chart" uri="{C3380CC4-5D6E-409C-BE32-E72D297353CC}">
                  <c16:uniqueId val="{00000002-4E10-46CE-B468-B8A00F78D5DA}"/>
                </c:ext>
              </c:extLst>
            </c:dLbl>
            <c:dLbl>
              <c:idx val="3"/>
              <c:tx>
                <c:strRef>
                  <c:f>Daten_Diagramme!$D$17</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{16FD54DC-9063-43B3-80B6-48C9318D13FA}</c15:txfldGUID>
                      <c15:f>Daten_Diagramme!$D$17</c15:f>
                      <c15:dlblFieldTableCache>
                        <c:ptCount val="1"/>
                        <c:pt idx="0">
                          <c:v>-0.4</c:v>
                        </c:pt>
                      </c15:dlblFieldTableCache>
                    </c15:dlblFTEntry>
                  </c15:dlblFieldTable>
                  <c15:showDataLabelsRange val="0"/>
                </c:ext>
                <c:ext xmlns:c16="http://schemas.microsoft.com/office/drawing/2014/chart" uri="{C3380CC4-5D6E-409C-BE32-E72D297353CC}">
                  <c16:uniqueId val="{00000003-4E10-46CE-B468-B8A00F78D5DA}"/>
                </c:ext>
              </c:extLst>
            </c:dLbl>
            <c:dLbl>
              <c:idx val="4"/>
              <c:tx>
                <c:strRef>
                  <c:f>Daten_Diagramme!$D$18</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{3B186014-3113-40BA-99E8-FCBA25B1D4CA}</c15:txfldGUID>
                      <c15:f>Daten_Diagramme!$D$18</c15:f>
                      <c15:dlblFieldTableCache>
                        <c:ptCount val="1"/>
                        <c:pt idx="0">
                          <c:v>0.7</c:v>
                        </c:pt>
                      </c15:dlblFieldTableCache>
                    </c15:dlblFTEntry>
                  </c15:dlblFieldTable>
                  <c15:showDataLabelsRange val="0"/>
                </c:ext>
                <c:ext xmlns:c16="http://schemas.microsoft.com/office/drawing/2014/chart" uri="{C3380CC4-5D6E-409C-BE32-E72D297353CC}">
                  <c16:uniqueId val="{00000004-4E10-46CE-B468-B8A00F78D5DA}"/>
                </c:ext>
              </c:extLst>
            </c:dLbl>
            <c:dLbl>
              <c:idx val="5"/>
              <c:tx>
                <c:strRef>
                  <c:f>Daten_Diagramme!$D$19</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{4921E43D-E1D8-4D82-8420-A4B75614B094}</c15:txfldGUID>
                      <c15:f>Daten_Diagramme!$D$19</c15:f>
                      <c15:dlblFieldTableCache>
                        <c:ptCount val="1"/>
                        <c:pt idx="0">
                          <c:v>-2.6</c:v>
                        </c:pt>
                      </c15:dlblFieldTableCache>
                    </c15:dlblFTEntry>
                  </c15:dlblFieldTable>
                  <c15:showDataLabelsRange val="0"/>
                </c:ext>
                <c:ext xmlns:c16="http://schemas.microsoft.com/office/drawing/2014/chart" uri="{C3380CC4-5D6E-409C-BE32-E72D297353CC}">
                  <c16:uniqueId val="{00000005-4E10-46CE-B468-B8A00F78D5DA}"/>
                </c:ext>
              </c:extLst>
            </c:dLbl>
            <c:dLbl>
              <c:idx val="6"/>
              <c:tx>
                <c:strRef>
                  <c:f>Daten_Diagramme!$D$20</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{8E3979EA-8B9F-4308-8C95-DD34E91537D3}</c15:txfldGUID>
                      <c15:f>Daten_Diagramme!$D$20</c15:f>
                      <c15:dlblFieldTableCache>
                        <c:ptCount val="1"/>
                        <c:pt idx="0">
                          <c:v>2.8</c:v>
                        </c:pt>
                      </c15:dlblFieldTableCache>
                    </c15:dlblFTEntry>
                  </c15:dlblFieldTable>
                  <c15:showDataLabelsRange val="0"/>
                </c:ext>
                <c:ext xmlns:c16="http://schemas.microsoft.com/office/drawing/2014/chart" uri="{C3380CC4-5D6E-409C-BE32-E72D297353CC}">
                  <c16:uniqueId val="{00000006-4E10-46CE-B468-B8A00F78D5DA}"/>
                </c:ext>
              </c:extLst>
            </c:dLbl>
            <c:dLbl>
              <c:idx val="7"/>
              <c:tx>
                <c:strRef>
                  <c:f>Daten_Diagramme!$D$21</c:f>
                  <c:strCache>
                    <c:ptCount val="1"/>
                    <c:pt idx="0">
                      <c:v>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{61456C8A-E1D2-4A65-9C09-E355BC9D6E43}</c15:txfldGUID>
                      <c15:f>Daten_Diagramme!$D$21</c15:f>
                      <c15:dlblFieldTableCache>
                        <c:ptCount val="1"/>
                        <c:pt idx="0">
                          <c:v>0.6</c:v>
                        </c:pt>
                      </c15:dlblFieldTableCache>
                    </c15:dlblFTEntry>
                  </c15:dlblFieldTable>
                  <c15:showDataLabelsRange val="0"/>
                </c:ext>
                <c:ext xmlns:c16="http://schemas.microsoft.com/office/drawing/2014/chart" uri="{C3380CC4-5D6E-409C-BE32-E72D297353CC}">
                  <c16:uniqueId val="{00000007-4E10-46CE-B468-B8A00F78D5DA}"/>
                </c:ext>
              </c:extLst>
            </c:dLbl>
            <c:dLbl>
              <c:idx val="8"/>
              <c:tx>
                <c:strRef>
                  <c:f>Daten_Diagramme!$D$22</c:f>
                  <c:strCache>
                    <c:ptCount val="1"/>
                    <c:pt idx="0">
                      <c:v>-1.6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{B4EA8AF9-98CB-45F3-B8CF-6D40696B8EC8}</c15:txfldGUID>
                      <c15:f>Daten_Diagramme!$D$22</c15:f>
                      <c15:dlblFieldTableCache>
                        <c:ptCount val="1"/>
                        <c:pt idx="0">
                          <c:v>-1.6</c:v>
                        </c:pt>
                      </c15:dlblFieldTableCache>
                    </c15:dlblFTEntry>
                  </c15:dlblFieldTable>
                  <c15:showDataLabelsRange val="0"/>
                </c:ext>
                <c:ext xmlns:c16="http://schemas.microsoft.com/office/drawing/2014/chart" uri="{C3380CC4-5D6E-409C-BE32-E72D297353CC}">
                  <c16:uniqueId val="{00000008-4E10-46CE-B468-B8A00F78D5DA}"/>
                </c:ext>
              </c:extLst>
            </c:dLbl>
            <c:dLbl>
              <c:idx val="9"/>
              <c:tx>
                <c:strRef>
                  <c:f>Daten_Diagramme!$D$23</c:f>
                  <c:strCache>
                    <c:ptCount val="1"/>
                    <c:pt idx="0">
                      <c:v>5.4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{5134F34A-43F4-4087-9436-7D73F5FE8751}</c15:txfldGUID>
                      <c15:f>Daten_Diagramme!$D$23</c15:f>
                      <c15:dlblFieldTableCache>
                        <c:ptCount val="1"/>
                        <c:pt idx="0">
                          <c:v>5.4</c:v>
                        </c:pt>
                      </c15:dlblFieldTableCache>
                    </c15:dlblFTEntry>
                  </c15:dlblFieldTable>
                  <c15:showDataLabelsRange val="0"/>
                </c:ext>
                <c:ext xmlns:c16="http://schemas.microsoft.com/office/drawing/2014/chart" uri="{C3380CC4-5D6E-409C-BE32-E72D297353CC}">
                  <c16:uniqueId val="{00000009-4E10-46CE-B468-B8A00F78D5DA}"/>
                </c:ext>
              </c:extLst>
            </c:dLbl>
            <c:dLbl>
              <c:idx val="10"/>
              <c:tx>
                <c:strRef>
                  <c:f>Daten_Diagramme!$D$24</c:f>
                  <c:strCache>
                    <c:ptCount val="1"/>
                    <c:pt idx="0">
                      <c:v>5.0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{E6A0079A-2BB9-44AC-9774-60B83CD296EA}</c15:txfldGUID>
                      <c15:f>Daten_Diagramme!$D$24</c15:f>
                      <c15:dlblFieldTableCache>
                        <c:ptCount val="1"/>
                        <c:pt idx="0">
                          <c:v>5.0</c:v>
                        </c:pt>
                      </c15:dlblFieldTableCache>
                    </c15:dlblFTEntry>
                  </c15:dlblFieldTable>
                  <c15:showDataLabelsRange val="0"/>
                </c:ext>
                <c:ext xmlns:c16="http://schemas.microsoft.com/office/drawing/2014/chart" uri="{C3380CC4-5D6E-409C-BE32-E72D297353CC}">
                  <c16:uniqueId val="{0000000A-4E10-46CE-B468-B8A00F78D5DA}"/>
                </c:ext>
              </c:extLst>
            </c:dLbl>
            <c:dLbl>
              <c:idx val="11"/>
              <c:tx>
                <c:strRef>
                  <c:f>Daten_Diagramme!$D$25</c:f>
                  <c:strCache>
                    <c:ptCount val="1"/>
                    <c:pt idx="0">
                      <c:v>-30.5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{8CFA1955-2680-4916-A68B-EAED3BF0EA65}</c15:txfldGUID>
                      <c15:f>Daten_Diagramme!$D$25</c15:f>
                      <c15:dlblFieldTableCache>
                        <c:ptCount val="1"/>
                        <c:pt idx="0">
                          <c:v>-30.5</c:v>
                        </c:pt>
                      </c15:dlblFieldTableCache>
                    </c15:dlblFTEntry>
                  </c15:dlblFieldTable>
                  <c15:showDataLabelsRange val="0"/>
                </c:ext>
                <c:ext xmlns:c16="http://schemas.microsoft.com/office/drawing/2014/chart" uri="{C3380CC4-5D6E-409C-BE32-E72D297353CC}">
                  <c16:uniqueId val="{0000000B-4E10-46CE-B468-B8A00F78D5DA}"/>
                </c:ext>
              </c:extLst>
            </c:dLbl>
            <c:dLbl>
              <c:idx val="12"/>
              <c:tx>
                <c:strRef>
                  <c:f>Daten_Diagramme!$D$26</c:f>
                  <c:strCache>
                    <c:ptCount val="1"/>
                    <c:pt idx="0">
                      <c:v>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{67E7616D-1EA2-4FD2-9CE3-7A0F81EFAAFC}</c15:txfldGUID>
                      <c15:f>Daten_Diagramme!$D$26</c15:f>
                      <c15:dlblFieldTableCache>
                        <c:ptCount val="1"/>
                        <c:pt idx="0">
                          <c:v>1.6</c:v>
                        </c:pt>
                      </c15:dlblFieldTableCache>
                    </c15:dlblFTEntry>
                  </c15:dlblFieldTable>
                  <c15:showDataLabelsRange val="0"/>
                </c:ext>
                <c:ext xmlns:c16="http://schemas.microsoft.com/office/drawing/2014/chart" uri="{C3380CC4-5D6E-409C-BE32-E72D297353CC}">
                  <c16:uniqueId val="{0000000C-4E10-46CE-B468-B8A00F78D5DA}"/>
                </c:ext>
              </c:extLst>
            </c:dLbl>
            <c:dLbl>
              <c:idx val="13"/>
              <c:tx>
                <c:strRef>
                  <c:f>Daten_Diagramme!$D$27</c:f>
                  <c:strCache>
                    <c:ptCount val="1"/>
                    <c:pt idx="0">
                      <c:v>7.8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{D0747DFA-057E-4B2D-91F3-84044AEC6674}</c15:txfldGUID>
                      <c15:f>Daten_Diagramme!$D$27</c15:f>
                      <c15:dlblFieldTableCache>
                        <c:ptCount val="1"/>
                        <c:pt idx="0">
                          <c:v>7.8</c:v>
                        </c:pt>
                      </c15:dlblFieldTableCache>
                    </c15:dlblFTEntry>
                  </c15:dlblFieldTable>
                  <c15:showDataLabelsRange val="0"/>
                </c:ext>
                <c:ext xmlns:c16="http://schemas.microsoft.com/office/drawing/2014/chart" uri="{C3380CC4-5D6E-409C-BE32-E72D297353CC}">
                  <c16:uniqueId val="{0000000D-4E10-46CE-B468-B8A00F78D5DA}"/>
                </c:ext>
              </c:extLst>
            </c:dLbl>
            <c:dLbl>
              <c:idx val="14"/>
              <c:tx>
                <c:strRef>
                  <c:f>Daten_Diagramme!$D$28</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{5767E302-00D5-4311-B1E4-B54DAF3D683A}</c15:txfldGUID>
                      <c15:f>Daten_Diagramme!$D$28</c15:f>
                      <c15:dlblFieldTableCache>
                        <c:ptCount val="1"/>
                        <c:pt idx="0">
                          <c:v>1.1</c:v>
                        </c:pt>
                      </c15:dlblFieldTableCache>
                    </c15:dlblFTEntry>
                  </c15:dlblFieldTable>
                  <c15:showDataLabelsRange val="0"/>
                </c:ext>
                <c:ext xmlns:c16="http://schemas.microsoft.com/office/drawing/2014/chart" uri="{C3380CC4-5D6E-409C-BE32-E72D297353CC}">
                  <c16:uniqueId val="{0000000E-4E10-46CE-B468-B8A00F78D5DA}"/>
                </c:ext>
              </c:extLst>
            </c:dLbl>
            <c:dLbl>
              <c:idx val="15"/>
              <c:tx>
                <c:strRef>
                  <c:f>Daten_Diagramme!$D$29</c:f>
                  <c:strCache>
                    <c:ptCount val="1"/>
                    <c:pt idx="0">
                      <c:v>-15.1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{8487D3A0-1AF2-41D6-A72C-51BAC4F87749}</c15:txfldGUID>
                      <c15:f>Daten_Diagramme!$D$29</c15:f>
                      <c15:dlblFieldTableCache>
                        <c:ptCount val="1"/>
                        <c:pt idx="0">
                          <c:v>-15.1</c:v>
                        </c:pt>
                      </c15:dlblFieldTableCache>
                    </c15:dlblFTEntry>
                  </c15:dlblFieldTable>
                  <c15:showDataLabelsRange val="0"/>
                </c:ext>
                <c:ext xmlns:c16="http://schemas.microsoft.com/office/drawing/2014/chart" uri="{C3380CC4-5D6E-409C-BE32-E72D297353CC}">
                  <c16:uniqueId val="{0000000F-4E10-46CE-B468-B8A00F78D5DA}"/>
                </c:ext>
              </c:extLst>
            </c:dLbl>
            <c:dLbl>
              <c:idx val="16"/>
              <c:tx>
                <c:strRef>
                  <c:f>Daten_Diagramme!$D$30</c:f>
                  <c:strCache>
                    <c:ptCount val="1"/>
                    <c:pt idx="0">
                      <c:v>3.3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{8DCE937B-AFBA-480D-98EB-73A6FA0B6708}</c15:txfldGUID>
                      <c15:f>Daten_Diagramme!$D$30</c15:f>
                      <c15:dlblFieldTableCache>
                        <c:ptCount val="1"/>
                        <c:pt idx="0">
                          <c:v>3.3</c:v>
                        </c:pt>
                      </c15:dlblFieldTableCache>
                    </c15:dlblFTEntry>
                  </c15:dlblFieldTable>
                  <c15:showDataLabelsRange val="0"/>
                </c:ext>
                <c:ext xmlns:c16="http://schemas.microsoft.com/office/drawing/2014/chart" uri="{C3380CC4-5D6E-409C-BE32-E72D297353CC}">
                  <c16:uniqueId val="{00000010-4E10-46CE-B468-B8A00F78D5DA}"/>
                </c:ext>
              </c:extLst>
            </c:dLbl>
            <c:dLbl>
              <c:idx val="17"/>
              <c:tx>
                <c:strRef>
                  <c:f>Daten_Diagramme!$D$31</c:f>
                  <c:strCache>
                    <c:ptCount val="1"/>
                    <c:pt idx="0">
                      <c:v>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{733F52F9-69F9-4D5C-ABBC-70126C3B1888}</c15:txfldGUID>
                      <c15:f>Daten_Diagramme!$D$31</c15:f>
                      <c15:dlblFieldTableCache>
                        <c:ptCount val="1"/>
                        <c:pt idx="0">
                          <c:v>0.3</c:v>
                        </c:pt>
                      </c15:dlblFieldTableCache>
                    </c15:dlblFTEntry>
                  </c15:dlblFieldTable>
                  <c15:showDataLabelsRange val="0"/>
                </c:ext>
                <c:ext xmlns:c16="http://schemas.microsoft.com/office/drawing/2014/chart" uri="{C3380CC4-5D6E-409C-BE32-E72D297353CC}">
                  <c16:uniqueId val="{00000011-4E10-46CE-B468-B8A00F78D5DA}"/>
                </c:ext>
              </c:extLst>
            </c:dLbl>
            <c:dLbl>
              <c:idx val="18"/>
              <c:tx>
                <c:strRef>
                  <c:f>Daten_Diagramme!$D$32</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{E2EE8224-E732-4870-B6D5-98C46E781CCD}</c15:txfldGUID>
                      <c15:f>Daten_Diagramme!$D$32</c15:f>
                      <c15:dlblFieldTableCache>
                        <c:ptCount val="1"/>
                        <c:pt idx="0">
                          <c:v>2.9</c:v>
                        </c:pt>
                      </c15:dlblFieldTableCache>
                    </c15:dlblFTEntry>
                  </c15:dlblFieldTable>
                  <c15:showDataLabelsRange val="0"/>
                </c:ext>
                <c:ext xmlns:c16="http://schemas.microsoft.com/office/drawing/2014/chart" uri="{C3380CC4-5D6E-409C-BE32-E72D297353CC}">
                  <c16:uniqueId val="{00000012-4E10-46CE-B468-B8A00F78D5DA}"/>
                </c:ext>
              </c:extLst>
            </c:dLbl>
            <c:dLbl>
              <c:idx val="19"/>
              <c:tx>
                <c:strRef>
                  <c:f>Daten_Diagramme!$D$33</c:f>
                  <c:strCache>
                    <c:ptCount val="1"/>
                    <c:pt idx="0">
                      <c:v>4.1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{4AEAA1C9-D881-4A0B-94DD-DFC9A9DA5D96}</c15:txfldGUID>
                      <c15:f>Daten_Diagramme!$D$33</c15:f>
                      <c15:dlblFieldTableCache>
                        <c:ptCount val="1"/>
                        <c:pt idx="0">
                          <c:v>4.1</c:v>
                        </c:pt>
                      </c15:dlblFieldTableCache>
                    </c15:dlblFTEntry>
                  </c15:dlblFieldTable>
                  <c15:showDataLabelsRange val="0"/>
                </c:ext>
                <c:ext xmlns:c16="http://schemas.microsoft.com/office/drawing/2014/chart" uri="{C3380CC4-5D6E-409C-BE32-E72D297353CC}">
                  <c16:uniqueId val="{00000013-4E10-46CE-B468-B8A00F78D5DA}"/>
                </c:ext>
              </c:extLst>
            </c:dLbl>
            <c:dLbl>
              <c:idx val="20"/>
              <c:tx>
                <c:strRef>
                  <c:f>Daten_Diagramme!$D$34</c:f>
                  <c:strCache>
                    <c:ptCount val="1"/>
                    <c:pt idx="0">
                      <c:v>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{9F264197-654E-47ED-89A6-2EA86ABB5359}</c15:txfldGUID>
                      <c15:f>Daten_Diagramme!$D$34</c15:f>
                      <c15:dlblFieldTableCache>
                        <c:ptCount val="1"/>
                        <c:pt idx="0">
                          <c:v>2.1</c:v>
                        </c:pt>
                      </c15:dlblFieldTableCache>
                    </c15:dlblFTEntry>
                  </c15:dlblFieldTable>
                  <c15:showDataLabelsRange val="0"/>
                </c:ext>
                <c:ext xmlns:c16="http://schemas.microsoft.com/office/drawing/2014/chart" uri="{C3380CC4-5D6E-409C-BE32-E72D297353CC}">
                  <c16:uniqueId val="{00000014-4E10-46CE-B468-B8A00F78D5DA}"/>
                </c:ext>
              </c:extLst>
            </c:dLbl>
            <c:dLbl>
              <c:idx val="21"/>
              <c:tx>
                <c:strRef>
                  <c:f>Daten_Diagramme!$D$35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{0A59B4ED-BA09-46FD-B1EC-71B1AE4A1612}</c15:txfldGUID>
                      <c15:f>Daten_Diagramme!$D$35</c15:f>
                      <c15:dlblFieldTableCache>
                        <c:ptCount val="1"/>
                        <c:pt idx="0">
                          <c:v>*</c:v>
                        </c:pt>
                      </c15:dlblFieldTableCache>
                    </c15:dlblFTEntry>
                  </c15:dlblFieldTable>
                  <c15:showDataLabelsRange val="0"/>
                </c:ext>
                <c:ext xmlns:c16="http://schemas.microsoft.com/office/drawing/2014/chart" uri="{C3380CC4-5D6E-409C-BE32-E72D297353CC}">
                  <c16:uniqueId val="{00000015-4E10-46CE-B468-B8A00F78D5DA}"/>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{2F4EBB52-BD1C-4474-8E7E-C3682B651CC1}</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4E10-46CE-B468-B8A00F78D5DA}"/>
                </c:ext>
              </c:extLst>
            </c:dLbl>
            <c:dLbl>
              <c:idx val="23"/>
              <c:tx>
                <c:strRef>
                  <c:f>Daten_Diagramme!$D$37</c:f>
                  <c:strCache>
                    <c:ptCount val="1"/>
                    <c:pt idx="0">
                      <c:v>2.5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{03AEA365-51DB-4428-BA5A-57584DE56366}</c15:txfldGUID>
                      <c15:f>Daten_Diagramme!$D$37</c15:f>
                      <c15:dlblFieldTableCache>
                        <c:ptCount val="1"/>
                        <c:pt idx="0">
                          <c:v>2.5</c:v>
                        </c:pt>
                      </c15:dlblFieldTableCache>
                    </c15:dlblFTEntry>
                  </c15:dlblFieldTable>
                  <c15:showDataLabelsRange val="0"/>
                </c:ext>
                <c:ext xmlns:c16="http://schemas.microsoft.com/office/drawing/2014/chart" uri="{C3380CC4-5D6E-409C-BE32-E72D297353CC}">
                  <c16:uniqueId val="{00000017-4E10-46CE-B468-B8A00F78D5DA}"/>
                </c:ext>
              </c:extLst>
            </c:dLbl>
            <c:dLbl>
              <c:idx val="24"/>
              <c:layout>
                <c:manualLayout>
                  <c:x val="4.7769028871392123E-3"/>
                  <c:y val="-4.6876052205785108E-5"/>
                </c:manualLayout>
              </c:layout>
              <c:tx>
                <c:strRef>
                  <c:f>Daten_Diagramme!$D$38</c:f>
                  <c:strCache>
                    <c:ptCount val="1"/>
                    <c:pt idx="0">
                      <c:v>-0.1</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{8BCC787C-3346-431C-871F-6EC51E4DBAD3}</c15:txfldGUID>
                      <c15:f>Daten_Diagramme!$D$38</c15:f>
                      <c15:dlblFieldTableCache>
                        <c:ptCount val="1"/>
                        <c:pt idx="0">
                          <c:v>-0.1</c:v>
                        </c:pt>
                      </c15:dlblFieldTableCache>
                    </c15:dlblFTEntry>
                  </c15:dlblFieldTable>
                  <c15:showDataLabelsRange val="0"/>
                </c:ext>
                <c:ext xmlns:c16="http://schemas.microsoft.com/office/drawing/2014/chart" uri="{C3380CC4-5D6E-409C-BE32-E72D297353CC}">
                  <c16:uniqueId val="{00000018-4E10-46CE-B468-B8A00F78D5DA}"/>
                </c:ext>
              </c:extLst>
            </c:dLbl>
            <c:dLbl>
              <c:idx val="25"/>
              <c:tx>
                <c:strRef>
                  <c:f>Daten_Diagramme!$D$39</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{0A63244D-80A9-4FD7-8015-1669EE5BE58D}</c15:txfldGUID>
                      <c15:f>Daten_Diagramme!$D$39</c15:f>
                      <c15:dlblFieldTableCache>
                        <c:ptCount val="1"/>
                        <c:pt idx="0">
                          <c:v>0.8</c:v>
                        </c:pt>
                      </c15:dlblFieldTableCache>
                    </c15:dlblFTEntry>
                  </c15:dlblFieldTable>
                  <c15:showDataLabelsRange val="0"/>
                </c:ext>
                <c:ext xmlns:c16="http://schemas.microsoft.com/office/drawing/2014/chart" uri="{C3380CC4-5D6E-409C-BE32-E72D297353CC}">
                  <c16:uniqueId val="{00000019-4E10-46CE-B468-B8A00F78D5DA}"/>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{D86CFD91-191F-4F38-B398-BD72117D62C0}</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4E10-46CE-B468-B8A00F78D5DA}"/>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{8661D0CC-30F7-4C9E-9F24-85B6AF9D0582}</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4E10-46CE-B468-B8A00F78D5DA}"/>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{ED730C2A-296B-4C11-A038-604A55E9D109}</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4E10-46CE-B468-B8A00F78D5DA}"/>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{38FA8CA1-1CC3-475B-B38D-5F444F388615}</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4E10-46CE-B468-B8A00F78D5DA}"/>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{2EFC3016-6850-4D7F-A7E9-767409CE21EF}</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4E10-46CE-B468-B8A00F78D5DA}"/>
                </c:ext>
              </c:extLst>
            </c:dLbl>
            <c:dLbl>
              <c:idx val="31"/>
              <c:tx>
                <c:strRef>
                  <c:f>Daten_Diagramme!$D$45</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{A09CC4D0-0F8E-4EC8-8580-B2C1ABF9E1D6}</c15:txfldGUID>
                      <c15:f>Daten_Diagramme!$D$45</c15:f>
                      <c15:dlblFieldTableCache>
                        <c:ptCount val="1"/>
                        <c:pt idx="0">
                          <c:v>0.8</c:v>
                        </c:pt>
                      </c15:dlblFieldTableCache>
                    </c15:dlblFTEntry>
                  </c15:dlblFieldTable>
                  <c15:showDataLabelsRange val="0"/>
                </c:ext>
                <c:ext xmlns:c16="http://schemas.microsoft.com/office/drawing/2014/chart" uri="{C3380CC4-5D6E-409C-BE32-E72D297353CC}">
                  <c16:uniqueId val="{0000001F-4E10-46CE-B468-B8A00F78D5DA}"/>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0.48499163947466678</c:v>
                </c:pt>
                <c:pt idx="1">
                  <c:v>2.4630541871921183</c:v>
                </c:pt>
                <c:pt idx="2">
                  <c:v>2.5473749611680647</c:v>
                </c:pt>
                <c:pt idx="3">
                  <c:v>-0.37784099071919086</c:v>
                </c:pt>
                <c:pt idx="4">
                  <c:v>0.72888380734600544</c:v>
                </c:pt>
                <c:pt idx="5">
                  <c:v>-2.6157680703135249</c:v>
                </c:pt>
                <c:pt idx="6">
                  <c:v>2.7884379848126071</c:v>
                </c:pt>
                <c:pt idx="7">
                  <c:v>0.62250996015936255</c:v>
                </c:pt>
                <c:pt idx="8">
                  <c:v>-1.6496465043205029</c:v>
                </c:pt>
                <c:pt idx="9">
                  <c:v>5.4347826086956523</c:v>
                </c:pt>
                <c:pt idx="10">
                  <c:v>4.9669465785242091</c:v>
                </c:pt>
                <c:pt idx="11">
                  <c:v>-30.477597242737566</c:v>
                </c:pt>
                <c:pt idx="12">
                  <c:v>1.6371681415929205</c:v>
                </c:pt>
                <c:pt idx="13">
                  <c:v>7.8405670453442085</c:v>
                </c:pt>
                <c:pt idx="14">
                  <c:v>1.0693720866465588</c:v>
                </c:pt>
                <c:pt idx="15">
                  <c:v>-15.129870129870129</c:v>
                </c:pt>
                <c:pt idx="16">
                  <c:v>3.3381712626995648</c:v>
                </c:pt>
                <c:pt idx="17">
                  <c:v>0.30002307869836142</c:v>
                </c:pt>
                <c:pt idx="18">
                  <c:v>2.865064695009242</c:v>
                </c:pt>
                <c:pt idx="19">
                  <c:v>4.0738625547306304</c:v>
                </c:pt>
                <c:pt idx="20">
                  <c:v>2.0863137815927515</c:v>
                </c:pt>
                <c:pt idx="21">
                  <c:v>0</c:v>
                </c:pt>
                <c:pt idx="23">
                  <c:v>2.4630541871921183</c:v>
                </c:pt>
                <c:pt idx="24">
                  <c:v>-0.12489248642088768</c:v>
                </c:pt>
                <c:pt idx="25">
                  <c:v>0.79646072764154285</c:v>
                </c:pt>
              </c:numCache>
            </c:numRef>
          </c:val>
          <c:extLst>
            <c:ext xmlns:c16="http://schemas.microsoft.com/office/drawing/2014/chart" uri="{C3380CC4-5D6E-409C-BE32-E72D297353CC}">
              <c16:uniqueId val="{00000020-4E10-46CE-B468-B8A00F78D5DA}"/>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{15DFB957-3AEB-4F70-B68B-9854B25A9FA1}</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4E10-46CE-B468-B8A00F78D5DA}"/>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{BD12B6B5-2A28-400D-81D4-871FD8B501DE}</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4E10-46CE-B468-B8A00F78D5DA}"/>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{06EF04C8-7D9E-4507-8F5A-BDD2FD0CC941}</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4E10-46CE-B468-B8A00F78D5DA}"/>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{2A9134C1-F947-451A-9D97-8D05842F1118}</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4E10-46CE-B468-B8A00F78D5DA}"/>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{F1A3FF9E-C0A3-48F0-9DC5-72C173ED4B3B}</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4E10-46CE-B468-B8A00F78D5DA}"/>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{7F027AD1-B25B-4A3E-9622-9C4BCEFF4280}</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4E10-46CE-B468-B8A00F78D5DA}"/>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{B9447D1E-8DE4-4545-A2BB-2463AE0386C8}</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4E10-46CE-B468-B8A00F78D5DA}"/>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{64F300A3-41BD-4C3A-809A-D81A4009D0F8}</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4E10-46CE-B468-B8A00F78D5DA}"/>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{5FB03F96-729E-436C-B0D0-591400DAAF79}</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4E10-46CE-B468-B8A00F78D5DA}"/>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{9F71BDE8-4416-446B-8D2E-4C6976DF2560}</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4E10-46CE-B468-B8A00F78D5DA}"/>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{8F5CAD31-77A3-4DC0-A891-6CD8A70C5363}</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4E10-46CE-B468-B8A00F78D5DA}"/>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{5D48240E-5FB3-4B83-87A4-17FA354B43A3}</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4E10-46CE-B468-B8A00F78D5DA}"/>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{BE57716B-BFAB-4A3A-87A8-6CB268A4B4A2}</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4E10-46CE-B468-B8A00F78D5DA}"/>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{6594888F-80A2-4414-A719-162D1762C188}</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4E10-46CE-B468-B8A00F78D5DA}"/>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{AC32E933-1EA6-498C-AB81-386C86993A88}</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4E10-46CE-B468-B8A00F78D5DA}"/>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{361D68BE-4DCD-4DE2-ADAF-8658DD93C0E3}</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4E10-46CE-B468-B8A00F78D5DA}"/>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{A2426DF4-5068-4A9B-B1FF-FC93AD4C6800}</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4E10-46CE-B468-B8A00F78D5DA}"/>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{FE2FBD6C-9000-4839-B30C-9318782DADBF}</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4E10-46CE-B468-B8A00F78D5DA}"/>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{E8B5C89E-398D-4281-B62D-0D15B862705B}</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4E10-46CE-B468-B8A00F78D5DA}"/>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{1027B0D0-EAAB-445D-A560-51C2D73B6F40}</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4E10-46CE-B468-B8A00F78D5DA}"/>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{DB04B917-531C-40B8-93F9-77287B503BB8}</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4E10-46CE-B468-B8A00F78D5DA}"/>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{E1703C8A-F408-4C9D-96F6-6E1DD7E2A805}</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4E10-46CE-B468-B8A00F78D5DA}"/>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{B4B77821-5CEB-4CDB-816C-65F11DA2494C}</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4E10-46CE-B468-B8A00F78D5DA}"/>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{A7ECCCCE-F2AB-47F7-9AEA-3D1D5E3ACE3D}</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4E10-46CE-B468-B8A00F78D5DA}"/>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{5858447C-36C0-44D5-B08A-7CF382EA79C6}</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4E10-46CE-B468-B8A00F78D5DA}"/>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{D2A2B6AC-9BEB-4262-90DF-23895A625F71}</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4E10-46CE-B468-B8A00F78D5DA}"/>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{DF1111F5-7A43-4AE8-A420-D4E328E889B4}</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4E10-46CE-B468-B8A00F78D5DA}"/>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{8325EB36-7D99-42EF-B494-BD8497F168A5}</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4E10-46CE-B468-B8A00F78D5DA}"/>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{A59C81EA-6735-4B8E-A1C6-A878F69B3FD0}</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4E10-46CE-B468-B8A00F78D5DA}"/>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{100A90CF-49AD-41C9-8854-725216168AF4}</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4E10-46CE-B468-B8A00F78D5DA}"/>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{C7C66EE7-06BF-4FB0-B233-CA9CBED2E738}</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4E10-46CE-B468-B8A00F78D5DA}"/>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{95903D0F-EA74-4DD2-8BBE-0488F594E8A7}</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4E10-46CE-B468-B8A00F78D5DA}"/>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-0.75</c:v>
                </c:pt>
                <c:pt idx="22">
                  <c:v>0</c:v>
                </c:pt>
                <c:pt idx="23">
                  <c:v>0</c:v>
                </c:pt>
                <c:pt idx="24">
                  <c:v>0</c:v>
                </c:pt>
                <c:pt idx="25">
                  <c:v>0</c:v>
                </c:pt>
              </c:numCache>
            </c:numRef>
          </c:val>
          <c:extLst>
            <c:ext xmlns:c16="http://schemas.microsoft.com/office/drawing/2014/chart" uri="{C3380CC4-5D6E-409C-BE32-E72D297353CC}">
              <c16:uniqueId val="{00000041-4E10-46CE-B468-B8A00F78D5DA}"/>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45</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222</c:v>
                </c:pt>
                <c:pt idx="22">
                  <c:v>#N/A</c:v>
                </c:pt>
                <c:pt idx="23">
                  <c:v>#N/A</c:v>
                </c:pt>
                <c:pt idx="24">
                  <c:v>#N/A</c:v>
                </c:pt>
                <c:pt idx="25">
                  <c:v>#N/A</c:v>
                </c:pt>
              </c:numCache>
            </c:numRef>
          </c:yVal>
          <c:smooth val="0"/>
          <c:extLst>
            <c:ext xmlns:c16="http://schemas.microsoft.com/office/drawing/2014/chart" uri="{C3380CC4-5D6E-409C-BE32-E72D297353CC}">
              <c16:uniqueId val="{00000042-4E10-46CE-B468-B8A00F78D5DA}"/>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{A4AFDC75-D56E-408F-B706-ACFF4BD429DC}</c15:txfldGUID>
                      <c15:f>Daten_Diagramme!$E$14</c15:f>
                      <c15:dlblFieldTableCache>
                        <c:ptCount val="1"/>
                        <c:pt idx="0">
                          <c:v>-2.6</c:v>
                        </c:pt>
                      </c15:dlblFieldTableCache>
                    </c15:dlblFTEntry>
                  </c15:dlblFieldTable>
                  <c15:showDataLabelsRange val="0"/>
                </c:ext>
                <c:ext xmlns:c16="http://schemas.microsoft.com/office/drawing/2014/chart" uri="{C3380CC4-5D6E-409C-BE32-E72D297353CC}">
                  <c16:uniqueId val="{00000000-A845-493E-8F71-3EF8AB168390}"/>
                </c:ext>
              </c:extLst>
            </c:dLbl>
            <c:dLbl>
              <c:idx val="1"/>
              <c:tx>
                <c:strRef>
                  <c:f>Daten_Diagramme!$E$15</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{F263C623-E795-4E36-B3C9-77B101D45227}</c15:txfldGUID>
                      <c15:f>Daten_Diagramme!$E$15</c15:f>
                      <c15:dlblFieldTableCache>
                        <c:ptCount val="1"/>
                        <c:pt idx="0">
                          <c:v>2.4</c:v>
                        </c:pt>
                      </c15:dlblFieldTableCache>
                    </c15:dlblFTEntry>
                  </c15:dlblFieldTable>
                  <c15:showDataLabelsRange val="0"/>
                </c:ext>
                <c:ext xmlns:c16="http://schemas.microsoft.com/office/drawing/2014/chart" uri="{C3380CC4-5D6E-409C-BE32-E72D297353CC}">
                  <c16:uniqueId val="{00000001-A845-493E-8F71-3EF8AB168390}"/>
                </c:ext>
              </c:extLst>
            </c:dLbl>
            <c:dLbl>
              <c:idx val="2"/>
              <c:tx>
                <c:strRef>
                  <c:f>Daten_Diagramme!$E$16</c:f>
                  <c:strCache>
                    <c:ptCount val="1"/>
                    <c:pt idx="0">
                      <c:v>2.3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{001733E0-725F-471C-8228-4E24BA105DD4}</c15:txfldGUID>
                      <c15:f>Daten_Diagramme!$E$16</c15:f>
                      <c15:dlblFieldTableCache>
                        <c:ptCount val="1"/>
                        <c:pt idx="0">
                          <c:v>2.3</c:v>
                        </c:pt>
                      </c15:dlblFieldTableCache>
                    </c15:dlblFTEntry>
                  </c15:dlblFieldTable>
                  <c15:showDataLabelsRange val="0"/>
                </c:ext>
                <c:ext xmlns:c16="http://schemas.microsoft.com/office/drawing/2014/chart" uri="{C3380CC4-5D6E-409C-BE32-E72D297353CC}">
                  <c16:uniqueId val="{00000002-A845-493E-8F71-3EF8AB168390}"/>
                </c:ext>
              </c:extLst>
            </c:dLbl>
            <c:dLbl>
              <c:idx val="3"/>
              <c:tx>
                <c:strRef>
                  <c:f>Daten_Diagramme!$E$17</c:f>
                  <c:strCache>
                    <c:ptCount val="1"/>
                    <c:pt idx="0">
                      <c:v>-6.9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{87A5BBD4-AFDC-4BE0-B088-63176EF1D8B4}</c15:txfldGUID>
                      <c15:f>Daten_Diagramme!$E$17</c15:f>
                      <c15:dlblFieldTableCache>
                        <c:ptCount val="1"/>
                        <c:pt idx="0">
                          <c:v>-6.9</c:v>
                        </c:pt>
                      </c15:dlblFieldTableCache>
                    </c15:dlblFTEntry>
                  </c15:dlblFieldTable>
                  <c15:showDataLabelsRange val="0"/>
                </c:ext>
                <c:ext xmlns:c16="http://schemas.microsoft.com/office/drawing/2014/chart" uri="{C3380CC4-5D6E-409C-BE32-E72D297353CC}">
                  <c16:uniqueId val="{00000003-A845-493E-8F71-3EF8AB168390}"/>
                </c:ext>
              </c:extLst>
            </c:dLbl>
            <c:dLbl>
              <c:idx val="4"/>
              <c:tx>
                <c:strRef>
                  <c:f>Daten_Diagramme!$E$18</c:f>
                  <c:strCache>
                    <c:ptCount val="1"/>
                    <c:pt idx="0">
                      <c:v>-5.1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{B6D7C6BE-A405-4475-87DE-783C7E6CE33A}</c15:txfldGUID>
                      <c15:f>Daten_Diagramme!$E$18</c15:f>
                      <c15:dlblFieldTableCache>
                        <c:ptCount val="1"/>
                        <c:pt idx="0">
                          <c:v>-5.1</c:v>
                        </c:pt>
                      </c15:dlblFieldTableCache>
                    </c15:dlblFTEntry>
                  </c15:dlblFieldTable>
                  <c15:showDataLabelsRange val="0"/>
                </c:ext>
                <c:ext xmlns:c16="http://schemas.microsoft.com/office/drawing/2014/chart" uri="{C3380CC4-5D6E-409C-BE32-E72D297353CC}">
                  <c16:uniqueId val="{00000004-A845-493E-8F71-3EF8AB168390}"/>
                </c:ext>
              </c:extLst>
            </c:dLbl>
            <c:dLbl>
              <c:idx val="5"/>
              <c:tx>
                <c:strRef>
                  <c:f>Daten_Diagramme!$E$19</c:f>
                  <c:strCache>
                    <c:ptCount val="1"/>
                    <c:pt idx="0">
                      <c:v>-8.3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{409230CE-31F5-4E1E-BA9F-9E18F9AA61C2}</c15:txfldGUID>
                      <c15:f>Daten_Diagramme!$E$19</c15:f>
                      <c15:dlblFieldTableCache>
                        <c:ptCount val="1"/>
                        <c:pt idx="0">
                          <c:v>-8.3</c:v>
                        </c:pt>
                      </c15:dlblFieldTableCache>
                    </c15:dlblFTEntry>
                  </c15:dlblFieldTable>
                  <c15:showDataLabelsRange val="0"/>
                </c:ext>
                <c:ext xmlns:c16="http://schemas.microsoft.com/office/drawing/2014/chart" uri="{C3380CC4-5D6E-409C-BE32-E72D297353CC}">
                  <c16:uniqueId val="{00000005-A845-493E-8F71-3EF8AB168390}"/>
                </c:ext>
              </c:extLst>
            </c:dLbl>
            <c:dLbl>
              <c:idx val="6"/>
              <c:tx>
                <c:strRef>
                  <c:f>Daten_Diagramme!$E$20</c:f>
                  <c:strCache>
                    <c:ptCount val="1"/>
                    <c:pt idx="0">
                      <c:v>-5.4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{C0857D9D-B225-4F9D-8D32-8EF2A91CB2B2}</c15:txfldGUID>
                      <c15:f>Daten_Diagramme!$E$20</c15:f>
                      <c15:dlblFieldTableCache>
                        <c:ptCount val="1"/>
                        <c:pt idx="0">
                          <c:v>-5.4</c:v>
                        </c:pt>
                      </c15:dlblFieldTableCache>
                    </c15:dlblFTEntry>
                  </c15:dlblFieldTable>
                  <c15:showDataLabelsRange val="0"/>
                </c:ext>
                <c:ext xmlns:c16="http://schemas.microsoft.com/office/drawing/2014/chart" uri="{C3380CC4-5D6E-409C-BE32-E72D297353CC}">
                  <c16:uniqueId val="{00000006-A845-493E-8F71-3EF8AB168390}"/>
                </c:ext>
              </c:extLst>
            </c:dLbl>
            <c:dLbl>
              <c:idx val="7"/>
              <c:tx>
                <c:strRef>
                  <c:f>Daten_Diagramme!$E$21</c:f>
                  <c:strCache>
                    <c:ptCount val="1"/>
                    <c:pt idx="0">
                      <c:v>-2.3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{8175F273-6C4B-46E1-B3F7-87CF23AC61DB}</c15:txfldGUID>
                      <c15:f>Daten_Diagramme!$E$21</c15:f>
                      <c15:dlblFieldTableCache>
                        <c:ptCount val="1"/>
                        <c:pt idx="0">
                          <c:v>-2.3</c:v>
                        </c:pt>
                      </c15:dlblFieldTableCache>
                    </c15:dlblFTEntry>
                  </c15:dlblFieldTable>
                  <c15:showDataLabelsRange val="0"/>
                </c:ext>
                <c:ext xmlns:c16="http://schemas.microsoft.com/office/drawing/2014/chart" uri="{C3380CC4-5D6E-409C-BE32-E72D297353CC}">
                  <c16:uniqueId val="{00000007-A845-493E-8F71-3EF8AB168390}"/>
                </c:ext>
              </c:extLst>
            </c:dLbl>
            <c:dLbl>
              <c:idx val="8"/>
              <c:tx>
                <c:strRef>
                  <c:f>Daten_Diagramme!$E$22</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{74BF9C10-3D84-4F69-96FF-B7C0AE35CC6C}</c15:txfldGUID>
                      <c15:f>Daten_Diagramme!$E$22</c15:f>
                      <c15:dlblFieldTableCache>
                        <c:ptCount val="1"/>
                        <c:pt idx="0">
                          <c:v>-0.5</c:v>
                        </c:pt>
                      </c15:dlblFieldTableCache>
                    </c15:dlblFTEntry>
                  </c15:dlblFieldTable>
                  <c15:showDataLabelsRange val="0"/>
                </c:ext>
                <c:ext xmlns:c16="http://schemas.microsoft.com/office/drawing/2014/chart" uri="{C3380CC4-5D6E-409C-BE32-E72D297353CC}">
                  <c16:uniqueId val="{00000008-A845-493E-8F71-3EF8AB168390}"/>
                </c:ext>
              </c:extLst>
            </c:dLbl>
            <c:dLbl>
              <c:idx val="9"/>
              <c:tx>
                <c:strRef>
                  <c:f>Daten_Diagramme!$E$23</c:f>
                  <c:strCache>
                    <c:ptCount val="1"/>
                    <c:pt idx="0">
                      <c:v>-5.8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{6970B993-AE00-4321-AC6D-AF802A0B793E}</c15:txfldGUID>
                      <c15:f>Daten_Diagramme!$E$23</c15:f>
                      <c15:dlblFieldTableCache>
                        <c:ptCount val="1"/>
                        <c:pt idx="0">
                          <c:v>-5.8</c:v>
                        </c:pt>
                      </c15:dlblFieldTableCache>
                    </c15:dlblFTEntry>
                  </c15:dlblFieldTable>
                  <c15:showDataLabelsRange val="0"/>
                </c:ext>
                <c:ext xmlns:c16="http://schemas.microsoft.com/office/drawing/2014/chart" uri="{C3380CC4-5D6E-409C-BE32-E72D297353CC}">
                  <c16:uniqueId val="{00000009-A845-493E-8F71-3EF8AB168390}"/>
                </c:ext>
              </c:extLst>
            </c:dLbl>
            <c:dLbl>
              <c:idx val="10"/>
              <c:tx>
                <c:strRef>
                  <c:f>Daten_Diagramme!$E$24</c:f>
                  <c:strCache>
                    <c:ptCount val="1"/>
                    <c:pt idx="0">
                      <c:v>-9.1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{56FBE698-881F-428D-B39E-56C8ADF4F3D5}</c15:txfldGUID>
                      <c15:f>Daten_Diagramme!$E$24</c15:f>
                      <c15:dlblFieldTableCache>
                        <c:ptCount val="1"/>
                        <c:pt idx="0">
                          <c:v>-9.1</c:v>
                        </c:pt>
                      </c15:dlblFieldTableCache>
                    </c15:dlblFTEntry>
                  </c15:dlblFieldTable>
                  <c15:showDataLabelsRange val="0"/>
                </c:ext>
                <c:ext xmlns:c16="http://schemas.microsoft.com/office/drawing/2014/chart" uri="{C3380CC4-5D6E-409C-BE32-E72D297353CC}">
                  <c16:uniqueId val="{0000000A-A845-493E-8F71-3EF8AB168390}"/>
                </c:ext>
              </c:extLst>
            </c:dLbl>
            <c:dLbl>
              <c:idx val="11"/>
              <c:tx>
                <c:strRef>
                  <c:f>Daten_Diagramme!$E$25</c:f>
                  <c:strCache>
                    <c:ptCount val="1"/>
                    <c:pt idx="0">
                      <c:v>4.7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{56A3C076-4E5D-4E44-9763-EFD1809AF4B5}</c15:txfldGUID>
                      <c15:f>Daten_Diagramme!$E$25</c15:f>
                      <c15:dlblFieldTableCache>
                        <c:ptCount val="1"/>
                        <c:pt idx="0">
                          <c:v>4.7</c:v>
                        </c:pt>
                      </c15:dlblFieldTableCache>
                    </c15:dlblFTEntry>
                  </c15:dlblFieldTable>
                  <c15:showDataLabelsRange val="0"/>
                </c:ext>
                <c:ext xmlns:c16="http://schemas.microsoft.com/office/drawing/2014/chart" uri="{C3380CC4-5D6E-409C-BE32-E72D297353CC}">
                  <c16:uniqueId val="{0000000B-A845-493E-8F71-3EF8AB168390}"/>
                </c:ext>
              </c:extLst>
            </c:dLbl>
            <c:dLbl>
              <c:idx val="12"/>
              <c:tx>
                <c:strRef>
                  <c:f>Daten_Diagramme!$E$26</c:f>
                  <c:strCache>
                    <c:ptCount val="1"/>
                    <c:pt idx="0">
                      <c:v>-0.3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{10B09FB6-8768-42E6-8559-F3D52BEE9AFF}</c15:txfldGUID>
                      <c15:f>Daten_Diagramme!$E$26</c15:f>
                      <c15:dlblFieldTableCache>
                        <c:ptCount val="1"/>
                        <c:pt idx="0">
                          <c:v>-0.3</c:v>
                        </c:pt>
                      </c15:dlblFieldTableCache>
                    </c15:dlblFTEntry>
                  </c15:dlblFieldTable>
                  <c15:showDataLabelsRange val="0"/>
                </c:ext>
                <c:ext xmlns:c16="http://schemas.microsoft.com/office/drawing/2014/chart" uri="{C3380CC4-5D6E-409C-BE32-E72D297353CC}">
                  <c16:uniqueId val="{0000000C-A845-493E-8F71-3EF8AB168390}"/>
                </c:ext>
              </c:extLst>
            </c:dLbl>
            <c:dLbl>
              <c:idx val="13"/>
              <c:tx>
                <c:strRef>
                  <c:f>Daten_Diagramme!$E$27</c:f>
                  <c:strCache>
                    <c:ptCount val="1"/>
                    <c:pt idx="0">
                      <c:v>-3.0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{D291DA51-978E-4699-B6B4-7DE6FF2E0AE5}</c15:txfldGUID>
                      <c15:f>Daten_Diagramme!$E$27</c15:f>
                      <c15:dlblFieldTableCache>
                        <c:ptCount val="1"/>
                        <c:pt idx="0">
                          <c:v>-3.0</c:v>
                        </c:pt>
                      </c15:dlblFieldTableCache>
                    </c15:dlblFTEntry>
                  </c15:dlblFieldTable>
                  <c15:showDataLabelsRange val="0"/>
                </c:ext>
                <c:ext xmlns:c16="http://schemas.microsoft.com/office/drawing/2014/chart" uri="{C3380CC4-5D6E-409C-BE32-E72D297353CC}">
                  <c16:uniqueId val="{0000000D-A845-493E-8F71-3EF8AB168390}"/>
                </c:ext>
              </c:extLst>
            </c:dLbl>
            <c:dLbl>
              <c:idx val="14"/>
              <c:tx>
                <c:strRef>
                  <c:f>Daten_Diagramme!$E$28</c:f>
                  <c:strCache>
                    <c:ptCount val="1"/>
                    <c:pt idx="0">
                      <c:v>3.0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{3F6147D8-DD92-4E88-A65C-A9D4E704DF5A}</c15:txfldGUID>
                      <c15:f>Daten_Diagramme!$E$28</c15:f>
                      <c15:dlblFieldTableCache>
                        <c:ptCount val="1"/>
                        <c:pt idx="0">
                          <c:v>3.0</c:v>
                        </c:pt>
                      </c15:dlblFieldTableCache>
                    </c15:dlblFTEntry>
                  </c15:dlblFieldTable>
                  <c15:showDataLabelsRange val="0"/>
                </c:ext>
                <c:ext xmlns:c16="http://schemas.microsoft.com/office/drawing/2014/chart" uri="{C3380CC4-5D6E-409C-BE32-E72D297353CC}">
                  <c16:uniqueId val="{0000000E-A845-493E-8F71-3EF8AB168390}"/>
                </c:ext>
              </c:extLst>
            </c:dLbl>
            <c:dLbl>
              <c:idx val="15"/>
              <c:tx>
                <c:strRef>
                  <c:f>Daten_Diagramme!$E$29</c:f>
                  <c:strCache>
                    <c:ptCount val="1"/>
                    <c:pt idx="0">
                      <c:v>-27.3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{CDA7A36C-EFB9-4367-86F6-3AD67D29812D}</c15:txfldGUID>
                      <c15:f>Daten_Diagramme!$E$29</c15:f>
                      <c15:dlblFieldTableCache>
                        <c:ptCount val="1"/>
                        <c:pt idx="0">
                          <c:v>-27.3</c:v>
                        </c:pt>
                      </c15:dlblFieldTableCache>
                    </c15:dlblFTEntry>
                  </c15:dlblFieldTable>
                  <c15:showDataLabelsRange val="0"/>
                </c:ext>
                <c:ext xmlns:c16="http://schemas.microsoft.com/office/drawing/2014/chart" uri="{C3380CC4-5D6E-409C-BE32-E72D297353CC}">
                  <c16:uniqueId val="{0000000F-A845-493E-8F71-3EF8AB168390}"/>
                </c:ext>
              </c:extLst>
            </c:dLbl>
            <c:dLbl>
              <c:idx val="16"/>
              <c:tx>
                <c:strRef>
                  <c:f>Daten_Diagramme!$E$30</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{7229CBB2-1894-4422-8496-496A1C906FEC}</c15:txfldGUID>
                      <c15:f>Daten_Diagramme!$E$30</c15:f>
                      <c15:dlblFieldTableCache>
                        <c:ptCount val="1"/>
                        <c:pt idx="0">
                          <c:v>-2.9</c:v>
                        </c:pt>
                      </c15:dlblFieldTableCache>
                    </c15:dlblFTEntry>
                  </c15:dlblFieldTable>
                  <c15:showDataLabelsRange val="0"/>
                </c:ext>
                <c:ext xmlns:c16="http://schemas.microsoft.com/office/drawing/2014/chart" uri="{C3380CC4-5D6E-409C-BE32-E72D297353CC}">
                  <c16:uniqueId val="{00000010-A845-493E-8F71-3EF8AB168390}"/>
                </c:ext>
              </c:extLst>
            </c:dLbl>
            <c:dLbl>
              <c:idx val="17"/>
              <c:tx>
                <c:strRef>
                  <c:f>Daten_Diagramme!$E$31</c:f>
                  <c:strCache>
                    <c:ptCount val="1"/>
                    <c:pt idx="0">
                      <c:v>-3.9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{67F6A4BE-D5A8-4521-BF71-D3F9EE67EAA2}</c15:txfldGUID>
                      <c15:f>Daten_Diagramme!$E$31</c15:f>
                      <c15:dlblFieldTableCache>
                        <c:ptCount val="1"/>
                        <c:pt idx="0">
                          <c:v>-3.9</c:v>
                        </c:pt>
                      </c15:dlblFieldTableCache>
                    </c15:dlblFTEntry>
                  </c15:dlblFieldTable>
                  <c15:showDataLabelsRange val="0"/>
                </c:ext>
                <c:ext xmlns:c16="http://schemas.microsoft.com/office/drawing/2014/chart" uri="{C3380CC4-5D6E-409C-BE32-E72D297353CC}">
                  <c16:uniqueId val="{00000011-A845-493E-8F71-3EF8AB168390}"/>
                </c:ext>
              </c:extLst>
            </c:dLbl>
            <c:dLbl>
              <c:idx val="18"/>
              <c:tx>
                <c:strRef>
                  <c:f>Daten_Diagramme!$E$32</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{D1E761D9-A882-4C60-9A0D-82E7AE3BCEA9}</c15:txfldGUID>
                      <c15:f>Daten_Diagramme!$E$32</c15:f>
                      <c15:dlblFieldTableCache>
                        <c:ptCount val="1"/>
                        <c:pt idx="0">
                          <c:v>-1.1</c:v>
                        </c:pt>
                      </c15:dlblFieldTableCache>
                    </c15:dlblFTEntry>
                  </c15:dlblFieldTable>
                  <c15:showDataLabelsRange val="0"/>
                </c:ext>
                <c:ext xmlns:c16="http://schemas.microsoft.com/office/drawing/2014/chart" uri="{C3380CC4-5D6E-409C-BE32-E72D297353CC}">
                  <c16:uniqueId val="{00000012-A845-493E-8F71-3EF8AB168390}"/>
                </c:ext>
              </c:extLst>
            </c:dLbl>
            <c:dLbl>
              <c:idx val="19"/>
              <c:tx>
                <c:strRef>
                  <c:f>Daten_Diagramme!$E$33</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{AC0B6D6A-889A-44CA-B208-70F0AA4D6A73}</c15:txfldGUID>
                      <c15:f>Daten_Diagramme!$E$33</c15:f>
                      <c15:dlblFieldTableCache>
                        <c:ptCount val="1"/>
                        <c:pt idx="0">
                          <c:v>0.4</c:v>
                        </c:pt>
                      </c15:dlblFieldTableCache>
                    </c15:dlblFTEntry>
                  </c15:dlblFieldTable>
                  <c15:showDataLabelsRange val="0"/>
                </c:ext>
                <c:ext xmlns:c16="http://schemas.microsoft.com/office/drawing/2014/chart" uri="{C3380CC4-5D6E-409C-BE32-E72D297353CC}">
                  <c16:uniqueId val="{00000013-A845-493E-8F71-3EF8AB168390}"/>
                </c:ext>
              </c:extLst>
            </c:dLbl>
            <c:dLbl>
              <c:idx val="20"/>
              <c:tx>
                <c:strRef>
                  <c:f>Daten_Diagramme!$E$34</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{58667B21-02B0-4BFD-BF36-664876760397}</c15:txfldGUID>
                      <c15:f>Daten_Diagramme!$E$34</c15:f>
                      <c15:dlblFieldTableCache>
                        <c:ptCount val="1"/>
                        <c:pt idx="0">
                          <c:v>-2.7</c:v>
                        </c:pt>
                      </c15:dlblFieldTableCache>
                    </c15:dlblFTEntry>
                  </c15:dlblFieldTable>
                  <c15:showDataLabelsRange val="0"/>
                </c:ext>
                <c:ext xmlns:c16="http://schemas.microsoft.com/office/drawing/2014/chart" uri="{C3380CC4-5D6E-409C-BE32-E72D297353CC}">
                  <c16:uniqueId val="{00000014-A845-493E-8F71-3EF8AB168390}"/>
                </c:ext>
              </c:extLst>
            </c:dLbl>
            <c:dLbl>
              <c:idx val="21"/>
              <c:tx>
                <c:strRef>
                  <c:f>Daten_Diagramme!$E$35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{435FF515-1698-457C-9DF0-A17B4D609E4E}</c15:txfldGUID>
                      <c15:f>Daten_Diagramme!$E$35</c15:f>
                      <c15:dlblFieldTableCache>
                        <c:ptCount val="1"/>
                        <c:pt idx="0">
                          <c:v>*</c:v>
                        </c:pt>
                      </c15:dlblFieldTableCache>
                    </c15:dlblFTEntry>
                  </c15:dlblFieldTable>
                  <c15:showDataLabelsRange val="0"/>
                </c:ext>
                <c:ext xmlns:c16="http://schemas.microsoft.com/office/drawing/2014/chart" uri="{C3380CC4-5D6E-409C-BE32-E72D297353CC}">
                  <c16:uniqueId val="{00000015-A845-493E-8F71-3EF8AB168390}"/>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{C7AF3591-2384-42BD-8672-CF6E0EC26D8A}</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A845-493E-8F71-3EF8AB168390}"/>
                </c:ext>
              </c:extLst>
            </c:dLbl>
            <c:dLbl>
              <c:idx val="23"/>
              <c:tx>
                <c:strRef>
                  <c:f>Daten_Diagramme!$E$37</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{D5AE63A0-8615-4D78-BDB6-23B7F07C7A44}</c15:txfldGUID>
                      <c15:f>Daten_Diagramme!$E$37</c15:f>
                      <c15:dlblFieldTableCache>
                        <c:ptCount val="1"/>
                        <c:pt idx="0">
                          <c:v>2.4</c:v>
                        </c:pt>
                      </c15:dlblFieldTableCache>
                    </c15:dlblFTEntry>
                  </c15:dlblFieldTable>
                  <c15:showDataLabelsRange val="0"/>
                </c:ext>
                <c:ext xmlns:c16="http://schemas.microsoft.com/office/drawing/2014/chart" uri="{C3380CC4-5D6E-409C-BE32-E72D297353CC}">
                  <c16:uniqueId val="{00000017-A845-493E-8F71-3EF8AB168390}"/>
                </c:ext>
              </c:extLst>
            </c:dLbl>
            <c:dLbl>
              <c:idx val="24"/>
              <c:tx>
                <c:strRef>
                  <c:f>Daten_Diagramme!$E$38</c:f>
                  <c:strCache>
                    <c:ptCount val="1"/>
                    <c:pt idx="0">
                      <c:v>-5.0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{8CC91E0A-1B67-41B3-8586-AAE4BD343478}</c15:txfldGUID>
                      <c15:f>Daten_Diagramme!$E$38</c15:f>
                      <c15:dlblFieldTableCache>
                        <c:ptCount val="1"/>
                        <c:pt idx="0">
                          <c:v>-5.0</c:v>
                        </c:pt>
                      </c15:dlblFieldTableCache>
                    </c15:dlblFTEntry>
                  </c15:dlblFieldTable>
                  <c15:showDataLabelsRange val="0"/>
                </c:ext>
                <c:ext xmlns:c16="http://schemas.microsoft.com/office/drawing/2014/chart" uri="{C3380CC4-5D6E-409C-BE32-E72D297353CC}">
                  <c16:uniqueId val="{00000018-A845-493E-8F71-3EF8AB168390}"/>
                </c:ext>
              </c:extLst>
            </c:dLbl>
            <c:dLbl>
              <c:idx val="25"/>
              <c:tx>
                <c:strRef>
                  <c:f>Daten_Diagramme!$E$39</c:f>
                  <c:strCache>
                    <c:ptCount val="1"/>
                    <c:pt idx="0">
                      <c:v>-2.3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{B22B4944-8D9A-49DA-832B-7D0D8E18FAFD}</c15:txfldGUID>
                      <c15:f>Daten_Diagramme!$E$39</c15:f>
                      <c15:dlblFieldTableCache>
                        <c:ptCount val="1"/>
                        <c:pt idx="0">
                          <c:v>-2.3</c:v>
                        </c:pt>
                      </c15:dlblFieldTableCache>
                    </c15:dlblFTEntry>
                  </c15:dlblFieldTable>
                  <c15:showDataLabelsRange val="0"/>
                </c:ext>
                <c:ext xmlns:c16="http://schemas.microsoft.com/office/drawing/2014/chart" uri="{C3380CC4-5D6E-409C-BE32-E72D297353CC}">
                  <c16:uniqueId val="{00000019-A845-493E-8F71-3EF8AB168390}"/>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{EA2AC478-8407-45C7-8525-56F9705212B0}</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A845-493E-8F71-3EF8AB168390}"/>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{26E11991-43C5-4464-918F-D82D6506E08F}</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A845-493E-8F71-3EF8AB168390}"/>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{97118B51-3ADF-4868-B498-2232DC9B1A89}</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A845-493E-8F71-3EF8AB168390}"/>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{3DB070DD-6633-44E9-9B93-D5BD552B46DA}</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A845-493E-8F71-3EF8AB168390}"/>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{F9CDF726-36F1-4725-9909-BEA4FC39FEDC}</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A845-493E-8F71-3EF8AB168390}"/>
                </c:ext>
              </c:extLst>
            </c:dLbl>
            <c:dLbl>
              <c:idx val="31"/>
              <c:tx>
                <c:strRef>
                  <c:f>Daten_Diagramme!$E$45</c:f>
                  <c:strCache>
                    <c:ptCount val="1"/>
                    <c:pt idx="0">
                      <c:v>-2.3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{EAEB721B-5391-4D06-AA14-FECD2FC44A4B}</c15:txfldGUID>
                      <c15:f>Daten_Diagramme!$E$45</c15:f>
                      <c15:dlblFieldTableCache>
                        <c:ptCount val="1"/>
                        <c:pt idx="0">
                          <c:v>-2.3</c:v>
                        </c:pt>
                      </c15:dlblFieldTableCache>
                    </c15:dlblFTEntry>
                  </c15:dlblFieldTable>
                  <c15:showDataLabelsRange val="0"/>
                </c:ext>
                <c:ext xmlns:c16="http://schemas.microsoft.com/office/drawing/2014/chart" uri="{C3380CC4-5D6E-409C-BE32-E72D297353CC}">
                  <c16:uniqueId val="{0000001F-A845-493E-8F71-3EF8AB168390}"/>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-2.6470499106033518</c:v>
                </c:pt>
                <c:pt idx="1">
                  <c:v>2.3847376788553261</c:v>
                </c:pt>
                <c:pt idx="2">
                  <c:v>2.3026315789473686</c:v>
                </c:pt>
                <c:pt idx="3">
                  <c:v>-6.8765834238146946</c:v>
                </c:pt>
                <c:pt idx="4">
                  <c:v>-5.0702504581551615</c:v>
                </c:pt>
                <c:pt idx="5">
                  <c:v>-8.322102425876011</c:v>
                </c:pt>
                <c:pt idx="6">
                  <c:v>-5.4288816503800215</c:v>
                </c:pt>
                <c:pt idx="7">
                  <c:v>-2.277163305139883</c:v>
                </c:pt>
                <c:pt idx="8">
                  <c:v>-0.5167301990681914</c:v>
                </c:pt>
                <c:pt idx="9">
                  <c:v>-5.8029689608636978</c:v>
                </c:pt>
                <c:pt idx="10">
                  <c:v>-9.0763266942922076</c:v>
                </c:pt>
                <c:pt idx="11">
                  <c:v>4.6742209631728047</c:v>
                </c:pt>
                <c:pt idx="12">
                  <c:v>-0.3007518796992481</c:v>
                </c:pt>
                <c:pt idx="13">
                  <c:v>-3.018417462482947</c:v>
                </c:pt>
                <c:pt idx="14">
                  <c:v>2.9856293359762143</c:v>
                </c:pt>
                <c:pt idx="15">
                  <c:v>-27.335640138408305</c:v>
                </c:pt>
                <c:pt idx="16">
                  <c:v>-2.9069767441860463</c:v>
                </c:pt>
                <c:pt idx="17">
                  <c:v>-3.8667459845330159</c:v>
                </c:pt>
                <c:pt idx="18">
                  <c:v>-1.1189491607881294</c:v>
                </c:pt>
                <c:pt idx="19">
                  <c:v>0.36486107213022734</c:v>
                </c:pt>
                <c:pt idx="20">
                  <c:v>-2.7346465816917731</c:v>
                </c:pt>
                <c:pt idx="21">
                  <c:v>0</c:v>
                </c:pt>
                <c:pt idx="23">
                  <c:v>2.3847376788553261</c:v>
                </c:pt>
                <c:pt idx="24">
                  <c:v>-4.9752920035938901</c:v>
                </c:pt>
                <c:pt idx="25">
                  <c:v>-2.3360017001983566</c:v>
                </c:pt>
              </c:numCache>
            </c:numRef>
          </c:val>
          <c:extLst>
            <c:ext xmlns:c16="http://schemas.microsoft.com/office/drawing/2014/chart" uri="{C3380CC4-5D6E-409C-BE32-E72D297353CC}">
              <c16:uniqueId val="{00000020-A845-493E-8F71-3EF8AB168390}"/>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{6994D99A-DFD1-4704-A22E-0FD1087675A0}</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A845-493E-8F71-3EF8AB168390}"/>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{25B88C11-7171-462A-9E7F-0CACE67ED18B}</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A845-493E-8F71-3EF8AB168390}"/>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{5124FACE-ADE3-4D56-91B9-4DC4768A19D6}</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A845-493E-8F71-3EF8AB168390}"/>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{9E6F09AB-BACD-421C-93A0-B55F4D4F394A}</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A845-493E-8F71-3EF8AB168390}"/>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{1FFE9C8F-1B1A-4534-9287-F46F88F5F7AB}</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A845-493E-8F71-3EF8AB168390}"/>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{56F97AC8-4D4E-476E-A7A5-D13C27059EDE}</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A845-493E-8F71-3EF8AB168390}"/>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{EB9E6220-0CC4-46E9-87BF-9D04A0C55EA3}</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A845-493E-8F71-3EF8AB168390}"/>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{625F43A7-C939-416D-A2CE-769C2CF40DA2}</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A845-493E-8F71-3EF8AB168390}"/>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{DB9A8FCE-2A79-436B-9043-953F0F3A28E2}</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A845-493E-8F71-3EF8AB168390}"/>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{EE45F14A-967A-45EE-B8D5-3D8BAE98D257}</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A845-493E-8F71-3EF8AB168390}"/>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{DFCB8E8F-98F7-4D56-A1BD-1F3DD0A8C9FC}</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A845-493E-8F71-3EF8AB168390}"/>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{E422E46A-E084-4E69-8953-D9CA2A64D122}</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A845-493E-8F71-3EF8AB168390}"/>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{CAF01E4D-2EB2-4076-B234-AAB8CE581AF0}</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A845-493E-8F71-3EF8AB168390}"/>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{A10DF63A-BE8F-4559-B38E-A3E87F15D6A4}</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A845-493E-8F71-3EF8AB168390}"/>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{29873757-70D7-4470-A018-C2CBF1317893}</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A845-493E-8F71-3EF8AB168390}"/>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{D65019CF-CABB-4562-B0CB-1368E5EEAFEA}</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A845-493E-8F71-3EF8AB168390}"/>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{462502B3-727B-4F7E-A088-7181A648AA6D}</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A845-493E-8F71-3EF8AB168390}"/>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{282899A0-683B-45B2-B84C-5EB6577A3694}</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A845-493E-8F71-3EF8AB168390}"/>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{9B7E685F-E5AD-428A-83C2-27176F63438C}</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A845-493E-8F71-3EF8AB168390}"/>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{7E6107C6-1425-4AEF-9112-2B7BF8111BDF}</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A845-493E-8F71-3EF8AB168390}"/>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{FC667CAF-1B46-4EA9-8DA7-8009A27383BD}</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A845-493E-8F71-3EF8AB168390}"/>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{9C73711D-CCEF-461E-8FE7-B9B1A1B2EEFC}</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A845-493E-8F71-3EF8AB168390}"/>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{A0E75547-9AC3-46E2-B1BE-EB4CE2DD9736}</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A845-493E-8F71-3EF8AB168390}"/>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{32D98CD3-A92B-4676-A602-17CC800E6F5F}</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A845-493E-8F71-3EF8AB168390}"/>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{3BC2F887-050D-4F09-A25F-1E560E7223F2}</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A845-493E-8F71-3EF8AB168390}"/>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{432558CD-A616-4B1E-8328-D646352F53DB}</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A845-493E-8F71-3EF8AB168390}"/>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{AE6ACF38-23D8-42B6-BC72-8699EA8AC658}</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A845-493E-8F71-3EF8AB168390}"/>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{51772077-B99E-4CF4-A9DE-047A3DCE108C}</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A845-493E-8F71-3EF8AB168390}"/>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{DBD7D2F9-A480-45B0-8177-4A8D62ED29C1}</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A845-493E-8F71-3EF8AB168390}"/>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{22C4960A-2DDA-4E33-835F-86CB042DA271}</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A845-493E-8F71-3EF8AB168390}"/>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{9305A7CF-C33E-4858-8AF5-5C49D083474E}</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A845-493E-8F71-3EF8AB168390}"/>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{AC3F92C8-4D1A-450A-B613-BED09C03361C}</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A845-493E-8F71-3EF8AB168390}"/>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-0.75</c:v>
                </c:pt>
                <c:pt idx="22">
                  <c:v>0</c:v>
                </c:pt>
                <c:pt idx="23">
                  <c:v>0</c:v>
                </c:pt>
                <c:pt idx="24">
                  <c:v>0</c:v>
                </c:pt>
                <c:pt idx="25">
                  <c:v>0</c:v>
                </c:pt>
              </c:numCache>
            </c:numRef>
          </c:val>
          <c:extLst>
            <c:ext xmlns:c16="http://schemas.microsoft.com/office/drawing/2014/chart" uri="{C3380CC4-5D6E-409C-BE32-E72D297353CC}">
              <c16:uniqueId val="{00000041-A845-493E-8F71-3EF8AB168390}"/>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45</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222</c:v>
                </c:pt>
                <c:pt idx="22">
                  <c:v>#N/A</c:v>
                </c:pt>
                <c:pt idx="23">
                  <c:v>#N/A</c:v>
                </c:pt>
                <c:pt idx="24">
                  <c:v>#N/A</c:v>
                </c:pt>
                <c:pt idx="25">
                  <c:v>#N/A</c:v>
                </c:pt>
              </c:numCache>
            </c:numRef>
          </c:yVal>
          <c:smooth val="0"/>
          <c:extLst>
            <c:ext xmlns:c16="http://schemas.microsoft.com/office/drawing/2014/chart" uri="{C3380CC4-5D6E-409C-BE32-E72D297353CC}">
              <c16:uniqueId val="{00000042-A845-493E-8F71-3EF8AB168390}"/>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{2766BDE4-B578-4DEC-B4D9-05B45BBD164B}</c15:txfldGUID>
                      <c15:f>Diagramm!$I$46</c15:f>
                      <c15:dlblFieldTableCache>
                        <c:ptCount val="1"/>
                      </c15:dlblFieldTableCache>
                    </c15:dlblFTEntry>
                  </c15:dlblFieldTable>
                  <c15:showDataLabelsRange val="0"/>
                </c:ext>
                <c:ext xmlns:c16="http://schemas.microsoft.com/office/drawing/2014/chart" uri="{C3380CC4-5D6E-409C-BE32-E72D297353CC}">
                  <c16:uniqueId val="{00000000-6BA0-4DF7-BBB6-35DCE3B9F751}"/>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{A1D9BA8D-6C1A-4931-8609-7FE15A0A45B6}</c15:txfldGUID>
                      <c15:f>Diagramm!$I$47</c15:f>
                      <c15:dlblFieldTableCache>
                        <c:ptCount val="1"/>
                      </c15:dlblFieldTableCache>
                    </c15:dlblFTEntry>
                  </c15:dlblFieldTable>
                  <c15:showDataLabelsRange val="0"/>
                </c:ext>
                <c:ext xmlns:c16="http://schemas.microsoft.com/office/drawing/2014/chart" uri="{C3380CC4-5D6E-409C-BE32-E72D297353CC}">
                  <c16:uniqueId val="{00000001-6BA0-4DF7-BBB6-35DCE3B9F751}"/>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{DF858393-C33C-402B-9BB1-2DB347F11915}</c15:txfldGUID>
                      <c15:f>Diagramm!$I$48</c15:f>
                      <c15:dlblFieldTableCache>
                        <c:ptCount val="1"/>
                      </c15:dlblFieldTableCache>
                    </c15:dlblFTEntry>
                  </c15:dlblFieldTable>
                  <c15:showDataLabelsRange val="0"/>
                </c:ext>
                <c:ext xmlns:c16="http://schemas.microsoft.com/office/drawing/2014/chart" uri="{C3380CC4-5D6E-409C-BE32-E72D297353CC}">
                  <c16:uniqueId val="{00000002-6BA0-4DF7-BBB6-35DCE3B9F751}"/>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{718E87D7-3569-4D17-AD0E-A2CBD25E0864}</c15:txfldGUID>
                      <c15:f>Diagramm!$I$49</c15:f>
                      <c15:dlblFieldTableCache>
                        <c:ptCount val="1"/>
                      </c15:dlblFieldTableCache>
                    </c15:dlblFTEntry>
                  </c15:dlblFieldTable>
                  <c15:showDataLabelsRange val="0"/>
                </c:ext>
                <c:ext xmlns:c16="http://schemas.microsoft.com/office/drawing/2014/chart" uri="{C3380CC4-5D6E-409C-BE32-E72D297353CC}">
                  <c16:uniqueId val="{00000003-6BA0-4DF7-BBB6-35DCE3B9F751}"/>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{50C6DCE1-BD7F-41E2-8463-82AD3AED9F94}</c15:txfldGUID>
                      <c15:f>Diagramm!$I$50</c15:f>
                      <c15:dlblFieldTableCache>
                        <c:ptCount val="1"/>
                      </c15:dlblFieldTableCache>
                    </c15:dlblFTEntry>
                  </c15:dlblFieldTable>
                  <c15:showDataLabelsRange val="0"/>
                </c:ext>
                <c:ext xmlns:c16="http://schemas.microsoft.com/office/drawing/2014/chart" uri="{C3380CC4-5D6E-409C-BE32-E72D297353CC}">
                  <c16:uniqueId val="{00000004-6BA0-4DF7-BBB6-35DCE3B9F751}"/>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{1617FF6D-7618-40A0-9061-835381D4C806}</c15:txfldGUID>
                      <c15:f>Diagramm!$I$51</c15:f>
                      <c15:dlblFieldTableCache>
                        <c:ptCount val="1"/>
                      </c15:dlblFieldTableCache>
                    </c15:dlblFTEntry>
                  </c15:dlblFieldTable>
                  <c15:showDataLabelsRange val="0"/>
                </c:ext>
                <c:ext xmlns:c16="http://schemas.microsoft.com/office/drawing/2014/chart" uri="{C3380CC4-5D6E-409C-BE32-E72D297353CC}">
                  <c16:uniqueId val="{00000005-6BA0-4DF7-BBB6-35DCE3B9F751}"/>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{35399D68-D268-4B30-81B3-306A69F6F29D}</c15:txfldGUID>
                      <c15:f>Diagramm!$I$52</c15:f>
                      <c15:dlblFieldTableCache>
                        <c:ptCount val="1"/>
                      </c15:dlblFieldTableCache>
                    </c15:dlblFTEntry>
                  </c15:dlblFieldTable>
                  <c15:showDataLabelsRange val="0"/>
                </c:ext>
                <c:ext xmlns:c16="http://schemas.microsoft.com/office/drawing/2014/chart" uri="{C3380CC4-5D6E-409C-BE32-E72D297353CC}">
                  <c16:uniqueId val="{00000006-6BA0-4DF7-BBB6-35DCE3B9F751}"/>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{35B1E639-80FB-4F06-94DB-8B2142CF47AF}</c15:txfldGUID>
                      <c15:f>Diagramm!$I$53</c15:f>
                      <c15:dlblFieldTableCache>
                        <c:ptCount val="1"/>
                      </c15:dlblFieldTableCache>
                    </c15:dlblFTEntry>
                  </c15:dlblFieldTable>
                  <c15:showDataLabelsRange val="0"/>
                </c:ext>
                <c:ext xmlns:c16="http://schemas.microsoft.com/office/drawing/2014/chart" uri="{C3380CC4-5D6E-409C-BE32-E72D297353CC}">
                  <c16:uniqueId val="{00000007-6BA0-4DF7-BBB6-35DCE3B9F751}"/>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{446F6C2A-669A-42E2-BB1D-80A49EAF8514}</c15:txfldGUID>
                      <c15:f>Diagramm!$I$54</c15:f>
                      <c15:dlblFieldTableCache>
                        <c:ptCount val="1"/>
                      </c15:dlblFieldTableCache>
                    </c15:dlblFTEntry>
                  </c15:dlblFieldTable>
                  <c15:showDataLabelsRange val="0"/>
                </c:ext>
                <c:ext xmlns:c16="http://schemas.microsoft.com/office/drawing/2014/chart" uri="{C3380CC4-5D6E-409C-BE32-E72D297353CC}">
                  <c16:uniqueId val="{00000008-6BA0-4DF7-BBB6-35DCE3B9F751}"/>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{3BAEE8A0-D3D9-4179-B5DE-60A8ACFD68D5}</c15:txfldGUID>
                      <c15:f>Diagramm!$I$55</c15:f>
                      <c15:dlblFieldTableCache>
                        <c:ptCount val="1"/>
                      </c15:dlblFieldTableCache>
                    </c15:dlblFTEntry>
                  </c15:dlblFieldTable>
                  <c15:showDataLabelsRange val="0"/>
                </c:ext>
                <c:ext xmlns:c16="http://schemas.microsoft.com/office/drawing/2014/chart" uri="{C3380CC4-5D6E-409C-BE32-E72D297353CC}">
                  <c16:uniqueId val="{00000009-6BA0-4DF7-BBB6-35DCE3B9F751}"/>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{CD94B063-898F-45AE-ABCD-0EFD4A02F768}</c15:txfldGUID>
                      <c15:f>Diagramm!$I$56</c15:f>
                      <c15:dlblFieldTableCache>
                        <c:ptCount val="1"/>
                      </c15:dlblFieldTableCache>
                    </c15:dlblFTEntry>
                  </c15:dlblFieldTable>
                  <c15:showDataLabelsRange val="0"/>
                </c:ext>
                <c:ext xmlns:c16="http://schemas.microsoft.com/office/drawing/2014/chart" uri="{C3380CC4-5D6E-409C-BE32-E72D297353CC}">
                  <c16:uniqueId val="{0000000A-6BA0-4DF7-BBB6-35DCE3B9F751}"/>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{CC16D662-F32E-4997-85D2-4F3B0083D9F0}</c15:txfldGUID>
                      <c15:f>Diagramm!$I$57</c15:f>
                      <c15:dlblFieldTableCache>
                        <c:ptCount val="1"/>
                      </c15:dlblFieldTableCache>
                    </c15:dlblFTEntry>
                  </c15:dlblFieldTable>
                  <c15:showDataLabelsRange val="0"/>
                </c:ext>
                <c:ext xmlns:c16="http://schemas.microsoft.com/office/drawing/2014/chart" uri="{C3380CC4-5D6E-409C-BE32-E72D297353CC}">
                  <c16:uniqueId val="{0000000B-6BA0-4DF7-BBB6-35DCE3B9F751}"/>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{D7143CA6-D71A-4A2C-84D6-522DBD752320}</c15:txfldGUID>
                      <c15:f>Diagramm!$I$58</c15:f>
                      <c15:dlblFieldTableCache>
                        <c:ptCount val="1"/>
                      </c15:dlblFieldTableCache>
                    </c15:dlblFTEntry>
                  </c15:dlblFieldTable>
                  <c15:showDataLabelsRange val="0"/>
                </c:ext>
                <c:ext xmlns:c16="http://schemas.microsoft.com/office/drawing/2014/chart" uri="{C3380CC4-5D6E-409C-BE32-E72D297353CC}">
                  <c16:uniqueId val="{0000000C-6BA0-4DF7-BBB6-35DCE3B9F751}"/>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{D79D29C8-CD74-41AE-B68E-6784C5B69C30}</c15:txfldGUID>
                      <c15:f>Diagramm!$I$59</c15:f>
                      <c15:dlblFieldTableCache>
                        <c:ptCount val="1"/>
                      </c15:dlblFieldTableCache>
                    </c15:dlblFTEntry>
                  </c15:dlblFieldTable>
                  <c15:showDataLabelsRange val="0"/>
                </c:ext>
                <c:ext xmlns:c16="http://schemas.microsoft.com/office/drawing/2014/chart" uri="{C3380CC4-5D6E-409C-BE32-E72D297353CC}">
                  <c16:uniqueId val="{0000000D-6BA0-4DF7-BBB6-35DCE3B9F751}"/>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{3E981705-F813-48DE-B089-E15FA5EB8706}</c15:txfldGUID>
                      <c15:f>Diagramm!$I$60</c15:f>
                      <c15:dlblFieldTableCache>
                        <c:ptCount val="1"/>
                      </c15:dlblFieldTableCache>
                    </c15:dlblFTEntry>
                  </c15:dlblFieldTable>
                  <c15:showDataLabelsRange val="0"/>
                </c:ext>
                <c:ext xmlns:c16="http://schemas.microsoft.com/office/drawing/2014/chart" uri="{C3380CC4-5D6E-409C-BE32-E72D297353CC}">
                  <c16:uniqueId val="{0000000E-6BA0-4DF7-BBB6-35DCE3B9F751}"/>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{D5912D72-C241-43E2-B80A-7F86DA1BF172}</c15:txfldGUID>
                      <c15:f>Diagramm!$I$61</c15:f>
                      <c15:dlblFieldTableCache>
                        <c:ptCount val="1"/>
                      </c15:dlblFieldTableCache>
                    </c15:dlblFTEntry>
                  </c15:dlblFieldTable>
                  <c15:showDataLabelsRange val="0"/>
                </c:ext>
                <c:ext xmlns:c16="http://schemas.microsoft.com/office/drawing/2014/chart" uri="{C3380CC4-5D6E-409C-BE32-E72D297353CC}">
                  <c16:uniqueId val="{0000000F-6BA0-4DF7-BBB6-35DCE3B9F751}"/>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{C3C00B82-F089-4F57-A46E-CA49A4851B6A}</c15:txfldGUID>
                      <c15:f>Diagramm!$I$62</c15:f>
                      <c15:dlblFieldTableCache>
                        <c:ptCount val="1"/>
                      </c15:dlblFieldTableCache>
                    </c15:dlblFTEntry>
                  </c15:dlblFieldTable>
                  <c15:showDataLabelsRange val="0"/>
                </c:ext>
                <c:ext xmlns:c16="http://schemas.microsoft.com/office/drawing/2014/chart" uri="{C3380CC4-5D6E-409C-BE32-E72D297353CC}">
                  <c16:uniqueId val="{00000010-6BA0-4DF7-BBB6-35DCE3B9F751}"/>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{6B962FB8-73C7-4727-88B3-25EBB131086A}</c15:txfldGUID>
                      <c15:f>Diagramm!$I$63</c15:f>
                      <c15:dlblFieldTableCache>
                        <c:ptCount val="1"/>
                      </c15:dlblFieldTableCache>
                    </c15:dlblFTEntry>
                  </c15:dlblFieldTable>
                  <c15:showDataLabelsRange val="0"/>
                </c:ext>
                <c:ext xmlns:c16="http://schemas.microsoft.com/office/drawing/2014/chart" uri="{C3380CC4-5D6E-409C-BE32-E72D297353CC}">
                  <c16:uniqueId val="{00000011-6BA0-4DF7-BBB6-35DCE3B9F751}"/>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{AF7A9ADD-2D6E-47E1-ADC6-773D7E550A70}</c15:txfldGUID>
                      <c15:f>Diagramm!$I$64</c15:f>
                      <c15:dlblFieldTableCache>
                        <c:ptCount val="1"/>
                      </c15:dlblFieldTableCache>
                    </c15:dlblFTEntry>
                  </c15:dlblFieldTable>
                  <c15:showDataLabelsRange val="0"/>
                </c:ext>
                <c:ext xmlns:c16="http://schemas.microsoft.com/office/drawing/2014/chart" uri="{C3380CC4-5D6E-409C-BE32-E72D297353CC}">
                  <c16:uniqueId val="{00000012-6BA0-4DF7-BBB6-35DCE3B9F751}"/>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{1E998D6C-23A4-42BE-A287-45F1C5A296AC}</c15:txfldGUID>
                      <c15:f>Diagramm!$I$65</c15:f>
                      <c15:dlblFieldTableCache>
                        <c:ptCount val="1"/>
                      </c15:dlblFieldTableCache>
                    </c15:dlblFTEntry>
                  </c15:dlblFieldTable>
                  <c15:showDataLabelsRange val="0"/>
                </c:ext>
                <c:ext xmlns:c16="http://schemas.microsoft.com/office/drawing/2014/chart" uri="{C3380CC4-5D6E-409C-BE32-E72D297353CC}">
                  <c16:uniqueId val="{00000013-6BA0-4DF7-BBB6-35DCE3B9F751}"/>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{81A0379E-597D-4AD8-B162-92B4AA171C61}</c15:txfldGUID>
                      <c15:f>Diagramm!$I$66</c15:f>
                      <c15:dlblFieldTableCache>
                        <c:ptCount val="1"/>
                      </c15:dlblFieldTableCache>
                    </c15:dlblFTEntry>
                  </c15:dlblFieldTable>
                  <c15:showDataLabelsRange val="0"/>
                </c:ext>
                <c:ext xmlns:c16="http://schemas.microsoft.com/office/drawing/2014/chart" uri="{C3380CC4-5D6E-409C-BE32-E72D297353CC}">
                  <c16:uniqueId val="{00000014-6BA0-4DF7-BBB6-35DCE3B9F751}"/>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{B0426AA6-2A66-4297-A81F-423722B32BD1}</c15:txfldGUID>
                      <c15:f>Diagramm!$I$67</c15:f>
                      <c15:dlblFieldTableCache>
                        <c:ptCount val="1"/>
                      </c15:dlblFieldTableCache>
                    </c15:dlblFTEntry>
                  </c15:dlblFieldTable>
                  <c15:showDataLabelsRange val="0"/>
                </c:ext>
                <c:ext xmlns:c16="http://schemas.microsoft.com/office/drawing/2014/chart" uri="{C3380CC4-5D6E-409C-BE32-E72D297353CC}">
                  <c16:uniqueId val="{00000015-6BA0-4DF7-BBB6-35DCE3B9F751}"/>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6BA0-4DF7-BBB6-35DCE3B9F751}"/>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{138D32CA-09FE-4205-B5EE-D03AD66052D8}</c15:txfldGUID>
                      <c15:f>Diagramm!$K$46</c15:f>
                      <c15:dlblFieldTableCache>
                        <c:ptCount val="1"/>
                      </c15:dlblFieldTableCache>
                    </c15:dlblFTEntry>
                  </c15:dlblFieldTable>
                  <c15:showDataLabelsRange val="0"/>
                </c:ext>
                <c:ext xmlns:c16="http://schemas.microsoft.com/office/drawing/2014/chart" uri="{C3380CC4-5D6E-409C-BE32-E72D297353CC}">
                  <c16:uniqueId val="{00000017-6BA0-4DF7-BBB6-35DCE3B9F751}"/>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{B9024FED-2A2F-45DE-837F-4DFDAA7F97B1}</c15:txfldGUID>
                      <c15:f>Diagramm!$K$47</c15:f>
                      <c15:dlblFieldTableCache>
                        <c:ptCount val="1"/>
                      </c15:dlblFieldTableCache>
                    </c15:dlblFTEntry>
                  </c15:dlblFieldTable>
                  <c15:showDataLabelsRange val="0"/>
                </c:ext>
                <c:ext xmlns:c16="http://schemas.microsoft.com/office/drawing/2014/chart" uri="{C3380CC4-5D6E-409C-BE32-E72D297353CC}">
                  <c16:uniqueId val="{00000018-6BA0-4DF7-BBB6-35DCE3B9F751}"/>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{7C8237B8-6762-4ADB-8D1C-5E7C86164EEA}</c15:txfldGUID>
                      <c15:f>Diagramm!$K$48</c15:f>
                      <c15:dlblFieldTableCache>
                        <c:ptCount val="1"/>
                      </c15:dlblFieldTableCache>
                    </c15:dlblFTEntry>
                  </c15:dlblFieldTable>
                  <c15:showDataLabelsRange val="0"/>
                </c:ext>
                <c:ext xmlns:c16="http://schemas.microsoft.com/office/drawing/2014/chart" uri="{C3380CC4-5D6E-409C-BE32-E72D297353CC}">
                  <c16:uniqueId val="{00000019-6BA0-4DF7-BBB6-35DCE3B9F751}"/>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{B104FAE4-7AAD-4E52-AF55-B6BCEF5BBCFD}</c15:txfldGUID>
                      <c15:f>Diagramm!$K$49</c15:f>
                      <c15:dlblFieldTableCache>
                        <c:ptCount val="1"/>
                      </c15:dlblFieldTableCache>
                    </c15:dlblFTEntry>
                  </c15:dlblFieldTable>
                  <c15:showDataLabelsRange val="0"/>
                </c:ext>
                <c:ext xmlns:c16="http://schemas.microsoft.com/office/drawing/2014/chart" uri="{C3380CC4-5D6E-409C-BE32-E72D297353CC}">
                  <c16:uniqueId val="{0000001A-6BA0-4DF7-BBB6-35DCE3B9F751}"/>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{73419D92-1E21-4112-BB08-BA93C8C82656}</c15:txfldGUID>
                      <c15:f>Diagramm!$K$50</c15:f>
                      <c15:dlblFieldTableCache>
                        <c:ptCount val="1"/>
                      </c15:dlblFieldTableCache>
                    </c15:dlblFTEntry>
                  </c15:dlblFieldTable>
                  <c15:showDataLabelsRange val="0"/>
                </c:ext>
                <c:ext xmlns:c16="http://schemas.microsoft.com/office/drawing/2014/chart" uri="{C3380CC4-5D6E-409C-BE32-E72D297353CC}">
                  <c16:uniqueId val="{0000001B-6BA0-4DF7-BBB6-35DCE3B9F751}"/>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{3EFA11DF-17E3-4FB1-A479-BD0AF52A2528}</c15:txfldGUID>
                      <c15:f>Diagramm!$K$51</c15:f>
                      <c15:dlblFieldTableCache>
                        <c:ptCount val="1"/>
                      </c15:dlblFieldTableCache>
                    </c15:dlblFTEntry>
                  </c15:dlblFieldTable>
                  <c15:showDataLabelsRange val="0"/>
                </c:ext>
                <c:ext xmlns:c16="http://schemas.microsoft.com/office/drawing/2014/chart" uri="{C3380CC4-5D6E-409C-BE32-E72D297353CC}">
                  <c16:uniqueId val="{0000001C-6BA0-4DF7-BBB6-35DCE3B9F751}"/>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{26749B35-3424-43AC-9616-FE4AE5372758}</c15:txfldGUID>
                      <c15:f>Diagramm!$K$52</c15:f>
                      <c15:dlblFieldTableCache>
                        <c:ptCount val="1"/>
                      </c15:dlblFieldTableCache>
                    </c15:dlblFTEntry>
                  </c15:dlblFieldTable>
                  <c15:showDataLabelsRange val="0"/>
                </c:ext>
                <c:ext xmlns:c16="http://schemas.microsoft.com/office/drawing/2014/chart" uri="{C3380CC4-5D6E-409C-BE32-E72D297353CC}">
                  <c16:uniqueId val="{0000001D-6BA0-4DF7-BBB6-35DCE3B9F751}"/>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{0C8AB4E2-F6DE-441B-9A6A-8716F2DE720D}</c15:txfldGUID>
                      <c15:f>Diagramm!$K$53</c15:f>
                      <c15:dlblFieldTableCache>
                        <c:ptCount val="1"/>
                      </c15:dlblFieldTableCache>
                    </c15:dlblFTEntry>
                  </c15:dlblFieldTable>
                  <c15:showDataLabelsRange val="0"/>
                </c:ext>
                <c:ext xmlns:c16="http://schemas.microsoft.com/office/drawing/2014/chart" uri="{C3380CC4-5D6E-409C-BE32-E72D297353CC}">
                  <c16:uniqueId val="{0000001E-6BA0-4DF7-BBB6-35DCE3B9F751}"/>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{D3B1BC45-FAFA-4D89-BC3C-181D77E6DB96}</c15:txfldGUID>
                      <c15:f>Diagramm!$K$54</c15:f>
                      <c15:dlblFieldTableCache>
                        <c:ptCount val="1"/>
                      </c15:dlblFieldTableCache>
                    </c15:dlblFTEntry>
                  </c15:dlblFieldTable>
                  <c15:showDataLabelsRange val="0"/>
                </c:ext>
                <c:ext xmlns:c16="http://schemas.microsoft.com/office/drawing/2014/chart" uri="{C3380CC4-5D6E-409C-BE32-E72D297353CC}">
                  <c16:uniqueId val="{0000001F-6BA0-4DF7-BBB6-35DCE3B9F751}"/>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{94852246-1CD8-4096-8BD5-F57AC3B11178}</c15:txfldGUID>
                      <c15:f>Diagramm!$K$55</c15:f>
                      <c15:dlblFieldTableCache>
                        <c:ptCount val="1"/>
                      </c15:dlblFieldTableCache>
                    </c15:dlblFTEntry>
                  </c15:dlblFieldTable>
                  <c15:showDataLabelsRange val="0"/>
                </c:ext>
                <c:ext xmlns:c16="http://schemas.microsoft.com/office/drawing/2014/chart" uri="{C3380CC4-5D6E-409C-BE32-E72D297353CC}">
                  <c16:uniqueId val="{00000020-6BA0-4DF7-BBB6-35DCE3B9F751}"/>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{7A8997C0-6F11-4007-9688-20F27D9EBA77}</c15:txfldGUID>
                      <c15:f>Diagramm!$K$56</c15:f>
                      <c15:dlblFieldTableCache>
                        <c:ptCount val="1"/>
                      </c15:dlblFieldTableCache>
                    </c15:dlblFTEntry>
                  </c15:dlblFieldTable>
                  <c15:showDataLabelsRange val="0"/>
                </c:ext>
                <c:ext xmlns:c16="http://schemas.microsoft.com/office/drawing/2014/chart" uri="{C3380CC4-5D6E-409C-BE32-E72D297353CC}">
                  <c16:uniqueId val="{00000021-6BA0-4DF7-BBB6-35DCE3B9F751}"/>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{CFDF2404-086C-4443-9EDF-25BE8233CA43}</c15:txfldGUID>
                      <c15:f>Diagramm!$K$57</c15:f>
                      <c15:dlblFieldTableCache>
                        <c:ptCount val="1"/>
                      </c15:dlblFieldTableCache>
                    </c15:dlblFTEntry>
                  </c15:dlblFieldTable>
                  <c15:showDataLabelsRange val="0"/>
                </c:ext>
                <c:ext xmlns:c16="http://schemas.microsoft.com/office/drawing/2014/chart" uri="{C3380CC4-5D6E-409C-BE32-E72D297353CC}">
                  <c16:uniqueId val="{00000022-6BA0-4DF7-BBB6-35DCE3B9F751}"/>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{E67B3C8E-146F-4EB5-9BFC-AD1847AF6D22}</c15:txfldGUID>
                      <c15:f>Diagramm!$K$58</c15:f>
                      <c15:dlblFieldTableCache>
                        <c:ptCount val="1"/>
                      </c15:dlblFieldTableCache>
                    </c15:dlblFTEntry>
                  </c15:dlblFieldTable>
                  <c15:showDataLabelsRange val="0"/>
                </c:ext>
                <c:ext xmlns:c16="http://schemas.microsoft.com/office/drawing/2014/chart" uri="{C3380CC4-5D6E-409C-BE32-E72D297353CC}">
                  <c16:uniqueId val="{00000023-6BA0-4DF7-BBB6-35DCE3B9F751}"/>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{15040211-0FFF-4D2F-BB3B-44A4F38D5860}</c15:txfldGUID>
                      <c15:f>Diagramm!$K$59</c15:f>
                      <c15:dlblFieldTableCache>
                        <c:ptCount val="1"/>
                      </c15:dlblFieldTableCache>
                    </c15:dlblFTEntry>
                  </c15:dlblFieldTable>
                  <c15:showDataLabelsRange val="0"/>
                </c:ext>
                <c:ext xmlns:c16="http://schemas.microsoft.com/office/drawing/2014/chart" uri="{C3380CC4-5D6E-409C-BE32-E72D297353CC}">
                  <c16:uniqueId val="{00000024-6BA0-4DF7-BBB6-35DCE3B9F751}"/>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{95B4DD4B-C99C-42E7-8EB4-FA4901A74AEF}</c15:txfldGUID>
                      <c15:f>Diagramm!$K$60</c15:f>
                      <c15:dlblFieldTableCache>
                        <c:ptCount val="1"/>
                      </c15:dlblFieldTableCache>
                    </c15:dlblFTEntry>
                  </c15:dlblFieldTable>
                  <c15:showDataLabelsRange val="0"/>
                </c:ext>
                <c:ext xmlns:c16="http://schemas.microsoft.com/office/drawing/2014/chart" uri="{C3380CC4-5D6E-409C-BE32-E72D297353CC}">
                  <c16:uniqueId val="{00000025-6BA0-4DF7-BBB6-35DCE3B9F751}"/>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{1ADF3126-FC19-415B-B855-90AC3326E0B6}</c15:txfldGUID>
                      <c15:f>Diagramm!$K$61</c15:f>
                      <c15:dlblFieldTableCache>
                        <c:ptCount val="1"/>
                      </c15:dlblFieldTableCache>
                    </c15:dlblFTEntry>
                  </c15:dlblFieldTable>
                  <c15:showDataLabelsRange val="0"/>
                </c:ext>
                <c:ext xmlns:c16="http://schemas.microsoft.com/office/drawing/2014/chart" uri="{C3380CC4-5D6E-409C-BE32-E72D297353CC}">
                  <c16:uniqueId val="{00000026-6BA0-4DF7-BBB6-35DCE3B9F751}"/>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{4308A82E-930B-4D8C-B54A-BCB9DD9D32B5}</c15:txfldGUID>
                      <c15:f>Diagramm!$K$62</c15:f>
                      <c15:dlblFieldTableCache>
                        <c:ptCount val="1"/>
                      </c15:dlblFieldTableCache>
                    </c15:dlblFTEntry>
                  </c15:dlblFieldTable>
                  <c15:showDataLabelsRange val="0"/>
                </c:ext>
                <c:ext xmlns:c16="http://schemas.microsoft.com/office/drawing/2014/chart" uri="{C3380CC4-5D6E-409C-BE32-E72D297353CC}">
                  <c16:uniqueId val="{00000027-6BA0-4DF7-BBB6-35DCE3B9F751}"/>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{34CA0D06-2A6B-4B3E-8099-105A5A4135FC}</c15:txfldGUID>
                      <c15:f>Diagramm!$K$63</c15:f>
                      <c15:dlblFieldTableCache>
                        <c:ptCount val="1"/>
                      </c15:dlblFieldTableCache>
                    </c15:dlblFTEntry>
                  </c15:dlblFieldTable>
                  <c15:showDataLabelsRange val="0"/>
                </c:ext>
                <c:ext xmlns:c16="http://schemas.microsoft.com/office/drawing/2014/chart" uri="{C3380CC4-5D6E-409C-BE32-E72D297353CC}">
                  <c16:uniqueId val="{00000028-6BA0-4DF7-BBB6-35DCE3B9F751}"/>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{A4EEEC19-BB9F-4053-82CE-4F44CC864926}</c15:txfldGUID>
                      <c15:f>Diagramm!$K$64</c15:f>
                      <c15:dlblFieldTableCache>
                        <c:ptCount val="1"/>
                      </c15:dlblFieldTableCache>
                    </c15:dlblFTEntry>
                  </c15:dlblFieldTable>
                  <c15:showDataLabelsRange val="0"/>
                </c:ext>
                <c:ext xmlns:c16="http://schemas.microsoft.com/office/drawing/2014/chart" uri="{C3380CC4-5D6E-409C-BE32-E72D297353CC}">
                  <c16:uniqueId val="{00000029-6BA0-4DF7-BBB6-35DCE3B9F751}"/>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{6AC5B6CF-CB12-4DEE-9F20-E7036693BD73}</c15:txfldGUID>
                      <c15:f>Diagramm!$K$65</c15:f>
                      <c15:dlblFieldTableCache>
                        <c:ptCount val="1"/>
                      </c15:dlblFieldTableCache>
                    </c15:dlblFTEntry>
                  </c15:dlblFieldTable>
                  <c15:showDataLabelsRange val="0"/>
                </c:ext>
                <c:ext xmlns:c16="http://schemas.microsoft.com/office/drawing/2014/chart" uri="{C3380CC4-5D6E-409C-BE32-E72D297353CC}">
                  <c16:uniqueId val="{0000002A-6BA0-4DF7-BBB6-35DCE3B9F751}"/>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{66AF2281-3BE0-445D-AD50-6A8177CA2F5B}</c15:txfldGUID>
                      <c15:f>Diagramm!$K$66</c15:f>
                      <c15:dlblFieldTableCache>
                        <c:ptCount val="1"/>
                      </c15:dlblFieldTableCache>
                    </c15:dlblFTEntry>
                  </c15:dlblFieldTable>
                  <c15:showDataLabelsRange val="0"/>
                </c:ext>
                <c:ext xmlns:c16="http://schemas.microsoft.com/office/drawing/2014/chart" uri="{C3380CC4-5D6E-409C-BE32-E72D297353CC}">
                  <c16:uniqueId val="{0000002B-6BA0-4DF7-BBB6-35DCE3B9F751}"/>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{380AB257-7F33-4D44-AF10-E02E62F438CE}</c15:txfldGUID>
                      <c15:f>Diagramm!$K$67</c15:f>
                      <c15:dlblFieldTableCache>
                        <c:ptCount val="1"/>
                      </c15:dlblFieldTableCache>
                    </c15:dlblFTEntry>
                  </c15:dlblFieldTable>
                  <c15:showDataLabelsRange val="0"/>
                </c:ext>
                <c:ext xmlns:c16="http://schemas.microsoft.com/office/drawing/2014/chart" uri="{C3380CC4-5D6E-409C-BE32-E72D297353CC}">
                  <c16:uniqueId val="{0000002C-6BA0-4DF7-BBB6-35DCE3B9F751}"/>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6BA0-4DF7-BBB6-35DCE3B9F751}"/>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{AEC69A9E-61C8-476A-B157-DBC570E59707}</c15:txfldGUID>
                      <c15:f>Diagramm!$J$46</c15:f>
                      <c15:dlblFieldTableCache>
                        <c:ptCount val="1"/>
                      </c15:dlblFieldTableCache>
                    </c15:dlblFTEntry>
                  </c15:dlblFieldTable>
                  <c15:showDataLabelsRange val="0"/>
                </c:ext>
                <c:ext xmlns:c16="http://schemas.microsoft.com/office/drawing/2014/chart" uri="{C3380CC4-5D6E-409C-BE32-E72D297353CC}">
                  <c16:uniqueId val="{0000002E-6BA0-4DF7-BBB6-35DCE3B9F751}"/>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{7155BA1E-D576-442C-B06C-338BE76C100F}</c15:txfldGUID>
                      <c15:f>Diagramm!$J$47</c15:f>
                      <c15:dlblFieldTableCache>
                        <c:ptCount val="1"/>
                      </c15:dlblFieldTableCache>
                    </c15:dlblFTEntry>
                  </c15:dlblFieldTable>
                  <c15:showDataLabelsRange val="0"/>
                </c:ext>
                <c:ext xmlns:c16="http://schemas.microsoft.com/office/drawing/2014/chart" uri="{C3380CC4-5D6E-409C-BE32-E72D297353CC}">
                  <c16:uniqueId val="{0000002F-6BA0-4DF7-BBB6-35DCE3B9F751}"/>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{74EDF963-B27F-4B0B-98D5-F3B6B134A6D6}</c15:txfldGUID>
                      <c15:f>Diagramm!$J$48</c15:f>
                      <c15:dlblFieldTableCache>
                        <c:ptCount val="1"/>
                      </c15:dlblFieldTableCache>
                    </c15:dlblFTEntry>
                  </c15:dlblFieldTable>
                  <c15:showDataLabelsRange val="0"/>
                </c:ext>
                <c:ext xmlns:c16="http://schemas.microsoft.com/office/drawing/2014/chart" uri="{C3380CC4-5D6E-409C-BE32-E72D297353CC}">
                  <c16:uniqueId val="{00000030-6BA0-4DF7-BBB6-35DCE3B9F751}"/>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{82E55268-D655-478C-AF5B-34D304719269}</c15:txfldGUID>
                      <c15:f>Diagramm!$J$49</c15:f>
                      <c15:dlblFieldTableCache>
                        <c:ptCount val="1"/>
                      </c15:dlblFieldTableCache>
                    </c15:dlblFTEntry>
                  </c15:dlblFieldTable>
                  <c15:showDataLabelsRange val="0"/>
                </c:ext>
                <c:ext xmlns:c16="http://schemas.microsoft.com/office/drawing/2014/chart" uri="{C3380CC4-5D6E-409C-BE32-E72D297353CC}">
                  <c16:uniqueId val="{00000031-6BA0-4DF7-BBB6-35DCE3B9F751}"/>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{8ED1D3FE-312B-46A2-B8E9-AB996CAD4C1F}</c15:txfldGUID>
                      <c15:f>Diagramm!$J$50</c15:f>
                      <c15:dlblFieldTableCache>
                        <c:ptCount val="1"/>
                      </c15:dlblFieldTableCache>
                    </c15:dlblFTEntry>
                  </c15:dlblFieldTable>
                  <c15:showDataLabelsRange val="0"/>
                </c:ext>
                <c:ext xmlns:c16="http://schemas.microsoft.com/office/drawing/2014/chart" uri="{C3380CC4-5D6E-409C-BE32-E72D297353CC}">
                  <c16:uniqueId val="{00000032-6BA0-4DF7-BBB6-35DCE3B9F751}"/>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{BC877CF4-B22A-4D2B-BE9E-4A4A4218D910}</c15:txfldGUID>
                      <c15:f>Diagramm!$J$51</c15:f>
                      <c15:dlblFieldTableCache>
                        <c:ptCount val="1"/>
                      </c15:dlblFieldTableCache>
                    </c15:dlblFTEntry>
                  </c15:dlblFieldTable>
                  <c15:showDataLabelsRange val="0"/>
                </c:ext>
                <c:ext xmlns:c16="http://schemas.microsoft.com/office/drawing/2014/chart" uri="{C3380CC4-5D6E-409C-BE32-E72D297353CC}">
                  <c16:uniqueId val="{00000033-6BA0-4DF7-BBB6-35DCE3B9F751}"/>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{0D543007-7B6F-4DFB-A945-9B7B9C9ABB29}</c15:txfldGUID>
                      <c15:f>Diagramm!$J$52</c15:f>
                      <c15:dlblFieldTableCache>
                        <c:ptCount val="1"/>
                      </c15:dlblFieldTableCache>
                    </c15:dlblFTEntry>
                  </c15:dlblFieldTable>
                  <c15:showDataLabelsRange val="0"/>
                </c:ext>
                <c:ext xmlns:c16="http://schemas.microsoft.com/office/drawing/2014/chart" uri="{C3380CC4-5D6E-409C-BE32-E72D297353CC}">
                  <c16:uniqueId val="{00000034-6BA0-4DF7-BBB6-35DCE3B9F751}"/>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{FBC29CBE-A196-49DD-84FC-AC818AA466A0}</c15:txfldGUID>
                      <c15:f>Diagramm!$J$53</c15:f>
                      <c15:dlblFieldTableCache>
                        <c:ptCount val="1"/>
                      </c15:dlblFieldTableCache>
                    </c15:dlblFTEntry>
                  </c15:dlblFieldTable>
                  <c15:showDataLabelsRange val="0"/>
                </c:ext>
                <c:ext xmlns:c16="http://schemas.microsoft.com/office/drawing/2014/chart" uri="{C3380CC4-5D6E-409C-BE32-E72D297353CC}">
                  <c16:uniqueId val="{00000035-6BA0-4DF7-BBB6-35DCE3B9F751}"/>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{B7364632-0CFC-40E5-AFC4-9008E0FC7E87}</c15:txfldGUID>
                      <c15:f>Diagramm!$J$54</c15:f>
                      <c15:dlblFieldTableCache>
                        <c:ptCount val="1"/>
                      </c15:dlblFieldTableCache>
                    </c15:dlblFTEntry>
                  </c15:dlblFieldTable>
                  <c15:showDataLabelsRange val="0"/>
                </c:ext>
                <c:ext xmlns:c16="http://schemas.microsoft.com/office/drawing/2014/chart" uri="{C3380CC4-5D6E-409C-BE32-E72D297353CC}">
                  <c16:uniqueId val="{00000036-6BA0-4DF7-BBB6-35DCE3B9F751}"/>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{8DCC1172-155D-4283-80A8-4706E17DB470}</c15:txfldGUID>
                      <c15:f>Diagramm!$J$55</c15:f>
                      <c15:dlblFieldTableCache>
                        <c:ptCount val="1"/>
                      </c15:dlblFieldTableCache>
                    </c15:dlblFTEntry>
                  </c15:dlblFieldTable>
                  <c15:showDataLabelsRange val="0"/>
                </c:ext>
                <c:ext xmlns:c16="http://schemas.microsoft.com/office/drawing/2014/chart" uri="{C3380CC4-5D6E-409C-BE32-E72D297353CC}">
                  <c16:uniqueId val="{00000037-6BA0-4DF7-BBB6-35DCE3B9F751}"/>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{BCCEC6E5-8924-4C7B-AF54-33E9763D7AAE}</c15:txfldGUID>
                      <c15:f>Diagramm!$J$56</c15:f>
                      <c15:dlblFieldTableCache>
                        <c:ptCount val="1"/>
                      </c15:dlblFieldTableCache>
                    </c15:dlblFTEntry>
                  </c15:dlblFieldTable>
                  <c15:showDataLabelsRange val="0"/>
                </c:ext>
                <c:ext xmlns:c16="http://schemas.microsoft.com/office/drawing/2014/chart" uri="{C3380CC4-5D6E-409C-BE32-E72D297353CC}">
                  <c16:uniqueId val="{00000038-6BA0-4DF7-BBB6-35DCE3B9F751}"/>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{67DF5BF1-BD30-40D7-8BC7-6E55DF669248}</c15:txfldGUID>
                      <c15:f>Diagramm!$J$57</c15:f>
                      <c15:dlblFieldTableCache>
                        <c:ptCount val="1"/>
                      </c15:dlblFieldTableCache>
                    </c15:dlblFTEntry>
                  </c15:dlblFieldTable>
                  <c15:showDataLabelsRange val="0"/>
                </c:ext>
                <c:ext xmlns:c16="http://schemas.microsoft.com/office/drawing/2014/chart" uri="{C3380CC4-5D6E-409C-BE32-E72D297353CC}">
                  <c16:uniqueId val="{00000039-6BA0-4DF7-BBB6-35DCE3B9F751}"/>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{61206A8E-DFDA-4AC3-A50A-DCA8C88DA4F7}</c15:txfldGUID>
                      <c15:f>Diagramm!$J$58</c15:f>
                      <c15:dlblFieldTableCache>
                        <c:ptCount val="1"/>
                      </c15:dlblFieldTableCache>
                    </c15:dlblFTEntry>
                  </c15:dlblFieldTable>
                  <c15:showDataLabelsRange val="0"/>
                </c:ext>
                <c:ext xmlns:c16="http://schemas.microsoft.com/office/drawing/2014/chart" uri="{C3380CC4-5D6E-409C-BE32-E72D297353CC}">
                  <c16:uniqueId val="{0000003A-6BA0-4DF7-BBB6-35DCE3B9F751}"/>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{806F5FD8-2BD2-48E9-92E6-101E7BC9F9AF}</c15:txfldGUID>
                      <c15:f>Diagramm!$J$59</c15:f>
                      <c15:dlblFieldTableCache>
                        <c:ptCount val="1"/>
                      </c15:dlblFieldTableCache>
                    </c15:dlblFTEntry>
                  </c15:dlblFieldTable>
                  <c15:showDataLabelsRange val="0"/>
                </c:ext>
                <c:ext xmlns:c16="http://schemas.microsoft.com/office/drawing/2014/chart" uri="{C3380CC4-5D6E-409C-BE32-E72D297353CC}">
                  <c16:uniqueId val="{0000003B-6BA0-4DF7-BBB6-35DCE3B9F751}"/>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{AA0E5A94-A321-48AA-9E34-0BD15EF90735}</c15:txfldGUID>
                      <c15:f>Diagramm!$J$60</c15:f>
                      <c15:dlblFieldTableCache>
                        <c:ptCount val="1"/>
                      </c15:dlblFieldTableCache>
                    </c15:dlblFTEntry>
                  </c15:dlblFieldTable>
                  <c15:showDataLabelsRange val="0"/>
                </c:ext>
                <c:ext xmlns:c16="http://schemas.microsoft.com/office/drawing/2014/chart" uri="{C3380CC4-5D6E-409C-BE32-E72D297353CC}">
                  <c16:uniqueId val="{0000003C-6BA0-4DF7-BBB6-35DCE3B9F751}"/>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{EDE78178-45E5-4221-8B9C-3B180867DAD3}</c15:txfldGUID>
                      <c15:f>Diagramm!$J$61</c15:f>
                      <c15:dlblFieldTableCache>
                        <c:ptCount val="1"/>
                      </c15:dlblFieldTableCache>
                    </c15:dlblFTEntry>
                  </c15:dlblFieldTable>
                  <c15:showDataLabelsRange val="0"/>
                </c:ext>
                <c:ext xmlns:c16="http://schemas.microsoft.com/office/drawing/2014/chart" uri="{C3380CC4-5D6E-409C-BE32-E72D297353CC}">
                  <c16:uniqueId val="{0000003D-6BA0-4DF7-BBB6-35DCE3B9F751}"/>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{70F20B35-E247-4E6E-8DC8-45A7110E1F1B}</c15:txfldGUID>
                      <c15:f>Diagramm!$J$62</c15:f>
                      <c15:dlblFieldTableCache>
                        <c:ptCount val="1"/>
                      </c15:dlblFieldTableCache>
                    </c15:dlblFTEntry>
                  </c15:dlblFieldTable>
                  <c15:showDataLabelsRange val="0"/>
                </c:ext>
                <c:ext xmlns:c16="http://schemas.microsoft.com/office/drawing/2014/chart" uri="{C3380CC4-5D6E-409C-BE32-E72D297353CC}">
                  <c16:uniqueId val="{0000003E-6BA0-4DF7-BBB6-35DCE3B9F751}"/>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{0BBFDD34-52F2-4822-8CF2-5C5699D0BDE3}</c15:txfldGUID>
                      <c15:f>Diagramm!$J$63</c15:f>
                      <c15:dlblFieldTableCache>
                        <c:ptCount val="1"/>
                      </c15:dlblFieldTableCache>
                    </c15:dlblFTEntry>
                  </c15:dlblFieldTable>
                  <c15:showDataLabelsRange val="0"/>
                </c:ext>
                <c:ext xmlns:c16="http://schemas.microsoft.com/office/drawing/2014/chart" uri="{C3380CC4-5D6E-409C-BE32-E72D297353CC}">
                  <c16:uniqueId val="{0000003F-6BA0-4DF7-BBB6-35DCE3B9F751}"/>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{47EA2DB9-E636-4C7D-A39B-3904976DC690}</c15:txfldGUID>
                      <c15:f>Diagramm!$J$64</c15:f>
                      <c15:dlblFieldTableCache>
                        <c:ptCount val="1"/>
                      </c15:dlblFieldTableCache>
                    </c15:dlblFTEntry>
                  </c15:dlblFieldTable>
                  <c15:showDataLabelsRange val="0"/>
                </c:ext>
                <c:ext xmlns:c16="http://schemas.microsoft.com/office/drawing/2014/chart" uri="{C3380CC4-5D6E-409C-BE32-E72D297353CC}">
                  <c16:uniqueId val="{00000040-6BA0-4DF7-BBB6-35DCE3B9F751}"/>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{F288C31C-59C4-4EF8-AAD1-D482C44A78B1}</c15:txfldGUID>
                      <c15:f>Diagramm!$J$65</c15:f>
                      <c15:dlblFieldTableCache>
                        <c:ptCount val="1"/>
                      </c15:dlblFieldTableCache>
                    </c15:dlblFTEntry>
                  </c15:dlblFieldTable>
                  <c15:showDataLabelsRange val="0"/>
                </c:ext>
                <c:ext xmlns:c16="http://schemas.microsoft.com/office/drawing/2014/chart" uri="{C3380CC4-5D6E-409C-BE32-E72D297353CC}">
                  <c16:uniqueId val="{00000041-6BA0-4DF7-BBB6-35DCE3B9F751}"/>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{876A0966-3241-4346-85A7-F629CA30C121}</c15:txfldGUID>
                      <c15:f>Diagramm!$J$66</c15:f>
                      <c15:dlblFieldTableCache>
                        <c:ptCount val="1"/>
                      </c15:dlblFieldTableCache>
                    </c15:dlblFTEntry>
                  </c15:dlblFieldTable>
                  <c15:showDataLabelsRange val="0"/>
                </c:ext>
                <c:ext xmlns:c16="http://schemas.microsoft.com/office/drawing/2014/chart" uri="{C3380CC4-5D6E-409C-BE32-E72D297353CC}">
                  <c16:uniqueId val="{00000042-6BA0-4DF7-BBB6-35DCE3B9F751}"/>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{B76E3366-5F49-46C6-B6BA-C5E7036EC9FC}</c15:txfldGUID>
                      <c15:f>Diagramm!$J$67</c15:f>
                      <c15:dlblFieldTableCache>
                        <c:ptCount val="1"/>
                      </c15:dlblFieldTableCache>
                    </c15:dlblFTEntry>
                  </c15:dlblFieldTable>
                  <c15:showDataLabelsRange val="0"/>
                </c:ext>
                <c:ext xmlns:c16="http://schemas.microsoft.com/office/drawing/2014/chart" uri="{C3380CC4-5D6E-409C-BE32-E72D297353CC}">
                  <c16:uniqueId val="{00000043-6BA0-4DF7-BBB6-35DCE3B9F751}"/>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6BA0-4DF7-BBB6-35DCE3B9F751}"/>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712C-416B-BCA1-66DBF553D89B}"/>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712C-416B-BCA1-66DBF553D89B}"/>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712C-416B-BCA1-66DBF553D89B}"/>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712C-416B-BCA1-66DBF553D89B}"/>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712C-416B-BCA1-66DBF553D89B}"/>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712C-416B-BCA1-66DBF553D89B}"/>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712C-416B-BCA1-66DBF553D89B}"/>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712C-416B-BCA1-66DBF553D89B}"/>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712C-416B-BCA1-66DBF553D89B}"/>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712C-416B-BCA1-66DBF553D89B}"/>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712C-416B-BCA1-66DBF553D89B}"/>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712C-416B-BCA1-66DBF553D89B}"/>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712C-416B-BCA1-66DBF553D89B}"/>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712C-416B-BCA1-66DBF553D89B}"/>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712C-416B-BCA1-66DBF553D89B}"/>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712C-416B-BCA1-66DBF553D89B}"/>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712C-416B-BCA1-66DBF553D89B}"/>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712C-416B-BCA1-66DBF553D89B}"/>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712C-416B-BCA1-66DBF553D89B}"/>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712C-416B-BCA1-66DBF553D89B}"/>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712C-416B-BCA1-66DBF553D89B}"/>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712C-416B-BCA1-66DBF553D89B}"/>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712C-416B-BCA1-66DBF553D89B}"/>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712C-416B-BCA1-66DBF553D89B}"/>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712C-416B-BCA1-66DBF553D89B}"/>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712C-416B-BCA1-66DBF553D89B}"/>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712C-416B-BCA1-66DBF553D89B}"/>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712C-416B-BCA1-66DBF553D89B}"/>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712C-416B-BCA1-66DBF553D89B}"/>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712C-416B-BCA1-66DBF553D89B}"/>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712C-416B-BCA1-66DBF553D89B}"/>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712C-416B-BCA1-66DBF553D89B}"/>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712C-416B-BCA1-66DBF553D89B}"/>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712C-416B-BCA1-66DBF553D89B}"/>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712C-416B-BCA1-66DBF553D89B}"/>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712C-416B-BCA1-66DBF553D89B}"/>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712C-416B-BCA1-66DBF553D89B}"/>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712C-416B-BCA1-66DBF553D89B}"/>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712C-416B-BCA1-66DBF553D89B}"/>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712C-416B-BCA1-66DBF553D89B}"/>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712C-416B-BCA1-66DBF553D89B}"/>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712C-416B-BCA1-66DBF553D89B}"/>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712C-416B-BCA1-66DBF553D89B}"/>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712C-416B-BCA1-66DBF553D89B}"/>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712C-416B-BCA1-66DBF553D89B}"/>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712C-416B-BCA1-66DBF553D89B}"/>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712C-416B-BCA1-66DBF553D89B}"/>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712C-416B-BCA1-66DBF553D89B}"/>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712C-416B-BCA1-66DBF553D89B}"/>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712C-416B-BCA1-66DBF553D89B}"/>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712C-416B-BCA1-66DBF553D89B}"/>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712C-416B-BCA1-66DBF553D89B}"/>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712C-416B-BCA1-66DBF553D89B}"/>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712C-416B-BCA1-66DBF553D89B}"/>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712C-416B-BCA1-66DBF553D89B}"/>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712C-416B-BCA1-66DBF553D89B}"/>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712C-416B-BCA1-66DBF553D89B}"/>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712C-416B-BCA1-66DBF553D89B}"/>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712C-416B-BCA1-66DBF553D89B}"/>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712C-416B-BCA1-66DBF553D89B}"/>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712C-416B-BCA1-66DBF553D89B}"/>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712C-416B-BCA1-66DBF553D89B}"/>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712C-416B-BCA1-66DBF553D89B}"/>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712C-416B-BCA1-66DBF553D89B}"/>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712C-416B-BCA1-66DBF553D89B}"/>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712C-416B-BCA1-66DBF553D89B}"/>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712C-416B-BCA1-66DBF553D89B}"/>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712C-416B-BCA1-66DBF553D89B}"/>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712C-416B-BCA1-66DBF553D89B}"/>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100.49188762430252</c:v>
                </c:pt>
                <c:pt idx="2">
                  <c:v>102.06202485607075</c:v>
                </c:pt>
                <c:pt idx="3">
                  <c:v>101.6433215942659</c:v>
                </c:pt>
                <c:pt idx="4">
                  <c:v>102.02121902970842</c:v>
                </c:pt>
                <c:pt idx="5">
                  <c:v>102.21637732970221</c:v>
                </c:pt>
                <c:pt idx="6">
                  <c:v>104.50860027144746</c:v>
                </c:pt>
                <c:pt idx="7">
                  <c:v>104.26731364600059</c:v>
                </c:pt>
                <c:pt idx="8">
                  <c:v>104.24203177531956</c:v>
                </c:pt>
                <c:pt idx="9">
                  <c:v>104.66738816098785</c:v>
                </c:pt>
                <c:pt idx="10">
                  <c:v>106.38877307525128</c:v>
                </c:pt>
                <c:pt idx="11">
                  <c:v>106.208251647757</c:v>
                </c:pt>
                <c:pt idx="12">
                  <c:v>105.65692945027456</c:v>
                </c:pt>
                <c:pt idx="13">
                  <c:v>105.90132086685769</c:v>
                </c:pt>
                <c:pt idx="14">
                  <c:v>108.0103611315633</c:v>
                </c:pt>
                <c:pt idx="15">
                  <c:v>107.92830593724774</c:v>
                </c:pt>
                <c:pt idx="16">
                  <c:v>107.92786239565683</c:v>
                </c:pt>
                <c:pt idx="17">
                  <c:v>108.58696519972678</c:v>
                </c:pt>
                <c:pt idx="18">
                  <c:v>110.01383849763593</c:v>
                </c:pt>
                <c:pt idx="19">
                  <c:v>109.66255355764709</c:v>
                </c:pt>
                <c:pt idx="20">
                  <c:v>109.28687383015905</c:v>
                </c:pt>
                <c:pt idx="21">
                  <c:v>109.28909153811352</c:v>
                </c:pt>
                <c:pt idx="22">
                  <c:v>111.01003291078604</c:v>
                </c:pt>
                <c:pt idx="23">
                  <c:v>110.68136859193287</c:v>
                </c:pt>
                <c:pt idx="24">
                  <c:v>109.81690603127856</c:v>
                </c:pt>
              </c:numCache>
            </c:numRef>
          </c:val>
          <c:smooth val="0"/>
          <c:extLst>
            <c:ext xmlns:c16="http://schemas.microsoft.com/office/drawing/2014/chart" uri="{C3380CC4-5D6E-409C-BE32-E72D297353CC}">
              <c16:uniqueId val="{00000000-9105-4C5A-A947-278371C37530}"/>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102.31159556474347</c:v>
                </c:pt>
                <c:pt idx="2">
                  <c:v>106.90189813944748</c:v>
                </c:pt>
                <c:pt idx="3">
                  <c:v>105.42661153918435</c:v>
                </c:pt>
                <c:pt idx="4">
                  <c:v>103.7211050554407</c:v>
                </c:pt>
                <c:pt idx="5">
                  <c:v>104.55741401992107</c:v>
                </c:pt>
                <c:pt idx="6">
                  <c:v>108.668483367788</c:v>
                </c:pt>
                <c:pt idx="7">
                  <c:v>108.60740462319114</c:v>
                </c:pt>
                <c:pt idx="8">
                  <c:v>106.638789701184</c:v>
                </c:pt>
                <c:pt idx="9">
                  <c:v>108.88460815636158</c:v>
                </c:pt>
                <c:pt idx="10">
                  <c:v>112.15936853974817</c:v>
                </c:pt>
                <c:pt idx="11">
                  <c:v>111.81168953204286</c:v>
                </c:pt>
                <c:pt idx="12">
                  <c:v>111.13512497650817</c:v>
                </c:pt>
                <c:pt idx="13">
                  <c:v>112.63860176658523</c:v>
                </c:pt>
                <c:pt idx="14">
                  <c:v>116.02142454425859</c:v>
                </c:pt>
                <c:pt idx="15">
                  <c:v>114.96899079120466</c:v>
                </c:pt>
                <c:pt idx="16">
                  <c:v>113.75681262920503</c:v>
                </c:pt>
                <c:pt idx="17">
                  <c:v>116.03551963916556</c:v>
                </c:pt>
                <c:pt idx="18">
                  <c:v>119.06126667919563</c:v>
                </c:pt>
                <c:pt idx="19">
                  <c:v>118.32832174403308</c:v>
                </c:pt>
                <c:pt idx="20">
                  <c:v>117.79270813756813</c:v>
                </c:pt>
                <c:pt idx="21">
                  <c:v>119.72843450479233</c:v>
                </c:pt>
                <c:pt idx="22">
                  <c:v>123.00319488817892</c:v>
                </c:pt>
                <c:pt idx="23">
                  <c:v>122.36891561736516</c:v>
                </c:pt>
                <c:pt idx="24">
                  <c:v>116.84833677880097</c:v>
                </c:pt>
              </c:numCache>
            </c:numRef>
          </c:val>
          <c:smooth val="0"/>
          <c:extLst>
            <c:ext xmlns:c16="http://schemas.microsoft.com/office/drawing/2014/chart" uri="{C3380CC4-5D6E-409C-BE32-E72D297353CC}">
              <c16:uniqueId val="{00000001-9105-4C5A-A947-278371C37530}"/>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101.46204642328674</c:v>
                </c:pt>
                <c:pt idx="2">
                  <c:v>100.78844497449148</c:v>
                </c:pt>
                <c:pt idx="3">
                  <c:v>100.9540846750149</c:v>
                </c:pt>
                <c:pt idx="4">
                  <c:v>98.21329976368736</c:v>
                </c:pt>
                <c:pt idx="5">
                  <c:v>99.743810596523772</c:v>
                </c:pt>
                <c:pt idx="6">
                  <c:v>97.855518010556779</c:v>
                </c:pt>
                <c:pt idx="7">
                  <c:v>98.109498884692684</c:v>
                </c:pt>
                <c:pt idx="8">
                  <c:v>97.049404801342789</c:v>
                </c:pt>
                <c:pt idx="9">
                  <c:v>97.464608317321506</c:v>
                </c:pt>
                <c:pt idx="10">
                  <c:v>96.090903067647247</c:v>
                </c:pt>
                <c:pt idx="11">
                  <c:v>95.790543077364788</c:v>
                </c:pt>
                <c:pt idx="12">
                  <c:v>94.339539300779606</c:v>
                </c:pt>
                <c:pt idx="13">
                  <c:v>95.386382208087639</c:v>
                </c:pt>
                <c:pt idx="14">
                  <c:v>93.882373727334965</c:v>
                </c:pt>
                <c:pt idx="15">
                  <c:v>93.502506680801261</c:v>
                </c:pt>
                <c:pt idx="16">
                  <c:v>92.442412597451366</c:v>
                </c:pt>
                <c:pt idx="17">
                  <c:v>93.493672563440001</c:v>
                </c:pt>
                <c:pt idx="18">
                  <c:v>91.640716446918006</c:v>
                </c:pt>
                <c:pt idx="19">
                  <c:v>91.258640871043966</c:v>
                </c:pt>
                <c:pt idx="20">
                  <c:v>90.388480310960929</c:v>
                </c:pt>
                <c:pt idx="21">
                  <c:v>91.287351752468027</c:v>
                </c:pt>
                <c:pt idx="22">
                  <c:v>89.611077983171</c:v>
                </c:pt>
                <c:pt idx="23">
                  <c:v>89.306300934207911</c:v>
                </c:pt>
                <c:pt idx="24">
                  <c:v>86.974093950838139</c:v>
                </c:pt>
              </c:numCache>
            </c:numRef>
          </c:val>
          <c:smooth val="0"/>
          <c:extLst>
            <c:ext xmlns:c16="http://schemas.microsoft.com/office/drawing/2014/chart" uri="{C3380CC4-5D6E-409C-BE32-E72D297353CC}">
              <c16:uniqueId val="{00000002-9105-4C5A-A947-278371C37530}"/>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9105-4C5A-A947-278371C37530}"/>
                </c:ext>
              </c:extLst>
            </c:dLbl>
            <c:dLbl>
              <c:idx val="1"/>
              <c:delete val="1"/>
              <c:extLst>
                <c:ext xmlns:c15="http://schemas.microsoft.com/office/drawing/2012/chart" uri="{CE6537A1-D6FC-4f65-9D91-7224C49458BB}"/>
                <c:ext xmlns:c16="http://schemas.microsoft.com/office/drawing/2014/chart" uri="{C3380CC4-5D6E-409C-BE32-E72D297353CC}">
                  <c16:uniqueId val="{00000004-9105-4C5A-A947-278371C37530}"/>
                </c:ext>
              </c:extLst>
            </c:dLbl>
            <c:dLbl>
              <c:idx val="2"/>
              <c:delete val="1"/>
              <c:extLst>
                <c:ext xmlns:c15="http://schemas.microsoft.com/office/drawing/2012/chart" uri="{CE6537A1-D6FC-4f65-9D91-7224C49458BB}"/>
                <c:ext xmlns:c16="http://schemas.microsoft.com/office/drawing/2014/chart" uri="{C3380CC4-5D6E-409C-BE32-E72D297353CC}">
                  <c16:uniqueId val="{00000005-9105-4C5A-A947-278371C37530}"/>
                </c:ext>
              </c:extLst>
            </c:dLbl>
            <c:dLbl>
              <c:idx val="3"/>
              <c:delete val="1"/>
              <c:extLst>
                <c:ext xmlns:c15="http://schemas.microsoft.com/office/drawing/2012/chart" uri="{CE6537A1-D6FC-4f65-9D91-7224C49458BB}"/>
                <c:ext xmlns:c16="http://schemas.microsoft.com/office/drawing/2014/chart" uri="{C3380CC4-5D6E-409C-BE32-E72D297353CC}">
                  <c16:uniqueId val="{00000006-9105-4C5A-A947-278371C37530}"/>
                </c:ext>
              </c:extLst>
            </c:dLbl>
            <c:dLbl>
              <c:idx val="4"/>
              <c:delete val="1"/>
              <c:extLst>
                <c:ext xmlns:c15="http://schemas.microsoft.com/office/drawing/2012/chart" uri="{CE6537A1-D6FC-4f65-9D91-7224C49458BB}"/>
                <c:ext xmlns:c16="http://schemas.microsoft.com/office/drawing/2014/chart" uri="{C3380CC4-5D6E-409C-BE32-E72D297353CC}">
                  <c16:uniqueId val="{00000007-9105-4C5A-A947-278371C37530}"/>
                </c:ext>
              </c:extLst>
            </c:dLbl>
            <c:dLbl>
              <c:idx val="5"/>
              <c:delete val="1"/>
              <c:extLst>
                <c:ext xmlns:c15="http://schemas.microsoft.com/office/drawing/2012/chart" uri="{CE6537A1-D6FC-4f65-9D91-7224C49458BB}"/>
                <c:ext xmlns:c16="http://schemas.microsoft.com/office/drawing/2014/chart" uri="{C3380CC4-5D6E-409C-BE32-E72D297353CC}">
                  <c16:uniqueId val="{00000008-9105-4C5A-A947-278371C37530}"/>
                </c:ext>
              </c:extLst>
            </c:dLbl>
            <c:dLbl>
              <c:idx val="6"/>
              <c:delete val="1"/>
              <c:extLst>
                <c:ext xmlns:c15="http://schemas.microsoft.com/office/drawing/2012/chart" uri="{CE6537A1-D6FC-4f65-9D91-7224C49458BB}"/>
                <c:ext xmlns:c16="http://schemas.microsoft.com/office/drawing/2014/chart" uri="{C3380CC4-5D6E-409C-BE32-E72D297353CC}">
                  <c16:uniqueId val="{00000009-9105-4C5A-A947-278371C37530}"/>
                </c:ext>
              </c:extLst>
            </c:dLbl>
            <c:dLbl>
              <c:idx val="7"/>
              <c:delete val="1"/>
              <c:extLst>
                <c:ext xmlns:c15="http://schemas.microsoft.com/office/drawing/2012/chart" uri="{CE6537A1-D6FC-4f65-9D91-7224C49458BB}"/>
                <c:ext xmlns:c16="http://schemas.microsoft.com/office/drawing/2014/chart" uri="{C3380CC4-5D6E-409C-BE32-E72D297353CC}">
                  <c16:uniqueId val="{0000000A-9105-4C5A-A947-278371C37530}"/>
                </c:ext>
              </c:extLst>
            </c:dLbl>
            <c:dLbl>
              <c:idx val="8"/>
              <c:delete val="1"/>
              <c:extLst>
                <c:ext xmlns:c15="http://schemas.microsoft.com/office/drawing/2012/chart" uri="{CE6537A1-D6FC-4f65-9D91-7224C49458BB}"/>
                <c:ext xmlns:c16="http://schemas.microsoft.com/office/drawing/2014/chart" uri="{C3380CC4-5D6E-409C-BE32-E72D297353CC}">
                  <c16:uniqueId val="{0000000B-9105-4C5A-A947-278371C37530}"/>
                </c:ext>
              </c:extLst>
            </c:dLbl>
            <c:dLbl>
              <c:idx val="9"/>
              <c:delete val="1"/>
              <c:extLst>
                <c:ext xmlns:c15="http://schemas.microsoft.com/office/drawing/2012/chart" uri="{CE6537A1-D6FC-4f65-9D91-7224C49458BB}"/>
                <c:ext xmlns:c16="http://schemas.microsoft.com/office/drawing/2014/chart" uri="{C3380CC4-5D6E-409C-BE32-E72D297353CC}">
                  <c16:uniqueId val="{0000000C-9105-4C5A-A947-278371C37530}"/>
                </c:ext>
              </c:extLst>
            </c:dLbl>
            <c:dLbl>
              <c:idx val="10"/>
              <c:delete val="1"/>
              <c:extLst>
                <c:ext xmlns:c15="http://schemas.microsoft.com/office/drawing/2012/chart" uri="{CE6537A1-D6FC-4f65-9D91-7224C49458BB}"/>
                <c:ext xmlns:c16="http://schemas.microsoft.com/office/drawing/2014/chart" uri="{C3380CC4-5D6E-409C-BE32-E72D297353CC}">
                  <c16:uniqueId val="{0000000D-9105-4C5A-A947-278371C37530}"/>
                </c:ext>
              </c:extLst>
            </c:dLbl>
            <c:dLbl>
              <c:idx val="11"/>
              <c:delete val="1"/>
              <c:extLst>
                <c:ext xmlns:c15="http://schemas.microsoft.com/office/drawing/2012/chart" uri="{CE6537A1-D6FC-4f65-9D91-7224C49458BB}"/>
                <c:ext xmlns:c16="http://schemas.microsoft.com/office/drawing/2014/chart" uri="{C3380CC4-5D6E-409C-BE32-E72D297353CC}">
                  <c16:uniqueId val="{0000000E-9105-4C5A-A947-278371C37530}"/>
                </c:ext>
              </c:extLst>
            </c:dLbl>
            <c:dLbl>
              <c:idx val="12"/>
              <c:delete val="1"/>
              <c:extLst>
                <c:ext xmlns:c15="http://schemas.microsoft.com/office/drawing/2012/chart" uri="{CE6537A1-D6FC-4f65-9D91-7224C49458BB}"/>
                <c:ext xmlns:c16="http://schemas.microsoft.com/office/drawing/2014/chart" uri="{C3380CC4-5D6E-409C-BE32-E72D297353CC}">
                  <c16:uniqueId val="{0000000F-9105-4C5A-A947-278371C37530}"/>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9105-4C5A-A947-278371C37530}"/>
                </c:ext>
              </c:extLst>
            </c:dLbl>
            <c:dLbl>
              <c:idx val="14"/>
              <c:delete val="1"/>
              <c:extLst>
                <c:ext xmlns:c15="http://schemas.microsoft.com/office/drawing/2012/chart" uri="{CE6537A1-D6FC-4f65-9D91-7224C49458BB}"/>
                <c:ext xmlns:c16="http://schemas.microsoft.com/office/drawing/2014/chart" uri="{C3380CC4-5D6E-409C-BE32-E72D297353CC}">
                  <c16:uniqueId val="{00000011-9105-4C5A-A947-278371C37530}"/>
                </c:ext>
              </c:extLst>
            </c:dLbl>
            <c:dLbl>
              <c:idx val="15"/>
              <c:delete val="1"/>
              <c:extLst>
                <c:ext xmlns:c15="http://schemas.microsoft.com/office/drawing/2012/chart" uri="{CE6537A1-D6FC-4f65-9D91-7224C49458BB}"/>
                <c:ext xmlns:c16="http://schemas.microsoft.com/office/drawing/2014/chart" uri="{C3380CC4-5D6E-409C-BE32-E72D297353CC}">
                  <c16:uniqueId val="{00000012-9105-4C5A-A947-278371C37530}"/>
                </c:ext>
              </c:extLst>
            </c:dLbl>
            <c:dLbl>
              <c:idx val="16"/>
              <c:delete val="1"/>
              <c:extLst>
                <c:ext xmlns:c15="http://schemas.microsoft.com/office/drawing/2012/chart" uri="{CE6537A1-D6FC-4f65-9D91-7224C49458BB}"/>
                <c:ext xmlns:c16="http://schemas.microsoft.com/office/drawing/2014/chart" uri="{C3380CC4-5D6E-409C-BE32-E72D297353CC}">
                  <c16:uniqueId val="{00000013-9105-4C5A-A947-278371C37530}"/>
                </c:ext>
              </c:extLst>
            </c:dLbl>
            <c:dLbl>
              <c:idx val="17"/>
              <c:delete val="1"/>
              <c:extLst>
                <c:ext xmlns:c15="http://schemas.microsoft.com/office/drawing/2012/chart" uri="{CE6537A1-D6FC-4f65-9D91-7224C49458BB}"/>
                <c:ext xmlns:c16="http://schemas.microsoft.com/office/drawing/2014/chart" uri="{C3380CC4-5D6E-409C-BE32-E72D297353CC}">
                  <c16:uniqueId val="{00000014-9105-4C5A-A947-278371C37530}"/>
                </c:ext>
              </c:extLst>
            </c:dLbl>
            <c:dLbl>
              <c:idx val="18"/>
              <c:delete val="1"/>
              <c:extLst>
                <c:ext xmlns:c15="http://schemas.microsoft.com/office/drawing/2012/chart" uri="{CE6537A1-D6FC-4f65-9D91-7224C49458BB}"/>
                <c:ext xmlns:c16="http://schemas.microsoft.com/office/drawing/2014/chart" uri="{C3380CC4-5D6E-409C-BE32-E72D297353CC}">
                  <c16:uniqueId val="{00000015-9105-4C5A-A947-278371C37530}"/>
                </c:ext>
              </c:extLst>
            </c:dLbl>
            <c:dLbl>
              <c:idx val="19"/>
              <c:delete val="1"/>
              <c:extLst>
                <c:ext xmlns:c15="http://schemas.microsoft.com/office/drawing/2012/chart" uri="{CE6537A1-D6FC-4f65-9D91-7224C49458BB}"/>
                <c:ext xmlns:c16="http://schemas.microsoft.com/office/drawing/2014/chart" uri="{C3380CC4-5D6E-409C-BE32-E72D297353CC}">
                  <c16:uniqueId val="{00000016-9105-4C5A-A947-278371C37530}"/>
                </c:ext>
              </c:extLst>
            </c:dLbl>
            <c:dLbl>
              <c:idx val="20"/>
              <c:delete val="1"/>
              <c:extLst>
                <c:ext xmlns:c15="http://schemas.microsoft.com/office/drawing/2012/chart" uri="{CE6537A1-D6FC-4f65-9D91-7224C49458BB}"/>
                <c:ext xmlns:c16="http://schemas.microsoft.com/office/drawing/2014/chart" uri="{C3380CC4-5D6E-409C-BE32-E72D297353CC}">
                  <c16:uniqueId val="{00000017-9105-4C5A-A947-278371C37530}"/>
                </c:ext>
              </c:extLst>
            </c:dLbl>
            <c:dLbl>
              <c:idx val="21"/>
              <c:delete val="1"/>
              <c:extLst>
                <c:ext xmlns:c15="http://schemas.microsoft.com/office/drawing/2012/chart" uri="{CE6537A1-D6FC-4f65-9D91-7224C49458BB}"/>
                <c:ext xmlns:c16="http://schemas.microsoft.com/office/drawing/2014/chart" uri="{C3380CC4-5D6E-409C-BE32-E72D297353CC}">
                  <c16:uniqueId val="{00000018-9105-4C5A-A947-278371C37530}"/>
                </c:ext>
              </c:extLst>
            </c:dLbl>
            <c:dLbl>
              <c:idx val="22"/>
              <c:delete val="1"/>
              <c:extLst>
                <c:ext xmlns:c15="http://schemas.microsoft.com/office/drawing/2012/chart" uri="{CE6537A1-D6FC-4f65-9D91-7224C49458BB}"/>
                <c:ext xmlns:c16="http://schemas.microsoft.com/office/drawing/2014/chart" uri="{C3380CC4-5D6E-409C-BE32-E72D297353CC}">
                  <c16:uniqueId val="{00000019-9105-4C5A-A947-278371C37530}"/>
                </c:ext>
              </c:extLst>
            </c:dLbl>
            <c:dLbl>
              <c:idx val="23"/>
              <c:delete val="1"/>
              <c:extLst>
                <c:ext xmlns:c15="http://schemas.microsoft.com/office/drawing/2012/chart" uri="{CE6537A1-D6FC-4f65-9D91-7224C49458BB}"/>
                <c:ext xmlns:c16="http://schemas.microsoft.com/office/drawing/2014/chart" uri="{C3380CC4-5D6E-409C-BE32-E72D297353CC}">
                  <c16:uniqueId val="{0000001A-9105-4C5A-A947-278371C37530}"/>
                </c:ext>
              </c:extLst>
            </c:dLbl>
            <c:dLbl>
              <c:idx val="24"/>
              <c:delete val="1"/>
              <c:extLst>
                <c:ext xmlns:c15="http://schemas.microsoft.com/office/drawing/2012/chart" uri="{CE6537A1-D6FC-4f65-9D91-7224C49458BB}"/>
                <c:ext xmlns:c16="http://schemas.microsoft.com/office/drawing/2014/chart" uri="{C3380CC4-5D6E-409C-BE32-E72D297353CC}">
                  <c16:uniqueId val="{0000001B-9105-4C5A-A947-278371C37530}"/>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9105-4C5A-A947-278371C37530}"/>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Agentur für Arbeit Bergisch Gladbach (315)</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704850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66" t="s">
        <v>97</v>
      </c>
      <c r="F8" s="566" t="s">
        <v>98</v>
      </c>
      <c r="G8" s="566" t="s">
        <v>99</v>
      </c>
      <c r="H8" s="566" t="s">
        <v>100</v>
      </c>
      <c r="I8" s="566" t="s">
        <v>101</v>
      </c>
      <c r="J8" s="590"/>
      <c r="K8" s="591"/>
    </row>
    <row r="9" spans="1:255" ht="12" customHeight="1" x14ac:dyDescent="0.2">
      <c r="A9" s="578"/>
      <c r="B9" s="579"/>
      <c r="C9" s="579"/>
      <c r="D9" s="583"/>
      <c r="E9" s="567"/>
      <c r="F9" s="567"/>
      <c r="G9" s="567"/>
      <c r="H9" s="567"/>
      <c r="I9" s="567"/>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247591</v>
      </c>
      <c r="F11" s="238">
        <v>249540</v>
      </c>
      <c r="G11" s="238">
        <v>250281</v>
      </c>
      <c r="H11" s="238">
        <v>246401</v>
      </c>
      <c r="I11" s="265">
        <v>246396</v>
      </c>
      <c r="J11" s="263">
        <v>1195</v>
      </c>
      <c r="K11" s="266">
        <v>0.48499163947466678</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14.082095068075979</v>
      </c>
      <c r="E13" s="115">
        <v>34866</v>
      </c>
      <c r="F13" s="114">
        <v>34945</v>
      </c>
      <c r="G13" s="114">
        <v>35317</v>
      </c>
      <c r="H13" s="114">
        <v>35028</v>
      </c>
      <c r="I13" s="140">
        <v>34698</v>
      </c>
      <c r="J13" s="115">
        <v>168</v>
      </c>
      <c r="K13" s="116">
        <v>0.48417776240705518</v>
      </c>
    </row>
    <row r="14" spans="1:255" ht="14.1" customHeight="1" x14ac:dyDescent="0.2">
      <c r="A14" s="306" t="s">
        <v>230</v>
      </c>
      <c r="B14" s="307"/>
      <c r="C14" s="308"/>
      <c r="D14" s="113">
        <v>58.544939032517334</v>
      </c>
      <c r="E14" s="115">
        <v>144952</v>
      </c>
      <c r="F14" s="114">
        <v>146432</v>
      </c>
      <c r="G14" s="114">
        <v>146904</v>
      </c>
      <c r="H14" s="114">
        <v>143902</v>
      </c>
      <c r="I14" s="140">
        <v>144405</v>
      </c>
      <c r="J14" s="115">
        <v>547</v>
      </c>
      <c r="K14" s="116">
        <v>0.37879574806966515</v>
      </c>
    </row>
    <row r="15" spans="1:255" ht="14.1" customHeight="1" x14ac:dyDescent="0.2">
      <c r="A15" s="306" t="s">
        <v>231</v>
      </c>
      <c r="B15" s="307"/>
      <c r="C15" s="308"/>
      <c r="D15" s="113">
        <v>13.421731807698988</v>
      </c>
      <c r="E15" s="115">
        <v>33231</v>
      </c>
      <c r="F15" s="114">
        <v>33309</v>
      </c>
      <c r="G15" s="114">
        <v>33292</v>
      </c>
      <c r="H15" s="114">
        <v>32922</v>
      </c>
      <c r="I15" s="140">
        <v>32754</v>
      </c>
      <c r="J15" s="115">
        <v>477</v>
      </c>
      <c r="K15" s="116">
        <v>1.4563106796116505</v>
      </c>
    </row>
    <row r="16" spans="1:255" ht="14.1" customHeight="1" x14ac:dyDescent="0.2">
      <c r="A16" s="306" t="s">
        <v>232</v>
      </c>
      <c r="B16" s="307"/>
      <c r="C16" s="308"/>
      <c r="D16" s="113">
        <v>13.088924880145077</v>
      </c>
      <c r="E16" s="115">
        <v>32407</v>
      </c>
      <c r="F16" s="114">
        <v>32712</v>
      </c>
      <c r="G16" s="114">
        <v>32598</v>
      </c>
      <c r="H16" s="114">
        <v>32446</v>
      </c>
      <c r="I16" s="140">
        <v>32398</v>
      </c>
      <c r="J16" s="115">
        <v>9</v>
      </c>
      <c r="K16" s="116">
        <v>2.7779492561269215E-2</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0.38329341535031564</v>
      </c>
      <c r="E18" s="115">
        <v>949</v>
      </c>
      <c r="F18" s="114">
        <v>924</v>
      </c>
      <c r="G18" s="114">
        <v>950</v>
      </c>
      <c r="H18" s="114">
        <v>910</v>
      </c>
      <c r="I18" s="140">
        <v>912</v>
      </c>
      <c r="J18" s="115">
        <v>37</v>
      </c>
      <c r="K18" s="116">
        <v>4.057017543859649</v>
      </c>
    </row>
    <row r="19" spans="1:255" ht="14.1" customHeight="1" x14ac:dyDescent="0.2">
      <c r="A19" s="306" t="s">
        <v>235</v>
      </c>
      <c r="B19" s="307" t="s">
        <v>236</v>
      </c>
      <c r="C19" s="308"/>
      <c r="D19" s="113">
        <v>0.19507978884531343</v>
      </c>
      <c r="E19" s="115">
        <v>483</v>
      </c>
      <c r="F19" s="114">
        <v>476</v>
      </c>
      <c r="G19" s="114">
        <v>502</v>
      </c>
      <c r="H19" s="114">
        <v>473</v>
      </c>
      <c r="I19" s="140">
        <v>479</v>
      </c>
      <c r="J19" s="115">
        <v>4</v>
      </c>
      <c r="K19" s="116">
        <v>0.83507306889352817</v>
      </c>
    </row>
    <row r="20" spans="1:255" ht="14.1" customHeight="1" x14ac:dyDescent="0.2">
      <c r="A20" s="306">
        <v>12</v>
      </c>
      <c r="B20" s="307" t="s">
        <v>237</v>
      </c>
      <c r="C20" s="308"/>
      <c r="D20" s="113">
        <v>0.8857349419001499</v>
      </c>
      <c r="E20" s="115">
        <v>2193</v>
      </c>
      <c r="F20" s="114">
        <v>2195</v>
      </c>
      <c r="G20" s="114">
        <v>2256</v>
      </c>
      <c r="H20" s="114">
        <v>2208</v>
      </c>
      <c r="I20" s="140">
        <v>2165</v>
      </c>
      <c r="J20" s="115">
        <v>28</v>
      </c>
      <c r="K20" s="116">
        <v>1.2933025404157044</v>
      </c>
    </row>
    <row r="21" spans="1:255" ht="14.1" customHeight="1" x14ac:dyDescent="0.2">
      <c r="A21" s="306">
        <v>21</v>
      </c>
      <c r="B21" s="307" t="s">
        <v>238</v>
      </c>
      <c r="C21" s="308"/>
      <c r="D21" s="113">
        <v>0.21446660015913341</v>
      </c>
      <c r="E21" s="115">
        <v>531</v>
      </c>
      <c r="F21" s="114">
        <v>516</v>
      </c>
      <c r="G21" s="114">
        <v>560</v>
      </c>
      <c r="H21" s="114">
        <v>554</v>
      </c>
      <c r="I21" s="140">
        <v>544</v>
      </c>
      <c r="J21" s="115">
        <v>-13</v>
      </c>
      <c r="K21" s="116">
        <v>-2.3897058823529411</v>
      </c>
    </row>
    <row r="22" spans="1:255" ht="14.1" customHeight="1" x14ac:dyDescent="0.2">
      <c r="A22" s="306">
        <v>22</v>
      </c>
      <c r="B22" s="307" t="s">
        <v>239</v>
      </c>
      <c r="C22" s="308"/>
      <c r="D22" s="113">
        <v>2.8963088319042289</v>
      </c>
      <c r="E22" s="115">
        <v>7171</v>
      </c>
      <c r="F22" s="114">
        <v>7277</v>
      </c>
      <c r="G22" s="114">
        <v>7554</v>
      </c>
      <c r="H22" s="114">
        <v>7688</v>
      </c>
      <c r="I22" s="140">
        <v>7614</v>
      </c>
      <c r="J22" s="115">
        <v>-443</v>
      </c>
      <c r="K22" s="116">
        <v>-5.8182295770948249</v>
      </c>
    </row>
    <row r="23" spans="1:255" ht="14.1" customHeight="1" x14ac:dyDescent="0.2">
      <c r="A23" s="306">
        <v>23</v>
      </c>
      <c r="B23" s="307" t="s">
        <v>240</v>
      </c>
      <c r="C23" s="308"/>
      <c r="D23" s="113">
        <v>0.80091764240218744</v>
      </c>
      <c r="E23" s="115">
        <v>1983</v>
      </c>
      <c r="F23" s="114">
        <v>2011</v>
      </c>
      <c r="G23" s="114">
        <v>1993</v>
      </c>
      <c r="H23" s="114">
        <v>2060</v>
      </c>
      <c r="I23" s="140">
        <v>2071</v>
      </c>
      <c r="J23" s="115">
        <v>-88</v>
      </c>
      <c r="K23" s="116">
        <v>-4.2491549975857072</v>
      </c>
    </row>
    <row r="24" spans="1:255" ht="14.1" customHeight="1" x14ac:dyDescent="0.2">
      <c r="A24" s="306">
        <v>24</v>
      </c>
      <c r="B24" s="307" t="s">
        <v>241</v>
      </c>
      <c r="C24" s="308"/>
      <c r="D24" s="113">
        <v>5.486467601811051</v>
      </c>
      <c r="E24" s="115">
        <v>13584</v>
      </c>
      <c r="F24" s="114">
        <v>13714</v>
      </c>
      <c r="G24" s="114">
        <v>13973</v>
      </c>
      <c r="H24" s="114">
        <v>13876</v>
      </c>
      <c r="I24" s="140">
        <v>14058</v>
      </c>
      <c r="J24" s="115">
        <v>-474</v>
      </c>
      <c r="K24" s="116">
        <v>-3.3717456252667519</v>
      </c>
    </row>
    <row r="25" spans="1:255" ht="14.1" customHeight="1" x14ac:dyDescent="0.2">
      <c r="A25" s="306">
        <v>25</v>
      </c>
      <c r="B25" s="307" t="s">
        <v>242</v>
      </c>
      <c r="C25" s="308"/>
      <c r="D25" s="113">
        <v>5.9198436130554022</v>
      </c>
      <c r="E25" s="115">
        <v>14657</v>
      </c>
      <c r="F25" s="114">
        <v>14928</v>
      </c>
      <c r="G25" s="114">
        <v>15212</v>
      </c>
      <c r="H25" s="114">
        <v>14991</v>
      </c>
      <c r="I25" s="140">
        <v>15087</v>
      </c>
      <c r="J25" s="115">
        <v>-430</v>
      </c>
      <c r="K25" s="116">
        <v>-2.850135878570955</v>
      </c>
    </row>
    <row r="26" spans="1:255" ht="14.1" customHeight="1" x14ac:dyDescent="0.2">
      <c r="A26" s="306">
        <v>26</v>
      </c>
      <c r="B26" s="307" t="s">
        <v>243</v>
      </c>
      <c r="C26" s="308"/>
      <c r="D26" s="113">
        <v>3.8240485316509889</v>
      </c>
      <c r="E26" s="115">
        <v>9468</v>
      </c>
      <c r="F26" s="114">
        <v>9671</v>
      </c>
      <c r="G26" s="114">
        <v>9665</v>
      </c>
      <c r="H26" s="114">
        <v>9451</v>
      </c>
      <c r="I26" s="140">
        <v>9489</v>
      </c>
      <c r="J26" s="115">
        <v>-21</v>
      </c>
      <c r="K26" s="116">
        <v>-0.22130888397091369</v>
      </c>
    </row>
    <row r="27" spans="1:255" ht="14.1" customHeight="1" x14ac:dyDescent="0.2">
      <c r="A27" s="306">
        <v>27</v>
      </c>
      <c r="B27" s="307" t="s">
        <v>244</v>
      </c>
      <c r="C27" s="308"/>
      <c r="D27" s="113">
        <v>3.7578102596621039</v>
      </c>
      <c r="E27" s="115">
        <v>9304</v>
      </c>
      <c r="F27" s="114">
        <v>9396</v>
      </c>
      <c r="G27" s="114">
        <v>9454</v>
      </c>
      <c r="H27" s="114">
        <v>9443</v>
      </c>
      <c r="I27" s="140">
        <v>9484</v>
      </c>
      <c r="J27" s="115">
        <v>-180</v>
      </c>
      <c r="K27" s="116">
        <v>-1.8979333614508647</v>
      </c>
    </row>
    <row r="28" spans="1:255" ht="14.1" customHeight="1" x14ac:dyDescent="0.2">
      <c r="A28" s="306">
        <v>28</v>
      </c>
      <c r="B28" s="307" t="s">
        <v>245</v>
      </c>
      <c r="C28" s="308"/>
      <c r="D28" s="113">
        <v>0.27706984502667709</v>
      </c>
      <c r="E28" s="115">
        <v>686</v>
      </c>
      <c r="F28" s="114">
        <v>688</v>
      </c>
      <c r="G28" s="114">
        <v>707</v>
      </c>
      <c r="H28" s="114">
        <v>712</v>
      </c>
      <c r="I28" s="140">
        <v>711</v>
      </c>
      <c r="J28" s="115">
        <v>-25</v>
      </c>
      <c r="K28" s="116">
        <v>-3.5161744022503516</v>
      </c>
    </row>
    <row r="29" spans="1:255" ht="14.1" customHeight="1" x14ac:dyDescent="0.2">
      <c r="A29" s="306">
        <v>29</v>
      </c>
      <c r="B29" s="307" t="s">
        <v>246</v>
      </c>
      <c r="C29" s="308"/>
      <c r="D29" s="113">
        <v>1.9370655637725118</v>
      </c>
      <c r="E29" s="115">
        <v>4796</v>
      </c>
      <c r="F29" s="114">
        <v>4890</v>
      </c>
      <c r="G29" s="114">
        <v>4912</v>
      </c>
      <c r="H29" s="114">
        <v>4827</v>
      </c>
      <c r="I29" s="140">
        <v>4841</v>
      </c>
      <c r="J29" s="115">
        <v>-45</v>
      </c>
      <c r="K29" s="116">
        <v>-0.92956000826275564</v>
      </c>
    </row>
    <row r="30" spans="1:255" ht="14.1" customHeight="1" x14ac:dyDescent="0.2">
      <c r="A30" s="306" t="s">
        <v>247</v>
      </c>
      <c r="B30" s="307" t="s">
        <v>248</v>
      </c>
      <c r="C30" s="308"/>
      <c r="D30" s="113">
        <v>0.60664563736161659</v>
      </c>
      <c r="E30" s="115">
        <v>1502</v>
      </c>
      <c r="F30" s="114">
        <v>1504</v>
      </c>
      <c r="G30" s="114">
        <v>1506</v>
      </c>
      <c r="H30" s="114">
        <v>1494</v>
      </c>
      <c r="I30" s="140">
        <v>1506</v>
      </c>
      <c r="J30" s="115">
        <v>-4</v>
      </c>
      <c r="K30" s="116">
        <v>-0.26560424966799467</v>
      </c>
    </row>
    <row r="31" spans="1:255" ht="14.1" customHeight="1" x14ac:dyDescent="0.2">
      <c r="A31" s="306" t="s">
        <v>249</v>
      </c>
      <c r="B31" s="307" t="s">
        <v>250</v>
      </c>
      <c r="C31" s="308"/>
      <c r="D31" s="113">
        <v>1.3211304126563566</v>
      </c>
      <c r="E31" s="115">
        <v>3271</v>
      </c>
      <c r="F31" s="114">
        <v>3363</v>
      </c>
      <c r="G31" s="114">
        <v>3383</v>
      </c>
      <c r="H31" s="114">
        <v>3311</v>
      </c>
      <c r="I31" s="140">
        <v>3314</v>
      </c>
      <c r="J31" s="115">
        <v>-43</v>
      </c>
      <c r="K31" s="116">
        <v>-1.2975256487628244</v>
      </c>
    </row>
    <row r="32" spans="1:255" ht="14.1" customHeight="1" x14ac:dyDescent="0.2">
      <c r="A32" s="306">
        <v>31</v>
      </c>
      <c r="B32" s="307" t="s">
        <v>251</v>
      </c>
      <c r="C32" s="308"/>
      <c r="D32" s="113">
        <v>0.65147763852482521</v>
      </c>
      <c r="E32" s="115">
        <v>1613</v>
      </c>
      <c r="F32" s="114">
        <v>1619</v>
      </c>
      <c r="G32" s="114">
        <v>1611</v>
      </c>
      <c r="H32" s="114">
        <v>1575</v>
      </c>
      <c r="I32" s="140">
        <v>1575</v>
      </c>
      <c r="J32" s="115">
        <v>38</v>
      </c>
      <c r="K32" s="116">
        <v>2.4126984126984126</v>
      </c>
    </row>
    <row r="33" spans="1:11" ht="14.1" customHeight="1" x14ac:dyDescent="0.2">
      <c r="A33" s="306">
        <v>32</v>
      </c>
      <c r="B33" s="307" t="s">
        <v>252</v>
      </c>
      <c r="C33" s="308"/>
      <c r="D33" s="113">
        <v>1.7048277199090436</v>
      </c>
      <c r="E33" s="115">
        <v>4221</v>
      </c>
      <c r="F33" s="114">
        <v>4266</v>
      </c>
      <c r="G33" s="114">
        <v>4351</v>
      </c>
      <c r="H33" s="114">
        <v>4286</v>
      </c>
      <c r="I33" s="140">
        <v>4170</v>
      </c>
      <c r="J33" s="115">
        <v>51</v>
      </c>
      <c r="K33" s="116">
        <v>1.2230215827338129</v>
      </c>
    </row>
    <row r="34" spans="1:11" ht="14.1" customHeight="1" x14ac:dyDescent="0.2">
      <c r="A34" s="306">
        <v>33</v>
      </c>
      <c r="B34" s="307" t="s">
        <v>253</v>
      </c>
      <c r="C34" s="308"/>
      <c r="D34" s="113">
        <v>0.96812888998388469</v>
      </c>
      <c r="E34" s="115">
        <v>2397</v>
      </c>
      <c r="F34" s="114">
        <v>2378</v>
      </c>
      <c r="G34" s="114">
        <v>2486</v>
      </c>
      <c r="H34" s="114">
        <v>2432</v>
      </c>
      <c r="I34" s="140">
        <v>2423</v>
      </c>
      <c r="J34" s="115">
        <v>-26</v>
      </c>
      <c r="K34" s="116">
        <v>-1.0730499380932728</v>
      </c>
    </row>
    <row r="35" spans="1:11" ht="14.1" customHeight="1" x14ac:dyDescent="0.2">
      <c r="A35" s="306">
        <v>34</v>
      </c>
      <c r="B35" s="307" t="s">
        <v>254</v>
      </c>
      <c r="C35" s="308"/>
      <c r="D35" s="113">
        <v>2.1111429736945202</v>
      </c>
      <c r="E35" s="115">
        <v>5227</v>
      </c>
      <c r="F35" s="114">
        <v>5245</v>
      </c>
      <c r="G35" s="114">
        <v>5254</v>
      </c>
      <c r="H35" s="114">
        <v>5216</v>
      </c>
      <c r="I35" s="140">
        <v>5211</v>
      </c>
      <c r="J35" s="115">
        <v>16</v>
      </c>
      <c r="K35" s="116">
        <v>0.3070427940894262</v>
      </c>
    </row>
    <row r="36" spans="1:11" ht="14.1" customHeight="1" x14ac:dyDescent="0.2">
      <c r="A36" s="306">
        <v>41</v>
      </c>
      <c r="B36" s="307" t="s">
        <v>255</v>
      </c>
      <c r="C36" s="308"/>
      <c r="D36" s="113">
        <v>3.5138595506298693</v>
      </c>
      <c r="E36" s="115">
        <v>8700</v>
      </c>
      <c r="F36" s="114">
        <v>8889</v>
      </c>
      <c r="G36" s="114">
        <v>8854</v>
      </c>
      <c r="H36" s="114">
        <v>8693</v>
      </c>
      <c r="I36" s="140">
        <v>8674</v>
      </c>
      <c r="J36" s="115">
        <v>26</v>
      </c>
      <c r="K36" s="116">
        <v>0.29974636845745906</v>
      </c>
    </row>
    <row r="37" spans="1:11" ht="14.1" customHeight="1" x14ac:dyDescent="0.2">
      <c r="A37" s="306">
        <v>42</v>
      </c>
      <c r="B37" s="307" t="s">
        <v>256</v>
      </c>
      <c r="C37" s="308"/>
      <c r="D37" s="113">
        <v>0.14540108485364978</v>
      </c>
      <c r="E37" s="115">
        <v>360</v>
      </c>
      <c r="F37" s="114">
        <v>363</v>
      </c>
      <c r="G37" s="114">
        <v>357</v>
      </c>
      <c r="H37" s="114">
        <v>354</v>
      </c>
      <c r="I37" s="140">
        <v>353</v>
      </c>
      <c r="J37" s="115">
        <v>7</v>
      </c>
      <c r="K37" s="116">
        <v>1.9830028328611897</v>
      </c>
    </row>
    <row r="38" spans="1:11" ht="14.1" customHeight="1" x14ac:dyDescent="0.2">
      <c r="A38" s="306">
        <v>43</v>
      </c>
      <c r="B38" s="307" t="s">
        <v>257</v>
      </c>
      <c r="C38" s="308"/>
      <c r="D38" s="113">
        <v>2.2710841670335351</v>
      </c>
      <c r="E38" s="115">
        <v>5623</v>
      </c>
      <c r="F38" s="114">
        <v>5868</v>
      </c>
      <c r="G38" s="114">
        <v>5891</v>
      </c>
      <c r="H38" s="114">
        <v>5720</v>
      </c>
      <c r="I38" s="140">
        <v>5676</v>
      </c>
      <c r="J38" s="115">
        <v>-53</v>
      </c>
      <c r="K38" s="116">
        <v>-0.9337561663143058</v>
      </c>
    </row>
    <row r="39" spans="1:11" ht="14.1" customHeight="1" x14ac:dyDescent="0.2">
      <c r="A39" s="306">
        <v>51</v>
      </c>
      <c r="B39" s="307" t="s">
        <v>258</v>
      </c>
      <c r="C39" s="308"/>
      <c r="D39" s="113">
        <v>4.7219002306222766</v>
      </c>
      <c r="E39" s="115">
        <v>11691</v>
      </c>
      <c r="F39" s="114">
        <v>11750</v>
      </c>
      <c r="G39" s="114">
        <v>11862</v>
      </c>
      <c r="H39" s="114">
        <v>11612</v>
      </c>
      <c r="I39" s="140">
        <v>11521</v>
      </c>
      <c r="J39" s="115">
        <v>170</v>
      </c>
      <c r="K39" s="116">
        <v>1.4755663570870585</v>
      </c>
    </row>
    <row r="40" spans="1:11" ht="14.1" customHeight="1" x14ac:dyDescent="0.2">
      <c r="A40" s="306" t="s">
        <v>259</v>
      </c>
      <c r="B40" s="307" t="s">
        <v>260</v>
      </c>
      <c r="C40" s="308"/>
      <c r="D40" s="113">
        <v>4.0724420516093076</v>
      </c>
      <c r="E40" s="115">
        <v>10083</v>
      </c>
      <c r="F40" s="114">
        <v>10157</v>
      </c>
      <c r="G40" s="114">
        <v>10274</v>
      </c>
      <c r="H40" s="114">
        <v>10135</v>
      </c>
      <c r="I40" s="140">
        <v>10053</v>
      </c>
      <c r="J40" s="115">
        <v>30</v>
      </c>
      <c r="K40" s="116">
        <v>0.29841838257236647</v>
      </c>
    </row>
    <row r="41" spans="1:11" ht="14.1" customHeight="1" x14ac:dyDescent="0.2">
      <c r="A41" s="306"/>
      <c r="B41" s="307" t="s">
        <v>261</v>
      </c>
      <c r="C41" s="308"/>
      <c r="D41" s="113">
        <v>3.3894608446995247</v>
      </c>
      <c r="E41" s="115">
        <v>8392</v>
      </c>
      <c r="F41" s="114">
        <v>8431</v>
      </c>
      <c r="G41" s="114">
        <v>8571</v>
      </c>
      <c r="H41" s="114">
        <v>8482</v>
      </c>
      <c r="I41" s="140">
        <v>8390</v>
      </c>
      <c r="J41" s="115">
        <v>2</v>
      </c>
      <c r="K41" s="116">
        <v>2.3837902264600714E-2</v>
      </c>
    </row>
    <row r="42" spans="1:11" ht="14.1" customHeight="1" x14ac:dyDescent="0.2">
      <c r="A42" s="306">
        <v>52</v>
      </c>
      <c r="B42" s="307" t="s">
        <v>262</v>
      </c>
      <c r="C42" s="308"/>
      <c r="D42" s="113">
        <v>2.563905796252691</v>
      </c>
      <c r="E42" s="115">
        <v>6348</v>
      </c>
      <c r="F42" s="114">
        <v>6259</v>
      </c>
      <c r="G42" s="114">
        <v>6213</v>
      </c>
      <c r="H42" s="114">
        <v>6151</v>
      </c>
      <c r="I42" s="140">
        <v>6076</v>
      </c>
      <c r="J42" s="115">
        <v>272</v>
      </c>
      <c r="K42" s="116">
        <v>4.4766293614219883</v>
      </c>
    </row>
    <row r="43" spans="1:11" ht="14.1" customHeight="1" x14ac:dyDescent="0.2">
      <c r="A43" s="306" t="s">
        <v>263</v>
      </c>
      <c r="B43" s="307" t="s">
        <v>264</v>
      </c>
      <c r="C43" s="308"/>
      <c r="D43" s="113">
        <v>2.2347338958201228</v>
      </c>
      <c r="E43" s="115">
        <v>5533</v>
      </c>
      <c r="F43" s="114">
        <v>5404</v>
      </c>
      <c r="G43" s="114">
        <v>5339</v>
      </c>
      <c r="H43" s="114">
        <v>5333</v>
      </c>
      <c r="I43" s="140">
        <v>5277</v>
      </c>
      <c r="J43" s="115">
        <v>256</v>
      </c>
      <c r="K43" s="116">
        <v>4.8512412355505026</v>
      </c>
    </row>
    <row r="44" spans="1:11" ht="14.1" customHeight="1" x14ac:dyDescent="0.2">
      <c r="A44" s="306">
        <v>53</v>
      </c>
      <c r="B44" s="307" t="s">
        <v>265</v>
      </c>
      <c r="C44" s="308"/>
      <c r="D44" s="113">
        <v>0.85221191400333618</v>
      </c>
      <c r="E44" s="115">
        <v>2110</v>
      </c>
      <c r="F44" s="114">
        <v>2108</v>
      </c>
      <c r="G44" s="114">
        <v>2105</v>
      </c>
      <c r="H44" s="114">
        <v>2073</v>
      </c>
      <c r="I44" s="140">
        <v>2036</v>
      </c>
      <c r="J44" s="115">
        <v>74</v>
      </c>
      <c r="K44" s="116">
        <v>3.6345776031434185</v>
      </c>
    </row>
    <row r="45" spans="1:11" ht="14.1" customHeight="1" x14ac:dyDescent="0.2">
      <c r="A45" s="306" t="s">
        <v>266</v>
      </c>
      <c r="B45" s="307" t="s">
        <v>267</v>
      </c>
      <c r="C45" s="308"/>
      <c r="D45" s="113">
        <v>0.81505385898518123</v>
      </c>
      <c r="E45" s="115">
        <v>2018</v>
      </c>
      <c r="F45" s="114">
        <v>2015</v>
      </c>
      <c r="G45" s="114">
        <v>2012</v>
      </c>
      <c r="H45" s="114">
        <v>1982</v>
      </c>
      <c r="I45" s="140">
        <v>1945</v>
      </c>
      <c r="J45" s="115">
        <v>73</v>
      </c>
      <c r="K45" s="116">
        <v>3.7532133676092543</v>
      </c>
    </row>
    <row r="46" spans="1:11" ht="14.1" customHeight="1" x14ac:dyDescent="0.2">
      <c r="A46" s="306">
        <v>54</v>
      </c>
      <c r="B46" s="307" t="s">
        <v>268</v>
      </c>
      <c r="C46" s="308"/>
      <c r="D46" s="113">
        <v>1.8041851278923708</v>
      </c>
      <c r="E46" s="115">
        <v>4467</v>
      </c>
      <c r="F46" s="114">
        <v>4429</v>
      </c>
      <c r="G46" s="114">
        <v>4466</v>
      </c>
      <c r="H46" s="114">
        <v>4256</v>
      </c>
      <c r="I46" s="140">
        <v>4212</v>
      </c>
      <c r="J46" s="115">
        <v>255</v>
      </c>
      <c r="K46" s="116">
        <v>6.0541310541310542</v>
      </c>
    </row>
    <row r="47" spans="1:11" ht="14.1" customHeight="1" x14ac:dyDescent="0.2">
      <c r="A47" s="306">
        <v>61</v>
      </c>
      <c r="B47" s="307" t="s">
        <v>269</v>
      </c>
      <c r="C47" s="308"/>
      <c r="D47" s="113">
        <v>3.4496407381528407</v>
      </c>
      <c r="E47" s="115">
        <v>8541</v>
      </c>
      <c r="F47" s="114">
        <v>8556</v>
      </c>
      <c r="G47" s="114">
        <v>8521</v>
      </c>
      <c r="H47" s="114">
        <v>8271</v>
      </c>
      <c r="I47" s="140">
        <v>8253</v>
      </c>
      <c r="J47" s="115">
        <v>288</v>
      </c>
      <c r="K47" s="116">
        <v>3.4896401308615048</v>
      </c>
    </row>
    <row r="48" spans="1:11" ht="14.1" customHeight="1" x14ac:dyDescent="0.2">
      <c r="A48" s="306">
        <v>62</v>
      </c>
      <c r="B48" s="307" t="s">
        <v>270</v>
      </c>
      <c r="C48" s="308"/>
      <c r="D48" s="113">
        <v>6.0091037234794475</v>
      </c>
      <c r="E48" s="115">
        <v>14878</v>
      </c>
      <c r="F48" s="114">
        <v>14870</v>
      </c>
      <c r="G48" s="114">
        <v>14784</v>
      </c>
      <c r="H48" s="114">
        <v>14530</v>
      </c>
      <c r="I48" s="140">
        <v>14646</v>
      </c>
      <c r="J48" s="115">
        <v>232</v>
      </c>
      <c r="K48" s="116">
        <v>1.5840502526287041</v>
      </c>
    </row>
    <row r="49" spans="1:11" ht="14.1" customHeight="1" x14ac:dyDescent="0.2">
      <c r="A49" s="306">
        <v>63</v>
      </c>
      <c r="B49" s="307" t="s">
        <v>271</v>
      </c>
      <c r="C49" s="308"/>
      <c r="D49" s="113">
        <v>1.683017557180996</v>
      </c>
      <c r="E49" s="115">
        <v>4167</v>
      </c>
      <c r="F49" s="114">
        <v>4297</v>
      </c>
      <c r="G49" s="114">
        <v>4309</v>
      </c>
      <c r="H49" s="114">
        <v>4190</v>
      </c>
      <c r="I49" s="140">
        <v>4134</v>
      </c>
      <c r="J49" s="115">
        <v>33</v>
      </c>
      <c r="K49" s="116">
        <v>0.79825834542815677</v>
      </c>
    </row>
    <row r="50" spans="1:11" ht="14.1" customHeight="1" x14ac:dyDescent="0.2">
      <c r="A50" s="306" t="s">
        <v>272</v>
      </c>
      <c r="B50" s="307" t="s">
        <v>273</v>
      </c>
      <c r="C50" s="308"/>
      <c r="D50" s="113">
        <v>0.3311913599444245</v>
      </c>
      <c r="E50" s="115">
        <v>820</v>
      </c>
      <c r="F50" s="114">
        <v>844</v>
      </c>
      <c r="G50" s="114">
        <v>856</v>
      </c>
      <c r="H50" s="114">
        <v>821</v>
      </c>
      <c r="I50" s="140">
        <v>793</v>
      </c>
      <c r="J50" s="115">
        <v>27</v>
      </c>
      <c r="K50" s="116">
        <v>3.4047919293820934</v>
      </c>
    </row>
    <row r="51" spans="1:11" ht="14.1" customHeight="1" x14ac:dyDescent="0.2">
      <c r="A51" s="306" t="s">
        <v>274</v>
      </c>
      <c r="B51" s="307" t="s">
        <v>275</v>
      </c>
      <c r="C51" s="308"/>
      <c r="D51" s="113">
        <v>1.0408294324107097</v>
      </c>
      <c r="E51" s="115">
        <v>2577</v>
      </c>
      <c r="F51" s="114">
        <v>2658</v>
      </c>
      <c r="G51" s="114">
        <v>2654</v>
      </c>
      <c r="H51" s="114">
        <v>2594</v>
      </c>
      <c r="I51" s="140">
        <v>2551</v>
      </c>
      <c r="J51" s="115">
        <v>26</v>
      </c>
      <c r="K51" s="116">
        <v>1.0192081536652293</v>
      </c>
    </row>
    <row r="52" spans="1:11" ht="14.1" customHeight="1" x14ac:dyDescent="0.2">
      <c r="A52" s="306">
        <v>71</v>
      </c>
      <c r="B52" s="307" t="s">
        <v>276</v>
      </c>
      <c r="C52" s="308"/>
      <c r="D52" s="113">
        <v>12.893037307495023</v>
      </c>
      <c r="E52" s="115">
        <v>31922</v>
      </c>
      <c r="F52" s="114">
        <v>32476</v>
      </c>
      <c r="G52" s="114">
        <v>32550</v>
      </c>
      <c r="H52" s="114">
        <v>32137</v>
      </c>
      <c r="I52" s="140">
        <v>32118</v>
      </c>
      <c r="J52" s="115">
        <v>-196</v>
      </c>
      <c r="K52" s="116">
        <v>-0.61024970421570457</v>
      </c>
    </row>
    <row r="53" spans="1:11" ht="14.1" customHeight="1" x14ac:dyDescent="0.2">
      <c r="A53" s="306" t="s">
        <v>277</v>
      </c>
      <c r="B53" s="307" t="s">
        <v>278</v>
      </c>
      <c r="C53" s="308"/>
      <c r="D53" s="113">
        <v>5.1346777548456934</v>
      </c>
      <c r="E53" s="115">
        <v>12713</v>
      </c>
      <c r="F53" s="114">
        <v>12882</v>
      </c>
      <c r="G53" s="114">
        <v>12856</v>
      </c>
      <c r="H53" s="114">
        <v>12617</v>
      </c>
      <c r="I53" s="140">
        <v>12538</v>
      </c>
      <c r="J53" s="115">
        <v>175</v>
      </c>
      <c r="K53" s="116">
        <v>1.395756899026958</v>
      </c>
    </row>
    <row r="54" spans="1:11" ht="14.1" customHeight="1" x14ac:dyDescent="0.2">
      <c r="A54" s="306" t="s">
        <v>279</v>
      </c>
      <c r="B54" s="307" t="s">
        <v>280</v>
      </c>
      <c r="C54" s="308"/>
      <c r="D54" s="113">
        <v>6.3532196242997525</v>
      </c>
      <c r="E54" s="115">
        <v>15730</v>
      </c>
      <c r="F54" s="114">
        <v>16042</v>
      </c>
      <c r="G54" s="114">
        <v>16128</v>
      </c>
      <c r="H54" s="114">
        <v>15972</v>
      </c>
      <c r="I54" s="140">
        <v>16025</v>
      </c>
      <c r="J54" s="115">
        <v>-295</v>
      </c>
      <c r="K54" s="116">
        <v>-1.8408736349453978</v>
      </c>
    </row>
    <row r="55" spans="1:11" ht="14.1" customHeight="1" x14ac:dyDescent="0.2">
      <c r="A55" s="306">
        <v>72</v>
      </c>
      <c r="B55" s="307" t="s">
        <v>281</v>
      </c>
      <c r="C55" s="308"/>
      <c r="D55" s="113">
        <v>3.5918106877875204</v>
      </c>
      <c r="E55" s="115">
        <v>8893</v>
      </c>
      <c r="F55" s="114">
        <v>8996</v>
      </c>
      <c r="G55" s="114">
        <v>9023</v>
      </c>
      <c r="H55" s="114">
        <v>8922</v>
      </c>
      <c r="I55" s="140">
        <v>8973</v>
      </c>
      <c r="J55" s="115">
        <v>-80</v>
      </c>
      <c r="K55" s="116">
        <v>-0.89156357962777222</v>
      </c>
    </row>
    <row r="56" spans="1:11" ht="14.1" customHeight="1" x14ac:dyDescent="0.2">
      <c r="A56" s="306" t="s">
        <v>282</v>
      </c>
      <c r="B56" s="307" t="s">
        <v>283</v>
      </c>
      <c r="C56" s="308"/>
      <c r="D56" s="113">
        <v>1.5812367977834412</v>
      </c>
      <c r="E56" s="115">
        <v>3915</v>
      </c>
      <c r="F56" s="114">
        <v>4000</v>
      </c>
      <c r="G56" s="114">
        <v>4008</v>
      </c>
      <c r="H56" s="114">
        <v>3971</v>
      </c>
      <c r="I56" s="140">
        <v>3994</v>
      </c>
      <c r="J56" s="115">
        <v>-79</v>
      </c>
      <c r="K56" s="116">
        <v>-1.9779669504256385</v>
      </c>
    </row>
    <row r="57" spans="1:11" ht="14.1" customHeight="1" x14ac:dyDescent="0.2">
      <c r="A57" s="306" t="s">
        <v>284</v>
      </c>
      <c r="B57" s="307" t="s">
        <v>285</v>
      </c>
      <c r="C57" s="308"/>
      <c r="D57" s="113">
        <v>1.4067554959590616</v>
      </c>
      <c r="E57" s="115">
        <v>3483</v>
      </c>
      <c r="F57" s="114">
        <v>3501</v>
      </c>
      <c r="G57" s="114">
        <v>3508</v>
      </c>
      <c r="H57" s="114">
        <v>3510</v>
      </c>
      <c r="I57" s="140">
        <v>3530</v>
      </c>
      <c r="J57" s="115">
        <v>-47</v>
      </c>
      <c r="K57" s="116">
        <v>-1.3314447592067988</v>
      </c>
    </row>
    <row r="58" spans="1:11" ht="14.1" customHeight="1" x14ac:dyDescent="0.2">
      <c r="A58" s="306">
        <v>73</v>
      </c>
      <c r="B58" s="307" t="s">
        <v>286</v>
      </c>
      <c r="C58" s="308"/>
      <c r="D58" s="113">
        <v>2.8034136943588419</v>
      </c>
      <c r="E58" s="115">
        <v>6941</v>
      </c>
      <c r="F58" s="114">
        <v>6924</v>
      </c>
      <c r="G58" s="114">
        <v>6790</v>
      </c>
      <c r="H58" s="114">
        <v>6704</v>
      </c>
      <c r="I58" s="140">
        <v>6707</v>
      </c>
      <c r="J58" s="115">
        <v>234</v>
      </c>
      <c r="K58" s="116">
        <v>3.4888922021768303</v>
      </c>
    </row>
    <row r="59" spans="1:11" ht="14.1" customHeight="1" x14ac:dyDescent="0.2">
      <c r="A59" s="306" t="s">
        <v>287</v>
      </c>
      <c r="B59" s="307" t="s">
        <v>288</v>
      </c>
      <c r="C59" s="308"/>
      <c r="D59" s="113">
        <v>2.2674491399121939</v>
      </c>
      <c r="E59" s="115">
        <v>5614</v>
      </c>
      <c r="F59" s="114">
        <v>5594</v>
      </c>
      <c r="G59" s="114">
        <v>5453</v>
      </c>
      <c r="H59" s="114">
        <v>5391</v>
      </c>
      <c r="I59" s="140">
        <v>5379</v>
      </c>
      <c r="J59" s="115">
        <v>235</v>
      </c>
      <c r="K59" s="116">
        <v>4.3688417921546758</v>
      </c>
    </row>
    <row r="60" spans="1:11" ht="14.1" customHeight="1" x14ac:dyDescent="0.2">
      <c r="A60" s="306">
        <v>81</v>
      </c>
      <c r="B60" s="307" t="s">
        <v>289</v>
      </c>
      <c r="C60" s="308"/>
      <c r="D60" s="113">
        <v>8.2947279989983489</v>
      </c>
      <c r="E60" s="115">
        <v>20537</v>
      </c>
      <c r="F60" s="114">
        <v>20488</v>
      </c>
      <c r="G60" s="114">
        <v>20326</v>
      </c>
      <c r="H60" s="114">
        <v>19894</v>
      </c>
      <c r="I60" s="140">
        <v>19905</v>
      </c>
      <c r="J60" s="115">
        <v>632</v>
      </c>
      <c r="K60" s="116">
        <v>3.1750816377794524</v>
      </c>
    </row>
    <row r="61" spans="1:11" ht="14.1" customHeight="1" x14ac:dyDescent="0.2">
      <c r="A61" s="306" t="s">
        <v>290</v>
      </c>
      <c r="B61" s="307" t="s">
        <v>291</v>
      </c>
      <c r="C61" s="308"/>
      <c r="D61" s="113">
        <v>2.3316679523892225</v>
      </c>
      <c r="E61" s="115">
        <v>5773</v>
      </c>
      <c r="F61" s="114">
        <v>5748</v>
      </c>
      <c r="G61" s="114">
        <v>5732</v>
      </c>
      <c r="H61" s="114">
        <v>5506</v>
      </c>
      <c r="I61" s="140">
        <v>5576</v>
      </c>
      <c r="J61" s="115">
        <v>197</v>
      </c>
      <c r="K61" s="116">
        <v>3.5329985652797706</v>
      </c>
    </row>
    <row r="62" spans="1:11" ht="14.1" customHeight="1" x14ac:dyDescent="0.2">
      <c r="A62" s="306" t="s">
        <v>292</v>
      </c>
      <c r="B62" s="307" t="s">
        <v>293</v>
      </c>
      <c r="C62" s="308"/>
      <c r="D62" s="113">
        <v>3.2872761933995984</v>
      </c>
      <c r="E62" s="115">
        <v>8139</v>
      </c>
      <c r="F62" s="114">
        <v>8156</v>
      </c>
      <c r="G62" s="114">
        <v>8055</v>
      </c>
      <c r="H62" s="114">
        <v>7904</v>
      </c>
      <c r="I62" s="140">
        <v>7871</v>
      </c>
      <c r="J62" s="115">
        <v>268</v>
      </c>
      <c r="K62" s="116">
        <v>3.4049040782619744</v>
      </c>
    </row>
    <row r="63" spans="1:11" ht="14.1" customHeight="1" x14ac:dyDescent="0.2">
      <c r="A63" s="306"/>
      <c r="B63" s="307" t="s">
        <v>294</v>
      </c>
      <c r="C63" s="308"/>
      <c r="D63" s="113">
        <v>2.8324939113295717</v>
      </c>
      <c r="E63" s="115">
        <v>7013</v>
      </c>
      <c r="F63" s="114">
        <v>7016</v>
      </c>
      <c r="G63" s="114">
        <v>6923</v>
      </c>
      <c r="H63" s="114">
        <v>6808</v>
      </c>
      <c r="I63" s="140">
        <v>6770</v>
      </c>
      <c r="J63" s="115">
        <v>243</v>
      </c>
      <c r="K63" s="116">
        <v>3.5893648449039883</v>
      </c>
    </row>
    <row r="64" spans="1:11" ht="14.1" customHeight="1" x14ac:dyDescent="0.2">
      <c r="A64" s="306" t="s">
        <v>295</v>
      </c>
      <c r="B64" s="307" t="s">
        <v>296</v>
      </c>
      <c r="C64" s="308"/>
      <c r="D64" s="113">
        <v>0.81707331849703746</v>
      </c>
      <c r="E64" s="115">
        <v>2023</v>
      </c>
      <c r="F64" s="114">
        <v>2022</v>
      </c>
      <c r="G64" s="114">
        <v>2008</v>
      </c>
      <c r="H64" s="114">
        <v>1972</v>
      </c>
      <c r="I64" s="140">
        <v>1933</v>
      </c>
      <c r="J64" s="115">
        <v>90</v>
      </c>
      <c r="K64" s="116">
        <v>4.6559751681324366</v>
      </c>
    </row>
    <row r="65" spans="1:11" ht="14.1" customHeight="1" x14ac:dyDescent="0.2">
      <c r="A65" s="306" t="s">
        <v>297</v>
      </c>
      <c r="B65" s="307" t="s">
        <v>298</v>
      </c>
      <c r="C65" s="308"/>
      <c r="D65" s="113">
        <v>0.8304017512752887</v>
      </c>
      <c r="E65" s="115">
        <v>2056</v>
      </c>
      <c r="F65" s="114">
        <v>2036</v>
      </c>
      <c r="G65" s="114">
        <v>2016</v>
      </c>
      <c r="H65" s="114">
        <v>2020</v>
      </c>
      <c r="I65" s="140">
        <v>2024</v>
      </c>
      <c r="J65" s="115">
        <v>32</v>
      </c>
      <c r="K65" s="116">
        <v>1.5810276679841897</v>
      </c>
    </row>
    <row r="66" spans="1:11" ht="14.1" customHeight="1" x14ac:dyDescent="0.2">
      <c r="A66" s="306">
        <v>82</v>
      </c>
      <c r="B66" s="307" t="s">
        <v>299</v>
      </c>
      <c r="C66" s="308"/>
      <c r="D66" s="113">
        <v>3.1657047307858526</v>
      </c>
      <c r="E66" s="115">
        <v>7838</v>
      </c>
      <c r="F66" s="114">
        <v>7854</v>
      </c>
      <c r="G66" s="114">
        <v>7845</v>
      </c>
      <c r="H66" s="114">
        <v>7734</v>
      </c>
      <c r="I66" s="140">
        <v>7741</v>
      </c>
      <c r="J66" s="115">
        <v>97</v>
      </c>
      <c r="K66" s="116">
        <v>1.253068079059553</v>
      </c>
    </row>
    <row r="67" spans="1:11" ht="14.1" customHeight="1" x14ac:dyDescent="0.2">
      <c r="A67" s="306" t="s">
        <v>300</v>
      </c>
      <c r="B67" s="307" t="s">
        <v>301</v>
      </c>
      <c r="C67" s="308"/>
      <c r="D67" s="113">
        <v>2.1244714064727717</v>
      </c>
      <c r="E67" s="115">
        <v>5260</v>
      </c>
      <c r="F67" s="114">
        <v>5266</v>
      </c>
      <c r="G67" s="114">
        <v>5203</v>
      </c>
      <c r="H67" s="114">
        <v>5182</v>
      </c>
      <c r="I67" s="140">
        <v>5145</v>
      </c>
      <c r="J67" s="115">
        <v>115</v>
      </c>
      <c r="K67" s="116">
        <v>2.2351797862001943</v>
      </c>
    </row>
    <row r="68" spans="1:11" ht="14.1" customHeight="1" x14ac:dyDescent="0.2">
      <c r="A68" s="306" t="s">
        <v>302</v>
      </c>
      <c r="B68" s="307" t="s">
        <v>303</v>
      </c>
      <c r="C68" s="308"/>
      <c r="D68" s="113">
        <v>0.56019806858892285</v>
      </c>
      <c r="E68" s="115">
        <v>1387</v>
      </c>
      <c r="F68" s="114">
        <v>1411</v>
      </c>
      <c r="G68" s="114">
        <v>1454</v>
      </c>
      <c r="H68" s="114">
        <v>1413</v>
      </c>
      <c r="I68" s="140">
        <v>1450</v>
      </c>
      <c r="J68" s="115">
        <v>-63</v>
      </c>
      <c r="K68" s="116">
        <v>-4.3448275862068968</v>
      </c>
    </row>
    <row r="69" spans="1:11" ht="14.1" customHeight="1" x14ac:dyDescent="0.2">
      <c r="A69" s="306">
        <v>83</v>
      </c>
      <c r="B69" s="307" t="s">
        <v>304</v>
      </c>
      <c r="C69" s="308"/>
      <c r="D69" s="113">
        <v>6.3241394073290227</v>
      </c>
      <c r="E69" s="115">
        <v>15658</v>
      </c>
      <c r="F69" s="114">
        <v>15600</v>
      </c>
      <c r="G69" s="114">
        <v>15407</v>
      </c>
      <c r="H69" s="114">
        <v>14937</v>
      </c>
      <c r="I69" s="140">
        <v>14997</v>
      </c>
      <c r="J69" s="115">
        <v>661</v>
      </c>
      <c r="K69" s="116">
        <v>4.4075481763019271</v>
      </c>
    </row>
    <row r="70" spans="1:11" ht="14.1" customHeight="1" x14ac:dyDescent="0.2">
      <c r="A70" s="306" t="s">
        <v>305</v>
      </c>
      <c r="B70" s="307" t="s">
        <v>306</v>
      </c>
      <c r="C70" s="308"/>
      <c r="D70" s="113">
        <v>5.1770864045946743</v>
      </c>
      <c r="E70" s="115">
        <v>12818</v>
      </c>
      <c r="F70" s="114">
        <v>12851</v>
      </c>
      <c r="G70" s="114">
        <v>12666</v>
      </c>
      <c r="H70" s="114">
        <v>12235</v>
      </c>
      <c r="I70" s="140">
        <v>12285</v>
      </c>
      <c r="J70" s="115">
        <v>533</v>
      </c>
      <c r="K70" s="116">
        <v>4.3386243386243386</v>
      </c>
    </row>
    <row r="71" spans="1:11" ht="14.1" customHeight="1" x14ac:dyDescent="0.2">
      <c r="A71" s="306"/>
      <c r="B71" s="307" t="s">
        <v>307</v>
      </c>
      <c r="C71" s="308"/>
      <c r="D71" s="113">
        <v>2.8458223441078232</v>
      </c>
      <c r="E71" s="115">
        <v>7046</v>
      </c>
      <c r="F71" s="114">
        <v>7069</v>
      </c>
      <c r="G71" s="114">
        <v>6975</v>
      </c>
      <c r="H71" s="114">
        <v>6722</v>
      </c>
      <c r="I71" s="140">
        <v>6756</v>
      </c>
      <c r="J71" s="115">
        <v>290</v>
      </c>
      <c r="K71" s="116">
        <v>4.2924807578448787</v>
      </c>
    </row>
    <row r="72" spans="1:11" ht="14.1" customHeight="1" x14ac:dyDescent="0.2">
      <c r="A72" s="306">
        <v>84</v>
      </c>
      <c r="B72" s="307" t="s">
        <v>308</v>
      </c>
      <c r="C72" s="308"/>
      <c r="D72" s="113">
        <v>1.4907650116522815</v>
      </c>
      <c r="E72" s="115">
        <v>3691</v>
      </c>
      <c r="F72" s="114">
        <v>3678</v>
      </c>
      <c r="G72" s="114">
        <v>3602</v>
      </c>
      <c r="H72" s="114">
        <v>3650</v>
      </c>
      <c r="I72" s="140">
        <v>3663</v>
      </c>
      <c r="J72" s="115">
        <v>28</v>
      </c>
      <c r="K72" s="116">
        <v>0.76440076440076443</v>
      </c>
    </row>
    <row r="73" spans="1:11" ht="14.1" customHeight="1" x14ac:dyDescent="0.2">
      <c r="A73" s="306" t="s">
        <v>309</v>
      </c>
      <c r="B73" s="307" t="s">
        <v>310</v>
      </c>
      <c r="C73" s="308"/>
      <c r="D73" s="113">
        <v>0.66440217940070523</v>
      </c>
      <c r="E73" s="115">
        <v>1645</v>
      </c>
      <c r="F73" s="114">
        <v>1619</v>
      </c>
      <c r="G73" s="114">
        <v>1573</v>
      </c>
      <c r="H73" s="114">
        <v>1609</v>
      </c>
      <c r="I73" s="140">
        <v>1590</v>
      </c>
      <c r="J73" s="115">
        <v>55</v>
      </c>
      <c r="K73" s="116">
        <v>3.459119496855346</v>
      </c>
    </row>
    <row r="74" spans="1:11" ht="14.1" customHeight="1" x14ac:dyDescent="0.2">
      <c r="A74" s="306" t="s">
        <v>311</v>
      </c>
      <c r="B74" s="307" t="s">
        <v>312</v>
      </c>
      <c r="C74" s="308"/>
      <c r="D74" s="113">
        <v>0.25889470941997084</v>
      </c>
      <c r="E74" s="115">
        <v>641</v>
      </c>
      <c r="F74" s="114">
        <v>651</v>
      </c>
      <c r="G74" s="114">
        <v>639</v>
      </c>
      <c r="H74" s="114">
        <v>640</v>
      </c>
      <c r="I74" s="140">
        <v>680</v>
      </c>
      <c r="J74" s="115">
        <v>-39</v>
      </c>
      <c r="K74" s="116">
        <v>-5.7352941176470589</v>
      </c>
    </row>
    <row r="75" spans="1:11" ht="14.1" customHeight="1" x14ac:dyDescent="0.2">
      <c r="A75" s="306" t="s">
        <v>313</v>
      </c>
      <c r="B75" s="307" t="s">
        <v>314</v>
      </c>
      <c r="C75" s="308"/>
      <c r="D75" s="113">
        <v>0.13409211158725479</v>
      </c>
      <c r="E75" s="115">
        <v>332</v>
      </c>
      <c r="F75" s="114">
        <v>340</v>
      </c>
      <c r="G75" s="114">
        <v>337</v>
      </c>
      <c r="H75" s="114">
        <v>343</v>
      </c>
      <c r="I75" s="140">
        <v>334</v>
      </c>
      <c r="J75" s="115">
        <v>-2</v>
      </c>
      <c r="K75" s="116">
        <v>-0.59880239520958078</v>
      </c>
    </row>
    <row r="76" spans="1:11" ht="14.1" customHeight="1" x14ac:dyDescent="0.2">
      <c r="A76" s="306">
        <v>91</v>
      </c>
      <c r="B76" s="307" t="s">
        <v>315</v>
      </c>
      <c r="C76" s="308"/>
      <c r="D76" s="113">
        <v>0.39985298334753688</v>
      </c>
      <c r="E76" s="115">
        <v>990</v>
      </c>
      <c r="F76" s="114">
        <v>975</v>
      </c>
      <c r="G76" s="114">
        <v>967</v>
      </c>
      <c r="H76" s="114">
        <v>944</v>
      </c>
      <c r="I76" s="140">
        <v>921</v>
      </c>
      <c r="J76" s="115">
        <v>69</v>
      </c>
      <c r="K76" s="116">
        <v>7.4918566775244297</v>
      </c>
    </row>
    <row r="77" spans="1:11" ht="14.1" customHeight="1" x14ac:dyDescent="0.2">
      <c r="A77" s="306">
        <v>92</v>
      </c>
      <c r="B77" s="307" t="s">
        <v>316</v>
      </c>
      <c r="C77" s="308"/>
      <c r="D77" s="113">
        <v>0.97337948471471092</v>
      </c>
      <c r="E77" s="115">
        <v>2410</v>
      </c>
      <c r="F77" s="114">
        <v>2379</v>
      </c>
      <c r="G77" s="114">
        <v>2368</v>
      </c>
      <c r="H77" s="114">
        <v>2383</v>
      </c>
      <c r="I77" s="140">
        <v>2386</v>
      </c>
      <c r="J77" s="115">
        <v>24</v>
      </c>
      <c r="K77" s="116">
        <v>1.0058675607711651</v>
      </c>
    </row>
    <row r="78" spans="1:11" ht="14.1" customHeight="1" x14ac:dyDescent="0.2">
      <c r="A78" s="306">
        <v>93</v>
      </c>
      <c r="B78" s="307" t="s">
        <v>317</v>
      </c>
      <c r="C78" s="308"/>
      <c r="D78" s="113">
        <v>0.13813103061096729</v>
      </c>
      <c r="E78" s="115">
        <v>342</v>
      </c>
      <c r="F78" s="114">
        <v>344</v>
      </c>
      <c r="G78" s="114">
        <v>352</v>
      </c>
      <c r="H78" s="114">
        <v>340</v>
      </c>
      <c r="I78" s="140">
        <v>354</v>
      </c>
      <c r="J78" s="115">
        <v>-12</v>
      </c>
      <c r="K78" s="116">
        <v>-3.3898305084745761</v>
      </c>
    </row>
    <row r="79" spans="1:11" ht="14.1" customHeight="1" x14ac:dyDescent="0.2">
      <c r="A79" s="306">
        <v>94</v>
      </c>
      <c r="B79" s="307" t="s">
        <v>318</v>
      </c>
      <c r="C79" s="308"/>
      <c r="D79" s="113">
        <v>0.22375611391367214</v>
      </c>
      <c r="E79" s="115">
        <v>554</v>
      </c>
      <c r="F79" s="114">
        <v>560</v>
      </c>
      <c r="G79" s="114">
        <v>563</v>
      </c>
      <c r="H79" s="114">
        <v>556</v>
      </c>
      <c r="I79" s="140">
        <v>537</v>
      </c>
      <c r="J79" s="115">
        <v>17</v>
      </c>
      <c r="K79" s="116">
        <v>3.1657355679702048</v>
      </c>
    </row>
    <row r="80" spans="1:11" ht="14.1" customHeight="1" x14ac:dyDescent="0.2">
      <c r="A80" s="306" t="s">
        <v>319</v>
      </c>
      <c r="B80" s="307" t="s">
        <v>320</v>
      </c>
      <c r="C80" s="308"/>
      <c r="D80" s="113">
        <v>6.0583785355687401E-3</v>
      </c>
      <c r="E80" s="115">
        <v>15</v>
      </c>
      <c r="F80" s="114">
        <v>17</v>
      </c>
      <c r="G80" s="114">
        <v>18</v>
      </c>
      <c r="H80" s="114">
        <v>18</v>
      </c>
      <c r="I80" s="140">
        <v>17</v>
      </c>
      <c r="J80" s="115">
        <v>-2</v>
      </c>
      <c r="K80" s="116">
        <v>-11.764705882352942</v>
      </c>
    </row>
    <row r="81" spans="1:11" ht="14.1" customHeight="1" x14ac:dyDescent="0.2">
      <c r="A81" s="310" t="s">
        <v>321</v>
      </c>
      <c r="B81" s="311" t="s">
        <v>224</v>
      </c>
      <c r="C81" s="312"/>
      <c r="D81" s="125">
        <v>0.86230921156261742</v>
      </c>
      <c r="E81" s="143">
        <v>2135</v>
      </c>
      <c r="F81" s="144">
        <v>2142</v>
      </c>
      <c r="G81" s="144">
        <v>2170</v>
      </c>
      <c r="H81" s="144">
        <v>2103</v>
      </c>
      <c r="I81" s="145">
        <v>2141</v>
      </c>
      <c r="J81" s="143">
        <v>-6</v>
      </c>
      <c r="K81" s="146">
        <v>-0.28024287716020552</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18" t="s">
        <v>323</v>
      </c>
      <c r="B85" s="618"/>
      <c r="C85" s="618"/>
      <c r="D85" s="618"/>
      <c r="E85" s="618"/>
      <c r="F85" s="618"/>
      <c r="G85" s="618"/>
      <c r="H85" s="618"/>
      <c r="I85" s="618"/>
      <c r="J85" s="618"/>
      <c r="K85" s="618"/>
    </row>
    <row r="86" spans="1:11" ht="22.5" customHeight="1" x14ac:dyDescent="0.2">
      <c r="A86" s="618"/>
      <c r="B86" s="618"/>
      <c r="C86" s="618"/>
      <c r="D86" s="618"/>
      <c r="E86" s="618"/>
      <c r="F86" s="618"/>
      <c r="G86" s="618"/>
      <c r="H86" s="618"/>
      <c r="I86" s="618"/>
      <c r="J86" s="618"/>
      <c r="K86" s="618"/>
    </row>
    <row r="87" spans="1:11" ht="18" customHeight="1" x14ac:dyDescent="0.2">
      <c r="A87" s="619"/>
      <c r="B87" s="619"/>
      <c r="C87" s="619"/>
      <c r="D87" s="619"/>
      <c r="E87" s="619"/>
      <c r="F87" s="619"/>
      <c r="G87" s="619"/>
      <c r="H87" s="619"/>
      <c r="I87" s="619"/>
      <c r="J87" s="619"/>
      <c r="K87" s="619"/>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3:K3"/>
    <mergeCell ref="A4:K4"/>
    <mergeCell ref="A5:E5"/>
    <mergeCell ref="A7:C10"/>
    <mergeCell ref="D7:D10"/>
    <mergeCell ref="E7:I7"/>
    <mergeCell ref="J7:K8"/>
    <mergeCell ref="E8:E9"/>
    <mergeCell ref="F8:F9"/>
    <mergeCell ref="G8:G9"/>
    <mergeCell ref="H8:H9"/>
    <mergeCell ref="I8:I9"/>
    <mergeCell ref="A85:K85"/>
    <mergeCell ref="A86:K86"/>
    <mergeCell ref="A87:K87"/>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66" t="s">
        <v>97</v>
      </c>
      <c r="E8" s="566" t="s">
        <v>98</v>
      </c>
      <c r="F8" s="566" t="s">
        <v>99</v>
      </c>
      <c r="G8" s="566" t="s">
        <v>100</v>
      </c>
      <c r="H8" s="566" t="s">
        <v>101</v>
      </c>
      <c r="I8" s="590"/>
      <c r="J8" s="591"/>
      <c r="K8"/>
      <c r="L8"/>
      <c r="M8"/>
      <c r="N8"/>
      <c r="O8"/>
      <c r="P8"/>
    </row>
    <row r="9" spans="1:16" ht="12" customHeight="1" x14ac:dyDescent="0.2">
      <c r="A9" s="578"/>
      <c r="B9" s="579"/>
      <c r="C9" s="583"/>
      <c r="D9" s="567"/>
      <c r="E9" s="567"/>
      <c r="F9" s="567"/>
      <c r="G9" s="567"/>
      <c r="H9" s="567"/>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64251</v>
      </c>
      <c r="E12" s="114">
        <v>66482</v>
      </c>
      <c r="F12" s="114">
        <v>66755</v>
      </c>
      <c r="G12" s="114">
        <v>66817</v>
      </c>
      <c r="H12" s="140">
        <v>65998</v>
      </c>
      <c r="I12" s="115">
        <v>-1747</v>
      </c>
      <c r="J12" s="116">
        <v>-2.6470499106033518</v>
      </c>
      <c r="K12"/>
      <c r="L12"/>
      <c r="M12"/>
      <c r="N12"/>
      <c r="O12"/>
      <c r="P12"/>
    </row>
    <row r="13" spans="1:16" s="110" customFormat="1" ht="14.45" customHeight="1" x14ac:dyDescent="0.2">
      <c r="A13" s="120" t="s">
        <v>105</v>
      </c>
      <c r="B13" s="119" t="s">
        <v>106</v>
      </c>
      <c r="C13" s="113">
        <v>40.548785232914661</v>
      </c>
      <c r="D13" s="115">
        <v>26053</v>
      </c>
      <c r="E13" s="114">
        <v>26863</v>
      </c>
      <c r="F13" s="114">
        <v>26834</v>
      </c>
      <c r="G13" s="114">
        <v>26665</v>
      </c>
      <c r="H13" s="140">
        <v>26090</v>
      </c>
      <c r="I13" s="115">
        <v>-37</v>
      </c>
      <c r="J13" s="116">
        <v>-0.14181678804139516</v>
      </c>
      <c r="K13"/>
      <c r="L13"/>
      <c r="M13"/>
      <c r="N13"/>
      <c r="O13"/>
      <c r="P13"/>
    </row>
    <row r="14" spans="1:16" s="110" customFormat="1" ht="14.45" customHeight="1" x14ac:dyDescent="0.2">
      <c r="A14" s="120"/>
      <c r="B14" s="119" t="s">
        <v>107</v>
      </c>
      <c r="C14" s="113">
        <v>59.451214767085339</v>
      </c>
      <c r="D14" s="115">
        <v>38198</v>
      </c>
      <c r="E14" s="114">
        <v>39619</v>
      </c>
      <c r="F14" s="114">
        <v>39921</v>
      </c>
      <c r="G14" s="114">
        <v>40152</v>
      </c>
      <c r="H14" s="140">
        <v>39908</v>
      </c>
      <c r="I14" s="115">
        <v>-1710</v>
      </c>
      <c r="J14" s="116">
        <v>-4.2848551668838324</v>
      </c>
      <c r="K14"/>
      <c r="L14"/>
      <c r="M14"/>
      <c r="N14"/>
      <c r="O14"/>
      <c r="P14"/>
    </row>
    <row r="15" spans="1:16" s="110" customFormat="1" ht="14.45" customHeight="1" x14ac:dyDescent="0.2">
      <c r="A15" s="118" t="s">
        <v>105</v>
      </c>
      <c r="B15" s="121" t="s">
        <v>108</v>
      </c>
      <c r="C15" s="113">
        <v>17.475214393550296</v>
      </c>
      <c r="D15" s="115">
        <v>11228</v>
      </c>
      <c r="E15" s="114">
        <v>11538</v>
      </c>
      <c r="F15" s="114">
        <v>11649</v>
      </c>
      <c r="G15" s="114">
        <v>11722</v>
      </c>
      <c r="H15" s="140">
        <v>11338</v>
      </c>
      <c r="I15" s="115">
        <v>-110</v>
      </c>
      <c r="J15" s="116">
        <v>-0.97018874581054859</v>
      </c>
      <c r="K15"/>
      <c r="L15"/>
      <c r="M15"/>
      <c r="N15"/>
      <c r="O15"/>
      <c r="P15"/>
    </row>
    <row r="16" spans="1:16" s="110" customFormat="1" ht="14.45" customHeight="1" x14ac:dyDescent="0.2">
      <c r="A16" s="118"/>
      <c r="B16" s="121" t="s">
        <v>109</v>
      </c>
      <c r="C16" s="113">
        <v>49.371994210206843</v>
      </c>
      <c r="D16" s="115">
        <v>31722</v>
      </c>
      <c r="E16" s="114">
        <v>33135</v>
      </c>
      <c r="F16" s="114">
        <v>33365</v>
      </c>
      <c r="G16" s="114">
        <v>33564</v>
      </c>
      <c r="H16" s="140">
        <v>33409</v>
      </c>
      <c r="I16" s="115">
        <v>-1687</v>
      </c>
      <c r="J16" s="116">
        <v>-5.0495375497620403</v>
      </c>
      <c r="K16"/>
      <c r="L16"/>
      <c r="M16"/>
      <c r="N16"/>
      <c r="O16"/>
      <c r="P16"/>
    </row>
    <row r="17" spans="1:16" s="110" customFormat="1" ht="14.45" customHeight="1" x14ac:dyDescent="0.2">
      <c r="A17" s="118"/>
      <c r="B17" s="121" t="s">
        <v>110</v>
      </c>
      <c r="C17" s="113">
        <v>19.037835986988529</v>
      </c>
      <c r="D17" s="115">
        <v>12232</v>
      </c>
      <c r="E17" s="114">
        <v>12512</v>
      </c>
      <c r="F17" s="114">
        <v>12519</v>
      </c>
      <c r="G17" s="114">
        <v>12429</v>
      </c>
      <c r="H17" s="140">
        <v>12358</v>
      </c>
      <c r="I17" s="115">
        <v>-126</v>
      </c>
      <c r="J17" s="116">
        <v>-1.0195824567082052</v>
      </c>
      <c r="K17"/>
      <c r="L17"/>
      <c r="M17"/>
      <c r="N17"/>
      <c r="O17"/>
      <c r="P17"/>
    </row>
    <row r="18" spans="1:16" s="110" customFormat="1" ht="14.45" customHeight="1" x14ac:dyDescent="0.2">
      <c r="A18" s="120"/>
      <c r="B18" s="121" t="s">
        <v>111</v>
      </c>
      <c r="C18" s="113">
        <v>14.11495540925433</v>
      </c>
      <c r="D18" s="115">
        <v>9069</v>
      </c>
      <c r="E18" s="114">
        <v>9297</v>
      </c>
      <c r="F18" s="114">
        <v>9222</v>
      </c>
      <c r="G18" s="114">
        <v>9102</v>
      </c>
      <c r="H18" s="140">
        <v>8893</v>
      </c>
      <c r="I18" s="115">
        <v>176</v>
      </c>
      <c r="J18" s="116">
        <v>1.979084673338581</v>
      </c>
      <c r="K18"/>
      <c r="L18"/>
      <c r="M18"/>
      <c r="N18"/>
      <c r="O18"/>
      <c r="P18"/>
    </row>
    <row r="19" spans="1:16" s="110" customFormat="1" ht="14.45" customHeight="1" x14ac:dyDescent="0.2">
      <c r="A19" s="120"/>
      <c r="B19" s="121" t="s">
        <v>112</v>
      </c>
      <c r="C19" s="113">
        <v>1.408538388507572</v>
      </c>
      <c r="D19" s="115">
        <v>905</v>
      </c>
      <c r="E19" s="114">
        <v>947</v>
      </c>
      <c r="F19" s="114">
        <v>938</v>
      </c>
      <c r="G19" s="114">
        <v>805</v>
      </c>
      <c r="H19" s="140">
        <v>757</v>
      </c>
      <c r="I19" s="115">
        <v>148</v>
      </c>
      <c r="J19" s="116">
        <v>19.550858652575958</v>
      </c>
      <c r="K19"/>
      <c r="L19"/>
      <c r="M19"/>
      <c r="N19"/>
      <c r="O19"/>
      <c r="P19"/>
    </row>
    <row r="20" spans="1:16" s="110" customFormat="1" ht="14.45" customHeight="1" x14ac:dyDescent="0.2">
      <c r="A20" s="120" t="s">
        <v>113</v>
      </c>
      <c r="B20" s="119" t="s">
        <v>116</v>
      </c>
      <c r="C20" s="113">
        <v>87.738712237941826</v>
      </c>
      <c r="D20" s="115">
        <v>56373</v>
      </c>
      <c r="E20" s="114">
        <v>58221</v>
      </c>
      <c r="F20" s="114">
        <v>58635</v>
      </c>
      <c r="G20" s="114">
        <v>58770</v>
      </c>
      <c r="H20" s="140">
        <v>58082</v>
      </c>
      <c r="I20" s="115">
        <v>-1709</v>
      </c>
      <c r="J20" s="116">
        <v>-2.9423917909162909</v>
      </c>
      <c r="K20"/>
      <c r="L20"/>
      <c r="M20"/>
      <c r="N20"/>
      <c r="O20"/>
      <c r="P20"/>
    </row>
    <row r="21" spans="1:16" s="110" customFormat="1" ht="14.45" customHeight="1" x14ac:dyDescent="0.2">
      <c r="A21" s="123"/>
      <c r="B21" s="124" t="s">
        <v>117</v>
      </c>
      <c r="C21" s="125">
        <v>11.928219016046443</v>
      </c>
      <c r="D21" s="143">
        <v>7664</v>
      </c>
      <c r="E21" s="144">
        <v>8005</v>
      </c>
      <c r="F21" s="144">
        <v>7865</v>
      </c>
      <c r="G21" s="144">
        <v>7770</v>
      </c>
      <c r="H21" s="145">
        <v>7660</v>
      </c>
      <c r="I21" s="143">
        <v>4</v>
      </c>
      <c r="J21" s="146">
        <v>5.2219321148825062E-2</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1707779</v>
      </c>
      <c r="E23" s="114">
        <v>1775685</v>
      </c>
      <c r="F23" s="114">
        <v>1776041</v>
      </c>
      <c r="G23" s="114">
        <v>1788202</v>
      </c>
      <c r="H23" s="140">
        <v>1763443</v>
      </c>
      <c r="I23" s="115">
        <v>-55664</v>
      </c>
      <c r="J23" s="116">
        <v>-3.156552267354261</v>
      </c>
      <c r="K23"/>
      <c r="L23"/>
      <c r="M23"/>
      <c r="N23"/>
      <c r="O23"/>
      <c r="P23"/>
    </row>
    <row r="24" spans="1:16" s="110" customFormat="1" ht="14.45" customHeight="1" x14ac:dyDescent="0.2">
      <c r="A24" s="120" t="s">
        <v>105</v>
      </c>
      <c r="B24" s="119" t="s">
        <v>106</v>
      </c>
      <c r="C24" s="113">
        <v>41.122358337934827</v>
      </c>
      <c r="D24" s="115">
        <v>702279</v>
      </c>
      <c r="E24" s="114">
        <v>728179</v>
      </c>
      <c r="F24" s="114">
        <v>727153</v>
      </c>
      <c r="G24" s="114">
        <v>728440</v>
      </c>
      <c r="H24" s="140">
        <v>715726</v>
      </c>
      <c r="I24" s="115">
        <v>-13447</v>
      </c>
      <c r="J24" s="116">
        <v>-1.8787916046084674</v>
      </c>
      <c r="K24"/>
      <c r="L24"/>
      <c r="M24"/>
      <c r="N24"/>
      <c r="O24"/>
      <c r="P24"/>
    </row>
    <row r="25" spans="1:16" s="110" customFormat="1" ht="14.45" customHeight="1" x14ac:dyDescent="0.2">
      <c r="A25" s="120"/>
      <c r="B25" s="119" t="s">
        <v>107</v>
      </c>
      <c r="C25" s="113">
        <v>58.877641662065173</v>
      </c>
      <c r="D25" s="115">
        <v>1005500</v>
      </c>
      <c r="E25" s="114">
        <v>1047506</v>
      </c>
      <c r="F25" s="114">
        <v>1048888</v>
      </c>
      <c r="G25" s="114">
        <v>1059762</v>
      </c>
      <c r="H25" s="140">
        <v>1047717</v>
      </c>
      <c r="I25" s="115">
        <v>-42217</v>
      </c>
      <c r="J25" s="116">
        <v>-4.0294277939558105</v>
      </c>
      <c r="K25"/>
      <c r="L25"/>
      <c r="M25"/>
      <c r="N25"/>
      <c r="O25"/>
      <c r="P25"/>
    </row>
    <row r="26" spans="1:16" s="110" customFormat="1" ht="14.45" customHeight="1" x14ac:dyDescent="0.2">
      <c r="A26" s="118" t="s">
        <v>105</v>
      </c>
      <c r="B26" s="121" t="s">
        <v>108</v>
      </c>
      <c r="C26" s="113">
        <v>18.467612027083131</v>
      </c>
      <c r="D26" s="115">
        <v>315386</v>
      </c>
      <c r="E26" s="114">
        <v>334468</v>
      </c>
      <c r="F26" s="114">
        <v>331593</v>
      </c>
      <c r="G26" s="114">
        <v>342197</v>
      </c>
      <c r="H26" s="140">
        <v>325926</v>
      </c>
      <c r="I26" s="115">
        <v>-10540</v>
      </c>
      <c r="J26" s="116">
        <v>-3.233862901394795</v>
      </c>
      <c r="K26"/>
      <c r="L26"/>
      <c r="M26"/>
      <c r="N26"/>
      <c r="O26"/>
      <c r="P26"/>
    </row>
    <row r="27" spans="1:16" s="110" customFormat="1" ht="14.45" customHeight="1" x14ac:dyDescent="0.2">
      <c r="A27" s="118"/>
      <c r="B27" s="121" t="s">
        <v>109</v>
      </c>
      <c r="C27" s="113">
        <v>48.761578635174693</v>
      </c>
      <c r="D27" s="115">
        <v>832740</v>
      </c>
      <c r="E27" s="114">
        <v>869606</v>
      </c>
      <c r="F27" s="114">
        <v>874087</v>
      </c>
      <c r="G27" s="114">
        <v>878927</v>
      </c>
      <c r="H27" s="140">
        <v>877072</v>
      </c>
      <c r="I27" s="115">
        <v>-44332</v>
      </c>
      <c r="J27" s="116">
        <v>-5.0545451228633453</v>
      </c>
      <c r="K27"/>
      <c r="L27"/>
      <c r="M27"/>
      <c r="N27"/>
      <c r="O27"/>
      <c r="P27"/>
    </row>
    <row r="28" spans="1:16" s="110" customFormat="1" ht="14.45" customHeight="1" x14ac:dyDescent="0.2">
      <c r="A28" s="118"/>
      <c r="B28" s="121" t="s">
        <v>110</v>
      </c>
      <c r="C28" s="113">
        <v>18.643805785174781</v>
      </c>
      <c r="D28" s="115">
        <v>318395</v>
      </c>
      <c r="E28" s="114">
        <v>324713</v>
      </c>
      <c r="F28" s="114">
        <v>325493</v>
      </c>
      <c r="G28" s="114">
        <v>325113</v>
      </c>
      <c r="H28" s="140">
        <v>322656</v>
      </c>
      <c r="I28" s="115">
        <v>-4261</v>
      </c>
      <c r="J28" s="116">
        <v>-1.3206015074878508</v>
      </c>
      <c r="K28"/>
      <c r="L28"/>
      <c r="M28"/>
      <c r="N28"/>
      <c r="O28"/>
      <c r="P28"/>
    </row>
    <row r="29" spans="1:16" s="110" customFormat="1" ht="14.45" customHeight="1" x14ac:dyDescent="0.2">
      <c r="A29" s="118"/>
      <c r="B29" s="121" t="s">
        <v>111</v>
      </c>
      <c r="C29" s="113">
        <v>14.126652219051763</v>
      </c>
      <c r="D29" s="115">
        <v>241252</v>
      </c>
      <c r="E29" s="114">
        <v>246897</v>
      </c>
      <c r="F29" s="114">
        <v>244867</v>
      </c>
      <c r="G29" s="114">
        <v>241964</v>
      </c>
      <c r="H29" s="140">
        <v>237787</v>
      </c>
      <c r="I29" s="115">
        <v>3465</v>
      </c>
      <c r="J29" s="116">
        <v>1.4571864736087339</v>
      </c>
      <c r="K29"/>
      <c r="L29"/>
      <c r="M29"/>
      <c r="N29"/>
      <c r="O29"/>
      <c r="P29"/>
    </row>
    <row r="30" spans="1:16" s="110" customFormat="1" ht="14.45" customHeight="1" x14ac:dyDescent="0.2">
      <c r="A30" s="120"/>
      <c r="B30" s="121" t="s">
        <v>112</v>
      </c>
      <c r="C30" s="113">
        <v>1.3906951660607139</v>
      </c>
      <c r="D30" s="115">
        <v>23750</v>
      </c>
      <c r="E30" s="114">
        <v>24284</v>
      </c>
      <c r="F30" s="114">
        <v>25036</v>
      </c>
      <c r="G30" s="114">
        <v>21801</v>
      </c>
      <c r="H30" s="140">
        <v>20977</v>
      </c>
      <c r="I30" s="115">
        <v>2773</v>
      </c>
      <c r="J30" s="116">
        <v>13.219240120131573</v>
      </c>
      <c r="K30"/>
      <c r="L30"/>
      <c r="M30"/>
      <c r="N30"/>
      <c r="O30"/>
      <c r="P30"/>
    </row>
    <row r="31" spans="1:16" s="110" customFormat="1" ht="14.45" customHeight="1" x14ac:dyDescent="0.2">
      <c r="A31" s="120" t="s">
        <v>113</v>
      </c>
      <c r="B31" s="119" t="s">
        <v>116</v>
      </c>
      <c r="C31" s="113">
        <v>86.703724545154842</v>
      </c>
      <c r="D31" s="115">
        <v>1480708</v>
      </c>
      <c r="E31" s="114">
        <v>1538818</v>
      </c>
      <c r="F31" s="114">
        <v>1541650</v>
      </c>
      <c r="G31" s="114">
        <v>1553602</v>
      </c>
      <c r="H31" s="140">
        <v>1533161</v>
      </c>
      <c r="I31" s="115">
        <v>-52453</v>
      </c>
      <c r="J31" s="116">
        <v>-3.4212323428524467</v>
      </c>
      <c r="K31"/>
      <c r="L31"/>
      <c r="M31"/>
      <c r="N31"/>
      <c r="O31"/>
      <c r="P31"/>
    </row>
    <row r="32" spans="1:16" s="110" customFormat="1" ht="14.45" customHeight="1" x14ac:dyDescent="0.2">
      <c r="A32" s="123"/>
      <c r="B32" s="124" t="s">
        <v>117</v>
      </c>
      <c r="C32" s="125">
        <v>12.982651736553734</v>
      </c>
      <c r="D32" s="143">
        <v>221715</v>
      </c>
      <c r="E32" s="144">
        <v>231060</v>
      </c>
      <c r="F32" s="144">
        <v>228716</v>
      </c>
      <c r="G32" s="144">
        <v>228742</v>
      </c>
      <c r="H32" s="145">
        <v>224589</v>
      </c>
      <c r="I32" s="143">
        <v>-2874</v>
      </c>
      <c r="J32" s="146">
        <v>-1.2796708654475508</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6415440</v>
      </c>
      <c r="E34" s="114">
        <v>6666510</v>
      </c>
      <c r="F34" s="114">
        <v>6669878</v>
      </c>
      <c r="G34" s="114">
        <v>6713473</v>
      </c>
      <c r="H34" s="140">
        <v>6597783</v>
      </c>
      <c r="I34" s="115">
        <v>-182343</v>
      </c>
      <c r="J34" s="116">
        <v>-2.7637010795899166</v>
      </c>
      <c r="K34"/>
      <c r="L34"/>
      <c r="M34"/>
      <c r="N34"/>
      <c r="O34"/>
      <c r="P34"/>
    </row>
    <row r="35" spans="1:16" s="110" customFormat="1" ht="14.45" customHeight="1" x14ac:dyDescent="0.2">
      <c r="A35" s="120" t="s">
        <v>105</v>
      </c>
      <c r="B35" s="119" t="s">
        <v>106</v>
      </c>
      <c r="C35" s="113">
        <v>40.899221253725386</v>
      </c>
      <c r="D35" s="115">
        <v>2623865</v>
      </c>
      <c r="E35" s="114">
        <v>2714871</v>
      </c>
      <c r="F35" s="114">
        <v>2714736</v>
      </c>
      <c r="G35" s="114">
        <v>2719585</v>
      </c>
      <c r="H35" s="140">
        <v>2663168</v>
      </c>
      <c r="I35" s="115">
        <v>-39303</v>
      </c>
      <c r="J35" s="116">
        <v>-1.47579874795732</v>
      </c>
      <c r="K35"/>
      <c r="L35"/>
      <c r="M35"/>
      <c r="N35"/>
      <c r="O35"/>
      <c r="P35"/>
    </row>
    <row r="36" spans="1:16" s="110" customFormat="1" ht="14.45" customHeight="1" x14ac:dyDescent="0.2">
      <c r="A36" s="120"/>
      <c r="B36" s="119" t="s">
        <v>107</v>
      </c>
      <c r="C36" s="113">
        <v>59.100778746274614</v>
      </c>
      <c r="D36" s="115">
        <v>3791575</v>
      </c>
      <c r="E36" s="114">
        <v>3951639</v>
      </c>
      <c r="F36" s="114">
        <v>3955142</v>
      </c>
      <c r="G36" s="114">
        <v>3993888</v>
      </c>
      <c r="H36" s="140">
        <v>3934615</v>
      </c>
      <c r="I36" s="115">
        <v>-143040</v>
      </c>
      <c r="J36" s="116">
        <v>-3.6354255753104181</v>
      </c>
      <c r="K36"/>
      <c r="L36"/>
      <c r="M36"/>
      <c r="N36"/>
      <c r="O36"/>
      <c r="P36"/>
    </row>
    <row r="37" spans="1:16" s="110" customFormat="1" ht="14.45" customHeight="1" x14ac:dyDescent="0.2">
      <c r="A37" s="118" t="s">
        <v>105</v>
      </c>
      <c r="B37" s="121" t="s">
        <v>108</v>
      </c>
      <c r="C37" s="113">
        <v>17.695200952701608</v>
      </c>
      <c r="D37" s="115">
        <v>1135225</v>
      </c>
      <c r="E37" s="114">
        <v>1207051</v>
      </c>
      <c r="F37" s="114">
        <v>1198554</v>
      </c>
      <c r="G37" s="114">
        <v>1240398</v>
      </c>
      <c r="H37" s="140">
        <v>1176945</v>
      </c>
      <c r="I37" s="115">
        <v>-41720</v>
      </c>
      <c r="J37" s="116">
        <v>-3.5447705712671365</v>
      </c>
      <c r="K37"/>
      <c r="L37"/>
      <c r="M37"/>
      <c r="N37"/>
      <c r="O37"/>
      <c r="P37"/>
    </row>
    <row r="38" spans="1:16" s="110" customFormat="1" ht="14.45" customHeight="1" x14ac:dyDescent="0.2">
      <c r="A38" s="118"/>
      <c r="B38" s="121" t="s">
        <v>109</v>
      </c>
      <c r="C38" s="113">
        <v>49.277399523649194</v>
      </c>
      <c r="D38" s="115">
        <v>3161362</v>
      </c>
      <c r="E38" s="114">
        <v>3298402</v>
      </c>
      <c r="F38" s="114">
        <v>3311797</v>
      </c>
      <c r="G38" s="114">
        <v>3326634</v>
      </c>
      <c r="H38" s="140">
        <v>3306303</v>
      </c>
      <c r="I38" s="115">
        <v>-144941</v>
      </c>
      <c r="J38" s="116">
        <v>-4.3837784982199155</v>
      </c>
      <c r="K38"/>
      <c r="L38"/>
      <c r="M38"/>
      <c r="N38"/>
      <c r="O38"/>
      <c r="P38"/>
    </row>
    <row r="39" spans="1:16" s="110" customFormat="1" ht="14.45" customHeight="1" x14ac:dyDescent="0.2">
      <c r="A39" s="118"/>
      <c r="B39" s="121" t="s">
        <v>110</v>
      </c>
      <c r="C39" s="113">
        <v>18.170226827777984</v>
      </c>
      <c r="D39" s="115">
        <v>1165700</v>
      </c>
      <c r="E39" s="114">
        <v>1187654</v>
      </c>
      <c r="F39" s="114">
        <v>1190909</v>
      </c>
      <c r="G39" s="114">
        <v>1188159</v>
      </c>
      <c r="H39" s="140">
        <v>1175286</v>
      </c>
      <c r="I39" s="115">
        <v>-9586</v>
      </c>
      <c r="J39" s="116">
        <v>-0.81563125911480272</v>
      </c>
      <c r="K39"/>
      <c r="L39"/>
      <c r="M39"/>
      <c r="N39"/>
      <c r="O39"/>
      <c r="P39"/>
    </row>
    <row r="40" spans="1:16" s="110" customFormat="1" ht="14.45" customHeight="1" x14ac:dyDescent="0.2">
      <c r="A40" s="120"/>
      <c r="B40" s="121" t="s">
        <v>111</v>
      </c>
      <c r="C40" s="113">
        <v>14.856845360567631</v>
      </c>
      <c r="D40" s="115">
        <v>953132</v>
      </c>
      <c r="E40" s="114">
        <v>973394</v>
      </c>
      <c r="F40" s="114">
        <v>968611</v>
      </c>
      <c r="G40" s="114">
        <v>958275</v>
      </c>
      <c r="H40" s="140">
        <v>939239</v>
      </c>
      <c r="I40" s="115">
        <v>13893</v>
      </c>
      <c r="J40" s="116">
        <v>1.4791762267111992</v>
      </c>
      <c r="K40"/>
      <c r="L40"/>
      <c r="M40"/>
      <c r="N40"/>
      <c r="O40"/>
      <c r="P40"/>
    </row>
    <row r="41" spans="1:16" s="110" customFormat="1" ht="14.45" customHeight="1" x14ac:dyDescent="0.2">
      <c r="A41" s="120"/>
      <c r="B41" s="121" t="s">
        <v>112</v>
      </c>
      <c r="C41" s="113">
        <v>1.3942301697155612</v>
      </c>
      <c r="D41" s="115">
        <v>89446</v>
      </c>
      <c r="E41" s="114">
        <v>91249</v>
      </c>
      <c r="F41" s="114">
        <v>94752</v>
      </c>
      <c r="G41" s="114">
        <v>82773</v>
      </c>
      <c r="H41" s="140">
        <v>79668</v>
      </c>
      <c r="I41" s="115">
        <v>9778</v>
      </c>
      <c r="J41" s="116">
        <v>12.273434754230054</v>
      </c>
      <c r="K41"/>
      <c r="L41"/>
      <c r="M41"/>
      <c r="N41"/>
      <c r="O41"/>
      <c r="P41"/>
    </row>
    <row r="42" spans="1:16" s="110" customFormat="1" ht="14.45" customHeight="1" x14ac:dyDescent="0.2">
      <c r="A42" s="120" t="s">
        <v>113</v>
      </c>
      <c r="B42" s="119" t="s">
        <v>116</v>
      </c>
      <c r="C42" s="113">
        <v>85.712889529011264</v>
      </c>
      <c r="D42" s="115">
        <v>5498859</v>
      </c>
      <c r="E42" s="114">
        <v>5714606</v>
      </c>
      <c r="F42" s="114">
        <v>5727794</v>
      </c>
      <c r="G42" s="114">
        <v>5772203</v>
      </c>
      <c r="H42" s="140">
        <v>5679499</v>
      </c>
      <c r="I42" s="115">
        <v>-180640</v>
      </c>
      <c r="J42" s="116">
        <v>-3.1805622291684532</v>
      </c>
      <c r="K42"/>
      <c r="L42"/>
      <c r="M42"/>
      <c r="N42"/>
      <c r="O42"/>
      <c r="P42"/>
    </row>
    <row r="43" spans="1:16" s="110" customFormat="1" ht="14.45" customHeight="1" x14ac:dyDescent="0.2">
      <c r="A43" s="123"/>
      <c r="B43" s="124" t="s">
        <v>117</v>
      </c>
      <c r="C43" s="125">
        <v>14.053533350791216</v>
      </c>
      <c r="D43" s="143">
        <v>901596</v>
      </c>
      <c r="E43" s="144">
        <v>936137</v>
      </c>
      <c r="F43" s="144">
        <v>926638</v>
      </c>
      <c r="G43" s="144">
        <v>925284</v>
      </c>
      <c r="H43" s="145">
        <v>902857</v>
      </c>
      <c r="I43" s="143">
        <v>-1261</v>
      </c>
      <c r="J43" s="146">
        <v>-0.13966774361831386</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327</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69000</v>
      </c>
      <c r="E56" s="114">
        <v>71111</v>
      </c>
      <c r="F56" s="114">
        <v>71249</v>
      </c>
      <c r="G56" s="114">
        <v>71413</v>
      </c>
      <c r="H56" s="140">
        <v>70828</v>
      </c>
      <c r="I56" s="115">
        <v>-1828</v>
      </c>
      <c r="J56" s="116">
        <v>-2.5809002089569097</v>
      </c>
      <c r="K56"/>
      <c r="L56"/>
      <c r="M56"/>
      <c r="N56"/>
      <c r="O56"/>
      <c r="P56"/>
    </row>
    <row r="57" spans="1:16" s="110" customFormat="1" ht="14.45" customHeight="1" x14ac:dyDescent="0.2">
      <c r="A57" s="120" t="s">
        <v>105</v>
      </c>
      <c r="B57" s="119" t="s">
        <v>106</v>
      </c>
      <c r="C57" s="113">
        <v>40.208695652173915</v>
      </c>
      <c r="D57" s="115">
        <v>27744</v>
      </c>
      <c r="E57" s="114">
        <v>28533</v>
      </c>
      <c r="F57" s="114">
        <v>28470</v>
      </c>
      <c r="G57" s="114">
        <v>28374</v>
      </c>
      <c r="H57" s="140">
        <v>27936</v>
      </c>
      <c r="I57" s="115">
        <v>-192</v>
      </c>
      <c r="J57" s="116">
        <v>-0.6872852233676976</v>
      </c>
    </row>
    <row r="58" spans="1:16" s="110" customFormat="1" ht="14.45" customHeight="1" x14ac:dyDescent="0.2">
      <c r="A58" s="120"/>
      <c r="B58" s="119" t="s">
        <v>107</v>
      </c>
      <c r="C58" s="113">
        <v>59.791304347826085</v>
      </c>
      <c r="D58" s="115">
        <v>41256</v>
      </c>
      <c r="E58" s="114">
        <v>42578</v>
      </c>
      <c r="F58" s="114">
        <v>42779</v>
      </c>
      <c r="G58" s="114">
        <v>43039</v>
      </c>
      <c r="H58" s="140">
        <v>42892</v>
      </c>
      <c r="I58" s="115">
        <v>-1636</v>
      </c>
      <c r="J58" s="116">
        <v>-3.8142310920451368</v>
      </c>
    </row>
    <row r="59" spans="1:16" s="110" customFormat="1" ht="14.45" customHeight="1" x14ac:dyDescent="0.2">
      <c r="A59" s="118" t="s">
        <v>105</v>
      </c>
      <c r="B59" s="121" t="s">
        <v>108</v>
      </c>
      <c r="C59" s="113">
        <v>17.98840579710145</v>
      </c>
      <c r="D59" s="115">
        <v>12412</v>
      </c>
      <c r="E59" s="114">
        <v>12821</v>
      </c>
      <c r="F59" s="114">
        <v>12874</v>
      </c>
      <c r="G59" s="114">
        <v>13055</v>
      </c>
      <c r="H59" s="140">
        <v>12709</v>
      </c>
      <c r="I59" s="115">
        <v>-297</v>
      </c>
      <c r="J59" s="116">
        <v>-2.336926587457707</v>
      </c>
    </row>
    <row r="60" spans="1:16" s="110" customFormat="1" ht="14.45" customHeight="1" x14ac:dyDescent="0.2">
      <c r="A60" s="118"/>
      <c r="B60" s="121" t="s">
        <v>109</v>
      </c>
      <c r="C60" s="113">
        <v>48.94202898550725</v>
      </c>
      <c r="D60" s="115">
        <v>33770</v>
      </c>
      <c r="E60" s="114">
        <v>34949</v>
      </c>
      <c r="F60" s="114">
        <v>35074</v>
      </c>
      <c r="G60" s="114">
        <v>35251</v>
      </c>
      <c r="H60" s="140">
        <v>35268</v>
      </c>
      <c r="I60" s="115">
        <v>-1498</v>
      </c>
      <c r="J60" s="116">
        <v>-4.2474764659181128</v>
      </c>
    </row>
    <row r="61" spans="1:16" s="110" customFormat="1" ht="14.45" customHeight="1" x14ac:dyDescent="0.2">
      <c r="A61" s="118"/>
      <c r="B61" s="121" t="s">
        <v>110</v>
      </c>
      <c r="C61" s="113">
        <v>18.911594202898552</v>
      </c>
      <c r="D61" s="115">
        <v>13049</v>
      </c>
      <c r="E61" s="114">
        <v>13335</v>
      </c>
      <c r="F61" s="114">
        <v>13371</v>
      </c>
      <c r="G61" s="114">
        <v>13286</v>
      </c>
      <c r="H61" s="140">
        <v>13224</v>
      </c>
      <c r="I61" s="115">
        <v>-175</v>
      </c>
      <c r="J61" s="116">
        <v>-1.3233514821536601</v>
      </c>
    </row>
    <row r="62" spans="1:16" s="110" customFormat="1" ht="14.45" customHeight="1" x14ac:dyDescent="0.2">
      <c r="A62" s="120"/>
      <c r="B62" s="121" t="s">
        <v>111</v>
      </c>
      <c r="C62" s="113">
        <v>14.157971014492754</v>
      </c>
      <c r="D62" s="115">
        <v>9769</v>
      </c>
      <c r="E62" s="114">
        <v>10006</v>
      </c>
      <c r="F62" s="114">
        <v>9930</v>
      </c>
      <c r="G62" s="114">
        <v>9821</v>
      </c>
      <c r="H62" s="140">
        <v>9627</v>
      </c>
      <c r="I62" s="115">
        <v>142</v>
      </c>
      <c r="J62" s="116">
        <v>1.4750181780409266</v>
      </c>
    </row>
    <row r="63" spans="1:16" s="110" customFormat="1" ht="14.45" customHeight="1" x14ac:dyDescent="0.2">
      <c r="A63" s="120"/>
      <c r="B63" s="121" t="s">
        <v>112</v>
      </c>
      <c r="C63" s="113">
        <v>1.3739130434782609</v>
      </c>
      <c r="D63" s="115">
        <v>948</v>
      </c>
      <c r="E63" s="114">
        <v>999</v>
      </c>
      <c r="F63" s="114">
        <v>1009</v>
      </c>
      <c r="G63" s="114">
        <v>874</v>
      </c>
      <c r="H63" s="140">
        <v>829</v>
      </c>
      <c r="I63" s="115">
        <v>119</v>
      </c>
      <c r="J63" s="116">
        <v>14.354644149577805</v>
      </c>
    </row>
    <row r="64" spans="1:16" s="110" customFormat="1" ht="14.45" customHeight="1" x14ac:dyDescent="0.2">
      <c r="A64" s="120" t="s">
        <v>113</v>
      </c>
      <c r="B64" s="119" t="s">
        <v>116</v>
      </c>
      <c r="C64" s="113">
        <v>87.981159420289856</v>
      </c>
      <c r="D64" s="115">
        <v>60707</v>
      </c>
      <c r="E64" s="114">
        <v>62654</v>
      </c>
      <c r="F64" s="114">
        <v>62903</v>
      </c>
      <c r="G64" s="114">
        <v>63117</v>
      </c>
      <c r="H64" s="140">
        <v>62594</v>
      </c>
      <c r="I64" s="115">
        <v>-1887</v>
      </c>
      <c r="J64" s="116">
        <v>-3.0146659424225963</v>
      </c>
    </row>
    <row r="65" spans="1:10" s="110" customFormat="1" ht="14.45" customHeight="1" x14ac:dyDescent="0.2">
      <c r="A65" s="123"/>
      <c r="B65" s="124" t="s">
        <v>117</v>
      </c>
      <c r="C65" s="125">
        <v>11.721739130434782</v>
      </c>
      <c r="D65" s="143">
        <v>8088</v>
      </c>
      <c r="E65" s="144">
        <v>8228</v>
      </c>
      <c r="F65" s="144">
        <v>8113</v>
      </c>
      <c r="G65" s="144">
        <v>8038</v>
      </c>
      <c r="H65" s="145">
        <v>7997</v>
      </c>
      <c r="I65" s="143">
        <v>91</v>
      </c>
      <c r="J65" s="146">
        <v>1.1379267225209453</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328</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64251</v>
      </c>
      <c r="G11" s="114">
        <v>66482</v>
      </c>
      <c r="H11" s="114">
        <v>66755</v>
      </c>
      <c r="I11" s="114">
        <v>66817</v>
      </c>
      <c r="J11" s="140">
        <v>65998</v>
      </c>
      <c r="K11" s="114">
        <v>-1747</v>
      </c>
      <c r="L11" s="116">
        <v>-2.6470499106033518</v>
      </c>
    </row>
    <row r="12" spans="1:17" s="110" customFormat="1" ht="24" customHeight="1" x14ac:dyDescent="0.2">
      <c r="A12" s="604" t="s">
        <v>185</v>
      </c>
      <c r="B12" s="605"/>
      <c r="C12" s="605"/>
      <c r="D12" s="606"/>
      <c r="E12" s="113">
        <v>40.548785232914661</v>
      </c>
      <c r="F12" s="115">
        <v>26053</v>
      </c>
      <c r="G12" s="114">
        <v>26863</v>
      </c>
      <c r="H12" s="114">
        <v>26834</v>
      </c>
      <c r="I12" s="114">
        <v>26665</v>
      </c>
      <c r="J12" s="140">
        <v>26090</v>
      </c>
      <c r="K12" s="114">
        <v>-37</v>
      </c>
      <c r="L12" s="116">
        <v>-0.14181678804139516</v>
      </c>
    </row>
    <row r="13" spans="1:17" s="110" customFormat="1" ht="15" customHeight="1" x14ac:dyDescent="0.2">
      <c r="A13" s="120"/>
      <c r="B13" s="612" t="s">
        <v>107</v>
      </c>
      <c r="C13" s="612"/>
      <c r="E13" s="113">
        <v>59.451214767085339</v>
      </c>
      <c r="F13" s="115">
        <v>38198</v>
      </c>
      <c r="G13" s="114">
        <v>39619</v>
      </c>
      <c r="H13" s="114">
        <v>39921</v>
      </c>
      <c r="I13" s="114">
        <v>40152</v>
      </c>
      <c r="J13" s="140">
        <v>39908</v>
      </c>
      <c r="K13" s="114">
        <v>-1710</v>
      </c>
      <c r="L13" s="116">
        <v>-4.2848551668838324</v>
      </c>
    </row>
    <row r="14" spans="1:17" s="110" customFormat="1" ht="22.5" customHeight="1" x14ac:dyDescent="0.2">
      <c r="A14" s="604" t="s">
        <v>186</v>
      </c>
      <c r="B14" s="605"/>
      <c r="C14" s="605"/>
      <c r="D14" s="606"/>
      <c r="E14" s="113">
        <v>17.475214393550296</v>
      </c>
      <c r="F14" s="115">
        <v>11228</v>
      </c>
      <c r="G14" s="114">
        <v>11538</v>
      </c>
      <c r="H14" s="114">
        <v>11649</v>
      </c>
      <c r="I14" s="114">
        <v>11722</v>
      </c>
      <c r="J14" s="140">
        <v>11338</v>
      </c>
      <c r="K14" s="114">
        <v>-110</v>
      </c>
      <c r="L14" s="116">
        <v>-0.97018874581054859</v>
      </c>
    </row>
    <row r="15" spans="1:17" s="110" customFormat="1" ht="15" customHeight="1" x14ac:dyDescent="0.2">
      <c r="A15" s="120"/>
      <c r="B15" s="119"/>
      <c r="C15" s="258" t="s">
        <v>106</v>
      </c>
      <c r="E15" s="113">
        <v>49.260776629853936</v>
      </c>
      <c r="F15" s="115">
        <v>5531</v>
      </c>
      <c r="G15" s="114">
        <v>5626</v>
      </c>
      <c r="H15" s="114">
        <v>5617</v>
      </c>
      <c r="I15" s="114">
        <v>5614</v>
      </c>
      <c r="J15" s="140">
        <v>5353</v>
      </c>
      <c r="K15" s="114">
        <v>178</v>
      </c>
      <c r="L15" s="116">
        <v>3.3252381841957779</v>
      </c>
    </row>
    <row r="16" spans="1:17" s="110" customFormat="1" ht="15" customHeight="1" x14ac:dyDescent="0.2">
      <c r="A16" s="120"/>
      <c r="B16" s="119"/>
      <c r="C16" s="258" t="s">
        <v>107</v>
      </c>
      <c r="E16" s="113">
        <v>50.739223370146064</v>
      </c>
      <c r="F16" s="115">
        <v>5697</v>
      </c>
      <c r="G16" s="114">
        <v>5912</v>
      </c>
      <c r="H16" s="114">
        <v>6032</v>
      </c>
      <c r="I16" s="114">
        <v>6108</v>
      </c>
      <c r="J16" s="140">
        <v>5985</v>
      </c>
      <c r="K16" s="114">
        <v>-288</v>
      </c>
      <c r="L16" s="116">
        <v>-4.8120300751879697</v>
      </c>
    </row>
    <row r="17" spans="1:12" s="110" customFormat="1" ht="15" customHeight="1" x14ac:dyDescent="0.2">
      <c r="A17" s="120"/>
      <c r="B17" s="121" t="s">
        <v>109</v>
      </c>
      <c r="C17" s="258"/>
      <c r="E17" s="113">
        <v>49.371994210206843</v>
      </c>
      <c r="F17" s="115">
        <v>31722</v>
      </c>
      <c r="G17" s="114">
        <v>33135</v>
      </c>
      <c r="H17" s="114">
        <v>33365</v>
      </c>
      <c r="I17" s="114">
        <v>33564</v>
      </c>
      <c r="J17" s="140">
        <v>33409</v>
      </c>
      <c r="K17" s="114">
        <v>-1687</v>
      </c>
      <c r="L17" s="116">
        <v>-5.0495375497620403</v>
      </c>
    </row>
    <row r="18" spans="1:12" s="110" customFormat="1" ht="15" customHeight="1" x14ac:dyDescent="0.2">
      <c r="A18" s="120"/>
      <c r="B18" s="119"/>
      <c r="C18" s="258" t="s">
        <v>106</v>
      </c>
      <c r="E18" s="113">
        <v>36.851396507155918</v>
      </c>
      <c r="F18" s="115">
        <v>11690</v>
      </c>
      <c r="G18" s="114">
        <v>12189</v>
      </c>
      <c r="H18" s="114">
        <v>12185</v>
      </c>
      <c r="I18" s="114">
        <v>12087</v>
      </c>
      <c r="J18" s="140">
        <v>11935</v>
      </c>
      <c r="K18" s="114">
        <v>-245</v>
      </c>
      <c r="L18" s="116">
        <v>-2.0527859237536656</v>
      </c>
    </row>
    <row r="19" spans="1:12" s="110" customFormat="1" ht="15" customHeight="1" x14ac:dyDescent="0.2">
      <c r="A19" s="120"/>
      <c r="B19" s="119"/>
      <c r="C19" s="258" t="s">
        <v>107</v>
      </c>
      <c r="E19" s="113">
        <v>63.148603492844082</v>
      </c>
      <c r="F19" s="115">
        <v>20032</v>
      </c>
      <c r="G19" s="114">
        <v>20946</v>
      </c>
      <c r="H19" s="114">
        <v>21180</v>
      </c>
      <c r="I19" s="114">
        <v>21477</v>
      </c>
      <c r="J19" s="140">
        <v>21474</v>
      </c>
      <c r="K19" s="114">
        <v>-1442</v>
      </c>
      <c r="L19" s="116">
        <v>-6.7150973270000929</v>
      </c>
    </row>
    <row r="20" spans="1:12" s="110" customFormat="1" ht="15" customHeight="1" x14ac:dyDescent="0.2">
      <c r="A20" s="120"/>
      <c r="B20" s="121" t="s">
        <v>110</v>
      </c>
      <c r="C20" s="258"/>
      <c r="E20" s="113">
        <v>19.037835986988529</v>
      </c>
      <c r="F20" s="115">
        <v>12232</v>
      </c>
      <c r="G20" s="114">
        <v>12512</v>
      </c>
      <c r="H20" s="114">
        <v>12519</v>
      </c>
      <c r="I20" s="114">
        <v>12429</v>
      </c>
      <c r="J20" s="140">
        <v>12358</v>
      </c>
      <c r="K20" s="114">
        <v>-126</v>
      </c>
      <c r="L20" s="116">
        <v>-1.0195824567082052</v>
      </c>
    </row>
    <row r="21" spans="1:12" s="110" customFormat="1" ht="15" customHeight="1" x14ac:dyDescent="0.2">
      <c r="A21" s="120"/>
      <c r="B21" s="119"/>
      <c r="C21" s="258" t="s">
        <v>106</v>
      </c>
      <c r="E21" s="113">
        <v>33.118051013734465</v>
      </c>
      <c r="F21" s="115">
        <v>4051</v>
      </c>
      <c r="G21" s="114">
        <v>4166</v>
      </c>
      <c r="H21" s="114">
        <v>4147</v>
      </c>
      <c r="I21" s="114">
        <v>4138</v>
      </c>
      <c r="J21" s="140">
        <v>4106</v>
      </c>
      <c r="K21" s="114">
        <v>-55</v>
      </c>
      <c r="L21" s="116">
        <v>-1.3395031660983927</v>
      </c>
    </row>
    <row r="22" spans="1:12" s="110" customFormat="1" ht="15" customHeight="1" x14ac:dyDescent="0.2">
      <c r="A22" s="120"/>
      <c r="B22" s="119"/>
      <c r="C22" s="258" t="s">
        <v>107</v>
      </c>
      <c r="E22" s="113">
        <v>66.881948986265527</v>
      </c>
      <c r="F22" s="115">
        <v>8181</v>
      </c>
      <c r="G22" s="114">
        <v>8346</v>
      </c>
      <c r="H22" s="114">
        <v>8372</v>
      </c>
      <c r="I22" s="114">
        <v>8291</v>
      </c>
      <c r="J22" s="140">
        <v>8252</v>
      </c>
      <c r="K22" s="114">
        <v>-71</v>
      </c>
      <c r="L22" s="116">
        <v>-0.86039747939893363</v>
      </c>
    </row>
    <row r="23" spans="1:12" s="110" customFormat="1" ht="15" customHeight="1" x14ac:dyDescent="0.2">
      <c r="A23" s="120"/>
      <c r="B23" s="121" t="s">
        <v>111</v>
      </c>
      <c r="C23" s="258"/>
      <c r="E23" s="113">
        <v>14.11495540925433</v>
      </c>
      <c r="F23" s="115">
        <v>9069</v>
      </c>
      <c r="G23" s="114">
        <v>9297</v>
      </c>
      <c r="H23" s="114">
        <v>9222</v>
      </c>
      <c r="I23" s="114">
        <v>9102</v>
      </c>
      <c r="J23" s="140">
        <v>8893</v>
      </c>
      <c r="K23" s="114">
        <v>176</v>
      </c>
      <c r="L23" s="116">
        <v>1.979084673338581</v>
      </c>
    </row>
    <row r="24" spans="1:12" s="110" customFormat="1" ht="15" customHeight="1" x14ac:dyDescent="0.2">
      <c r="A24" s="120"/>
      <c r="B24" s="119"/>
      <c r="C24" s="258" t="s">
        <v>106</v>
      </c>
      <c r="E24" s="113">
        <v>52.718050501709122</v>
      </c>
      <c r="F24" s="115">
        <v>4781</v>
      </c>
      <c r="G24" s="114">
        <v>4882</v>
      </c>
      <c r="H24" s="114">
        <v>4885</v>
      </c>
      <c r="I24" s="114">
        <v>4826</v>
      </c>
      <c r="J24" s="140">
        <v>4696</v>
      </c>
      <c r="K24" s="114">
        <v>85</v>
      </c>
      <c r="L24" s="116">
        <v>1.8100511073253833</v>
      </c>
    </row>
    <row r="25" spans="1:12" s="110" customFormat="1" ht="15" customHeight="1" x14ac:dyDescent="0.2">
      <c r="A25" s="120"/>
      <c r="B25" s="119"/>
      <c r="C25" s="258" t="s">
        <v>107</v>
      </c>
      <c r="E25" s="113">
        <v>47.281949498290878</v>
      </c>
      <c r="F25" s="115">
        <v>4288</v>
      </c>
      <c r="G25" s="114">
        <v>4415</v>
      </c>
      <c r="H25" s="114">
        <v>4337</v>
      </c>
      <c r="I25" s="114">
        <v>4276</v>
      </c>
      <c r="J25" s="140">
        <v>4197</v>
      </c>
      <c r="K25" s="114">
        <v>91</v>
      </c>
      <c r="L25" s="116">
        <v>2.1682153919466285</v>
      </c>
    </row>
    <row r="26" spans="1:12" s="110" customFormat="1" ht="15" customHeight="1" x14ac:dyDescent="0.2">
      <c r="A26" s="120"/>
      <c r="C26" s="121" t="s">
        <v>187</v>
      </c>
      <c r="D26" s="110" t="s">
        <v>188</v>
      </c>
      <c r="E26" s="113">
        <v>1.408538388507572</v>
      </c>
      <c r="F26" s="115">
        <v>905</v>
      </c>
      <c r="G26" s="114">
        <v>947</v>
      </c>
      <c r="H26" s="114">
        <v>938</v>
      </c>
      <c r="I26" s="114">
        <v>805</v>
      </c>
      <c r="J26" s="140">
        <v>757</v>
      </c>
      <c r="K26" s="114">
        <v>148</v>
      </c>
      <c r="L26" s="116">
        <v>19.550858652575958</v>
      </c>
    </row>
    <row r="27" spans="1:12" s="110" customFormat="1" ht="15" customHeight="1" x14ac:dyDescent="0.2">
      <c r="A27" s="120"/>
      <c r="B27" s="119"/>
      <c r="D27" s="259" t="s">
        <v>106</v>
      </c>
      <c r="E27" s="113">
        <v>45.745856353591158</v>
      </c>
      <c r="F27" s="115">
        <v>414</v>
      </c>
      <c r="G27" s="114">
        <v>438</v>
      </c>
      <c r="H27" s="114">
        <v>436</v>
      </c>
      <c r="I27" s="114">
        <v>379</v>
      </c>
      <c r="J27" s="140">
        <v>350</v>
      </c>
      <c r="K27" s="114">
        <v>64</v>
      </c>
      <c r="L27" s="116">
        <v>18.285714285714285</v>
      </c>
    </row>
    <row r="28" spans="1:12" s="110" customFormat="1" ht="15" customHeight="1" x14ac:dyDescent="0.2">
      <c r="A28" s="120"/>
      <c r="B28" s="119"/>
      <c r="D28" s="259" t="s">
        <v>107</v>
      </c>
      <c r="E28" s="113">
        <v>54.254143646408842</v>
      </c>
      <c r="F28" s="115">
        <v>491</v>
      </c>
      <c r="G28" s="114">
        <v>509</v>
      </c>
      <c r="H28" s="114">
        <v>502</v>
      </c>
      <c r="I28" s="114">
        <v>426</v>
      </c>
      <c r="J28" s="140">
        <v>407</v>
      </c>
      <c r="K28" s="114">
        <v>84</v>
      </c>
      <c r="L28" s="116">
        <v>20.63882063882064</v>
      </c>
    </row>
    <row r="29" spans="1:12" s="110" customFormat="1" ht="24" customHeight="1" x14ac:dyDescent="0.2">
      <c r="A29" s="604" t="s">
        <v>189</v>
      </c>
      <c r="B29" s="605"/>
      <c r="C29" s="605"/>
      <c r="D29" s="606"/>
      <c r="E29" s="113">
        <v>87.738712237941826</v>
      </c>
      <c r="F29" s="115">
        <v>56373</v>
      </c>
      <c r="G29" s="114">
        <v>58221</v>
      </c>
      <c r="H29" s="114">
        <v>58635</v>
      </c>
      <c r="I29" s="114">
        <v>58770</v>
      </c>
      <c r="J29" s="140">
        <v>58082</v>
      </c>
      <c r="K29" s="114">
        <v>-1709</v>
      </c>
      <c r="L29" s="116">
        <v>-2.9423917909162909</v>
      </c>
    </row>
    <row r="30" spans="1:12" s="110" customFormat="1" ht="15" customHeight="1" x14ac:dyDescent="0.2">
      <c r="A30" s="120"/>
      <c r="B30" s="119"/>
      <c r="C30" s="258" t="s">
        <v>106</v>
      </c>
      <c r="E30" s="113">
        <v>40.033349298423005</v>
      </c>
      <c r="F30" s="115">
        <v>22568</v>
      </c>
      <c r="G30" s="114">
        <v>23177</v>
      </c>
      <c r="H30" s="114">
        <v>23267</v>
      </c>
      <c r="I30" s="114">
        <v>23170</v>
      </c>
      <c r="J30" s="140">
        <v>22659</v>
      </c>
      <c r="K30" s="114">
        <v>-91</v>
      </c>
      <c r="L30" s="116">
        <v>-0.40160642570281124</v>
      </c>
    </row>
    <row r="31" spans="1:12" s="110" customFormat="1" ht="15" customHeight="1" x14ac:dyDescent="0.2">
      <c r="A31" s="120"/>
      <c r="B31" s="119"/>
      <c r="C31" s="258" t="s">
        <v>107</v>
      </c>
      <c r="E31" s="113">
        <v>59.966650701576995</v>
      </c>
      <c r="F31" s="115">
        <v>33805</v>
      </c>
      <c r="G31" s="114">
        <v>35044</v>
      </c>
      <c r="H31" s="114">
        <v>35368</v>
      </c>
      <c r="I31" s="114">
        <v>35600</v>
      </c>
      <c r="J31" s="140">
        <v>35423</v>
      </c>
      <c r="K31" s="114">
        <v>-1618</v>
      </c>
      <c r="L31" s="116">
        <v>-4.5676537842644613</v>
      </c>
    </row>
    <row r="32" spans="1:12" s="110" customFormat="1" ht="15" customHeight="1" x14ac:dyDescent="0.2">
      <c r="A32" s="120"/>
      <c r="B32" s="119" t="s">
        <v>117</v>
      </c>
      <c r="C32" s="258"/>
      <c r="E32" s="113">
        <v>11.928219016046443</v>
      </c>
      <c r="F32" s="114">
        <v>7664</v>
      </c>
      <c r="G32" s="114">
        <v>8005</v>
      </c>
      <c r="H32" s="114">
        <v>7865</v>
      </c>
      <c r="I32" s="114">
        <v>7770</v>
      </c>
      <c r="J32" s="140">
        <v>7660</v>
      </c>
      <c r="K32" s="114">
        <v>4</v>
      </c>
      <c r="L32" s="116">
        <v>5.2219321148825062E-2</v>
      </c>
    </row>
    <row r="33" spans="1:12" s="110" customFormat="1" ht="15" customHeight="1" x14ac:dyDescent="0.2">
      <c r="A33" s="120"/>
      <c r="B33" s="119"/>
      <c r="C33" s="258" t="s">
        <v>106</v>
      </c>
      <c r="E33" s="113">
        <v>44.258872651356995</v>
      </c>
      <c r="F33" s="114">
        <v>3392</v>
      </c>
      <c r="G33" s="114">
        <v>3570</v>
      </c>
      <c r="H33" s="114">
        <v>3460</v>
      </c>
      <c r="I33" s="114">
        <v>3375</v>
      </c>
      <c r="J33" s="140">
        <v>3319</v>
      </c>
      <c r="K33" s="114">
        <v>73</v>
      </c>
      <c r="L33" s="116">
        <v>2.1994576679722808</v>
      </c>
    </row>
    <row r="34" spans="1:12" s="110" customFormat="1" ht="15" customHeight="1" x14ac:dyDescent="0.2">
      <c r="A34" s="120"/>
      <c r="B34" s="119"/>
      <c r="C34" s="258" t="s">
        <v>107</v>
      </c>
      <c r="E34" s="113">
        <v>55.741127348643005</v>
      </c>
      <c r="F34" s="114">
        <v>4272</v>
      </c>
      <c r="G34" s="114">
        <v>4435</v>
      </c>
      <c r="H34" s="114">
        <v>4405</v>
      </c>
      <c r="I34" s="114">
        <v>4395</v>
      </c>
      <c r="J34" s="140">
        <v>4341</v>
      </c>
      <c r="K34" s="114">
        <v>-69</v>
      </c>
      <c r="L34" s="116">
        <v>-1.5894955079474775</v>
      </c>
    </row>
    <row r="35" spans="1:12" s="110" customFormat="1" ht="24" customHeight="1" x14ac:dyDescent="0.2">
      <c r="A35" s="604" t="s">
        <v>192</v>
      </c>
      <c r="B35" s="605"/>
      <c r="C35" s="605"/>
      <c r="D35" s="606"/>
      <c r="E35" s="113">
        <v>21.039361255077743</v>
      </c>
      <c r="F35" s="114">
        <v>13518</v>
      </c>
      <c r="G35" s="114">
        <v>13791</v>
      </c>
      <c r="H35" s="114">
        <v>13796</v>
      </c>
      <c r="I35" s="114">
        <v>14124</v>
      </c>
      <c r="J35" s="114">
        <v>13586</v>
      </c>
      <c r="K35" s="318">
        <v>-68</v>
      </c>
      <c r="L35" s="319">
        <v>-0.50051523627263361</v>
      </c>
    </row>
    <row r="36" spans="1:12" s="110" customFormat="1" ht="15" customHeight="1" x14ac:dyDescent="0.2">
      <c r="A36" s="120"/>
      <c r="B36" s="119"/>
      <c r="C36" s="258" t="s">
        <v>106</v>
      </c>
      <c r="E36" s="113">
        <v>44.925284805444591</v>
      </c>
      <c r="F36" s="114">
        <v>6073</v>
      </c>
      <c r="G36" s="114">
        <v>6164</v>
      </c>
      <c r="H36" s="114">
        <v>6148</v>
      </c>
      <c r="I36" s="114">
        <v>6248</v>
      </c>
      <c r="J36" s="114">
        <v>5913</v>
      </c>
      <c r="K36" s="318">
        <v>160</v>
      </c>
      <c r="L36" s="116">
        <v>2.7059022492812446</v>
      </c>
    </row>
    <row r="37" spans="1:12" s="110" customFormat="1" ht="15" customHeight="1" x14ac:dyDescent="0.2">
      <c r="A37" s="120"/>
      <c r="B37" s="119"/>
      <c r="C37" s="258" t="s">
        <v>107</v>
      </c>
      <c r="E37" s="113">
        <v>55.074715194555409</v>
      </c>
      <c r="F37" s="114">
        <v>7445</v>
      </c>
      <c r="G37" s="114">
        <v>7627</v>
      </c>
      <c r="H37" s="114">
        <v>7648</v>
      </c>
      <c r="I37" s="114">
        <v>7876</v>
      </c>
      <c r="J37" s="140">
        <v>7673</v>
      </c>
      <c r="K37" s="114">
        <v>-228</v>
      </c>
      <c r="L37" s="116">
        <v>-2.9714583604848168</v>
      </c>
    </row>
    <row r="38" spans="1:12" s="110" customFormat="1" ht="15" customHeight="1" x14ac:dyDescent="0.2">
      <c r="A38" s="120"/>
      <c r="B38" s="119" t="s">
        <v>329</v>
      </c>
      <c r="C38" s="258"/>
      <c r="E38" s="113">
        <v>50.136184650822557</v>
      </c>
      <c r="F38" s="114">
        <v>32213</v>
      </c>
      <c r="G38" s="114">
        <v>33097</v>
      </c>
      <c r="H38" s="114">
        <v>33285</v>
      </c>
      <c r="I38" s="114">
        <v>33135</v>
      </c>
      <c r="J38" s="140">
        <v>32771</v>
      </c>
      <c r="K38" s="114">
        <v>-558</v>
      </c>
      <c r="L38" s="116">
        <v>-1.7027249702480851</v>
      </c>
    </row>
    <row r="39" spans="1:12" s="110" customFormat="1" ht="15" customHeight="1" x14ac:dyDescent="0.2">
      <c r="A39" s="120"/>
      <c r="B39" s="119"/>
      <c r="C39" s="258" t="s">
        <v>106</v>
      </c>
      <c r="E39" s="113">
        <v>40.82202837363797</v>
      </c>
      <c r="F39" s="115">
        <v>13150</v>
      </c>
      <c r="G39" s="114">
        <v>13521</v>
      </c>
      <c r="H39" s="114">
        <v>13490</v>
      </c>
      <c r="I39" s="114">
        <v>13340</v>
      </c>
      <c r="J39" s="140">
        <v>13152</v>
      </c>
      <c r="K39" s="114">
        <v>-2</v>
      </c>
      <c r="L39" s="116">
        <v>-1.5206812652068127E-2</v>
      </c>
    </row>
    <row r="40" spans="1:12" s="110" customFormat="1" ht="15" customHeight="1" x14ac:dyDescent="0.2">
      <c r="A40" s="120"/>
      <c r="B40" s="119"/>
      <c r="C40" s="258" t="s">
        <v>107</v>
      </c>
      <c r="E40" s="113">
        <v>59.17797162636203</v>
      </c>
      <c r="F40" s="115">
        <v>19063</v>
      </c>
      <c r="G40" s="114">
        <v>19576</v>
      </c>
      <c r="H40" s="114">
        <v>19795</v>
      </c>
      <c r="I40" s="114">
        <v>19795</v>
      </c>
      <c r="J40" s="140">
        <v>19619</v>
      </c>
      <c r="K40" s="114">
        <v>-556</v>
      </c>
      <c r="L40" s="116">
        <v>-2.8339874611346145</v>
      </c>
    </row>
    <row r="41" spans="1:12" s="110" customFormat="1" ht="15" customHeight="1" x14ac:dyDescent="0.2">
      <c r="A41" s="120"/>
      <c r="B41" s="320" t="s">
        <v>517</v>
      </c>
      <c r="C41" s="258"/>
      <c r="E41" s="113">
        <v>6.6925028404227174</v>
      </c>
      <c r="F41" s="115">
        <v>4300</v>
      </c>
      <c r="G41" s="114">
        <v>4470</v>
      </c>
      <c r="H41" s="114">
        <v>4415</v>
      </c>
      <c r="I41" s="114">
        <v>4357</v>
      </c>
      <c r="J41" s="140">
        <v>4204</v>
      </c>
      <c r="K41" s="114">
        <v>96</v>
      </c>
      <c r="L41" s="116">
        <v>2.2835394862036158</v>
      </c>
    </row>
    <row r="42" spans="1:12" s="110" customFormat="1" ht="15" customHeight="1" x14ac:dyDescent="0.2">
      <c r="A42" s="120"/>
      <c r="B42" s="119"/>
      <c r="C42" s="268" t="s">
        <v>106</v>
      </c>
      <c r="D42" s="182"/>
      <c r="E42" s="113">
        <v>42.674418604651166</v>
      </c>
      <c r="F42" s="115">
        <v>1835</v>
      </c>
      <c r="G42" s="114">
        <v>1890</v>
      </c>
      <c r="H42" s="114">
        <v>1853</v>
      </c>
      <c r="I42" s="114">
        <v>1835</v>
      </c>
      <c r="J42" s="140">
        <v>1757</v>
      </c>
      <c r="K42" s="114">
        <v>78</v>
      </c>
      <c r="L42" s="116">
        <v>4.4393853158793402</v>
      </c>
    </row>
    <row r="43" spans="1:12" s="110" customFormat="1" ht="15" customHeight="1" x14ac:dyDescent="0.2">
      <c r="A43" s="120"/>
      <c r="B43" s="119"/>
      <c r="C43" s="268" t="s">
        <v>107</v>
      </c>
      <c r="D43" s="182"/>
      <c r="E43" s="113">
        <v>57.325581395348834</v>
      </c>
      <c r="F43" s="115">
        <v>2465</v>
      </c>
      <c r="G43" s="114">
        <v>2580</v>
      </c>
      <c r="H43" s="114">
        <v>2562</v>
      </c>
      <c r="I43" s="114">
        <v>2522</v>
      </c>
      <c r="J43" s="140">
        <v>2447</v>
      </c>
      <c r="K43" s="114">
        <v>18</v>
      </c>
      <c r="L43" s="116">
        <v>0.7355946056395587</v>
      </c>
    </row>
    <row r="44" spans="1:12" s="110" customFormat="1" ht="15" customHeight="1" x14ac:dyDescent="0.2">
      <c r="A44" s="120"/>
      <c r="B44" s="119" t="s">
        <v>205</v>
      </c>
      <c r="C44" s="268"/>
      <c r="D44" s="182"/>
      <c r="E44" s="113">
        <v>22.131951253676984</v>
      </c>
      <c r="F44" s="115">
        <v>14220</v>
      </c>
      <c r="G44" s="114">
        <v>15124</v>
      </c>
      <c r="H44" s="114">
        <v>15259</v>
      </c>
      <c r="I44" s="114">
        <v>15201</v>
      </c>
      <c r="J44" s="140">
        <v>15437</v>
      </c>
      <c r="K44" s="114">
        <v>-1217</v>
      </c>
      <c r="L44" s="116">
        <v>-7.8836561508065035</v>
      </c>
    </row>
    <row r="45" spans="1:12" s="110" customFormat="1" ht="15" customHeight="1" x14ac:dyDescent="0.2">
      <c r="A45" s="120"/>
      <c r="B45" s="119"/>
      <c r="C45" s="268" t="s">
        <v>106</v>
      </c>
      <c r="D45" s="182"/>
      <c r="E45" s="113">
        <v>35.12658227848101</v>
      </c>
      <c r="F45" s="115">
        <v>4995</v>
      </c>
      <c r="G45" s="114">
        <v>5288</v>
      </c>
      <c r="H45" s="114">
        <v>5343</v>
      </c>
      <c r="I45" s="114">
        <v>5242</v>
      </c>
      <c r="J45" s="140">
        <v>5268</v>
      </c>
      <c r="K45" s="114">
        <v>-273</v>
      </c>
      <c r="L45" s="116">
        <v>-5.1822323462414577</v>
      </c>
    </row>
    <row r="46" spans="1:12" s="110" customFormat="1" ht="15" customHeight="1" x14ac:dyDescent="0.2">
      <c r="A46" s="123"/>
      <c r="B46" s="124"/>
      <c r="C46" s="260" t="s">
        <v>107</v>
      </c>
      <c r="D46" s="261"/>
      <c r="E46" s="125">
        <v>64.87341772151899</v>
      </c>
      <c r="F46" s="143">
        <v>9225</v>
      </c>
      <c r="G46" s="144">
        <v>9836</v>
      </c>
      <c r="H46" s="144">
        <v>9916</v>
      </c>
      <c r="I46" s="144">
        <v>9959</v>
      </c>
      <c r="J46" s="145">
        <v>10169</v>
      </c>
      <c r="K46" s="144">
        <v>-944</v>
      </c>
      <c r="L46" s="146">
        <v>-9.2831153505752777</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330</v>
      </c>
      <c r="B49" s="192"/>
      <c r="C49" s="192"/>
      <c r="D49" s="192"/>
      <c r="E49" s="273"/>
      <c r="F49" s="274"/>
      <c r="G49" s="274"/>
      <c r="H49" s="274"/>
      <c r="I49" s="274"/>
      <c r="J49" s="274"/>
      <c r="K49" s="274"/>
      <c r="L49" s="276"/>
    </row>
    <row r="50" spans="1:12" ht="14.25" customHeight="1" x14ac:dyDescent="0.2">
      <c r="A50" s="535" t="s">
        <v>518</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19"/>
      <c r="B53" s="619"/>
      <c r="C53" s="619"/>
      <c r="D53" s="619"/>
      <c r="E53" s="619"/>
      <c r="F53" s="619"/>
      <c r="G53" s="619"/>
      <c r="H53" s="619"/>
      <c r="I53" s="619"/>
      <c r="J53" s="619"/>
      <c r="K53" s="619"/>
      <c r="L53" s="619"/>
    </row>
    <row r="54" spans="1:12" ht="21" customHeight="1" x14ac:dyDescent="0.2">
      <c r="A54" s="602"/>
      <c r="B54" s="602"/>
      <c r="C54" s="602"/>
      <c r="D54" s="602"/>
      <c r="E54" s="602"/>
      <c r="F54" s="602"/>
      <c r="G54" s="602"/>
      <c r="H54" s="602"/>
      <c r="I54" s="602"/>
      <c r="J54" s="602"/>
      <c r="K54" s="602"/>
      <c r="L54" s="602"/>
    </row>
    <row r="55" spans="1:12" ht="12.75" customHeight="1" x14ac:dyDescent="0.2"/>
  </sheetData>
  <mergeCells count="21">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35:D35"/>
    <mergeCell ref="A51:L51"/>
    <mergeCell ref="A52:L52"/>
    <mergeCell ref="A53:L53"/>
    <mergeCell ref="A54:L5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64251</v>
      </c>
      <c r="E11" s="114">
        <v>66482</v>
      </c>
      <c r="F11" s="114">
        <v>66755</v>
      </c>
      <c r="G11" s="114">
        <v>66817</v>
      </c>
      <c r="H11" s="140">
        <v>65998</v>
      </c>
      <c r="I11" s="115">
        <v>-1747</v>
      </c>
      <c r="J11" s="116">
        <v>-2.6470499106033518</v>
      </c>
    </row>
    <row r="12" spans="1:15" s="110" customFormat="1" ht="24.95" customHeight="1" x14ac:dyDescent="0.2">
      <c r="A12" s="193" t="s">
        <v>132</v>
      </c>
      <c r="B12" s="194" t="s">
        <v>133</v>
      </c>
      <c r="C12" s="113">
        <v>1.002319030054007</v>
      </c>
      <c r="D12" s="115">
        <v>644</v>
      </c>
      <c r="E12" s="114">
        <v>622</v>
      </c>
      <c r="F12" s="114">
        <v>638</v>
      </c>
      <c r="G12" s="114">
        <v>654</v>
      </c>
      <c r="H12" s="140">
        <v>629</v>
      </c>
      <c r="I12" s="115">
        <v>15</v>
      </c>
      <c r="J12" s="116">
        <v>2.3847376788553261</v>
      </c>
    </row>
    <row r="13" spans="1:15" s="110" customFormat="1" ht="24.95" customHeight="1" x14ac:dyDescent="0.2">
      <c r="A13" s="193" t="s">
        <v>134</v>
      </c>
      <c r="B13" s="199" t="s">
        <v>214</v>
      </c>
      <c r="C13" s="113">
        <v>0.4840391589235965</v>
      </c>
      <c r="D13" s="115">
        <v>311</v>
      </c>
      <c r="E13" s="114">
        <v>308</v>
      </c>
      <c r="F13" s="114">
        <v>322</v>
      </c>
      <c r="G13" s="114">
        <v>317</v>
      </c>
      <c r="H13" s="140">
        <v>304</v>
      </c>
      <c r="I13" s="115">
        <v>7</v>
      </c>
      <c r="J13" s="116">
        <v>2.3026315789473686</v>
      </c>
    </row>
    <row r="14" spans="1:15" s="287" customFormat="1" ht="24.95" customHeight="1" x14ac:dyDescent="0.2">
      <c r="A14" s="193" t="s">
        <v>215</v>
      </c>
      <c r="B14" s="199" t="s">
        <v>137</v>
      </c>
      <c r="C14" s="113">
        <v>8.009213864375651</v>
      </c>
      <c r="D14" s="115">
        <v>5146</v>
      </c>
      <c r="E14" s="114">
        <v>5301</v>
      </c>
      <c r="F14" s="114">
        <v>5391</v>
      </c>
      <c r="G14" s="114">
        <v>5497</v>
      </c>
      <c r="H14" s="140">
        <v>5526</v>
      </c>
      <c r="I14" s="115">
        <v>-380</v>
      </c>
      <c r="J14" s="116">
        <v>-6.8765834238146946</v>
      </c>
      <c r="K14" s="110"/>
      <c r="L14" s="110"/>
      <c r="M14" s="110"/>
      <c r="N14" s="110"/>
      <c r="O14" s="110"/>
    </row>
    <row r="15" spans="1:15" s="110" customFormat="1" ht="24.95" customHeight="1" x14ac:dyDescent="0.2">
      <c r="A15" s="193" t="s">
        <v>216</v>
      </c>
      <c r="B15" s="199" t="s">
        <v>217</v>
      </c>
      <c r="C15" s="113">
        <v>2.4186393986085819</v>
      </c>
      <c r="D15" s="115">
        <v>1554</v>
      </c>
      <c r="E15" s="114">
        <v>1634</v>
      </c>
      <c r="F15" s="114">
        <v>1618</v>
      </c>
      <c r="G15" s="114">
        <v>1652</v>
      </c>
      <c r="H15" s="140">
        <v>1637</v>
      </c>
      <c r="I15" s="115">
        <v>-83</v>
      </c>
      <c r="J15" s="116">
        <v>-5.0702504581551615</v>
      </c>
    </row>
    <row r="16" spans="1:15" s="287" customFormat="1" ht="24.95" customHeight="1" x14ac:dyDescent="0.2">
      <c r="A16" s="193" t="s">
        <v>218</v>
      </c>
      <c r="B16" s="199" t="s">
        <v>141</v>
      </c>
      <c r="C16" s="113">
        <v>4.2349535415791193</v>
      </c>
      <c r="D16" s="115">
        <v>2721</v>
      </c>
      <c r="E16" s="114">
        <v>2774</v>
      </c>
      <c r="F16" s="114">
        <v>2866</v>
      </c>
      <c r="G16" s="114">
        <v>2928</v>
      </c>
      <c r="H16" s="140">
        <v>2968</v>
      </c>
      <c r="I16" s="115">
        <v>-247</v>
      </c>
      <c r="J16" s="116">
        <v>-8.322102425876011</v>
      </c>
      <c r="K16" s="110"/>
      <c r="L16" s="110"/>
      <c r="M16" s="110"/>
      <c r="N16" s="110"/>
      <c r="O16" s="110"/>
    </row>
    <row r="17" spans="1:15" s="110" customFormat="1" ht="24.95" customHeight="1" x14ac:dyDescent="0.2">
      <c r="A17" s="193" t="s">
        <v>142</v>
      </c>
      <c r="B17" s="199" t="s">
        <v>220</v>
      </c>
      <c r="C17" s="113">
        <v>1.3556209241879504</v>
      </c>
      <c r="D17" s="115">
        <v>871</v>
      </c>
      <c r="E17" s="114">
        <v>893</v>
      </c>
      <c r="F17" s="114">
        <v>907</v>
      </c>
      <c r="G17" s="114">
        <v>917</v>
      </c>
      <c r="H17" s="140">
        <v>921</v>
      </c>
      <c r="I17" s="115">
        <v>-50</v>
      </c>
      <c r="J17" s="116">
        <v>-5.4288816503800215</v>
      </c>
    </row>
    <row r="18" spans="1:15" s="287" customFormat="1" ht="24.95" customHeight="1" x14ac:dyDescent="0.2">
      <c r="A18" s="201" t="s">
        <v>144</v>
      </c>
      <c r="B18" s="202" t="s">
        <v>145</v>
      </c>
      <c r="C18" s="113">
        <v>4.675413612239498</v>
      </c>
      <c r="D18" s="115">
        <v>3004</v>
      </c>
      <c r="E18" s="114">
        <v>3106</v>
      </c>
      <c r="F18" s="114">
        <v>3150</v>
      </c>
      <c r="G18" s="114">
        <v>3152</v>
      </c>
      <c r="H18" s="140">
        <v>3074</v>
      </c>
      <c r="I18" s="115">
        <v>-70</v>
      </c>
      <c r="J18" s="116">
        <v>-2.277163305139883</v>
      </c>
      <c r="K18" s="110"/>
      <c r="L18" s="110"/>
      <c r="M18" s="110"/>
      <c r="N18" s="110"/>
      <c r="O18" s="110"/>
    </row>
    <row r="19" spans="1:15" s="110" customFormat="1" ht="24.95" customHeight="1" x14ac:dyDescent="0.2">
      <c r="A19" s="193" t="s">
        <v>146</v>
      </c>
      <c r="B19" s="199" t="s">
        <v>147</v>
      </c>
      <c r="C19" s="113">
        <v>18.278314734401022</v>
      </c>
      <c r="D19" s="115">
        <v>11744</v>
      </c>
      <c r="E19" s="114">
        <v>11823</v>
      </c>
      <c r="F19" s="114">
        <v>11819</v>
      </c>
      <c r="G19" s="114">
        <v>11970</v>
      </c>
      <c r="H19" s="140">
        <v>11805</v>
      </c>
      <c r="I19" s="115">
        <v>-61</v>
      </c>
      <c r="J19" s="116">
        <v>-0.5167301990681914</v>
      </c>
    </row>
    <row r="20" spans="1:15" s="287" customFormat="1" ht="24.95" customHeight="1" x14ac:dyDescent="0.2">
      <c r="A20" s="193" t="s">
        <v>148</v>
      </c>
      <c r="B20" s="199" t="s">
        <v>149</v>
      </c>
      <c r="C20" s="113">
        <v>4.3454576582465645</v>
      </c>
      <c r="D20" s="115">
        <v>2792</v>
      </c>
      <c r="E20" s="114">
        <v>2894</v>
      </c>
      <c r="F20" s="114">
        <v>2903</v>
      </c>
      <c r="G20" s="114">
        <v>2890</v>
      </c>
      <c r="H20" s="140">
        <v>2964</v>
      </c>
      <c r="I20" s="115">
        <v>-172</v>
      </c>
      <c r="J20" s="116">
        <v>-5.8029689608636978</v>
      </c>
      <c r="K20" s="110"/>
      <c r="L20" s="110"/>
      <c r="M20" s="110"/>
      <c r="N20" s="110"/>
      <c r="O20" s="110"/>
    </row>
    <row r="21" spans="1:15" s="110" customFormat="1" ht="24.95" customHeight="1" x14ac:dyDescent="0.2">
      <c r="A21" s="201" t="s">
        <v>150</v>
      </c>
      <c r="B21" s="202" t="s">
        <v>151</v>
      </c>
      <c r="C21" s="113">
        <v>10.586605655943098</v>
      </c>
      <c r="D21" s="115">
        <v>6802</v>
      </c>
      <c r="E21" s="114">
        <v>7727</v>
      </c>
      <c r="F21" s="114">
        <v>7938</v>
      </c>
      <c r="G21" s="114">
        <v>7768</v>
      </c>
      <c r="H21" s="140">
        <v>7481</v>
      </c>
      <c r="I21" s="115">
        <v>-679</v>
      </c>
      <c r="J21" s="116">
        <v>-9.0763266942922076</v>
      </c>
    </row>
    <row r="22" spans="1:15" s="110" customFormat="1" ht="24.95" customHeight="1" x14ac:dyDescent="0.2">
      <c r="A22" s="201" t="s">
        <v>152</v>
      </c>
      <c r="B22" s="199" t="s">
        <v>153</v>
      </c>
      <c r="C22" s="113">
        <v>1.150176650947067</v>
      </c>
      <c r="D22" s="115">
        <v>739</v>
      </c>
      <c r="E22" s="114">
        <v>735</v>
      </c>
      <c r="F22" s="114">
        <v>725</v>
      </c>
      <c r="G22" s="114">
        <v>710</v>
      </c>
      <c r="H22" s="140">
        <v>706</v>
      </c>
      <c r="I22" s="115">
        <v>33</v>
      </c>
      <c r="J22" s="116">
        <v>4.6742209631728047</v>
      </c>
    </row>
    <row r="23" spans="1:15" s="110" customFormat="1" ht="24.95" customHeight="1" x14ac:dyDescent="0.2">
      <c r="A23" s="193" t="s">
        <v>154</v>
      </c>
      <c r="B23" s="199" t="s">
        <v>155</v>
      </c>
      <c r="C23" s="113">
        <v>1.0318905542326189</v>
      </c>
      <c r="D23" s="115">
        <v>663</v>
      </c>
      <c r="E23" s="114">
        <v>668</v>
      </c>
      <c r="F23" s="114">
        <v>665</v>
      </c>
      <c r="G23" s="114">
        <v>677</v>
      </c>
      <c r="H23" s="140">
        <v>665</v>
      </c>
      <c r="I23" s="115">
        <v>-2</v>
      </c>
      <c r="J23" s="116">
        <v>-0.3007518796992481</v>
      </c>
    </row>
    <row r="24" spans="1:15" s="110" customFormat="1" ht="24.95" customHeight="1" x14ac:dyDescent="0.2">
      <c r="A24" s="193" t="s">
        <v>156</v>
      </c>
      <c r="B24" s="199" t="s">
        <v>221</v>
      </c>
      <c r="C24" s="113">
        <v>8.8512241054613927</v>
      </c>
      <c r="D24" s="115">
        <v>5687</v>
      </c>
      <c r="E24" s="114">
        <v>5787</v>
      </c>
      <c r="F24" s="114">
        <v>5817</v>
      </c>
      <c r="G24" s="114">
        <v>5834</v>
      </c>
      <c r="H24" s="140">
        <v>5864</v>
      </c>
      <c r="I24" s="115">
        <v>-177</v>
      </c>
      <c r="J24" s="116">
        <v>-3.018417462482947</v>
      </c>
    </row>
    <row r="25" spans="1:15" s="110" customFormat="1" ht="24.95" customHeight="1" x14ac:dyDescent="0.2">
      <c r="A25" s="193" t="s">
        <v>222</v>
      </c>
      <c r="B25" s="204" t="s">
        <v>159</v>
      </c>
      <c r="C25" s="113">
        <v>12.938320026147453</v>
      </c>
      <c r="D25" s="115">
        <v>8313</v>
      </c>
      <c r="E25" s="114">
        <v>8482</v>
      </c>
      <c r="F25" s="114">
        <v>8335</v>
      </c>
      <c r="G25" s="114">
        <v>8207</v>
      </c>
      <c r="H25" s="140">
        <v>8072</v>
      </c>
      <c r="I25" s="115">
        <v>241</v>
      </c>
      <c r="J25" s="116">
        <v>2.9856293359762143</v>
      </c>
    </row>
    <row r="26" spans="1:15" s="110" customFormat="1" ht="24.95" customHeight="1" x14ac:dyDescent="0.2">
      <c r="A26" s="201">
        <v>782.78300000000002</v>
      </c>
      <c r="B26" s="203" t="s">
        <v>160</v>
      </c>
      <c r="C26" s="113">
        <v>0.65368632394826542</v>
      </c>
      <c r="D26" s="115">
        <v>420</v>
      </c>
      <c r="E26" s="114">
        <v>615</v>
      </c>
      <c r="F26" s="114">
        <v>648</v>
      </c>
      <c r="G26" s="114">
        <v>654</v>
      </c>
      <c r="H26" s="140">
        <v>578</v>
      </c>
      <c r="I26" s="115">
        <v>-158</v>
      </c>
      <c r="J26" s="116">
        <v>-27.335640138408305</v>
      </c>
    </row>
    <row r="27" spans="1:15" s="110" customFormat="1" ht="24.95" customHeight="1" x14ac:dyDescent="0.2">
      <c r="A27" s="193" t="s">
        <v>161</v>
      </c>
      <c r="B27" s="199" t="s">
        <v>162</v>
      </c>
      <c r="C27" s="113">
        <v>0.51983626713981101</v>
      </c>
      <c r="D27" s="115">
        <v>334</v>
      </c>
      <c r="E27" s="114">
        <v>338</v>
      </c>
      <c r="F27" s="114">
        <v>342</v>
      </c>
      <c r="G27" s="114">
        <v>349</v>
      </c>
      <c r="H27" s="140">
        <v>344</v>
      </c>
      <c r="I27" s="115">
        <v>-10</v>
      </c>
      <c r="J27" s="116">
        <v>-2.9069767441860463</v>
      </c>
    </row>
    <row r="28" spans="1:15" s="110" customFormat="1" ht="24.95" customHeight="1" x14ac:dyDescent="0.2">
      <c r="A28" s="193" t="s">
        <v>163</v>
      </c>
      <c r="B28" s="199" t="s">
        <v>164</v>
      </c>
      <c r="C28" s="113">
        <v>2.5151359511914211</v>
      </c>
      <c r="D28" s="115">
        <v>1616</v>
      </c>
      <c r="E28" s="114">
        <v>1642</v>
      </c>
      <c r="F28" s="114">
        <v>1619</v>
      </c>
      <c r="G28" s="114">
        <v>1679</v>
      </c>
      <c r="H28" s="140">
        <v>1681</v>
      </c>
      <c r="I28" s="115">
        <v>-65</v>
      </c>
      <c r="J28" s="116">
        <v>-3.8667459845330159</v>
      </c>
    </row>
    <row r="29" spans="1:15" s="110" customFormat="1" ht="24.95" customHeight="1" x14ac:dyDescent="0.2">
      <c r="A29" s="193">
        <v>86</v>
      </c>
      <c r="B29" s="199" t="s">
        <v>165</v>
      </c>
      <c r="C29" s="113">
        <v>6.3267497782135687</v>
      </c>
      <c r="D29" s="115">
        <v>4065</v>
      </c>
      <c r="E29" s="114">
        <v>4115</v>
      </c>
      <c r="F29" s="114">
        <v>4152</v>
      </c>
      <c r="G29" s="114">
        <v>4149</v>
      </c>
      <c r="H29" s="140">
        <v>4111</v>
      </c>
      <c r="I29" s="115">
        <v>-46</v>
      </c>
      <c r="J29" s="116">
        <v>-1.1189491607881294</v>
      </c>
    </row>
    <row r="30" spans="1:15" s="110" customFormat="1" ht="24.95" customHeight="1" x14ac:dyDescent="0.2">
      <c r="A30" s="193">
        <v>87.88</v>
      </c>
      <c r="B30" s="204" t="s">
        <v>166</v>
      </c>
      <c r="C30" s="113">
        <v>5.5656721296166598</v>
      </c>
      <c r="D30" s="115">
        <v>3576</v>
      </c>
      <c r="E30" s="114">
        <v>3578</v>
      </c>
      <c r="F30" s="114">
        <v>3626</v>
      </c>
      <c r="G30" s="114">
        <v>3550</v>
      </c>
      <c r="H30" s="140">
        <v>3563</v>
      </c>
      <c r="I30" s="115">
        <v>13</v>
      </c>
      <c r="J30" s="116">
        <v>0.36486107213022734</v>
      </c>
    </row>
    <row r="31" spans="1:15" s="110" customFormat="1" ht="24.95" customHeight="1" x14ac:dyDescent="0.2">
      <c r="A31" s="193" t="s">
        <v>167</v>
      </c>
      <c r="B31" s="199" t="s">
        <v>168</v>
      </c>
      <c r="C31" s="113">
        <v>13.064388102908904</v>
      </c>
      <c r="D31" s="115">
        <v>8394</v>
      </c>
      <c r="E31" s="114">
        <v>8741</v>
      </c>
      <c r="F31" s="114">
        <v>8664</v>
      </c>
      <c r="G31" s="114">
        <v>8759</v>
      </c>
      <c r="H31" s="140">
        <v>8630</v>
      </c>
      <c r="I31" s="115">
        <v>-236</v>
      </c>
      <c r="J31" s="116">
        <v>-2.7346465816917731</v>
      </c>
    </row>
    <row r="32" spans="1:15" s="110" customFormat="1" ht="24.95" customHeight="1" x14ac:dyDescent="0.2">
      <c r="A32" s="193"/>
      <c r="B32" s="204" t="s">
        <v>169</v>
      </c>
      <c r="C32" s="113" t="s">
        <v>514</v>
      </c>
      <c r="D32" s="115" t="s">
        <v>514</v>
      </c>
      <c r="E32" s="114" t="s">
        <v>514</v>
      </c>
      <c r="F32" s="114" t="s">
        <v>514</v>
      </c>
      <c r="G32" s="114" t="s">
        <v>514</v>
      </c>
      <c r="H32" s="140" t="s">
        <v>514</v>
      </c>
      <c r="I32" s="115" t="s">
        <v>514</v>
      </c>
      <c r="J32" s="116" t="s">
        <v>514</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1.002319030054007</v>
      </c>
      <c r="D34" s="115">
        <v>644</v>
      </c>
      <c r="E34" s="114">
        <v>622</v>
      </c>
      <c r="F34" s="114">
        <v>638</v>
      </c>
      <c r="G34" s="114">
        <v>654</v>
      </c>
      <c r="H34" s="140">
        <v>629</v>
      </c>
      <c r="I34" s="115">
        <v>15</v>
      </c>
      <c r="J34" s="116">
        <v>2.3847376788553261</v>
      </c>
    </row>
    <row r="35" spans="1:10" s="110" customFormat="1" ht="24.95" customHeight="1" x14ac:dyDescent="0.2">
      <c r="A35" s="292" t="s">
        <v>171</v>
      </c>
      <c r="B35" s="293" t="s">
        <v>172</v>
      </c>
      <c r="C35" s="113">
        <v>13.168666635538747</v>
      </c>
      <c r="D35" s="115">
        <v>8461</v>
      </c>
      <c r="E35" s="114">
        <v>8715</v>
      </c>
      <c r="F35" s="114">
        <v>8863</v>
      </c>
      <c r="G35" s="114">
        <v>8966</v>
      </c>
      <c r="H35" s="140">
        <v>8904</v>
      </c>
      <c r="I35" s="115">
        <v>-443</v>
      </c>
      <c r="J35" s="116">
        <v>-4.9752920035938901</v>
      </c>
    </row>
    <row r="36" spans="1:10" s="110" customFormat="1" ht="24.95" customHeight="1" x14ac:dyDescent="0.2">
      <c r="A36" s="294" t="s">
        <v>173</v>
      </c>
      <c r="B36" s="295" t="s">
        <v>174</v>
      </c>
      <c r="C36" s="125">
        <v>85.827457938397842</v>
      </c>
      <c r="D36" s="143">
        <v>55145</v>
      </c>
      <c r="E36" s="144">
        <v>57145</v>
      </c>
      <c r="F36" s="144">
        <v>57253</v>
      </c>
      <c r="G36" s="144">
        <v>57196</v>
      </c>
      <c r="H36" s="145">
        <v>56464</v>
      </c>
      <c r="I36" s="143">
        <v>-1319</v>
      </c>
      <c r="J36" s="146">
        <v>-2.3360017001983566</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333</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66" t="s">
        <v>97</v>
      </c>
      <c r="F8" s="566" t="s">
        <v>98</v>
      </c>
      <c r="G8" s="566" t="s">
        <v>99</v>
      </c>
      <c r="H8" s="566" t="s">
        <v>100</v>
      </c>
      <c r="I8" s="566" t="s">
        <v>101</v>
      </c>
      <c r="J8" s="590"/>
      <c r="K8" s="591"/>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64251</v>
      </c>
      <c r="F11" s="264">
        <v>66482</v>
      </c>
      <c r="G11" s="264">
        <v>66755</v>
      </c>
      <c r="H11" s="264">
        <v>66817</v>
      </c>
      <c r="I11" s="265">
        <v>65998</v>
      </c>
      <c r="J11" s="263">
        <v>-1747</v>
      </c>
      <c r="K11" s="266">
        <v>-2.6470499106033518</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43.670915627772331</v>
      </c>
      <c r="E13" s="115">
        <v>28059</v>
      </c>
      <c r="F13" s="114">
        <v>28755</v>
      </c>
      <c r="G13" s="114">
        <v>28978</v>
      </c>
      <c r="H13" s="114">
        <v>29093</v>
      </c>
      <c r="I13" s="140">
        <v>29014</v>
      </c>
      <c r="J13" s="115">
        <v>-955</v>
      </c>
      <c r="K13" s="116">
        <v>-3.2915144413041979</v>
      </c>
    </row>
    <row r="14" spans="1:15" ht="15.95" customHeight="1" x14ac:dyDescent="0.2">
      <c r="A14" s="306" t="s">
        <v>230</v>
      </c>
      <c r="B14" s="307"/>
      <c r="C14" s="308"/>
      <c r="D14" s="113">
        <v>43.846788376834603</v>
      </c>
      <c r="E14" s="115">
        <v>28172</v>
      </c>
      <c r="F14" s="114">
        <v>29488</v>
      </c>
      <c r="G14" s="114">
        <v>29595</v>
      </c>
      <c r="H14" s="114">
        <v>29437</v>
      </c>
      <c r="I14" s="140">
        <v>28825</v>
      </c>
      <c r="J14" s="115">
        <v>-653</v>
      </c>
      <c r="K14" s="116">
        <v>-2.2653946227233304</v>
      </c>
    </row>
    <row r="15" spans="1:15" ht="15.95" customHeight="1" x14ac:dyDescent="0.2">
      <c r="A15" s="306" t="s">
        <v>231</v>
      </c>
      <c r="B15" s="307"/>
      <c r="C15" s="308"/>
      <c r="D15" s="113">
        <v>5.2995284120091517</v>
      </c>
      <c r="E15" s="115">
        <v>3405</v>
      </c>
      <c r="F15" s="114">
        <v>3472</v>
      </c>
      <c r="G15" s="114">
        <v>3464</v>
      </c>
      <c r="H15" s="114">
        <v>3481</v>
      </c>
      <c r="I15" s="140">
        <v>3385</v>
      </c>
      <c r="J15" s="115">
        <v>20</v>
      </c>
      <c r="K15" s="116">
        <v>0.59084194977843429</v>
      </c>
    </row>
    <row r="16" spans="1:15" ht="15.95" customHeight="1" x14ac:dyDescent="0.2">
      <c r="A16" s="306" t="s">
        <v>232</v>
      </c>
      <c r="B16" s="307"/>
      <c r="C16" s="308"/>
      <c r="D16" s="113">
        <v>2.4217521906273833</v>
      </c>
      <c r="E16" s="115">
        <v>1556</v>
      </c>
      <c r="F16" s="114">
        <v>1586</v>
      </c>
      <c r="G16" s="114">
        <v>1567</v>
      </c>
      <c r="H16" s="114">
        <v>1583</v>
      </c>
      <c r="I16" s="140">
        <v>1597</v>
      </c>
      <c r="J16" s="115">
        <v>-41</v>
      </c>
      <c r="K16" s="116">
        <v>-2.5673137132122732</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0.91983004155577341</v>
      </c>
      <c r="E18" s="115">
        <v>591</v>
      </c>
      <c r="F18" s="114">
        <v>584</v>
      </c>
      <c r="G18" s="114">
        <v>590</v>
      </c>
      <c r="H18" s="114">
        <v>597</v>
      </c>
      <c r="I18" s="140">
        <v>574</v>
      </c>
      <c r="J18" s="115">
        <v>17</v>
      </c>
      <c r="K18" s="116">
        <v>2.9616724738675959</v>
      </c>
    </row>
    <row r="19" spans="1:11" ht="14.1" customHeight="1" x14ac:dyDescent="0.2">
      <c r="A19" s="306" t="s">
        <v>235</v>
      </c>
      <c r="B19" s="307" t="s">
        <v>236</v>
      </c>
      <c r="C19" s="308"/>
      <c r="D19" s="113">
        <v>0.57119733545003193</v>
      </c>
      <c r="E19" s="115">
        <v>367</v>
      </c>
      <c r="F19" s="114">
        <v>363</v>
      </c>
      <c r="G19" s="114">
        <v>377</v>
      </c>
      <c r="H19" s="114">
        <v>379</v>
      </c>
      <c r="I19" s="140">
        <v>346</v>
      </c>
      <c r="J19" s="115">
        <v>21</v>
      </c>
      <c r="K19" s="116">
        <v>6.0693641618497107</v>
      </c>
    </row>
    <row r="20" spans="1:11" ht="14.1" customHeight="1" x14ac:dyDescent="0.2">
      <c r="A20" s="306">
        <v>12</v>
      </c>
      <c r="B20" s="307" t="s">
        <v>237</v>
      </c>
      <c r="C20" s="308"/>
      <c r="D20" s="113">
        <v>1.4023128044699693</v>
      </c>
      <c r="E20" s="115">
        <v>901</v>
      </c>
      <c r="F20" s="114">
        <v>908</v>
      </c>
      <c r="G20" s="114">
        <v>941</v>
      </c>
      <c r="H20" s="114">
        <v>946</v>
      </c>
      <c r="I20" s="140">
        <v>887</v>
      </c>
      <c r="J20" s="115">
        <v>14</v>
      </c>
      <c r="K20" s="116">
        <v>1.5783540022547915</v>
      </c>
    </row>
    <row r="21" spans="1:11" ht="14.1" customHeight="1" x14ac:dyDescent="0.2">
      <c r="A21" s="306">
        <v>21</v>
      </c>
      <c r="B21" s="307" t="s">
        <v>238</v>
      </c>
      <c r="C21" s="308"/>
      <c r="D21" s="113">
        <v>0.1027221366204417</v>
      </c>
      <c r="E21" s="115">
        <v>66</v>
      </c>
      <c r="F21" s="114">
        <v>72</v>
      </c>
      <c r="G21" s="114">
        <v>77</v>
      </c>
      <c r="H21" s="114">
        <v>84</v>
      </c>
      <c r="I21" s="140">
        <v>81</v>
      </c>
      <c r="J21" s="115">
        <v>-15</v>
      </c>
      <c r="K21" s="116">
        <v>-18.518518518518519</v>
      </c>
    </row>
    <row r="22" spans="1:11" ht="14.1" customHeight="1" x14ac:dyDescent="0.2">
      <c r="A22" s="306">
        <v>22</v>
      </c>
      <c r="B22" s="307" t="s">
        <v>239</v>
      </c>
      <c r="C22" s="308"/>
      <c r="D22" s="113">
        <v>0.90737887348056845</v>
      </c>
      <c r="E22" s="115">
        <v>583</v>
      </c>
      <c r="F22" s="114">
        <v>572</v>
      </c>
      <c r="G22" s="114">
        <v>600</v>
      </c>
      <c r="H22" s="114">
        <v>615</v>
      </c>
      <c r="I22" s="140">
        <v>618</v>
      </c>
      <c r="J22" s="115">
        <v>-35</v>
      </c>
      <c r="K22" s="116">
        <v>-5.6634304207119737</v>
      </c>
    </row>
    <row r="23" spans="1:11" ht="14.1" customHeight="1" x14ac:dyDescent="0.2">
      <c r="A23" s="306">
        <v>23</v>
      </c>
      <c r="B23" s="307" t="s">
        <v>240</v>
      </c>
      <c r="C23" s="308"/>
      <c r="D23" s="113">
        <v>0.40777575446296555</v>
      </c>
      <c r="E23" s="115">
        <v>262</v>
      </c>
      <c r="F23" s="114">
        <v>279</v>
      </c>
      <c r="G23" s="114">
        <v>271</v>
      </c>
      <c r="H23" s="114">
        <v>269</v>
      </c>
      <c r="I23" s="140">
        <v>255</v>
      </c>
      <c r="J23" s="115">
        <v>7</v>
      </c>
      <c r="K23" s="116">
        <v>2.7450980392156863</v>
      </c>
    </row>
    <row r="24" spans="1:11" ht="14.1" customHeight="1" x14ac:dyDescent="0.2">
      <c r="A24" s="306">
        <v>24</v>
      </c>
      <c r="B24" s="307" t="s">
        <v>241</v>
      </c>
      <c r="C24" s="308"/>
      <c r="D24" s="113">
        <v>1.6777948981338813</v>
      </c>
      <c r="E24" s="115">
        <v>1078</v>
      </c>
      <c r="F24" s="114">
        <v>1123</v>
      </c>
      <c r="G24" s="114">
        <v>1183</v>
      </c>
      <c r="H24" s="114">
        <v>1237</v>
      </c>
      <c r="I24" s="140">
        <v>1274</v>
      </c>
      <c r="J24" s="115">
        <v>-196</v>
      </c>
      <c r="K24" s="116">
        <v>-15.384615384615385</v>
      </c>
    </row>
    <row r="25" spans="1:11" ht="14.1" customHeight="1" x14ac:dyDescent="0.2">
      <c r="A25" s="306">
        <v>25</v>
      </c>
      <c r="B25" s="307" t="s">
        <v>242</v>
      </c>
      <c r="C25" s="308"/>
      <c r="D25" s="113">
        <v>1.4194331605733763</v>
      </c>
      <c r="E25" s="115">
        <v>912</v>
      </c>
      <c r="F25" s="114">
        <v>940</v>
      </c>
      <c r="G25" s="114">
        <v>939</v>
      </c>
      <c r="H25" s="114">
        <v>951</v>
      </c>
      <c r="I25" s="140">
        <v>928</v>
      </c>
      <c r="J25" s="115">
        <v>-16</v>
      </c>
      <c r="K25" s="116">
        <v>-1.7241379310344827</v>
      </c>
    </row>
    <row r="26" spans="1:11" ht="14.1" customHeight="1" x14ac:dyDescent="0.2">
      <c r="A26" s="306">
        <v>26</v>
      </c>
      <c r="B26" s="307" t="s">
        <v>243</v>
      </c>
      <c r="C26" s="308"/>
      <c r="D26" s="113">
        <v>1.0054318220728082</v>
      </c>
      <c r="E26" s="115">
        <v>646</v>
      </c>
      <c r="F26" s="114">
        <v>650</v>
      </c>
      <c r="G26" s="114">
        <v>655</v>
      </c>
      <c r="H26" s="114">
        <v>672</v>
      </c>
      <c r="I26" s="140">
        <v>678</v>
      </c>
      <c r="J26" s="115">
        <v>-32</v>
      </c>
      <c r="K26" s="116">
        <v>-4.71976401179941</v>
      </c>
    </row>
    <row r="27" spans="1:11" ht="14.1" customHeight="1" x14ac:dyDescent="0.2">
      <c r="A27" s="306">
        <v>27</v>
      </c>
      <c r="B27" s="307" t="s">
        <v>244</v>
      </c>
      <c r="C27" s="308"/>
      <c r="D27" s="113">
        <v>0.39376819037835986</v>
      </c>
      <c r="E27" s="115">
        <v>253</v>
      </c>
      <c r="F27" s="114">
        <v>256</v>
      </c>
      <c r="G27" s="114">
        <v>247</v>
      </c>
      <c r="H27" s="114">
        <v>254</v>
      </c>
      <c r="I27" s="140">
        <v>259</v>
      </c>
      <c r="J27" s="115">
        <v>-6</v>
      </c>
      <c r="K27" s="116">
        <v>-2.3166023166023164</v>
      </c>
    </row>
    <row r="28" spans="1:11" ht="14.1" customHeight="1" x14ac:dyDescent="0.2">
      <c r="A28" s="306">
        <v>28</v>
      </c>
      <c r="B28" s="307" t="s">
        <v>245</v>
      </c>
      <c r="C28" s="308"/>
      <c r="D28" s="113">
        <v>0.35952747817154596</v>
      </c>
      <c r="E28" s="115">
        <v>231</v>
      </c>
      <c r="F28" s="114">
        <v>241</v>
      </c>
      <c r="G28" s="114">
        <v>253</v>
      </c>
      <c r="H28" s="114">
        <v>248</v>
      </c>
      <c r="I28" s="140">
        <v>241</v>
      </c>
      <c r="J28" s="115">
        <v>-10</v>
      </c>
      <c r="K28" s="116">
        <v>-4.1493775933609962</v>
      </c>
    </row>
    <row r="29" spans="1:11" ht="14.1" customHeight="1" x14ac:dyDescent="0.2">
      <c r="A29" s="306">
        <v>29</v>
      </c>
      <c r="B29" s="307" t="s">
        <v>246</v>
      </c>
      <c r="C29" s="308"/>
      <c r="D29" s="113">
        <v>3.3633717763147657</v>
      </c>
      <c r="E29" s="115">
        <v>2161</v>
      </c>
      <c r="F29" s="114">
        <v>2406</v>
      </c>
      <c r="G29" s="114">
        <v>2374</v>
      </c>
      <c r="H29" s="114">
        <v>2320</v>
      </c>
      <c r="I29" s="140">
        <v>2309</v>
      </c>
      <c r="J29" s="115">
        <v>-148</v>
      </c>
      <c r="K29" s="116">
        <v>-6.4097011693373753</v>
      </c>
    </row>
    <row r="30" spans="1:11" ht="14.1" customHeight="1" x14ac:dyDescent="0.2">
      <c r="A30" s="306" t="s">
        <v>247</v>
      </c>
      <c r="B30" s="307" t="s">
        <v>248</v>
      </c>
      <c r="C30" s="308"/>
      <c r="D30" s="113">
        <v>0.38598621033135672</v>
      </c>
      <c r="E30" s="115">
        <v>248</v>
      </c>
      <c r="F30" s="114">
        <v>276</v>
      </c>
      <c r="G30" s="114">
        <v>260</v>
      </c>
      <c r="H30" s="114">
        <v>264</v>
      </c>
      <c r="I30" s="140">
        <v>266</v>
      </c>
      <c r="J30" s="115">
        <v>-18</v>
      </c>
      <c r="K30" s="116">
        <v>-6.7669172932330826</v>
      </c>
    </row>
    <row r="31" spans="1:11" ht="14.1" customHeight="1" x14ac:dyDescent="0.2">
      <c r="A31" s="306" t="s">
        <v>249</v>
      </c>
      <c r="B31" s="307" t="s">
        <v>250</v>
      </c>
      <c r="C31" s="308"/>
      <c r="D31" s="113">
        <v>2.9540396258423995</v>
      </c>
      <c r="E31" s="115">
        <v>1898</v>
      </c>
      <c r="F31" s="114">
        <v>2114</v>
      </c>
      <c r="G31" s="114">
        <v>2101</v>
      </c>
      <c r="H31" s="114">
        <v>2044</v>
      </c>
      <c r="I31" s="140">
        <v>2032</v>
      </c>
      <c r="J31" s="115">
        <v>-134</v>
      </c>
      <c r="K31" s="116">
        <v>-6.5944881889763778</v>
      </c>
    </row>
    <row r="32" spans="1:11" ht="14.1" customHeight="1" x14ac:dyDescent="0.2">
      <c r="A32" s="306">
        <v>31</v>
      </c>
      <c r="B32" s="307" t="s">
        <v>251</v>
      </c>
      <c r="C32" s="308"/>
      <c r="D32" s="113">
        <v>0.15408320493066255</v>
      </c>
      <c r="E32" s="115">
        <v>99</v>
      </c>
      <c r="F32" s="114">
        <v>103</v>
      </c>
      <c r="G32" s="114">
        <v>102</v>
      </c>
      <c r="H32" s="114">
        <v>97</v>
      </c>
      <c r="I32" s="140">
        <v>98</v>
      </c>
      <c r="J32" s="115">
        <v>1</v>
      </c>
      <c r="K32" s="116">
        <v>1.0204081632653061</v>
      </c>
    </row>
    <row r="33" spans="1:11" ht="14.1" customHeight="1" x14ac:dyDescent="0.2">
      <c r="A33" s="306">
        <v>32</v>
      </c>
      <c r="B33" s="307" t="s">
        <v>252</v>
      </c>
      <c r="C33" s="308"/>
      <c r="D33" s="113">
        <v>0.92294283357457474</v>
      </c>
      <c r="E33" s="115">
        <v>593</v>
      </c>
      <c r="F33" s="114">
        <v>597</v>
      </c>
      <c r="G33" s="114">
        <v>641</v>
      </c>
      <c r="H33" s="114">
        <v>652</v>
      </c>
      <c r="I33" s="140">
        <v>626</v>
      </c>
      <c r="J33" s="115">
        <v>-33</v>
      </c>
      <c r="K33" s="116">
        <v>-5.2715654952076676</v>
      </c>
    </row>
    <row r="34" spans="1:11" ht="14.1" customHeight="1" x14ac:dyDescent="0.2">
      <c r="A34" s="306">
        <v>33</v>
      </c>
      <c r="B34" s="307" t="s">
        <v>253</v>
      </c>
      <c r="C34" s="308"/>
      <c r="D34" s="113">
        <v>0.55563337535602564</v>
      </c>
      <c r="E34" s="115">
        <v>357</v>
      </c>
      <c r="F34" s="114">
        <v>358</v>
      </c>
      <c r="G34" s="114">
        <v>361</v>
      </c>
      <c r="H34" s="114">
        <v>362</v>
      </c>
      <c r="I34" s="140">
        <v>366</v>
      </c>
      <c r="J34" s="115">
        <v>-9</v>
      </c>
      <c r="K34" s="116">
        <v>-2.459016393442623</v>
      </c>
    </row>
    <row r="35" spans="1:11" ht="14.1" customHeight="1" x14ac:dyDescent="0.2">
      <c r="A35" s="306">
        <v>34</v>
      </c>
      <c r="B35" s="307" t="s">
        <v>254</v>
      </c>
      <c r="C35" s="308"/>
      <c r="D35" s="113">
        <v>4.0637499805450501</v>
      </c>
      <c r="E35" s="115">
        <v>2611</v>
      </c>
      <c r="F35" s="114">
        <v>2634</v>
      </c>
      <c r="G35" s="114">
        <v>2635</v>
      </c>
      <c r="H35" s="114">
        <v>2604</v>
      </c>
      <c r="I35" s="140">
        <v>2592</v>
      </c>
      <c r="J35" s="115">
        <v>19</v>
      </c>
      <c r="K35" s="116">
        <v>0.73302469135802473</v>
      </c>
    </row>
    <row r="36" spans="1:11" ht="14.1" customHeight="1" x14ac:dyDescent="0.2">
      <c r="A36" s="306">
        <v>41</v>
      </c>
      <c r="B36" s="307" t="s">
        <v>255</v>
      </c>
      <c r="C36" s="308"/>
      <c r="D36" s="113">
        <v>0.13540645281785499</v>
      </c>
      <c r="E36" s="115">
        <v>87</v>
      </c>
      <c r="F36" s="114">
        <v>83</v>
      </c>
      <c r="G36" s="114">
        <v>80</v>
      </c>
      <c r="H36" s="114">
        <v>87</v>
      </c>
      <c r="I36" s="140">
        <v>84</v>
      </c>
      <c r="J36" s="115">
        <v>3</v>
      </c>
      <c r="K36" s="116">
        <v>3.5714285714285716</v>
      </c>
    </row>
    <row r="37" spans="1:11" ht="14.1" customHeight="1" x14ac:dyDescent="0.2">
      <c r="A37" s="306">
        <v>42</v>
      </c>
      <c r="B37" s="307" t="s">
        <v>256</v>
      </c>
      <c r="C37" s="308"/>
      <c r="D37" s="113">
        <v>2.9571524178612005E-2</v>
      </c>
      <c r="E37" s="115">
        <v>19</v>
      </c>
      <c r="F37" s="114">
        <v>20</v>
      </c>
      <c r="G37" s="114">
        <v>20</v>
      </c>
      <c r="H37" s="114">
        <v>20</v>
      </c>
      <c r="I37" s="140">
        <v>26</v>
      </c>
      <c r="J37" s="115">
        <v>-7</v>
      </c>
      <c r="K37" s="116">
        <v>-26.923076923076923</v>
      </c>
    </row>
    <row r="38" spans="1:11" ht="14.1" customHeight="1" x14ac:dyDescent="0.2">
      <c r="A38" s="306">
        <v>43</v>
      </c>
      <c r="B38" s="307" t="s">
        <v>257</v>
      </c>
      <c r="C38" s="308"/>
      <c r="D38" s="113">
        <v>0.31906118192712951</v>
      </c>
      <c r="E38" s="115">
        <v>205</v>
      </c>
      <c r="F38" s="114">
        <v>202</v>
      </c>
      <c r="G38" s="114">
        <v>207</v>
      </c>
      <c r="H38" s="114">
        <v>209</v>
      </c>
      <c r="I38" s="140">
        <v>211</v>
      </c>
      <c r="J38" s="115">
        <v>-6</v>
      </c>
      <c r="K38" s="116">
        <v>-2.8436018957345972</v>
      </c>
    </row>
    <row r="39" spans="1:11" ht="14.1" customHeight="1" x14ac:dyDescent="0.2">
      <c r="A39" s="306">
        <v>51</v>
      </c>
      <c r="B39" s="307" t="s">
        <v>258</v>
      </c>
      <c r="C39" s="308"/>
      <c r="D39" s="113">
        <v>5.3586714603663754</v>
      </c>
      <c r="E39" s="115">
        <v>3443</v>
      </c>
      <c r="F39" s="114">
        <v>3494</v>
      </c>
      <c r="G39" s="114">
        <v>3487</v>
      </c>
      <c r="H39" s="114">
        <v>3476</v>
      </c>
      <c r="I39" s="140">
        <v>3464</v>
      </c>
      <c r="J39" s="115">
        <v>-21</v>
      </c>
      <c r="K39" s="116">
        <v>-0.60623556581986138</v>
      </c>
    </row>
    <row r="40" spans="1:11" ht="14.1" customHeight="1" x14ac:dyDescent="0.2">
      <c r="A40" s="306" t="s">
        <v>259</v>
      </c>
      <c r="B40" s="307" t="s">
        <v>260</v>
      </c>
      <c r="C40" s="308"/>
      <c r="D40" s="113">
        <v>5.206144651445114</v>
      </c>
      <c r="E40" s="115">
        <v>3345</v>
      </c>
      <c r="F40" s="114">
        <v>3399</v>
      </c>
      <c r="G40" s="114">
        <v>3393</v>
      </c>
      <c r="H40" s="114">
        <v>3389</v>
      </c>
      <c r="I40" s="140">
        <v>3373</v>
      </c>
      <c r="J40" s="115">
        <v>-28</v>
      </c>
      <c r="K40" s="116">
        <v>-0.83012155351319306</v>
      </c>
    </row>
    <row r="41" spans="1:11" ht="14.1" customHeight="1" x14ac:dyDescent="0.2">
      <c r="A41" s="306"/>
      <c r="B41" s="307" t="s">
        <v>261</v>
      </c>
      <c r="C41" s="308"/>
      <c r="D41" s="113">
        <v>3.0941152666884562</v>
      </c>
      <c r="E41" s="115">
        <v>1988</v>
      </c>
      <c r="F41" s="114">
        <v>2013</v>
      </c>
      <c r="G41" s="114">
        <v>2010</v>
      </c>
      <c r="H41" s="114">
        <v>2004</v>
      </c>
      <c r="I41" s="140">
        <v>2018</v>
      </c>
      <c r="J41" s="115">
        <v>-30</v>
      </c>
      <c r="K41" s="116">
        <v>-1.4866204162537167</v>
      </c>
    </row>
    <row r="42" spans="1:11" ht="14.1" customHeight="1" x14ac:dyDescent="0.2">
      <c r="A42" s="306">
        <v>52</v>
      </c>
      <c r="B42" s="307" t="s">
        <v>262</v>
      </c>
      <c r="C42" s="308"/>
      <c r="D42" s="113">
        <v>4.4855332990926211</v>
      </c>
      <c r="E42" s="115">
        <v>2882</v>
      </c>
      <c r="F42" s="114">
        <v>3001</v>
      </c>
      <c r="G42" s="114">
        <v>3006</v>
      </c>
      <c r="H42" s="114">
        <v>2999</v>
      </c>
      <c r="I42" s="140">
        <v>3007</v>
      </c>
      <c r="J42" s="115">
        <v>-125</v>
      </c>
      <c r="K42" s="116">
        <v>-4.1569670768207514</v>
      </c>
    </row>
    <row r="43" spans="1:11" ht="14.1" customHeight="1" x14ac:dyDescent="0.2">
      <c r="A43" s="306" t="s">
        <v>263</v>
      </c>
      <c r="B43" s="307" t="s">
        <v>264</v>
      </c>
      <c r="C43" s="308"/>
      <c r="D43" s="113">
        <v>4.3594652223311696</v>
      </c>
      <c r="E43" s="115">
        <v>2801</v>
      </c>
      <c r="F43" s="114">
        <v>2919</v>
      </c>
      <c r="G43" s="114">
        <v>2917</v>
      </c>
      <c r="H43" s="114">
        <v>2909</v>
      </c>
      <c r="I43" s="140">
        <v>2938</v>
      </c>
      <c r="J43" s="115">
        <v>-137</v>
      </c>
      <c r="K43" s="116">
        <v>-4.6630360789652823</v>
      </c>
    </row>
    <row r="44" spans="1:11" ht="14.1" customHeight="1" x14ac:dyDescent="0.2">
      <c r="A44" s="306">
        <v>53</v>
      </c>
      <c r="B44" s="307" t="s">
        <v>265</v>
      </c>
      <c r="C44" s="308"/>
      <c r="D44" s="113">
        <v>2.5026847831162162</v>
      </c>
      <c r="E44" s="115">
        <v>1608</v>
      </c>
      <c r="F44" s="114">
        <v>1570</v>
      </c>
      <c r="G44" s="114">
        <v>1509</v>
      </c>
      <c r="H44" s="114">
        <v>1451</v>
      </c>
      <c r="I44" s="140">
        <v>1417</v>
      </c>
      <c r="J44" s="115">
        <v>191</v>
      </c>
      <c r="K44" s="116">
        <v>13.479181369089625</v>
      </c>
    </row>
    <row r="45" spans="1:11" ht="14.1" customHeight="1" x14ac:dyDescent="0.2">
      <c r="A45" s="306" t="s">
        <v>266</v>
      </c>
      <c r="B45" s="307" t="s">
        <v>267</v>
      </c>
      <c r="C45" s="308"/>
      <c r="D45" s="113">
        <v>2.4902336150410109</v>
      </c>
      <c r="E45" s="115">
        <v>1600</v>
      </c>
      <c r="F45" s="114">
        <v>1564</v>
      </c>
      <c r="G45" s="114">
        <v>1503</v>
      </c>
      <c r="H45" s="114">
        <v>1446</v>
      </c>
      <c r="I45" s="140">
        <v>1411</v>
      </c>
      <c r="J45" s="115">
        <v>189</v>
      </c>
      <c r="K45" s="116">
        <v>13.394755492558469</v>
      </c>
    </row>
    <row r="46" spans="1:11" ht="14.1" customHeight="1" x14ac:dyDescent="0.2">
      <c r="A46" s="306">
        <v>54</v>
      </c>
      <c r="B46" s="307" t="s">
        <v>268</v>
      </c>
      <c r="C46" s="308"/>
      <c r="D46" s="113">
        <v>16.0090893526949</v>
      </c>
      <c r="E46" s="115">
        <v>10286</v>
      </c>
      <c r="F46" s="114">
        <v>10570</v>
      </c>
      <c r="G46" s="114">
        <v>10610</v>
      </c>
      <c r="H46" s="114">
        <v>10435</v>
      </c>
      <c r="I46" s="140">
        <v>10375</v>
      </c>
      <c r="J46" s="115">
        <v>-89</v>
      </c>
      <c r="K46" s="116">
        <v>-0.85783132530120487</v>
      </c>
    </row>
    <row r="47" spans="1:11" ht="14.1" customHeight="1" x14ac:dyDescent="0.2">
      <c r="A47" s="306">
        <v>61</v>
      </c>
      <c r="B47" s="307" t="s">
        <v>269</v>
      </c>
      <c r="C47" s="308"/>
      <c r="D47" s="113">
        <v>0.73773170845589953</v>
      </c>
      <c r="E47" s="115">
        <v>474</v>
      </c>
      <c r="F47" s="114">
        <v>453</v>
      </c>
      <c r="G47" s="114">
        <v>437</v>
      </c>
      <c r="H47" s="114">
        <v>452</v>
      </c>
      <c r="I47" s="140">
        <v>456</v>
      </c>
      <c r="J47" s="115">
        <v>18</v>
      </c>
      <c r="K47" s="116">
        <v>3.9473684210526314</v>
      </c>
    </row>
    <row r="48" spans="1:11" ht="14.1" customHeight="1" x14ac:dyDescent="0.2">
      <c r="A48" s="306">
        <v>62</v>
      </c>
      <c r="B48" s="307" t="s">
        <v>270</v>
      </c>
      <c r="C48" s="308"/>
      <c r="D48" s="113">
        <v>11.94689576815925</v>
      </c>
      <c r="E48" s="115">
        <v>7676</v>
      </c>
      <c r="F48" s="114">
        <v>7798</v>
      </c>
      <c r="G48" s="114">
        <v>7695</v>
      </c>
      <c r="H48" s="114">
        <v>7969</v>
      </c>
      <c r="I48" s="140">
        <v>7735</v>
      </c>
      <c r="J48" s="115">
        <v>-59</v>
      </c>
      <c r="K48" s="116">
        <v>-0.76276664511958625</v>
      </c>
    </row>
    <row r="49" spans="1:11" ht="14.1" customHeight="1" x14ac:dyDescent="0.2">
      <c r="A49" s="306">
        <v>63</v>
      </c>
      <c r="B49" s="307" t="s">
        <v>271</v>
      </c>
      <c r="C49" s="308"/>
      <c r="D49" s="113">
        <v>7.9220556878492161</v>
      </c>
      <c r="E49" s="115">
        <v>5090</v>
      </c>
      <c r="F49" s="114">
        <v>5980</v>
      </c>
      <c r="G49" s="114">
        <v>6191</v>
      </c>
      <c r="H49" s="114">
        <v>6027</v>
      </c>
      <c r="I49" s="140">
        <v>5828</v>
      </c>
      <c r="J49" s="115">
        <v>-738</v>
      </c>
      <c r="K49" s="116">
        <v>-12.663006177076184</v>
      </c>
    </row>
    <row r="50" spans="1:11" ht="14.1" customHeight="1" x14ac:dyDescent="0.2">
      <c r="A50" s="306" t="s">
        <v>272</v>
      </c>
      <c r="B50" s="307" t="s">
        <v>273</v>
      </c>
      <c r="C50" s="308"/>
      <c r="D50" s="113">
        <v>0.43579088263217691</v>
      </c>
      <c r="E50" s="115">
        <v>280</v>
      </c>
      <c r="F50" s="114">
        <v>353</v>
      </c>
      <c r="G50" s="114">
        <v>359</v>
      </c>
      <c r="H50" s="114">
        <v>369</v>
      </c>
      <c r="I50" s="140">
        <v>349</v>
      </c>
      <c r="J50" s="115">
        <v>-69</v>
      </c>
      <c r="K50" s="116">
        <v>-19.770773638968482</v>
      </c>
    </row>
    <row r="51" spans="1:11" ht="14.1" customHeight="1" x14ac:dyDescent="0.2">
      <c r="A51" s="306" t="s">
        <v>274</v>
      </c>
      <c r="B51" s="307" t="s">
        <v>275</v>
      </c>
      <c r="C51" s="308"/>
      <c r="D51" s="113">
        <v>7.0831582387822758</v>
      </c>
      <c r="E51" s="115">
        <v>4551</v>
      </c>
      <c r="F51" s="114">
        <v>5337</v>
      </c>
      <c r="G51" s="114">
        <v>5530</v>
      </c>
      <c r="H51" s="114">
        <v>5312</v>
      </c>
      <c r="I51" s="140">
        <v>5163</v>
      </c>
      <c r="J51" s="115">
        <v>-612</v>
      </c>
      <c r="K51" s="116">
        <v>-11.853573503776873</v>
      </c>
    </row>
    <row r="52" spans="1:11" ht="14.1" customHeight="1" x14ac:dyDescent="0.2">
      <c r="A52" s="306">
        <v>71</v>
      </c>
      <c r="B52" s="307" t="s">
        <v>276</v>
      </c>
      <c r="C52" s="308"/>
      <c r="D52" s="113">
        <v>12.93209444210985</v>
      </c>
      <c r="E52" s="115">
        <v>8309</v>
      </c>
      <c r="F52" s="114">
        <v>8464</v>
      </c>
      <c r="G52" s="114">
        <v>8556</v>
      </c>
      <c r="H52" s="114">
        <v>8576</v>
      </c>
      <c r="I52" s="140">
        <v>8546</v>
      </c>
      <c r="J52" s="115">
        <v>-237</v>
      </c>
      <c r="K52" s="116">
        <v>-2.7732272408144163</v>
      </c>
    </row>
    <row r="53" spans="1:11" ht="14.1" customHeight="1" x14ac:dyDescent="0.2">
      <c r="A53" s="306" t="s">
        <v>277</v>
      </c>
      <c r="B53" s="307" t="s">
        <v>278</v>
      </c>
      <c r="C53" s="308"/>
      <c r="D53" s="113">
        <v>1.1143795427308525</v>
      </c>
      <c r="E53" s="115">
        <v>716</v>
      </c>
      <c r="F53" s="114">
        <v>748</v>
      </c>
      <c r="G53" s="114">
        <v>758</v>
      </c>
      <c r="H53" s="114">
        <v>744</v>
      </c>
      <c r="I53" s="140">
        <v>749</v>
      </c>
      <c r="J53" s="115">
        <v>-33</v>
      </c>
      <c r="K53" s="116">
        <v>-4.4058744993324437</v>
      </c>
    </row>
    <row r="54" spans="1:11" ht="14.1" customHeight="1" x14ac:dyDescent="0.2">
      <c r="A54" s="306" t="s">
        <v>279</v>
      </c>
      <c r="B54" s="307" t="s">
        <v>280</v>
      </c>
      <c r="C54" s="308"/>
      <c r="D54" s="113">
        <v>11.397487976840827</v>
      </c>
      <c r="E54" s="115">
        <v>7323</v>
      </c>
      <c r="F54" s="114">
        <v>7445</v>
      </c>
      <c r="G54" s="114">
        <v>7520</v>
      </c>
      <c r="H54" s="114">
        <v>7557</v>
      </c>
      <c r="I54" s="140">
        <v>7525</v>
      </c>
      <c r="J54" s="115">
        <v>-202</v>
      </c>
      <c r="K54" s="116">
        <v>-2.6843853820598005</v>
      </c>
    </row>
    <row r="55" spans="1:11" ht="14.1" customHeight="1" x14ac:dyDescent="0.2">
      <c r="A55" s="306">
        <v>72</v>
      </c>
      <c r="B55" s="307" t="s">
        <v>281</v>
      </c>
      <c r="C55" s="308"/>
      <c r="D55" s="113">
        <v>1.2108760953136917</v>
      </c>
      <c r="E55" s="115">
        <v>778</v>
      </c>
      <c r="F55" s="114">
        <v>749</v>
      </c>
      <c r="G55" s="114">
        <v>754</v>
      </c>
      <c r="H55" s="114">
        <v>750</v>
      </c>
      <c r="I55" s="140">
        <v>732</v>
      </c>
      <c r="J55" s="115">
        <v>46</v>
      </c>
      <c r="K55" s="116">
        <v>6.2841530054644812</v>
      </c>
    </row>
    <row r="56" spans="1:11" ht="14.1" customHeight="1" x14ac:dyDescent="0.2">
      <c r="A56" s="306" t="s">
        <v>282</v>
      </c>
      <c r="B56" s="307" t="s">
        <v>283</v>
      </c>
      <c r="C56" s="308"/>
      <c r="D56" s="113">
        <v>0.20700066925028404</v>
      </c>
      <c r="E56" s="115">
        <v>133</v>
      </c>
      <c r="F56" s="114">
        <v>121</v>
      </c>
      <c r="G56" s="114">
        <v>123</v>
      </c>
      <c r="H56" s="114">
        <v>127</v>
      </c>
      <c r="I56" s="140">
        <v>127</v>
      </c>
      <c r="J56" s="115">
        <v>6</v>
      </c>
      <c r="K56" s="116">
        <v>4.7244094488188972</v>
      </c>
    </row>
    <row r="57" spans="1:11" ht="14.1" customHeight="1" x14ac:dyDescent="0.2">
      <c r="A57" s="306" t="s">
        <v>284</v>
      </c>
      <c r="B57" s="307" t="s">
        <v>285</v>
      </c>
      <c r="C57" s="308"/>
      <c r="D57" s="113">
        <v>0.66769388803287111</v>
      </c>
      <c r="E57" s="115">
        <v>429</v>
      </c>
      <c r="F57" s="114">
        <v>411</v>
      </c>
      <c r="G57" s="114">
        <v>404</v>
      </c>
      <c r="H57" s="114">
        <v>407</v>
      </c>
      <c r="I57" s="140">
        <v>401</v>
      </c>
      <c r="J57" s="115">
        <v>28</v>
      </c>
      <c r="K57" s="116">
        <v>6.9825436408977559</v>
      </c>
    </row>
    <row r="58" spans="1:11" ht="14.1" customHeight="1" x14ac:dyDescent="0.2">
      <c r="A58" s="306">
        <v>73</v>
      </c>
      <c r="B58" s="307" t="s">
        <v>286</v>
      </c>
      <c r="C58" s="308"/>
      <c r="D58" s="113">
        <v>0.80465673686012673</v>
      </c>
      <c r="E58" s="115">
        <v>517</v>
      </c>
      <c r="F58" s="114">
        <v>512</v>
      </c>
      <c r="G58" s="114">
        <v>518</v>
      </c>
      <c r="H58" s="114">
        <v>515</v>
      </c>
      <c r="I58" s="140">
        <v>519</v>
      </c>
      <c r="J58" s="115">
        <v>-2</v>
      </c>
      <c r="K58" s="116">
        <v>-0.38535645472061658</v>
      </c>
    </row>
    <row r="59" spans="1:11" ht="14.1" customHeight="1" x14ac:dyDescent="0.2">
      <c r="A59" s="306" t="s">
        <v>287</v>
      </c>
      <c r="B59" s="307" t="s">
        <v>288</v>
      </c>
      <c r="C59" s="308"/>
      <c r="D59" s="113">
        <v>0.57586652347823375</v>
      </c>
      <c r="E59" s="115">
        <v>370</v>
      </c>
      <c r="F59" s="114">
        <v>363</v>
      </c>
      <c r="G59" s="114">
        <v>366</v>
      </c>
      <c r="H59" s="114">
        <v>349</v>
      </c>
      <c r="I59" s="140">
        <v>348</v>
      </c>
      <c r="J59" s="115">
        <v>22</v>
      </c>
      <c r="K59" s="116">
        <v>6.3218390804597702</v>
      </c>
    </row>
    <row r="60" spans="1:11" ht="14.1" customHeight="1" x14ac:dyDescent="0.2">
      <c r="A60" s="306">
        <v>81</v>
      </c>
      <c r="B60" s="307" t="s">
        <v>289</v>
      </c>
      <c r="C60" s="308"/>
      <c r="D60" s="113">
        <v>4.5400071594216431</v>
      </c>
      <c r="E60" s="115">
        <v>2917</v>
      </c>
      <c r="F60" s="114">
        <v>2944</v>
      </c>
      <c r="G60" s="114">
        <v>2923</v>
      </c>
      <c r="H60" s="114">
        <v>2939</v>
      </c>
      <c r="I60" s="140">
        <v>2954</v>
      </c>
      <c r="J60" s="115">
        <v>-37</v>
      </c>
      <c r="K60" s="116">
        <v>-1.2525389302640488</v>
      </c>
    </row>
    <row r="61" spans="1:11" ht="14.1" customHeight="1" x14ac:dyDescent="0.2">
      <c r="A61" s="306" t="s">
        <v>290</v>
      </c>
      <c r="B61" s="307" t="s">
        <v>291</v>
      </c>
      <c r="C61" s="308"/>
      <c r="D61" s="113">
        <v>1.4443354967237865</v>
      </c>
      <c r="E61" s="115">
        <v>928</v>
      </c>
      <c r="F61" s="114">
        <v>924</v>
      </c>
      <c r="G61" s="114">
        <v>961</v>
      </c>
      <c r="H61" s="114">
        <v>982</v>
      </c>
      <c r="I61" s="140">
        <v>968</v>
      </c>
      <c r="J61" s="115">
        <v>-40</v>
      </c>
      <c r="K61" s="116">
        <v>-4.1322314049586772</v>
      </c>
    </row>
    <row r="62" spans="1:11" ht="14.1" customHeight="1" x14ac:dyDescent="0.2">
      <c r="A62" s="306" t="s">
        <v>292</v>
      </c>
      <c r="B62" s="307" t="s">
        <v>293</v>
      </c>
      <c r="C62" s="308"/>
      <c r="D62" s="113">
        <v>1.6855768781808844</v>
      </c>
      <c r="E62" s="115">
        <v>1083</v>
      </c>
      <c r="F62" s="114">
        <v>1101</v>
      </c>
      <c r="G62" s="114">
        <v>1053</v>
      </c>
      <c r="H62" s="114">
        <v>1049</v>
      </c>
      <c r="I62" s="140">
        <v>1049</v>
      </c>
      <c r="J62" s="115">
        <v>34</v>
      </c>
      <c r="K62" s="116">
        <v>3.2411820781696856</v>
      </c>
    </row>
    <row r="63" spans="1:11" ht="14.1" customHeight="1" x14ac:dyDescent="0.2">
      <c r="A63" s="306"/>
      <c r="B63" s="307" t="s">
        <v>294</v>
      </c>
      <c r="C63" s="308"/>
      <c r="D63" s="113">
        <v>1.3945308244229662</v>
      </c>
      <c r="E63" s="115">
        <v>896</v>
      </c>
      <c r="F63" s="114">
        <v>898</v>
      </c>
      <c r="G63" s="114">
        <v>852</v>
      </c>
      <c r="H63" s="114">
        <v>858</v>
      </c>
      <c r="I63" s="140">
        <v>870</v>
      </c>
      <c r="J63" s="115">
        <v>26</v>
      </c>
      <c r="K63" s="116">
        <v>2.9885057471264367</v>
      </c>
    </row>
    <row r="64" spans="1:11" ht="14.1" customHeight="1" x14ac:dyDescent="0.2">
      <c r="A64" s="306" t="s">
        <v>295</v>
      </c>
      <c r="B64" s="307" t="s">
        <v>296</v>
      </c>
      <c r="C64" s="308"/>
      <c r="D64" s="113">
        <v>7.7819800470031592E-2</v>
      </c>
      <c r="E64" s="115">
        <v>50</v>
      </c>
      <c r="F64" s="114">
        <v>53</v>
      </c>
      <c r="G64" s="114">
        <v>48</v>
      </c>
      <c r="H64" s="114">
        <v>47</v>
      </c>
      <c r="I64" s="140">
        <v>48</v>
      </c>
      <c r="J64" s="115">
        <v>2</v>
      </c>
      <c r="K64" s="116">
        <v>4.166666666666667</v>
      </c>
    </row>
    <row r="65" spans="1:11" ht="14.1" customHeight="1" x14ac:dyDescent="0.2">
      <c r="A65" s="306" t="s">
        <v>297</v>
      </c>
      <c r="B65" s="307" t="s">
        <v>298</v>
      </c>
      <c r="C65" s="308"/>
      <c r="D65" s="113">
        <v>0.83578465704813931</v>
      </c>
      <c r="E65" s="115">
        <v>537</v>
      </c>
      <c r="F65" s="114">
        <v>553</v>
      </c>
      <c r="G65" s="114">
        <v>547</v>
      </c>
      <c r="H65" s="114">
        <v>537</v>
      </c>
      <c r="I65" s="140">
        <v>540</v>
      </c>
      <c r="J65" s="115">
        <v>-3</v>
      </c>
      <c r="K65" s="116">
        <v>-0.55555555555555558</v>
      </c>
    </row>
    <row r="66" spans="1:11" ht="14.1" customHeight="1" x14ac:dyDescent="0.2">
      <c r="A66" s="306">
        <v>82</v>
      </c>
      <c r="B66" s="307" t="s">
        <v>299</v>
      </c>
      <c r="C66" s="308"/>
      <c r="D66" s="113">
        <v>2.3688347263077616</v>
      </c>
      <c r="E66" s="115">
        <v>1522</v>
      </c>
      <c r="F66" s="114">
        <v>1578</v>
      </c>
      <c r="G66" s="114">
        <v>1618</v>
      </c>
      <c r="H66" s="114">
        <v>1622</v>
      </c>
      <c r="I66" s="140">
        <v>1625</v>
      </c>
      <c r="J66" s="115">
        <v>-103</v>
      </c>
      <c r="K66" s="116">
        <v>-6.3384615384615381</v>
      </c>
    </row>
    <row r="67" spans="1:11" ht="14.1" customHeight="1" x14ac:dyDescent="0.2">
      <c r="A67" s="306" t="s">
        <v>300</v>
      </c>
      <c r="B67" s="307" t="s">
        <v>301</v>
      </c>
      <c r="C67" s="308"/>
      <c r="D67" s="113">
        <v>0.99298065399760316</v>
      </c>
      <c r="E67" s="115">
        <v>638</v>
      </c>
      <c r="F67" s="114">
        <v>651</v>
      </c>
      <c r="G67" s="114">
        <v>696</v>
      </c>
      <c r="H67" s="114">
        <v>676</v>
      </c>
      <c r="I67" s="140">
        <v>682</v>
      </c>
      <c r="J67" s="115">
        <v>-44</v>
      </c>
      <c r="K67" s="116">
        <v>-6.4516129032258061</v>
      </c>
    </row>
    <row r="68" spans="1:11" ht="14.1" customHeight="1" x14ac:dyDescent="0.2">
      <c r="A68" s="306" t="s">
        <v>302</v>
      </c>
      <c r="B68" s="307" t="s">
        <v>303</v>
      </c>
      <c r="C68" s="308"/>
      <c r="D68" s="113">
        <v>0.91049166549936966</v>
      </c>
      <c r="E68" s="115">
        <v>585</v>
      </c>
      <c r="F68" s="114">
        <v>630</v>
      </c>
      <c r="G68" s="114">
        <v>639</v>
      </c>
      <c r="H68" s="114">
        <v>659</v>
      </c>
      <c r="I68" s="140">
        <v>645</v>
      </c>
      <c r="J68" s="115">
        <v>-60</v>
      </c>
      <c r="K68" s="116">
        <v>-9.3023255813953494</v>
      </c>
    </row>
    <row r="69" spans="1:11" ht="14.1" customHeight="1" x14ac:dyDescent="0.2">
      <c r="A69" s="306">
        <v>83</v>
      </c>
      <c r="B69" s="307" t="s">
        <v>304</v>
      </c>
      <c r="C69" s="308"/>
      <c r="D69" s="113">
        <v>3.5657032575368475</v>
      </c>
      <c r="E69" s="115">
        <v>2291</v>
      </c>
      <c r="F69" s="114">
        <v>2308</v>
      </c>
      <c r="G69" s="114">
        <v>2320</v>
      </c>
      <c r="H69" s="114">
        <v>2342</v>
      </c>
      <c r="I69" s="140">
        <v>2274</v>
      </c>
      <c r="J69" s="115">
        <v>17</v>
      </c>
      <c r="K69" s="116">
        <v>0.74758135444151275</v>
      </c>
    </row>
    <row r="70" spans="1:11" ht="14.1" customHeight="1" x14ac:dyDescent="0.2">
      <c r="A70" s="306" t="s">
        <v>305</v>
      </c>
      <c r="B70" s="307" t="s">
        <v>306</v>
      </c>
      <c r="C70" s="308"/>
      <c r="D70" s="113">
        <v>2.38906787442997</v>
      </c>
      <c r="E70" s="115">
        <v>1535</v>
      </c>
      <c r="F70" s="114">
        <v>1530</v>
      </c>
      <c r="G70" s="114">
        <v>1552</v>
      </c>
      <c r="H70" s="114">
        <v>1560</v>
      </c>
      <c r="I70" s="140">
        <v>1493</v>
      </c>
      <c r="J70" s="115">
        <v>42</v>
      </c>
      <c r="K70" s="116">
        <v>2.8131279303415941</v>
      </c>
    </row>
    <row r="71" spans="1:11" ht="14.1" customHeight="1" x14ac:dyDescent="0.2">
      <c r="A71" s="306"/>
      <c r="B71" s="307" t="s">
        <v>307</v>
      </c>
      <c r="C71" s="308"/>
      <c r="D71" s="113">
        <v>1.4879145849870041</v>
      </c>
      <c r="E71" s="115">
        <v>956</v>
      </c>
      <c r="F71" s="114">
        <v>952</v>
      </c>
      <c r="G71" s="114">
        <v>958</v>
      </c>
      <c r="H71" s="114">
        <v>976</v>
      </c>
      <c r="I71" s="140">
        <v>965</v>
      </c>
      <c r="J71" s="115">
        <v>-9</v>
      </c>
      <c r="K71" s="116">
        <v>-0.93264248704663211</v>
      </c>
    </row>
    <row r="72" spans="1:11" ht="14.1" customHeight="1" x14ac:dyDescent="0.2">
      <c r="A72" s="306">
        <v>84</v>
      </c>
      <c r="B72" s="307" t="s">
        <v>308</v>
      </c>
      <c r="C72" s="308"/>
      <c r="D72" s="113">
        <v>1.6606745420304743</v>
      </c>
      <c r="E72" s="115">
        <v>1067</v>
      </c>
      <c r="F72" s="114">
        <v>1107</v>
      </c>
      <c r="G72" s="114">
        <v>1077</v>
      </c>
      <c r="H72" s="114">
        <v>1080</v>
      </c>
      <c r="I72" s="140">
        <v>1074</v>
      </c>
      <c r="J72" s="115">
        <v>-7</v>
      </c>
      <c r="K72" s="116">
        <v>-0.65176908752327745</v>
      </c>
    </row>
    <row r="73" spans="1:11" ht="14.1" customHeight="1" x14ac:dyDescent="0.2">
      <c r="A73" s="306" t="s">
        <v>309</v>
      </c>
      <c r="B73" s="307" t="s">
        <v>310</v>
      </c>
      <c r="C73" s="308"/>
      <c r="D73" s="113">
        <v>0.1416320368554575</v>
      </c>
      <c r="E73" s="115">
        <v>91</v>
      </c>
      <c r="F73" s="114">
        <v>97</v>
      </c>
      <c r="G73" s="114">
        <v>95</v>
      </c>
      <c r="H73" s="114">
        <v>100</v>
      </c>
      <c r="I73" s="140">
        <v>102</v>
      </c>
      <c r="J73" s="115">
        <v>-11</v>
      </c>
      <c r="K73" s="116">
        <v>-10.784313725490197</v>
      </c>
    </row>
    <row r="74" spans="1:11" ht="14.1" customHeight="1" x14ac:dyDescent="0.2">
      <c r="A74" s="306" t="s">
        <v>311</v>
      </c>
      <c r="B74" s="307" t="s">
        <v>312</v>
      </c>
      <c r="C74" s="308"/>
      <c r="D74" s="113">
        <v>4.824827629141959E-2</v>
      </c>
      <c r="E74" s="115">
        <v>31</v>
      </c>
      <c r="F74" s="114">
        <v>32</v>
      </c>
      <c r="G74" s="114">
        <v>34</v>
      </c>
      <c r="H74" s="114">
        <v>36</v>
      </c>
      <c r="I74" s="140">
        <v>42</v>
      </c>
      <c r="J74" s="115">
        <v>-11</v>
      </c>
      <c r="K74" s="116">
        <v>-26.19047619047619</v>
      </c>
    </row>
    <row r="75" spans="1:11" ht="14.1" customHeight="1" x14ac:dyDescent="0.2">
      <c r="A75" s="306" t="s">
        <v>313</v>
      </c>
      <c r="B75" s="307" t="s">
        <v>314</v>
      </c>
      <c r="C75" s="308"/>
      <c r="D75" s="113">
        <v>0.16342158098706636</v>
      </c>
      <c r="E75" s="115">
        <v>105</v>
      </c>
      <c r="F75" s="114">
        <v>118</v>
      </c>
      <c r="G75" s="114">
        <v>103</v>
      </c>
      <c r="H75" s="114">
        <v>117</v>
      </c>
      <c r="I75" s="140">
        <v>103</v>
      </c>
      <c r="J75" s="115">
        <v>2</v>
      </c>
      <c r="K75" s="116">
        <v>1.941747572815534</v>
      </c>
    </row>
    <row r="76" spans="1:11" ht="14.1" customHeight="1" x14ac:dyDescent="0.2">
      <c r="A76" s="306">
        <v>91</v>
      </c>
      <c r="B76" s="307" t="s">
        <v>315</v>
      </c>
      <c r="C76" s="308"/>
      <c r="D76" s="113">
        <v>6.6925028404227177E-2</v>
      </c>
      <c r="E76" s="115">
        <v>43</v>
      </c>
      <c r="F76" s="114">
        <v>38</v>
      </c>
      <c r="G76" s="114">
        <v>46</v>
      </c>
      <c r="H76" s="114">
        <v>46</v>
      </c>
      <c r="I76" s="140">
        <v>47</v>
      </c>
      <c r="J76" s="115">
        <v>-4</v>
      </c>
      <c r="K76" s="116">
        <v>-8.5106382978723403</v>
      </c>
    </row>
    <row r="77" spans="1:11" ht="14.1" customHeight="1" x14ac:dyDescent="0.2">
      <c r="A77" s="306">
        <v>92</v>
      </c>
      <c r="B77" s="307" t="s">
        <v>316</v>
      </c>
      <c r="C77" s="308"/>
      <c r="D77" s="113">
        <v>0.25991813356990551</v>
      </c>
      <c r="E77" s="115">
        <v>167</v>
      </c>
      <c r="F77" s="114">
        <v>177</v>
      </c>
      <c r="G77" s="114">
        <v>181</v>
      </c>
      <c r="H77" s="114">
        <v>190</v>
      </c>
      <c r="I77" s="140">
        <v>194</v>
      </c>
      <c r="J77" s="115">
        <v>-27</v>
      </c>
      <c r="K77" s="116">
        <v>-13.917525773195877</v>
      </c>
    </row>
    <row r="78" spans="1:11" ht="14.1" customHeight="1" x14ac:dyDescent="0.2">
      <c r="A78" s="306">
        <v>93</v>
      </c>
      <c r="B78" s="307" t="s">
        <v>317</v>
      </c>
      <c r="C78" s="308"/>
      <c r="D78" s="113">
        <v>5.7586652347823383E-2</v>
      </c>
      <c r="E78" s="115">
        <v>37</v>
      </c>
      <c r="F78" s="114">
        <v>47</v>
      </c>
      <c r="G78" s="114">
        <v>43</v>
      </c>
      <c r="H78" s="114">
        <v>46</v>
      </c>
      <c r="I78" s="140">
        <v>48</v>
      </c>
      <c r="J78" s="115">
        <v>-11</v>
      </c>
      <c r="K78" s="116">
        <v>-22.916666666666668</v>
      </c>
    </row>
    <row r="79" spans="1:11" ht="14.1" customHeight="1" x14ac:dyDescent="0.2">
      <c r="A79" s="306">
        <v>94</v>
      </c>
      <c r="B79" s="307" t="s">
        <v>318</v>
      </c>
      <c r="C79" s="308"/>
      <c r="D79" s="113">
        <v>0.66146830399526857</v>
      </c>
      <c r="E79" s="115">
        <v>425</v>
      </c>
      <c r="F79" s="114">
        <v>477</v>
      </c>
      <c r="G79" s="114">
        <v>452</v>
      </c>
      <c r="H79" s="114">
        <v>451</v>
      </c>
      <c r="I79" s="140">
        <v>416</v>
      </c>
      <c r="J79" s="115">
        <v>9</v>
      </c>
      <c r="K79" s="116">
        <v>2.1634615384615383</v>
      </c>
    </row>
    <row r="80" spans="1:11" ht="14.1" customHeight="1" x14ac:dyDescent="0.2">
      <c r="A80" s="306" t="s">
        <v>319</v>
      </c>
      <c r="B80" s="307" t="s">
        <v>320</v>
      </c>
      <c r="C80" s="308"/>
      <c r="D80" s="113">
        <v>7.7819800470031592E-3</v>
      </c>
      <c r="E80" s="115">
        <v>5</v>
      </c>
      <c r="F80" s="114">
        <v>6</v>
      </c>
      <c r="G80" s="114">
        <v>5</v>
      </c>
      <c r="H80" s="114">
        <v>4</v>
      </c>
      <c r="I80" s="140">
        <v>3</v>
      </c>
      <c r="J80" s="115">
        <v>2</v>
      </c>
      <c r="K80" s="116">
        <v>66.666666666666671</v>
      </c>
    </row>
    <row r="81" spans="1:11" ht="14.1" customHeight="1" x14ac:dyDescent="0.2">
      <c r="A81" s="310" t="s">
        <v>321</v>
      </c>
      <c r="B81" s="311" t="s">
        <v>334</v>
      </c>
      <c r="C81" s="312"/>
      <c r="D81" s="125">
        <v>4.7610153927565326</v>
      </c>
      <c r="E81" s="143">
        <v>3059</v>
      </c>
      <c r="F81" s="144">
        <v>3181</v>
      </c>
      <c r="G81" s="144">
        <v>3151</v>
      </c>
      <c r="H81" s="144">
        <v>3223</v>
      </c>
      <c r="I81" s="145">
        <v>3177</v>
      </c>
      <c r="J81" s="143">
        <v>-118</v>
      </c>
      <c r="K81" s="146">
        <v>-3.7141957821844507</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18" t="s">
        <v>323</v>
      </c>
      <c r="B85" s="618"/>
      <c r="C85" s="618"/>
      <c r="D85" s="618"/>
      <c r="E85" s="618"/>
      <c r="F85" s="618"/>
      <c r="G85" s="618"/>
      <c r="H85" s="618"/>
      <c r="I85" s="618"/>
      <c r="J85" s="618"/>
      <c r="K85" s="618"/>
    </row>
    <row r="86" spans="1:11" ht="18" customHeight="1" x14ac:dyDescent="0.2">
      <c r="A86" s="618"/>
      <c r="B86" s="618"/>
      <c r="C86" s="618"/>
      <c r="D86" s="618"/>
      <c r="E86" s="618"/>
      <c r="F86" s="618"/>
      <c r="G86" s="618"/>
      <c r="H86" s="618"/>
      <c r="I86" s="618"/>
      <c r="J86" s="618"/>
      <c r="K86" s="618"/>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heetViews>
  <sheetFormatPr baseColWidth="10" defaultColWidth="7.75" defaultRowHeight="15.95" customHeight="1" x14ac:dyDescent="0.2"/>
  <cols>
    <col min="1" max="1" width="3.625" style="402" customWidth="1"/>
    <col min="2" max="2" width="3.125" style="403" customWidth="1"/>
    <col min="3" max="3" width="3.25" style="402" customWidth="1"/>
    <col min="4" max="4" width="5.625" style="403" customWidth="1"/>
    <col min="5" max="5" width="15.5" style="403" customWidth="1"/>
    <col min="6" max="11" width="8.5" style="404" customWidth="1"/>
    <col min="12" max="12" width="7.625" style="405"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32" t="s">
        <v>335</v>
      </c>
      <c r="B3" s="632"/>
      <c r="C3" s="632"/>
      <c r="D3" s="632"/>
      <c r="E3" s="632"/>
      <c r="F3" s="632"/>
      <c r="G3" s="632"/>
      <c r="H3" s="632"/>
      <c r="I3" s="632"/>
      <c r="J3" s="632"/>
      <c r="K3" s="632"/>
      <c r="L3" s="63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33" t="s">
        <v>336</v>
      </c>
      <c r="B5" s="633"/>
      <c r="C5" s="633"/>
      <c r="D5" s="633"/>
      <c r="E5" s="336"/>
      <c r="F5" s="336"/>
      <c r="G5" s="336"/>
      <c r="H5" s="336"/>
      <c r="I5" s="337"/>
      <c r="J5" s="337"/>
      <c r="K5" s="336"/>
      <c r="L5" s="336"/>
    </row>
    <row r="6" spans="1:17" s="94" customFormat="1" ht="11.25" customHeight="1" x14ac:dyDescent="0.2">
      <c r="A6" s="338"/>
      <c r="B6" s="338"/>
      <c r="C6" s="338"/>
      <c r="D6" s="338"/>
      <c r="E6" s="336"/>
      <c r="F6" s="336"/>
      <c r="G6" s="336"/>
      <c r="H6" s="336"/>
      <c r="I6" s="337"/>
      <c r="J6" s="337"/>
      <c r="K6" s="336"/>
      <c r="L6" s="336"/>
    </row>
    <row r="7" spans="1:17" s="91" customFormat="1" ht="12" customHeight="1" x14ac:dyDescent="0.2">
      <c r="A7" s="634" t="s">
        <v>337</v>
      </c>
      <c r="B7" s="634"/>
      <c r="C7" s="634"/>
      <c r="D7" s="634"/>
      <c r="E7" s="634"/>
      <c r="F7" s="637" t="s">
        <v>104</v>
      </c>
      <c r="G7" s="638"/>
      <c r="H7" s="638"/>
      <c r="I7" s="638"/>
      <c r="J7" s="638"/>
      <c r="K7" s="638"/>
      <c r="L7" s="639"/>
      <c r="M7" s="96"/>
      <c r="N7" s="96"/>
      <c r="O7" s="96"/>
      <c r="P7" s="96"/>
      <c r="Q7" s="96"/>
    </row>
    <row r="8" spans="1:17" ht="21.75" customHeight="1" x14ac:dyDescent="0.2">
      <c r="A8" s="634"/>
      <c r="B8" s="634"/>
      <c r="C8" s="634"/>
      <c r="D8" s="634"/>
      <c r="E8" s="634"/>
      <c r="F8" s="640" t="s">
        <v>336</v>
      </c>
      <c r="G8" s="640" t="s">
        <v>338</v>
      </c>
      <c r="H8" s="640" t="s">
        <v>339</v>
      </c>
      <c r="I8" s="640" t="s">
        <v>340</v>
      </c>
      <c r="J8" s="640" t="s">
        <v>341</v>
      </c>
      <c r="K8" s="642" t="s">
        <v>342</v>
      </c>
      <c r="L8" s="643"/>
    </row>
    <row r="9" spans="1:17" ht="12" customHeight="1" x14ac:dyDescent="0.2">
      <c r="A9" s="634"/>
      <c r="B9" s="634"/>
      <c r="C9" s="634"/>
      <c r="D9" s="634"/>
      <c r="E9" s="634"/>
      <c r="F9" s="641"/>
      <c r="G9" s="641"/>
      <c r="H9" s="641"/>
      <c r="I9" s="641"/>
      <c r="J9" s="641"/>
      <c r="K9" s="339" t="s">
        <v>102</v>
      </c>
      <c r="L9" s="340" t="s">
        <v>343</v>
      </c>
    </row>
    <row r="10" spans="1:17" ht="12" customHeight="1" x14ac:dyDescent="0.2">
      <c r="A10" s="635"/>
      <c r="B10" s="635"/>
      <c r="C10" s="635"/>
      <c r="D10" s="635"/>
      <c r="E10" s="636"/>
      <c r="F10" s="341">
        <v>1</v>
      </c>
      <c r="G10" s="342">
        <v>2</v>
      </c>
      <c r="H10" s="342">
        <v>3</v>
      </c>
      <c r="I10" s="342">
        <v>4</v>
      </c>
      <c r="J10" s="342">
        <v>5</v>
      </c>
      <c r="K10" s="342">
        <v>6</v>
      </c>
      <c r="L10" s="342">
        <v>7</v>
      </c>
      <c r="M10" s="101"/>
    </row>
    <row r="11" spans="1:17" s="110" customFormat="1" ht="27.75" customHeight="1" x14ac:dyDescent="0.2">
      <c r="A11" s="620" t="s">
        <v>344</v>
      </c>
      <c r="B11" s="621"/>
      <c r="C11" s="621"/>
      <c r="D11" s="621"/>
      <c r="E11" s="622"/>
      <c r="F11" s="343"/>
      <c r="G11" s="343"/>
      <c r="H11" s="343"/>
      <c r="I11" s="343"/>
      <c r="J11" s="344"/>
      <c r="K11" s="343"/>
      <c r="L11" s="344"/>
    </row>
    <row r="12" spans="1:17" s="110" customFormat="1" ht="15.75" customHeight="1" x14ac:dyDescent="0.2">
      <c r="A12" s="345" t="s">
        <v>104</v>
      </c>
      <c r="B12" s="346"/>
      <c r="C12" s="347"/>
      <c r="D12" s="347"/>
      <c r="E12" s="348"/>
      <c r="F12" s="536">
        <v>17794</v>
      </c>
      <c r="G12" s="536">
        <v>15626</v>
      </c>
      <c r="H12" s="536">
        <v>22993</v>
      </c>
      <c r="I12" s="536">
        <v>15705</v>
      </c>
      <c r="J12" s="537">
        <v>16968</v>
      </c>
      <c r="K12" s="538">
        <v>826</v>
      </c>
      <c r="L12" s="349">
        <v>4.8679867986798682</v>
      </c>
    </row>
    <row r="13" spans="1:17" s="110" customFormat="1" ht="15" customHeight="1" x14ac:dyDescent="0.2">
      <c r="A13" s="350" t="s">
        <v>345</v>
      </c>
      <c r="B13" s="351" t="s">
        <v>346</v>
      </c>
      <c r="C13" s="347"/>
      <c r="D13" s="347"/>
      <c r="E13" s="348"/>
      <c r="F13" s="536">
        <v>10331</v>
      </c>
      <c r="G13" s="536">
        <v>8268</v>
      </c>
      <c r="H13" s="536">
        <v>13147</v>
      </c>
      <c r="I13" s="536">
        <v>9314</v>
      </c>
      <c r="J13" s="537">
        <v>9792</v>
      </c>
      <c r="K13" s="538">
        <v>539</v>
      </c>
      <c r="L13" s="349">
        <v>5.5044934640522873</v>
      </c>
    </row>
    <row r="14" spans="1:17" s="110" customFormat="1" ht="22.5" customHeight="1" x14ac:dyDescent="0.2">
      <c r="A14" s="350"/>
      <c r="B14" s="351" t="s">
        <v>347</v>
      </c>
      <c r="C14" s="347"/>
      <c r="D14" s="347"/>
      <c r="E14" s="348"/>
      <c r="F14" s="536">
        <v>7463</v>
      </c>
      <c r="G14" s="536">
        <v>7358</v>
      </c>
      <c r="H14" s="536">
        <v>9846</v>
      </c>
      <c r="I14" s="536">
        <v>6391</v>
      </c>
      <c r="J14" s="537">
        <v>7176</v>
      </c>
      <c r="K14" s="538">
        <v>287</v>
      </c>
      <c r="L14" s="349">
        <v>3.9994425863991081</v>
      </c>
    </row>
    <row r="15" spans="1:17" s="110" customFormat="1" ht="15" customHeight="1" x14ac:dyDescent="0.2">
      <c r="A15" s="350" t="s">
        <v>348</v>
      </c>
      <c r="B15" s="351" t="s">
        <v>108</v>
      </c>
      <c r="C15" s="347"/>
      <c r="D15" s="347"/>
      <c r="E15" s="348"/>
      <c r="F15" s="536">
        <v>3912</v>
      </c>
      <c r="G15" s="536">
        <v>3288</v>
      </c>
      <c r="H15" s="536">
        <v>9550</v>
      </c>
      <c r="I15" s="536">
        <v>3559</v>
      </c>
      <c r="J15" s="537">
        <v>4000</v>
      </c>
      <c r="K15" s="538">
        <v>-88</v>
      </c>
      <c r="L15" s="349">
        <v>-2.2000000000000002</v>
      </c>
    </row>
    <row r="16" spans="1:17" s="110" customFormat="1" ht="15" customHeight="1" x14ac:dyDescent="0.2">
      <c r="A16" s="350"/>
      <c r="B16" s="351" t="s">
        <v>109</v>
      </c>
      <c r="C16" s="347"/>
      <c r="D16" s="347"/>
      <c r="E16" s="348"/>
      <c r="F16" s="536">
        <v>12084</v>
      </c>
      <c r="G16" s="536">
        <v>10863</v>
      </c>
      <c r="H16" s="536">
        <v>11861</v>
      </c>
      <c r="I16" s="536">
        <v>10704</v>
      </c>
      <c r="J16" s="537">
        <v>11350</v>
      </c>
      <c r="K16" s="538">
        <v>734</v>
      </c>
      <c r="L16" s="349">
        <v>6.4669603524229071</v>
      </c>
    </row>
    <row r="17" spans="1:12" s="110" customFormat="1" ht="15" customHeight="1" x14ac:dyDescent="0.2">
      <c r="A17" s="350"/>
      <c r="B17" s="351" t="s">
        <v>110</v>
      </c>
      <c r="C17" s="347"/>
      <c r="D17" s="347"/>
      <c r="E17" s="348"/>
      <c r="F17" s="536">
        <v>1602</v>
      </c>
      <c r="G17" s="536">
        <v>1311</v>
      </c>
      <c r="H17" s="536">
        <v>1438</v>
      </c>
      <c r="I17" s="536">
        <v>1302</v>
      </c>
      <c r="J17" s="537">
        <v>1424</v>
      </c>
      <c r="K17" s="538">
        <v>178</v>
      </c>
      <c r="L17" s="349">
        <v>12.5</v>
      </c>
    </row>
    <row r="18" spans="1:12" s="110" customFormat="1" ht="15" customHeight="1" x14ac:dyDescent="0.2">
      <c r="A18" s="350"/>
      <c r="B18" s="351" t="s">
        <v>111</v>
      </c>
      <c r="C18" s="347"/>
      <c r="D18" s="347"/>
      <c r="E18" s="348"/>
      <c r="F18" s="536">
        <v>196</v>
      </c>
      <c r="G18" s="536">
        <v>164</v>
      </c>
      <c r="H18" s="536">
        <v>144</v>
      </c>
      <c r="I18" s="536">
        <v>140</v>
      </c>
      <c r="J18" s="537">
        <v>194</v>
      </c>
      <c r="K18" s="538">
        <v>2</v>
      </c>
      <c r="L18" s="349">
        <v>1.0309278350515463</v>
      </c>
    </row>
    <row r="19" spans="1:12" s="110" customFormat="1" ht="15" customHeight="1" x14ac:dyDescent="0.2">
      <c r="A19" s="118" t="s">
        <v>113</v>
      </c>
      <c r="B19" s="119" t="s">
        <v>181</v>
      </c>
      <c r="C19" s="347"/>
      <c r="D19" s="347"/>
      <c r="E19" s="348"/>
      <c r="F19" s="536">
        <v>12099</v>
      </c>
      <c r="G19" s="536">
        <v>10543</v>
      </c>
      <c r="H19" s="536">
        <v>17160</v>
      </c>
      <c r="I19" s="536">
        <v>10646</v>
      </c>
      <c r="J19" s="537">
        <v>11504</v>
      </c>
      <c r="K19" s="538">
        <v>595</v>
      </c>
      <c r="L19" s="349">
        <v>5.1721140472878995</v>
      </c>
    </row>
    <row r="20" spans="1:12" s="110" customFormat="1" ht="15" customHeight="1" x14ac:dyDescent="0.2">
      <c r="A20" s="118"/>
      <c r="B20" s="119" t="s">
        <v>182</v>
      </c>
      <c r="C20" s="347"/>
      <c r="D20" s="347"/>
      <c r="E20" s="348"/>
      <c r="F20" s="536">
        <v>5695</v>
      </c>
      <c r="G20" s="536">
        <v>5083</v>
      </c>
      <c r="H20" s="536">
        <v>5833</v>
      </c>
      <c r="I20" s="536">
        <v>5059</v>
      </c>
      <c r="J20" s="537">
        <v>5464</v>
      </c>
      <c r="K20" s="538">
        <v>231</v>
      </c>
      <c r="L20" s="349">
        <v>4.2276720351390926</v>
      </c>
    </row>
    <row r="21" spans="1:12" s="110" customFormat="1" ht="15" customHeight="1" x14ac:dyDescent="0.2">
      <c r="A21" s="118" t="s">
        <v>113</v>
      </c>
      <c r="B21" s="119" t="s">
        <v>116</v>
      </c>
      <c r="C21" s="347"/>
      <c r="D21" s="347"/>
      <c r="E21" s="348"/>
      <c r="F21" s="536">
        <v>13936</v>
      </c>
      <c r="G21" s="536">
        <v>12493</v>
      </c>
      <c r="H21" s="536">
        <v>18496</v>
      </c>
      <c r="I21" s="536">
        <v>12035</v>
      </c>
      <c r="J21" s="537">
        <v>13452</v>
      </c>
      <c r="K21" s="538">
        <v>484</v>
      </c>
      <c r="L21" s="349">
        <v>3.5979779958370504</v>
      </c>
    </row>
    <row r="22" spans="1:12" s="110" customFormat="1" ht="15" customHeight="1" x14ac:dyDescent="0.2">
      <c r="A22" s="118"/>
      <c r="B22" s="119" t="s">
        <v>117</v>
      </c>
      <c r="C22" s="347"/>
      <c r="D22" s="347"/>
      <c r="E22" s="348"/>
      <c r="F22" s="536">
        <v>3828</v>
      </c>
      <c r="G22" s="536">
        <v>3119</v>
      </c>
      <c r="H22" s="536">
        <v>4467</v>
      </c>
      <c r="I22" s="536">
        <v>3629</v>
      </c>
      <c r="J22" s="537">
        <v>3492</v>
      </c>
      <c r="K22" s="538">
        <v>336</v>
      </c>
      <c r="L22" s="349">
        <v>9.6219931271477659</v>
      </c>
    </row>
    <row r="23" spans="1:12" s="110" customFormat="1" ht="15" customHeight="1" x14ac:dyDescent="0.2">
      <c r="A23" s="352" t="s">
        <v>348</v>
      </c>
      <c r="B23" s="353" t="s">
        <v>193</v>
      </c>
      <c r="C23" s="354"/>
      <c r="D23" s="354"/>
      <c r="E23" s="355"/>
      <c r="F23" s="539">
        <v>425</v>
      </c>
      <c r="G23" s="539">
        <v>759</v>
      </c>
      <c r="H23" s="539">
        <v>4858</v>
      </c>
      <c r="I23" s="539">
        <v>448</v>
      </c>
      <c r="J23" s="540">
        <v>404</v>
      </c>
      <c r="K23" s="541">
        <v>21</v>
      </c>
      <c r="L23" s="356">
        <v>5.1980198019801982</v>
      </c>
    </row>
    <row r="24" spans="1:12" s="110" customFormat="1" ht="15" customHeight="1" x14ac:dyDescent="0.2">
      <c r="A24" s="623" t="s">
        <v>349</v>
      </c>
      <c r="B24" s="624"/>
      <c r="C24" s="624"/>
      <c r="D24" s="624"/>
      <c r="E24" s="625"/>
      <c r="F24" s="357"/>
      <c r="G24" s="357"/>
      <c r="H24" s="357"/>
      <c r="I24" s="357"/>
      <c r="J24" s="357"/>
      <c r="K24" s="358"/>
      <c r="L24" s="359"/>
    </row>
    <row r="25" spans="1:12" s="110" customFormat="1" ht="15" customHeight="1" x14ac:dyDescent="0.2">
      <c r="A25" s="360" t="s">
        <v>104</v>
      </c>
      <c r="B25" s="361"/>
      <c r="C25" s="362"/>
      <c r="D25" s="362"/>
      <c r="E25" s="363"/>
      <c r="F25" s="542">
        <v>30.4</v>
      </c>
      <c r="G25" s="542">
        <v>30</v>
      </c>
      <c r="H25" s="542">
        <v>36.700000000000003</v>
      </c>
      <c r="I25" s="542">
        <v>33</v>
      </c>
      <c r="J25" s="542">
        <v>33</v>
      </c>
      <c r="K25" s="543" t="s">
        <v>350</v>
      </c>
      <c r="L25" s="364">
        <v>-2.6000000000000014</v>
      </c>
    </row>
    <row r="26" spans="1:12" s="110" customFormat="1" ht="15" customHeight="1" x14ac:dyDescent="0.2">
      <c r="A26" s="365" t="s">
        <v>105</v>
      </c>
      <c r="B26" s="366" t="s">
        <v>346</v>
      </c>
      <c r="C26" s="362"/>
      <c r="D26" s="362"/>
      <c r="E26" s="363"/>
      <c r="F26" s="542">
        <v>28.7</v>
      </c>
      <c r="G26" s="542">
        <v>27.9</v>
      </c>
      <c r="H26" s="542">
        <v>34.9</v>
      </c>
      <c r="I26" s="542">
        <v>30.7</v>
      </c>
      <c r="J26" s="544">
        <v>32.1</v>
      </c>
      <c r="K26" s="543" t="s">
        <v>350</v>
      </c>
      <c r="L26" s="364">
        <v>-3.4000000000000021</v>
      </c>
    </row>
    <row r="27" spans="1:12" s="110" customFormat="1" ht="15" customHeight="1" x14ac:dyDescent="0.2">
      <c r="A27" s="365"/>
      <c r="B27" s="366" t="s">
        <v>347</v>
      </c>
      <c r="C27" s="362"/>
      <c r="D27" s="362"/>
      <c r="E27" s="363"/>
      <c r="F27" s="542">
        <v>32.9</v>
      </c>
      <c r="G27" s="542">
        <v>32.4</v>
      </c>
      <c r="H27" s="542">
        <v>39.1</v>
      </c>
      <c r="I27" s="542">
        <v>36.4</v>
      </c>
      <c r="J27" s="542">
        <v>34.200000000000003</v>
      </c>
      <c r="K27" s="543" t="s">
        <v>350</v>
      </c>
      <c r="L27" s="364">
        <v>-1.3000000000000043</v>
      </c>
    </row>
    <row r="28" spans="1:12" s="110" customFormat="1" ht="15" customHeight="1" x14ac:dyDescent="0.2">
      <c r="A28" s="365" t="s">
        <v>113</v>
      </c>
      <c r="B28" s="366" t="s">
        <v>108</v>
      </c>
      <c r="C28" s="362"/>
      <c r="D28" s="362"/>
      <c r="E28" s="363"/>
      <c r="F28" s="542">
        <v>46.5</v>
      </c>
      <c r="G28" s="542">
        <v>45.4</v>
      </c>
      <c r="H28" s="542">
        <v>50.1</v>
      </c>
      <c r="I28" s="542">
        <v>48.4</v>
      </c>
      <c r="J28" s="542">
        <v>47.9</v>
      </c>
      <c r="K28" s="543" t="s">
        <v>350</v>
      </c>
      <c r="L28" s="364">
        <v>-1.3999999999999986</v>
      </c>
    </row>
    <row r="29" spans="1:12" s="110" customFormat="1" ht="11.25" x14ac:dyDescent="0.2">
      <c r="A29" s="365"/>
      <c r="B29" s="366" t="s">
        <v>109</v>
      </c>
      <c r="C29" s="362"/>
      <c r="D29" s="362"/>
      <c r="E29" s="363"/>
      <c r="F29" s="542">
        <v>27.1</v>
      </c>
      <c r="G29" s="542">
        <v>27.4</v>
      </c>
      <c r="H29" s="542">
        <v>32.9</v>
      </c>
      <c r="I29" s="542">
        <v>29.6</v>
      </c>
      <c r="J29" s="544">
        <v>29.2</v>
      </c>
      <c r="K29" s="543" t="s">
        <v>350</v>
      </c>
      <c r="L29" s="364">
        <v>-2.0999999999999979</v>
      </c>
    </row>
    <row r="30" spans="1:12" s="110" customFormat="1" ht="15" customHeight="1" x14ac:dyDescent="0.2">
      <c r="A30" s="365"/>
      <c r="B30" s="366" t="s">
        <v>110</v>
      </c>
      <c r="C30" s="362"/>
      <c r="D30" s="362"/>
      <c r="E30" s="363"/>
      <c r="F30" s="542">
        <v>20.7</v>
      </c>
      <c r="G30" s="542">
        <v>22.5</v>
      </c>
      <c r="H30" s="542">
        <v>27.1</v>
      </c>
      <c r="I30" s="542">
        <v>24.5</v>
      </c>
      <c r="J30" s="542">
        <v>26.9</v>
      </c>
      <c r="K30" s="543" t="s">
        <v>350</v>
      </c>
      <c r="L30" s="364">
        <v>-6.1999999999999993</v>
      </c>
    </row>
    <row r="31" spans="1:12" s="110" customFormat="1" ht="15" customHeight="1" x14ac:dyDescent="0.2">
      <c r="A31" s="365"/>
      <c r="B31" s="366" t="s">
        <v>111</v>
      </c>
      <c r="C31" s="362"/>
      <c r="D31" s="362"/>
      <c r="E31" s="363"/>
      <c r="F31" s="542">
        <v>29.1</v>
      </c>
      <c r="G31" s="542">
        <v>29.3</v>
      </c>
      <c r="H31" s="542">
        <v>27.8</v>
      </c>
      <c r="I31" s="542">
        <v>21.4</v>
      </c>
      <c r="J31" s="542">
        <v>25.3</v>
      </c>
      <c r="K31" s="543" t="s">
        <v>350</v>
      </c>
      <c r="L31" s="364">
        <v>3.8000000000000007</v>
      </c>
    </row>
    <row r="32" spans="1:12" s="110" customFormat="1" ht="15" customHeight="1" x14ac:dyDescent="0.2">
      <c r="A32" s="367" t="s">
        <v>113</v>
      </c>
      <c r="B32" s="368" t="s">
        <v>181</v>
      </c>
      <c r="C32" s="362"/>
      <c r="D32" s="362"/>
      <c r="E32" s="363"/>
      <c r="F32" s="542">
        <v>28</v>
      </c>
      <c r="G32" s="542">
        <v>26.3</v>
      </c>
      <c r="H32" s="542">
        <v>34.1</v>
      </c>
      <c r="I32" s="542">
        <v>30.8</v>
      </c>
      <c r="J32" s="544">
        <v>31.5</v>
      </c>
      <c r="K32" s="543" t="s">
        <v>350</v>
      </c>
      <c r="L32" s="364">
        <v>-3.5</v>
      </c>
    </row>
    <row r="33" spans="1:12" s="110" customFormat="1" ht="15" customHeight="1" x14ac:dyDescent="0.2">
      <c r="A33" s="367"/>
      <c r="B33" s="368" t="s">
        <v>182</v>
      </c>
      <c r="C33" s="362"/>
      <c r="D33" s="362"/>
      <c r="E33" s="363"/>
      <c r="F33" s="542">
        <v>35.5</v>
      </c>
      <c r="G33" s="542">
        <v>37.1</v>
      </c>
      <c r="H33" s="542">
        <v>42.2</v>
      </c>
      <c r="I33" s="542">
        <v>37.299999999999997</v>
      </c>
      <c r="J33" s="542">
        <v>36</v>
      </c>
      <c r="K33" s="543" t="s">
        <v>350</v>
      </c>
      <c r="L33" s="364">
        <v>-0.5</v>
      </c>
    </row>
    <row r="34" spans="1:12" s="369" customFormat="1" ht="15" customHeight="1" x14ac:dyDescent="0.2">
      <c r="A34" s="367" t="s">
        <v>113</v>
      </c>
      <c r="B34" s="368" t="s">
        <v>116</v>
      </c>
      <c r="C34" s="362"/>
      <c r="D34" s="362"/>
      <c r="E34" s="363"/>
      <c r="F34" s="542">
        <v>29.3</v>
      </c>
      <c r="G34" s="542">
        <v>28.7</v>
      </c>
      <c r="H34" s="542">
        <v>35.4</v>
      </c>
      <c r="I34" s="542">
        <v>32.299999999999997</v>
      </c>
      <c r="J34" s="542">
        <v>32</v>
      </c>
      <c r="K34" s="543" t="s">
        <v>350</v>
      </c>
      <c r="L34" s="364">
        <v>-2.6999999999999993</v>
      </c>
    </row>
    <row r="35" spans="1:12" s="369" customFormat="1" ht="11.25" x14ac:dyDescent="0.2">
      <c r="A35" s="370"/>
      <c r="B35" s="371" t="s">
        <v>117</v>
      </c>
      <c r="C35" s="372"/>
      <c r="D35" s="372"/>
      <c r="E35" s="373"/>
      <c r="F35" s="545">
        <v>34.5</v>
      </c>
      <c r="G35" s="545">
        <v>35</v>
      </c>
      <c r="H35" s="545">
        <v>41.3</v>
      </c>
      <c r="I35" s="545">
        <v>35.4</v>
      </c>
      <c r="J35" s="546">
        <v>36.799999999999997</v>
      </c>
      <c r="K35" s="547" t="s">
        <v>350</v>
      </c>
      <c r="L35" s="374">
        <v>-2.2999999999999972</v>
      </c>
    </row>
    <row r="36" spans="1:12" s="369" customFormat="1" ht="15.95" customHeight="1" x14ac:dyDescent="0.2">
      <c r="A36" s="375" t="s">
        <v>351</v>
      </c>
      <c r="B36" s="376"/>
      <c r="C36" s="377"/>
      <c r="D36" s="376"/>
      <c r="E36" s="378"/>
      <c r="F36" s="548">
        <v>17220</v>
      </c>
      <c r="G36" s="548">
        <v>14630</v>
      </c>
      <c r="H36" s="548">
        <v>17280</v>
      </c>
      <c r="I36" s="548">
        <v>15135</v>
      </c>
      <c r="J36" s="548">
        <v>16386</v>
      </c>
      <c r="K36" s="549">
        <v>834</v>
      </c>
      <c r="L36" s="380">
        <v>5.0897107286708163</v>
      </c>
    </row>
    <row r="37" spans="1:12" s="369" customFormat="1" ht="15.95" customHeight="1" x14ac:dyDescent="0.2">
      <c r="A37" s="381"/>
      <c r="B37" s="382" t="s">
        <v>113</v>
      </c>
      <c r="C37" s="382" t="s">
        <v>352</v>
      </c>
      <c r="D37" s="382"/>
      <c r="E37" s="383"/>
      <c r="F37" s="548">
        <v>5240</v>
      </c>
      <c r="G37" s="548">
        <v>4391</v>
      </c>
      <c r="H37" s="548">
        <v>6347</v>
      </c>
      <c r="I37" s="548">
        <v>4989</v>
      </c>
      <c r="J37" s="548">
        <v>5403</v>
      </c>
      <c r="K37" s="549">
        <v>-163</v>
      </c>
      <c r="L37" s="380">
        <v>-3.016842494910235</v>
      </c>
    </row>
    <row r="38" spans="1:12" s="369" customFormat="1" ht="15.95" customHeight="1" x14ac:dyDescent="0.2">
      <c r="A38" s="381"/>
      <c r="B38" s="384" t="s">
        <v>105</v>
      </c>
      <c r="C38" s="384" t="s">
        <v>106</v>
      </c>
      <c r="D38" s="385"/>
      <c r="E38" s="383"/>
      <c r="F38" s="548">
        <v>10054</v>
      </c>
      <c r="G38" s="548">
        <v>7790</v>
      </c>
      <c r="H38" s="548">
        <v>9783</v>
      </c>
      <c r="I38" s="548">
        <v>9059</v>
      </c>
      <c r="J38" s="550">
        <v>9486</v>
      </c>
      <c r="K38" s="549">
        <v>568</v>
      </c>
      <c r="L38" s="380">
        <v>5.9877714526670882</v>
      </c>
    </row>
    <row r="39" spans="1:12" s="369" customFormat="1" ht="15.95" customHeight="1" x14ac:dyDescent="0.2">
      <c r="A39" s="381"/>
      <c r="B39" s="385"/>
      <c r="C39" s="382" t="s">
        <v>353</v>
      </c>
      <c r="D39" s="385"/>
      <c r="E39" s="383"/>
      <c r="F39" s="548">
        <v>2885</v>
      </c>
      <c r="G39" s="548">
        <v>2176</v>
      </c>
      <c r="H39" s="548">
        <v>3414</v>
      </c>
      <c r="I39" s="548">
        <v>2779</v>
      </c>
      <c r="J39" s="548">
        <v>3046</v>
      </c>
      <c r="K39" s="549">
        <v>-161</v>
      </c>
      <c r="L39" s="380">
        <v>-5.2856204858831255</v>
      </c>
    </row>
    <row r="40" spans="1:12" s="369" customFormat="1" ht="15.95" customHeight="1" x14ac:dyDescent="0.2">
      <c r="A40" s="381"/>
      <c r="B40" s="384"/>
      <c r="C40" s="384" t="s">
        <v>107</v>
      </c>
      <c r="D40" s="385"/>
      <c r="E40" s="383"/>
      <c r="F40" s="548">
        <v>7166</v>
      </c>
      <c r="G40" s="548">
        <v>6840</v>
      </c>
      <c r="H40" s="548">
        <v>7497</v>
      </c>
      <c r="I40" s="548">
        <v>6076</v>
      </c>
      <c r="J40" s="548">
        <v>6900</v>
      </c>
      <c r="K40" s="549">
        <v>266</v>
      </c>
      <c r="L40" s="380">
        <v>3.8550724637681157</v>
      </c>
    </row>
    <row r="41" spans="1:12" s="369" customFormat="1" ht="24" customHeight="1" x14ac:dyDescent="0.2">
      <c r="A41" s="381"/>
      <c r="B41" s="385"/>
      <c r="C41" s="382" t="s">
        <v>353</v>
      </c>
      <c r="D41" s="385"/>
      <c r="E41" s="383"/>
      <c r="F41" s="548">
        <v>2355</v>
      </c>
      <c r="G41" s="548">
        <v>2215</v>
      </c>
      <c r="H41" s="548">
        <v>2933</v>
      </c>
      <c r="I41" s="548">
        <v>2210</v>
      </c>
      <c r="J41" s="550">
        <v>2357</v>
      </c>
      <c r="K41" s="549">
        <v>-2</v>
      </c>
      <c r="L41" s="380">
        <v>-8.4853627492575301E-2</v>
      </c>
    </row>
    <row r="42" spans="1:12" s="110" customFormat="1" ht="15" customHeight="1" x14ac:dyDescent="0.2">
      <c r="A42" s="381"/>
      <c r="B42" s="384" t="s">
        <v>113</v>
      </c>
      <c r="C42" s="384" t="s">
        <v>354</v>
      </c>
      <c r="D42" s="385"/>
      <c r="E42" s="383"/>
      <c r="F42" s="548">
        <v>3487</v>
      </c>
      <c r="G42" s="548">
        <v>2460</v>
      </c>
      <c r="H42" s="548">
        <v>4385</v>
      </c>
      <c r="I42" s="548">
        <v>3129</v>
      </c>
      <c r="J42" s="548">
        <v>3541</v>
      </c>
      <c r="K42" s="549">
        <v>-54</v>
      </c>
      <c r="L42" s="380">
        <v>-1.5249929398475006</v>
      </c>
    </row>
    <row r="43" spans="1:12" s="110" customFormat="1" ht="15" customHeight="1" x14ac:dyDescent="0.2">
      <c r="A43" s="381"/>
      <c r="B43" s="385"/>
      <c r="C43" s="382" t="s">
        <v>353</v>
      </c>
      <c r="D43" s="385"/>
      <c r="E43" s="383"/>
      <c r="F43" s="548">
        <v>1620</v>
      </c>
      <c r="G43" s="548">
        <v>1117</v>
      </c>
      <c r="H43" s="548">
        <v>2195</v>
      </c>
      <c r="I43" s="548">
        <v>1514</v>
      </c>
      <c r="J43" s="548">
        <v>1695</v>
      </c>
      <c r="K43" s="549">
        <v>-75</v>
      </c>
      <c r="L43" s="380">
        <v>-4.4247787610619467</v>
      </c>
    </row>
    <row r="44" spans="1:12" s="110" customFormat="1" ht="15" customHeight="1" x14ac:dyDescent="0.2">
      <c r="A44" s="381"/>
      <c r="B44" s="384"/>
      <c r="C44" s="366" t="s">
        <v>109</v>
      </c>
      <c r="D44" s="385"/>
      <c r="E44" s="383"/>
      <c r="F44" s="548">
        <v>11938</v>
      </c>
      <c r="G44" s="548">
        <v>10697</v>
      </c>
      <c r="H44" s="548">
        <v>11317</v>
      </c>
      <c r="I44" s="548">
        <v>10566</v>
      </c>
      <c r="J44" s="550">
        <v>11231</v>
      </c>
      <c r="K44" s="549">
        <v>707</v>
      </c>
      <c r="L44" s="380">
        <v>6.2950761285727008</v>
      </c>
    </row>
    <row r="45" spans="1:12" s="110" customFormat="1" ht="15" customHeight="1" x14ac:dyDescent="0.2">
      <c r="A45" s="381"/>
      <c r="B45" s="385"/>
      <c r="C45" s="382" t="s">
        <v>353</v>
      </c>
      <c r="D45" s="385"/>
      <c r="E45" s="383"/>
      <c r="F45" s="548">
        <v>3232</v>
      </c>
      <c r="G45" s="548">
        <v>2932</v>
      </c>
      <c r="H45" s="548">
        <v>3724</v>
      </c>
      <c r="I45" s="548">
        <v>3127</v>
      </c>
      <c r="J45" s="548">
        <v>3277</v>
      </c>
      <c r="K45" s="549">
        <v>-45</v>
      </c>
      <c r="L45" s="380">
        <v>-1.3732072017088801</v>
      </c>
    </row>
    <row r="46" spans="1:12" s="110" customFormat="1" ht="15" customHeight="1" x14ac:dyDescent="0.2">
      <c r="A46" s="381"/>
      <c r="B46" s="384"/>
      <c r="C46" s="366" t="s">
        <v>110</v>
      </c>
      <c r="D46" s="385"/>
      <c r="E46" s="383"/>
      <c r="F46" s="548">
        <v>1599</v>
      </c>
      <c r="G46" s="548">
        <v>1309</v>
      </c>
      <c r="H46" s="548">
        <v>1434</v>
      </c>
      <c r="I46" s="548">
        <v>1300</v>
      </c>
      <c r="J46" s="548">
        <v>1420</v>
      </c>
      <c r="K46" s="549">
        <v>179</v>
      </c>
      <c r="L46" s="380">
        <v>12.605633802816902</v>
      </c>
    </row>
    <row r="47" spans="1:12" s="110" customFormat="1" ht="15" customHeight="1" x14ac:dyDescent="0.2">
      <c r="A47" s="381"/>
      <c r="B47" s="385"/>
      <c r="C47" s="382" t="s">
        <v>353</v>
      </c>
      <c r="D47" s="385"/>
      <c r="E47" s="383"/>
      <c r="F47" s="548">
        <v>331</v>
      </c>
      <c r="G47" s="548">
        <v>294</v>
      </c>
      <c r="H47" s="548">
        <v>388</v>
      </c>
      <c r="I47" s="548">
        <v>318</v>
      </c>
      <c r="J47" s="550">
        <v>382</v>
      </c>
      <c r="K47" s="549">
        <v>-51</v>
      </c>
      <c r="L47" s="380">
        <v>-13.350785340314136</v>
      </c>
    </row>
    <row r="48" spans="1:12" s="110" customFormat="1" ht="15" customHeight="1" x14ac:dyDescent="0.2">
      <c r="A48" s="381"/>
      <c r="B48" s="385"/>
      <c r="C48" s="366" t="s">
        <v>111</v>
      </c>
      <c r="D48" s="386"/>
      <c r="E48" s="387"/>
      <c r="F48" s="548">
        <v>196</v>
      </c>
      <c r="G48" s="548">
        <v>164</v>
      </c>
      <c r="H48" s="548">
        <v>144</v>
      </c>
      <c r="I48" s="548">
        <v>140</v>
      </c>
      <c r="J48" s="548">
        <v>194</v>
      </c>
      <c r="K48" s="549">
        <v>2</v>
      </c>
      <c r="L48" s="380">
        <v>1.0309278350515463</v>
      </c>
    </row>
    <row r="49" spans="1:12" s="110" customFormat="1" ht="15" customHeight="1" x14ac:dyDescent="0.2">
      <c r="A49" s="381"/>
      <c r="B49" s="385"/>
      <c r="C49" s="382" t="s">
        <v>353</v>
      </c>
      <c r="D49" s="385"/>
      <c r="E49" s="383"/>
      <c r="F49" s="548">
        <v>57</v>
      </c>
      <c r="G49" s="548">
        <v>48</v>
      </c>
      <c r="H49" s="548">
        <v>40</v>
      </c>
      <c r="I49" s="548">
        <v>30</v>
      </c>
      <c r="J49" s="548">
        <v>49</v>
      </c>
      <c r="K49" s="549">
        <v>8</v>
      </c>
      <c r="L49" s="380">
        <v>16.326530612244898</v>
      </c>
    </row>
    <row r="50" spans="1:12" s="110" customFormat="1" ht="15" customHeight="1" x14ac:dyDescent="0.2">
      <c r="A50" s="381"/>
      <c r="B50" s="384" t="s">
        <v>113</v>
      </c>
      <c r="C50" s="382" t="s">
        <v>181</v>
      </c>
      <c r="D50" s="385"/>
      <c r="E50" s="383"/>
      <c r="F50" s="548">
        <v>11578</v>
      </c>
      <c r="G50" s="548">
        <v>9623</v>
      </c>
      <c r="H50" s="548">
        <v>11616</v>
      </c>
      <c r="I50" s="548">
        <v>10121</v>
      </c>
      <c r="J50" s="550">
        <v>10965</v>
      </c>
      <c r="K50" s="549">
        <v>613</v>
      </c>
      <c r="L50" s="380">
        <v>5.5905152758777934</v>
      </c>
    </row>
    <row r="51" spans="1:12" s="110" customFormat="1" ht="15" customHeight="1" x14ac:dyDescent="0.2">
      <c r="A51" s="381"/>
      <c r="B51" s="385"/>
      <c r="C51" s="382" t="s">
        <v>353</v>
      </c>
      <c r="D51" s="385"/>
      <c r="E51" s="383"/>
      <c r="F51" s="548">
        <v>3237</v>
      </c>
      <c r="G51" s="548">
        <v>2534</v>
      </c>
      <c r="H51" s="548">
        <v>3957</v>
      </c>
      <c r="I51" s="548">
        <v>3120</v>
      </c>
      <c r="J51" s="548">
        <v>3449</v>
      </c>
      <c r="K51" s="549">
        <v>-212</v>
      </c>
      <c r="L51" s="380">
        <v>-6.146709191069875</v>
      </c>
    </row>
    <row r="52" spans="1:12" s="110" customFormat="1" ht="15" customHeight="1" x14ac:dyDescent="0.2">
      <c r="A52" s="381"/>
      <c r="B52" s="384"/>
      <c r="C52" s="382" t="s">
        <v>182</v>
      </c>
      <c r="D52" s="385"/>
      <c r="E52" s="383"/>
      <c r="F52" s="548">
        <v>5642</v>
      </c>
      <c r="G52" s="548">
        <v>5007</v>
      </c>
      <c r="H52" s="548">
        <v>5664</v>
      </c>
      <c r="I52" s="548">
        <v>5014</v>
      </c>
      <c r="J52" s="548">
        <v>5421</v>
      </c>
      <c r="K52" s="549">
        <v>221</v>
      </c>
      <c r="L52" s="380">
        <v>4.0767386091127102</v>
      </c>
    </row>
    <row r="53" spans="1:12" s="269" customFormat="1" ht="11.25" customHeight="1" x14ac:dyDescent="0.2">
      <c r="A53" s="381"/>
      <c r="B53" s="385"/>
      <c r="C53" s="382" t="s">
        <v>353</v>
      </c>
      <c r="D53" s="385"/>
      <c r="E53" s="383"/>
      <c r="F53" s="548">
        <v>2003</v>
      </c>
      <c r="G53" s="548">
        <v>1857</v>
      </c>
      <c r="H53" s="548">
        <v>2390</v>
      </c>
      <c r="I53" s="548">
        <v>1869</v>
      </c>
      <c r="J53" s="550">
        <v>1954</v>
      </c>
      <c r="K53" s="549">
        <v>49</v>
      </c>
      <c r="L53" s="380">
        <v>2.5076765609007166</v>
      </c>
    </row>
    <row r="54" spans="1:12" s="151" customFormat="1" ht="12.75" customHeight="1" x14ac:dyDescent="0.2">
      <c r="A54" s="381"/>
      <c r="B54" s="384" t="s">
        <v>113</v>
      </c>
      <c r="C54" s="384" t="s">
        <v>116</v>
      </c>
      <c r="D54" s="385"/>
      <c r="E54" s="383"/>
      <c r="F54" s="548">
        <v>13453</v>
      </c>
      <c r="G54" s="548">
        <v>11636</v>
      </c>
      <c r="H54" s="548">
        <v>13434</v>
      </c>
      <c r="I54" s="548">
        <v>11539</v>
      </c>
      <c r="J54" s="548">
        <v>12973</v>
      </c>
      <c r="K54" s="549">
        <v>480</v>
      </c>
      <c r="L54" s="380">
        <v>3.6999922916827255</v>
      </c>
    </row>
    <row r="55" spans="1:12" ht="11.25" x14ac:dyDescent="0.2">
      <c r="A55" s="381"/>
      <c r="B55" s="385"/>
      <c r="C55" s="382" t="s">
        <v>353</v>
      </c>
      <c r="D55" s="385"/>
      <c r="E55" s="383"/>
      <c r="F55" s="548">
        <v>3945</v>
      </c>
      <c r="G55" s="548">
        <v>3344</v>
      </c>
      <c r="H55" s="548">
        <v>4756</v>
      </c>
      <c r="I55" s="548">
        <v>3724</v>
      </c>
      <c r="J55" s="548">
        <v>4148</v>
      </c>
      <c r="K55" s="549">
        <v>-203</v>
      </c>
      <c r="L55" s="380">
        <v>-4.8939247830279653</v>
      </c>
    </row>
    <row r="56" spans="1:12" ht="14.25" customHeight="1" x14ac:dyDescent="0.2">
      <c r="A56" s="381"/>
      <c r="B56" s="385"/>
      <c r="C56" s="384" t="s">
        <v>117</v>
      </c>
      <c r="D56" s="385"/>
      <c r="E56" s="383"/>
      <c r="F56" s="548">
        <v>3737</v>
      </c>
      <c r="G56" s="548">
        <v>2982</v>
      </c>
      <c r="H56" s="548">
        <v>3820</v>
      </c>
      <c r="I56" s="548">
        <v>3556</v>
      </c>
      <c r="J56" s="548">
        <v>3391</v>
      </c>
      <c r="K56" s="549">
        <v>346</v>
      </c>
      <c r="L56" s="380">
        <v>10.203479799469184</v>
      </c>
    </row>
    <row r="57" spans="1:12" ht="18.75" customHeight="1" x14ac:dyDescent="0.2">
      <c r="A57" s="388"/>
      <c r="B57" s="389"/>
      <c r="C57" s="390" t="s">
        <v>353</v>
      </c>
      <c r="D57" s="389"/>
      <c r="E57" s="391"/>
      <c r="F57" s="551">
        <v>1291</v>
      </c>
      <c r="G57" s="552">
        <v>1045</v>
      </c>
      <c r="H57" s="552">
        <v>1579</v>
      </c>
      <c r="I57" s="552">
        <v>1260</v>
      </c>
      <c r="J57" s="552">
        <v>1247</v>
      </c>
      <c r="K57" s="553">
        <f t="shared" ref="K57" si="0">IF(OR(F57=".",J57=".")=TRUE,".",IF(OR(F57="*",J57="*")=TRUE,"*",IF(AND(F57="-",J57="-")=TRUE,"-",IF(AND(ISNUMBER(J57),ISNUMBER(F57))=TRUE,IF(F57-J57=0,0,F57-J57),IF(ISNUMBER(F57)=TRUE,F57,-J57)))))</f>
        <v>44</v>
      </c>
      <c r="L57" s="392">
        <f t="shared" ref="L57" si="1">IF(K57 =".",".",IF(K57 ="*","*",IF(K57="-","-",IF(K57=0,0,IF(OR(J57="-",J57=".",F57="-",F57=".")=TRUE,"X",IF(J57=0,"0,0",IF(ABS(K57*100/J57)&gt;250,".X",(K57*100/J57))))))))</f>
        <v>3.5284683239775463</v>
      </c>
    </row>
    <row r="58" spans="1:12" ht="11.25" x14ac:dyDescent="0.2">
      <c r="A58" s="393"/>
      <c r="B58" s="385"/>
      <c r="C58" s="382"/>
      <c r="D58" s="385"/>
      <c r="E58" s="385"/>
      <c r="F58" s="394"/>
      <c r="G58" s="394"/>
      <c r="H58" s="394"/>
      <c r="I58" s="379"/>
      <c r="J58" s="394"/>
      <c r="K58" s="395"/>
      <c r="L58" s="269" t="s">
        <v>45</v>
      </c>
    </row>
    <row r="59" spans="1:12" ht="20.25" customHeight="1" x14ac:dyDescent="0.2">
      <c r="A59" s="626" t="s">
        <v>355</v>
      </c>
      <c r="B59" s="627"/>
      <c r="C59" s="627"/>
      <c r="D59" s="626"/>
      <c r="E59" s="627"/>
      <c r="F59" s="627"/>
      <c r="G59" s="627"/>
      <c r="H59" s="627"/>
      <c r="I59" s="627"/>
      <c r="J59" s="627"/>
      <c r="K59" s="627"/>
      <c r="L59" s="627"/>
    </row>
    <row r="60" spans="1:12" ht="11.25" customHeight="1" x14ac:dyDescent="0.2">
      <c r="A60" s="628" t="s">
        <v>356</v>
      </c>
      <c r="B60" s="629"/>
      <c r="C60" s="629"/>
      <c r="D60" s="629"/>
      <c r="E60" s="629"/>
      <c r="F60" s="629"/>
      <c r="G60" s="629"/>
      <c r="H60" s="629"/>
      <c r="I60" s="629"/>
      <c r="J60" s="629"/>
      <c r="K60" s="629"/>
      <c r="L60" s="629"/>
    </row>
    <row r="61" spans="1:12" ht="12.75" customHeight="1" x14ac:dyDescent="0.2">
      <c r="A61" s="630" t="s">
        <v>357</v>
      </c>
      <c r="B61" s="631"/>
      <c r="C61" s="631"/>
      <c r="D61" s="631"/>
      <c r="E61" s="631"/>
      <c r="F61" s="631"/>
      <c r="G61" s="631"/>
      <c r="H61" s="631"/>
      <c r="I61" s="631"/>
      <c r="J61" s="631"/>
      <c r="K61" s="631"/>
      <c r="L61" s="631"/>
    </row>
    <row r="62" spans="1:12" ht="15.95" customHeight="1" x14ac:dyDescent="0.2">
      <c r="A62" s="396"/>
      <c r="B62" s="396"/>
      <c r="C62" s="396"/>
      <c r="D62" s="396"/>
      <c r="E62" s="396"/>
      <c r="F62" s="396"/>
      <c r="G62" s="396"/>
      <c r="H62" s="396"/>
      <c r="I62" s="396"/>
      <c r="J62" s="397"/>
      <c r="K62" s="397"/>
      <c r="L62" s="398"/>
    </row>
    <row r="63" spans="1:12" ht="15.95" customHeight="1" x14ac:dyDescent="0.2">
      <c r="A63" s="398"/>
      <c r="B63" s="399"/>
      <c r="C63" s="398"/>
      <c r="D63" s="399"/>
      <c r="E63" s="399"/>
      <c r="F63" s="397"/>
      <c r="G63" s="397"/>
      <c r="H63" s="397"/>
      <c r="I63" s="397"/>
      <c r="J63" s="397"/>
      <c r="K63" s="397"/>
      <c r="L63" s="400"/>
    </row>
    <row r="64" spans="1:12" ht="15.95" customHeight="1" x14ac:dyDescent="0.2">
      <c r="A64" s="398"/>
      <c r="B64" s="399"/>
      <c r="C64" s="398"/>
      <c r="D64" s="399"/>
      <c r="E64" s="399"/>
      <c r="F64" s="397"/>
      <c r="G64" s="397"/>
      <c r="H64" s="397"/>
      <c r="I64" s="397"/>
      <c r="J64" s="397"/>
      <c r="K64" s="397"/>
      <c r="L64" s="400"/>
    </row>
    <row r="65" spans="12:12" ht="15.95" customHeight="1" x14ac:dyDescent="0.2">
      <c r="L65" s="401"/>
    </row>
  </sheetData>
  <mergeCells count="15">
    <mergeCell ref="A3:L3"/>
    <mergeCell ref="A5:D5"/>
    <mergeCell ref="A7:E10"/>
    <mergeCell ref="F7:L7"/>
    <mergeCell ref="F8:F9"/>
    <mergeCell ref="G8:G9"/>
    <mergeCell ref="H8:H9"/>
    <mergeCell ref="I8:I9"/>
    <mergeCell ref="J8:J9"/>
    <mergeCell ref="K8:L8"/>
    <mergeCell ref="A11:E11"/>
    <mergeCell ref="A24:E24"/>
    <mergeCell ref="A59:L59"/>
    <mergeCell ref="A60:L60"/>
    <mergeCell ref="A61:L61"/>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358</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336</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47" t="s">
        <v>359</v>
      </c>
      <c r="E7" s="648"/>
      <c r="F7" s="648"/>
      <c r="G7" s="648"/>
      <c r="H7" s="649"/>
      <c r="I7" s="650" t="s">
        <v>360</v>
      </c>
      <c r="J7" s="651"/>
      <c r="K7" s="96"/>
      <c r="L7" s="96"/>
      <c r="M7" s="96"/>
      <c r="N7" s="96"/>
      <c r="O7" s="96"/>
    </row>
    <row r="8" spans="1:15" ht="21.75" customHeight="1" x14ac:dyDescent="0.2">
      <c r="A8" s="616"/>
      <c r="B8" s="617"/>
      <c r="C8" s="583"/>
      <c r="D8" s="566" t="s">
        <v>336</v>
      </c>
      <c r="E8" s="566" t="s">
        <v>338</v>
      </c>
      <c r="F8" s="566" t="s">
        <v>339</v>
      </c>
      <c r="G8" s="566" t="s">
        <v>340</v>
      </c>
      <c r="H8" s="566" t="s">
        <v>341</v>
      </c>
      <c r="I8" s="652"/>
      <c r="J8" s="653"/>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17794</v>
      </c>
      <c r="E11" s="114">
        <v>15626</v>
      </c>
      <c r="F11" s="114">
        <v>22993</v>
      </c>
      <c r="G11" s="114">
        <v>15705</v>
      </c>
      <c r="H11" s="140">
        <v>16968</v>
      </c>
      <c r="I11" s="115">
        <v>826</v>
      </c>
      <c r="J11" s="116">
        <v>4.8679867986798682</v>
      </c>
    </row>
    <row r="12" spans="1:15" s="110" customFormat="1" ht="24.95" customHeight="1" x14ac:dyDescent="0.2">
      <c r="A12" s="193" t="s">
        <v>132</v>
      </c>
      <c r="B12" s="194" t="s">
        <v>133</v>
      </c>
      <c r="C12" s="113">
        <v>0.65752500842980777</v>
      </c>
      <c r="D12" s="115">
        <v>117</v>
      </c>
      <c r="E12" s="114">
        <v>79</v>
      </c>
      <c r="F12" s="114">
        <v>198</v>
      </c>
      <c r="G12" s="114">
        <v>103</v>
      </c>
      <c r="H12" s="140">
        <v>114</v>
      </c>
      <c r="I12" s="115">
        <v>3</v>
      </c>
      <c r="J12" s="116">
        <v>2.6315789473684212</v>
      </c>
    </row>
    <row r="13" spans="1:15" s="110" customFormat="1" ht="24.95" customHeight="1" x14ac:dyDescent="0.2">
      <c r="A13" s="193" t="s">
        <v>134</v>
      </c>
      <c r="B13" s="199" t="s">
        <v>214</v>
      </c>
      <c r="C13" s="113">
        <v>0.79802180510284371</v>
      </c>
      <c r="D13" s="115">
        <v>142</v>
      </c>
      <c r="E13" s="114">
        <v>187</v>
      </c>
      <c r="F13" s="114">
        <v>229</v>
      </c>
      <c r="G13" s="114">
        <v>140</v>
      </c>
      <c r="H13" s="140">
        <v>136</v>
      </c>
      <c r="I13" s="115">
        <v>6</v>
      </c>
      <c r="J13" s="116">
        <v>4.4117647058823533</v>
      </c>
    </row>
    <row r="14" spans="1:15" s="287" customFormat="1" ht="24.95" customHeight="1" x14ac:dyDescent="0.2">
      <c r="A14" s="193" t="s">
        <v>215</v>
      </c>
      <c r="B14" s="199" t="s">
        <v>137</v>
      </c>
      <c r="C14" s="113">
        <v>16.707879060357424</v>
      </c>
      <c r="D14" s="115">
        <v>2973</v>
      </c>
      <c r="E14" s="114">
        <v>2066</v>
      </c>
      <c r="F14" s="114">
        <v>3598</v>
      </c>
      <c r="G14" s="114">
        <v>2319</v>
      </c>
      <c r="H14" s="140">
        <v>2686</v>
      </c>
      <c r="I14" s="115">
        <v>287</v>
      </c>
      <c r="J14" s="116">
        <v>10.685033507073715</v>
      </c>
      <c r="K14" s="110"/>
      <c r="L14" s="110"/>
      <c r="M14" s="110"/>
      <c r="N14" s="110"/>
      <c r="O14" s="110"/>
    </row>
    <row r="15" spans="1:15" s="110" customFormat="1" ht="24.95" customHeight="1" x14ac:dyDescent="0.2">
      <c r="A15" s="193" t="s">
        <v>216</v>
      </c>
      <c r="B15" s="199" t="s">
        <v>217</v>
      </c>
      <c r="C15" s="113">
        <v>2.0006743846240305</v>
      </c>
      <c r="D15" s="115">
        <v>356</v>
      </c>
      <c r="E15" s="114">
        <v>297</v>
      </c>
      <c r="F15" s="114">
        <v>445</v>
      </c>
      <c r="G15" s="114">
        <v>288</v>
      </c>
      <c r="H15" s="140">
        <v>294</v>
      </c>
      <c r="I15" s="115">
        <v>62</v>
      </c>
      <c r="J15" s="116">
        <v>21.088435374149661</v>
      </c>
    </row>
    <row r="16" spans="1:15" s="287" customFormat="1" ht="24.95" customHeight="1" x14ac:dyDescent="0.2">
      <c r="A16" s="193" t="s">
        <v>218</v>
      </c>
      <c r="B16" s="199" t="s">
        <v>141</v>
      </c>
      <c r="C16" s="113">
        <v>7.1035180397886926</v>
      </c>
      <c r="D16" s="115">
        <v>1264</v>
      </c>
      <c r="E16" s="114">
        <v>752</v>
      </c>
      <c r="F16" s="114">
        <v>1928</v>
      </c>
      <c r="G16" s="114">
        <v>1407</v>
      </c>
      <c r="H16" s="140">
        <v>1552</v>
      </c>
      <c r="I16" s="115">
        <v>-288</v>
      </c>
      <c r="J16" s="116">
        <v>-18.556701030927837</v>
      </c>
      <c r="K16" s="110"/>
      <c r="L16" s="110"/>
      <c r="M16" s="110"/>
      <c r="N16" s="110"/>
      <c r="O16" s="110"/>
    </row>
    <row r="17" spans="1:15" s="110" customFormat="1" ht="24.95" customHeight="1" x14ac:dyDescent="0.2">
      <c r="A17" s="193" t="s">
        <v>142</v>
      </c>
      <c r="B17" s="199" t="s">
        <v>220</v>
      </c>
      <c r="C17" s="113">
        <v>7.6036866359447002</v>
      </c>
      <c r="D17" s="115">
        <v>1353</v>
      </c>
      <c r="E17" s="114">
        <v>1017</v>
      </c>
      <c r="F17" s="114">
        <v>1225</v>
      </c>
      <c r="G17" s="114">
        <v>624</v>
      </c>
      <c r="H17" s="140">
        <v>840</v>
      </c>
      <c r="I17" s="115">
        <v>513</v>
      </c>
      <c r="J17" s="116">
        <v>61.071428571428569</v>
      </c>
    </row>
    <row r="18" spans="1:15" s="287" customFormat="1" ht="24.95" customHeight="1" x14ac:dyDescent="0.2">
      <c r="A18" s="201" t="s">
        <v>144</v>
      </c>
      <c r="B18" s="202" t="s">
        <v>145</v>
      </c>
      <c r="C18" s="113">
        <v>7.6598853546139152</v>
      </c>
      <c r="D18" s="115">
        <v>1363</v>
      </c>
      <c r="E18" s="114">
        <v>705</v>
      </c>
      <c r="F18" s="114">
        <v>1540</v>
      </c>
      <c r="G18" s="114">
        <v>1100</v>
      </c>
      <c r="H18" s="140">
        <v>1231</v>
      </c>
      <c r="I18" s="115">
        <v>132</v>
      </c>
      <c r="J18" s="116">
        <v>10.722989439480097</v>
      </c>
      <c r="K18" s="110"/>
      <c r="L18" s="110"/>
      <c r="M18" s="110"/>
      <c r="N18" s="110"/>
      <c r="O18" s="110"/>
    </row>
    <row r="19" spans="1:15" s="110" customFormat="1" ht="24.95" customHeight="1" x14ac:dyDescent="0.2">
      <c r="A19" s="193" t="s">
        <v>146</v>
      </c>
      <c r="B19" s="199" t="s">
        <v>147</v>
      </c>
      <c r="C19" s="113">
        <v>14.948859166011015</v>
      </c>
      <c r="D19" s="115">
        <v>2660</v>
      </c>
      <c r="E19" s="114">
        <v>2198</v>
      </c>
      <c r="F19" s="114">
        <v>3326</v>
      </c>
      <c r="G19" s="114">
        <v>2327</v>
      </c>
      <c r="H19" s="140">
        <v>2479</v>
      </c>
      <c r="I19" s="115">
        <v>181</v>
      </c>
      <c r="J19" s="116">
        <v>7.3013311819281972</v>
      </c>
    </row>
    <row r="20" spans="1:15" s="287" customFormat="1" ht="24.95" customHeight="1" x14ac:dyDescent="0.2">
      <c r="A20" s="193" t="s">
        <v>148</v>
      </c>
      <c r="B20" s="199" t="s">
        <v>149</v>
      </c>
      <c r="C20" s="113">
        <v>4.5015173654040685</v>
      </c>
      <c r="D20" s="115">
        <v>801</v>
      </c>
      <c r="E20" s="114">
        <v>701</v>
      </c>
      <c r="F20" s="114">
        <v>847</v>
      </c>
      <c r="G20" s="114">
        <v>630</v>
      </c>
      <c r="H20" s="140">
        <v>733</v>
      </c>
      <c r="I20" s="115">
        <v>68</v>
      </c>
      <c r="J20" s="116">
        <v>9.2769440654843116</v>
      </c>
      <c r="K20" s="110"/>
      <c r="L20" s="110"/>
      <c r="M20" s="110"/>
      <c r="N20" s="110"/>
      <c r="O20" s="110"/>
    </row>
    <row r="21" spans="1:15" s="110" customFormat="1" ht="24.95" customHeight="1" x14ac:dyDescent="0.2">
      <c r="A21" s="201" t="s">
        <v>150</v>
      </c>
      <c r="B21" s="202" t="s">
        <v>151</v>
      </c>
      <c r="C21" s="113">
        <v>5.1084635270315832</v>
      </c>
      <c r="D21" s="115">
        <v>909</v>
      </c>
      <c r="E21" s="114">
        <v>777</v>
      </c>
      <c r="F21" s="114">
        <v>1078</v>
      </c>
      <c r="G21" s="114">
        <v>777</v>
      </c>
      <c r="H21" s="140">
        <v>835</v>
      </c>
      <c r="I21" s="115">
        <v>74</v>
      </c>
      <c r="J21" s="116">
        <v>8.8622754491017961</v>
      </c>
    </row>
    <row r="22" spans="1:15" s="110" customFormat="1" ht="24.95" customHeight="1" x14ac:dyDescent="0.2">
      <c r="A22" s="201" t="s">
        <v>152</v>
      </c>
      <c r="B22" s="199" t="s">
        <v>153</v>
      </c>
      <c r="C22" s="113">
        <v>1.4330673260649658</v>
      </c>
      <c r="D22" s="115">
        <v>255</v>
      </c>
      <c r="E22" s="114">
        <v>187</v>
      </c>
      <c r="F22" s="114">
        <v>329</v>
      </c>
      <c r="G22" s="114">
        <v>232</v>
      </c>
      <c r="H22" s="140">
        <v>305</v>
      </c>
      <c r="I22" s="115">
        <v>-50</v>
      </c>
      <c r="J22" s="116">
        <v>-16.393442622950818</v>
      </c>
    </row>
    <row r="23" spans="1:15" s="110" customFormat="1" ht="24.95" customHeight="1" x14ac:dyDescent="0.2">
      <c r="A23" s="193" t="s">
        <v>154</v>
      </c>
      <c r="B23" s="199" t="s">
        <v>155</v>
      </c>
      <c r="C23" s="113">
        <v>1.3824884792626728</v>
      </c>
      <c r="D23" s="115">
        <v>246</v>
      </c>
      <c r="E23" s="114">
        <v>108</v>
      </c>
      <c r="F23" s="114">
        <v>297</v>
      </c>
      <c r="G23" s="114">
        <v>124</v>
      </c>
      <c r="H23" s="140">
        <v>213</v>
      </c>
      <c r="I23" s="115">
        <v>33</v>
      </c>
      <c r="J23" s="116">
        <v>15.492957746478874</v>
      </c>
    </row>
    <row r="24" spans="1:15" s="110" customFormat="1" ht="24.95" customHeight="1" x14ac:dyDescent="0.2">
      <c r="A24" s="193" t="s">
        <v>156</v>
      </c>
      <c r="B24" s="199" t="s">
        <v>221</v>
      </c>
      <c r="C24" s="113">
        <v>10.801393728222996</v>
      </c>
      <c r="D24" s="115">
        <v>1922</v>
      </c>
      <c r="E24" s="114">
        <v>2999</v>
      </c>
      <c r="F24" s="114">
        <v>2136</v>
      </c>
      <c r="G24" s="114">
        <v>1802</v>
      </c>
      <c r="H24" s="140">
        <v>1884</v>
      </c>
      <c r="I24" s="115">
        <v>38</v>
      </c>
      <c r="J24" s="116">
        <v>2.0169851380042463</v>
      </c>
    </row>
    <row r="25" spans="1:15" s="110" customFormat="1" ht="24.95" customHeight="1" x14ac:dyDescent="0.2">
      <c r="A25" s="193" t="s">
        <v>222</v>
      </c>
      <c r="B25" s="204" t="s">
        <v>159</v>
      </c>
      <c r="C25" s="113">
        <v>5.1253231426323476</v>
      </c>
      <c r="D25" s="115">
        <v>912</v>
      </c>
      <c r="E25" s="114">
        <v>717</v>
      </c>
      <c r="F25" s="114">
        <v>1215</v>
      </c>
      <c r="G25" s="114">
        <v>1129</v>
      </c>
      <c r="H25" s="140">
        <v>1127</v>
      </c>
      <c r="I25" s="115">
        <v>-215</v>
      </c>
      <c r="J25" s="116">
        <v>-19.077196095829635</v>
      </c>
    </row>
    <row r="26" spans="1:15" s="110" customFormat="1" ht="24.95" customHeight="1" x14ac:dyDescent="0.2">
      <c r="A26" s="201">
        <v>782.78300000000002</v>
      </c>
      <c r="B26" s="203" t="s">
        <v>160</v>
      </c>
      <c r="C26" s="113">
        <v>8.3567494661121735</v>
      </c>
      <c r="D26" s="115">
        <v>1487</v>
      </c>
      <c r="E26" s="114">
        <v>1116</v>
      </c>
      <c r="F26" s="114">
        <v>2077</v>
      </c>
      <c r="G26" s="114">
        <v>1561</v>
      </c>
      <c r="H26" s="140">
        <v>1446</v>
      </c>
      <c r="I26" s="115">
        <v>41</v>
      </c>
      <c r="J26" s="116">
        <v>2.835408022130014</v>
      </c>
    </row>
    <row r="27" spans="1:15" s="110" customFormat="1" ht="24.95" customHeight="1" x14ac:dyDescent="0.2">
      <c r="A27" s="193" t="s">
        <v>161</v>
      </c>
      <c r="B27" s="199" t="s">
        <v>162</v>
      </c>
      <c r="C27" s="113">
        <v>1.8320782286163875</v>
      </c>
      <c r="D27" s="115">
        <v>326</v>
      </c>
      <c r="E27" s="114">
        <v>306</v>
      </c>
      <c r="F27" s="114">
        <v>528</v>
      </c>
      <c r="G27" s="114">
        <v>247</v>
      </c>
      <c r="H27" s="140">
        <v>256</v>
      </c>
      <c r="I27" s="115">
        <v>70</v>
      </c>
      <c r="J27" s="116">
        <v>27.34375</v>
      </c>
    </row>
    <row r="28" spans="1:15" s="110" customFormat="1" ht="24.95" customHeight="1" x14ac:dyDescent="0.2">
      <c r="A28" s="193" t="s">
        <v>163</v>
      </c>
      <c r="B28" s="199" t="s">
        <v>164</v>
      </c>
      <c r="C28" s="113">
        <v>2.6750590086546029</v>
      </c>
      <c r="D28" s="115">
        <v>476</v>
      </c>
      <c r="E28" s="114">
        <v>477</v>
      </c>
      <c r="F28" s="114">
        <v>1147</v>
      </c>
      <c r="G28" s="114">
        <v>381</v>
      </c>
      <c r="H28" s="140">
        <v>659</v>
      </c>
      <c r="I28" s="115">
        <v>-183</v>
      </c>
      <c r="J28" s="116">
        <v>-27.769347496206372</v>
      </c>
    </row>
    <row r="29" spans="1:15" s="110" customFormat="1" ht="24.95" customHeight="1" x14ac:dyDescent="0.2">
      <c r="A29" s="193">
        <v>86</v>
      </c>
      <c r="B29" s="199" t="s">
        <v>165</v>
      </c>
      <c r="C29" s="113">
        <v>6.3392154658873778</v>
      </c>
      <c r="D29" s="115">
        <v>1128</v>
      </c>
      <c r="E29" s="114">
        <v>1034</v>
      </c>
      <c r="F29" s="114">
        <v>1470</v>
      </c>
      <c r="G29" s="114">
        <v>960</v>
      </c>
      <c r="H29" s="140">
        <v>967</v>
      </c>
      <c r="I29" s="115">
        <v>161</v>
      </c>
      <c r="J29" s="116">
        <v>16.649431230610134</v>
      </c>
    </row>
    <row r="30" spans="1:15" s="110" customFormat="1" ht="24.95" customHeight="1" x14ac:dyDescent="0.2">
      <c r="A30" s="193">
        <v>87.88</v>
      </c>
      <c r="B30" s="204" t="s">
        <v>166</v>
      </c>
      <c r="C30" s="113">
        <v>7.6655052264808363</v>
      </c>
      <c r="D30" s="115">
        <v>1364</v>
      </c>
      <c r="E30" s="114">
        <v>1407</v>
      </c>
      <c r="F30" s="114">
        <v>1946</v>
      </c>
      <c r="G30" s="114">
        <v>1287</v>
      </c>
      <c r="H30" s="140">
        <v>1282</v>
      </c>
      <c r="I30" s="115">
        <v>82</v>
      </c>
      <c r="J30" s="116">
        <v>6.3962558502340094</v>
      </c>
    </row>
    <row r="31" spans="1:15" s="110" customFormat="1" ht="24.95" customHeight="1" x14ac:dyDescent="0.2">
      <c r="A31" s="193" t="s">
        <v>167</v>
      </c>
      <c r="B31" s="199" t="s">
        <v>168</v>
      </c>
      <c r="C31" s="113">
        <v>4.006968641114983</v>
      </c>
      <c r="D31" s="115">
        <v>713</v>
      </c>
      <c r="E31" s="114">
        <v>562</v>
      </c>
      <c r="F31" s="114">
        <v>1031</v>
      </c>
      <c r="G31" s="114">
        <v>586</v>
      </c>
      <c r="H31" s="140">
        <v>615</v>
      </c>
      <c r="I31" s="115">
        <v>98</v>
      </c>
      <c r="J31" s="116">
        <v>15.934959349593496</v>
      </c>
    </row>
    <row r="32" spans="1:15" s="110" customFormat="1" ht="24.95" customHeight="1" x14ac:dyDescent="0.2">
      <c r="A32" s="193"/>
      <c r="B32" s="204" t="s">
        <v>169</v>
      </c>
      <c r="C32" s="113" t="s">
        <v>514</v>
      </c>
      <c r="D32" s="115" t="s">
        <v>514</v>
      </c>
      <c r="E32" s="114" t="s">
        <v>514</v>
      </c>
      <c r="F32" s="114" t="s">
        <v>514</v>
      </c>
      <c r="G32" s="114">
        <v>0</v>
      </c>
      <c r="H32" s="140">
        <v>0</v>
      </c>
      <c r="I32" s="115" t="s">
        <v>514</v>
      </c>
      <c r="J32" s="116" t="s">
        <v>514</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0.65752500842980777</v>
      </c>
      <c r="D34" s="115">
        <v>117</v>
      </c>
      <c r="E34" s="114">
        <v>79</v>
      </c>
      <c r="F34" s="114">
        <v>198</v>
      </c>
      <c r="G34" s="114">
        <v>103</v>
      </c>
      <c r="H34" s="140">
        <v>114</v>
      </c>
      <c r="I34" s="115">
        <v>3</v>
      </c>
      <c r="J34" s="116">
        <v>2.6315789473684212</v>
      </c>
    </row>
    <row r="35" spans="1:10" s="110" customFormat="1" ht="24.95" customHeight="1" x14ac:dyDescent="0.2">
      <c r="A35" s="292" t="s">
        <v>171</v>
      </c>
      <c r="B35" s="293" t="s">
        <v>172</v>
      </c>
      <c r="C35" s="113">
        <v>25.165786220074182</v>
      </c>
      <c r="D35" s="115">
        <v>4478</v>
      </c>
      <c r="E35" s="114">
        <v>2958</v>
      </c>
      <c r="F35" s="114">
        <v>5367</v>
      </c>
      <c r="G35" s="114">
        <v>3559</v>
      </c>
      <c r="H35" s="140">
        <v>4053</v>
      </c>
      <c r="I35" s="115">
        <v>425</v>
      </c>
      <c r="J35" s="116">
        <v>10.486059708857637</v>
      </c>
    </row>
    <row r="36" spans="1:10" s="110" customFormat="1" ht="24.95" customHeight="1" x14ac:dyDescent="0.2">
      <c r="A36" s="294" t="s">
        <v>173</v>
      </c>
      <c r="B36" s="295" t="s">
        <v>174</v>
      </c>
      <c r="C36" s="125">
        <v>74.176688771496003</v>
      </c>
      <c r="D36" s="143">
        <v>13199</v>
      </c>
      <c r="E36" s="144">
        <v>12589</v>
      </c>
      <c r="F36" s="144">
        <v>17427</v>
      </c>
      <c r="G36" s="144">
        <v>12043</v>
      </c>
      <c r="H36" s="145">
        <v>12801</v>
      </c>
      <c r="I36" s="143">
        <v>398</v>
      </c>
      <c r="J36" s="146">
        <v>3.1091320990547615</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44" t="s">
        <v>361</v>
      </c>
      <c r="B39" s="645"/>
      <c r="C39" s="645"/>
      <c r="D39" s="645"/>
      <c r="E39" s="645"/>
      <c r="F39" s="645"/>
      <c r="G39" s="645"/>
      <c r="H39" s="645"/>
      <c r="I39" s="645"/>
      <c r="J39" s="645"/>
    </row>
    <row r="40" spans="1:10" ht="31.5" customHeight="1" x14ac:dyDescent="0.2">
      <c r="A40" s="646" t="s">
        <v>362</v>
      </c>
      <c r="B40" s="646"/>
      <c r="C40" s="646"/>
      <c r="D40" s="646"/>
      <c r="E40" s="646"/>
      <c r="F40" s="646"/>
      <c r="G40" s="646"/>
      <c r="H40" s="646"/>
      <c r="I40" s="646"/>
      <c r="J40" s="646"/>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363</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336</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333</v>
      </c>
      <c r="B7" s="577"/>
      <c r="C7" s="577"/>
      <c r="D7" s="582" t="s">
        <v>94</v>
      </c>
      <c r="E7" s="656" t="s">
        <v>364</v>
      </c>
      <c r="F7" s="586"/>
      <c r="G7" s="586"/>
      <c r="H7" s="586"/>
      <c r="I7" s="587"/>
      <c r="J7" s="650" t="s">
        <v>360</v>
      </c>
      <c r="K7" s="651"/>
      <c r="L7" s="96"/>
      <c r="M7" s="96"/>
      <c r="N7" s="96"/>
      <c r="O7" s="96"/>
    </row>
    <row r="8" spans="1:15" ht="21.75" customHeight="1" x14ac:dyDescent="0.2">
      <c r="A8" s="578"/>
      <c r="B8" s="579"/>
      <c r="C8" s="579"/>
      <c r="D8" s="583"/>
      <c r="E8" s="566" t="s">
        <v>336</v>
      </c>
      <c r="F8" s="566" t="s">
        <v>338</v>
      </c>
      <c r="G8" s="566" t="s">
        <v>339</v>
      </c>
      <c r="H8" s="566" t="s">
        <v>340</v>
      </c>
      <c r="I8" s="566" t="s">
        <v>341</v>
      </c>
      <c r="J8" s="652"/>
      <c r="K8" s="653"/>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17794</v>
      </c>
      <c r="F11" s="264">
        <v>15626</v>
      </c>
      <c r="G11" s="264">
        <v>22993</v>
      </c>
      <c r="H11" s="264">
        <v>15705</v>
      </c>
      <c r="I11" s="265">
        <v>16968</v>
      </c>
      <c r="J11" s="263">
        <v>826</v>
      </c>
      <c r="K11" s="266">
        <v>4.8679867986798682</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23.092053501180175</v>
      </c>
      <c r="E13" s="115">
        <v>4109</v>
      </c>
      <c r="F13" s="114">
        <v>3367</v>
      </c>
      <c r="G13" s="114">
        <v>5309</v>
      </c>
      <c r="H13" s="114">
        <v>4291</v>
      </c>
      <c r="I13" s="140">
        <v>4078</v>
      </c>
      <c r="J13" s="115">
        <v>31</v>
      </c>
      <c r="K13" s="116">
        <v>0.76017655713585086</v>
      </c>
    </row>
    <row r="14" spans="1:15" ht="15.95" customHeight="1" x14ac:dyDescent="0.2">
      <c r="A14" s="306" t="s">
        <v>230</v>
      </c>
      <c r="B14" s="307"/>
      <c r="C14" s="308"/>
      <c r="D14" s="113">
        <v>53.546139148027422</v>
      </c>
      <c r="E14" s="115">
        <v>9528</v>
      </c>
      <c r="F14" s="114">
        <v>8023</v>
      </c>
      <c r="G14" s="114">
        <v>13570</v>
      </c>
      <c r="H14" s="114">
        <v>7899</v>
      </c>
      <c r="I14" s="140">
        <v>8977</v>
      </c>
      <c r="J14" s="115">
        <v>551</v>
      </c>
      <c r="K14" s="116">
        <v>6.1379079870780888</v>
      </c>
    </row>
    <row r="15" spans="1:15" ht="15.95" customHeight="1" x14ac:dyDescent="0.2">
      <c r="A15" s="306" t="s">
        <v>231</v>
      </c>
      <c r="B15" s="307"/>
      <c r="C15" s="308"/>
      <c r="D15" s="113">
        <v>11.380240530515904</v>
      </c>
      <c r="E15" s="115">
        <v>2025</v>
      </c>
      <c r="F15" s="114">
        <v>2068</v>
      </c>
      <c r="G15" s="114">
        <v>2132</v>
      </c>
      <c r="H15" s="114">
        <v>1798</v>
      </c>
      <c r="I15" s="140">
        <v>1921</v>
      </c>
      <c r="J15" s="115">
        <v>104</v>
      </c>
      <c r="K15" s="116">
        <v>5.4138469547110883</v>
      </c>
    </row>
    <row r="16" spans="1:15" ht="15.95" customHeight="1" x14ac:dyDescent="0.2">
      <c r="A16" s="306" t="s">
        <v>232</v>
      </c>
      <c r="B16" s="307"/>
      <c r="C16" s="308"/>
      <c r="D16" s="113">
        <v>11.762391817466561</v>
      </c>
      <c r="E16" s="115">
        <v>2093</v>
      </c>
      <c r="F16" s="114">
        <v>2153</v>
      </c>
      <c r="G16" s="114">
        <v>1877</v>
      </c>
      <c r="H16" s="114">
        <v>1688</v>
      </c>
      <c r="I16" s="140">
        <v>1967</v>
      </c>
      <c r="J16" s="115">
        <v>126</v>
      </c>
      <c r="K16" s="116">
        <v>6.4056939501779357</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0.76992244576823643</v>
      </c>
      <c r="E18" s="115">
        <v>137</v>
      </c>
      <c r="F18" s="114">
        <v>104</v>
      </c>
      <c r="G18" s="114">
        <v>215</v>
      </c>
      <c r="H18" s="114">
        <v>134</v>
      </c>
      <c r="I18" s="140">
        <v>101</v>
      </c>
      <c r="J18" s="115">
        <v>36</v>
      </c>
      <c r="K18" s="116">
        <v>35.643564356435647</v>
      </c>
    </row>
    <row r="19" spans="1:11" ht="14.1" customHeight="1" x14ac:dyDescent="0.2">
      <c r="A19" s="306" t="s">
        <v>235</v>
      </c>
      <c r="B19" s="307" t="s">
        <v>236</v>
      </c>
      <c r="C19" s="308"/>
      <c r="D19" s="113">
        <v>0.36529167134989321</v>
      </c>
      <c r="E19" s="115">
        <v>65</v>
      </c>
      <c r="F19" s="114">
        <v>51</v>
      </c>
      <c r="G19" s="114">
        <v>133</v>
      </c>
      <c r="H19" s="114">
        <v>64</v>
      </c>
      <c r="I19" s="140">
        <v>55</v>
      </c>
      <c r="J19" s="115">
        <v>10</v>
      </c>
      <c r="K19" s="116">
        <v>18.181818181818183</v>
      </c>
    </row>
    <row r="20" spans="1:11" ht="14.1" customHeight="1" x14ac:dyDescent="0.2">
      <c r="A20" s="306">
        <v>12</v>
      </c>
      <c r="B20" s="307" t="s">
        <v>237</v>
      </c>
      <c r="C20" s="308"/>
      <c r="D20" s="113">
        <v>1.0846352703158368</v>
      </c>
      <c r="E20" s="115">
        <v>193</v>
      </c>
      <c r="F20" s="114">
        <v>102</v>
      </c>
      <c r="G20" s="114">
        <v>263</v>
      </c>
      <c r="H20" s="114">
        <v>233</v>
      </c>
      <c r="I20" s="140">
        <v>241</v>
      </c>
      <c r="J20" s="115">
        <v>-48</v>
      </c>
      <c r="K20" s="116">
        <v>-19.91701244813278</v>
      </c>
    </row>
    <row r="21" spans="1:11" ht="14.1" customHeight="1" x14ac:dyDescent="0.2">
      <c r="A21" s="306">
        <v>21</v>
      </c>
      <c r="B21" s="307" t="s">
        <v>238</v>
      </c>
      <c r="C21" s="308"/>
      <c r="D21" s="113">
        <v>0.30347308081375746</v>
      </c>
      <c r="E21" s="115">
        <v>54</v>
      </c>
      <c r="F21" s="114" t="s">
        <v>514</v>
      </c>
      <c r="G21" s="114">
        <v>32</v>
      </c>
      <c r="H21" s="114">
        <v>68</v>
      </c>
      <c r="I21" s="140">
        <v>80</v>
      </c>
      <c r="J21" s="115">
        <v>-26</v>
      </c>
      <c r="K21" s="116">
        <v>-32.5</v>
      </c>
    </row>
    <row r="22" spans="1:11" ht="14.1" customHeight="1" x14ac:dyDescent="0.2">
      <c r="A22" s="306">
        <v>22</v>
      </c>
      <c r="B22" s="307" t="s">
        <v>239</v>
      </c>
      <c r="C22" s="308"/>
      <c r="D22" s="113">
        <v>2.9672923457345171</v>
      </c>
      <c r="E22" s="115">
        <v>528</v>
      </c>
      <c r="F22" s="114">
        <v>403</v>
      </c>
      <c r="G22" s="114">
        <v>991</v>
      </c>
      <c r="H22" s="114">
        <v>597</v>
      </c>
      <c r="I22" s="140">
        <v>588</v>
      </c>
      <c r="J22" s="115">
        <v>-60</v>
      </c>
      <c r="K22" s="116">
        <v>-10.204081632653061</v>
      </c>
    </row>
    <row r="23" spans="1:11" ht="14.1" customHeight="1" x14ac:dyDescent="0.2">
      <c r="A23" s="306">
        <v>23</v>
      </c>
      <c r="B23" s="307" t="s">
        <v>240</v>
      </c>
      <c r="C23" s="308"/>
      <c r="D23" s="113">
        <v>0.63504552096212208</v>
      </c>
      <c r="E23" s="115">
        <v>113</v>
      </c>
      <c r="F23" s="114">
        <v>114</v>
      </c>
      <c r="G23" s="114">
        <v>178</v>
      </c>
      <c r="H23" s="114">
        <v>107</v>
      </c>
      <c r="I23" s="140">
        <v>117</v>
      </c>
      <c r="J23" s="115">
        <v>-4</v>
      </c>
      <c r="K23" s="116">
        <v>-3.4188034188034186</v>
      </c>
    </row>
    <row r="24" spans="1:11" ht="14.1" customHeight="1" x14ac:dyDescent="0.2">
      <c r="A24" s="306">
        <v>24</v>
      </c>
      <c r="B24" s="307" t="s">
        <v>241</v>
      </c>
      <c r="C24" s="308"/>
      <c r="D24" s="113">
        <v>5.5411936607845345</v>
      </c>
      <c r="E24" s="115">
        <v>986</v>
      </c>
      <c r="F24" s="114">
        <v>511</v>
      </c>
      <c r="G24" s="114">
        <v>1104</v>
      </c>
      <c r="H24" s="114">
        <v>748</v>
      </c>
      <c r="I24" s="140">
        <v>782</v>
      </c>
      <c r="J24" s="115">
        <v>204</v>
      </c>
      <c r="K24" s="116">
        <v>26.086956521739129</v>
      </c>
    </row>
    <row r="25" spans="1:11" ht="14.1" customHeight="1" x14ac:dyDescent="0.2">
      <c r="A25" s="306">
        <v>25</v>
      </c>
      <c r="B25" s="307" t="s">
        <v>242</v>
      </c>
      <c r="C25" s="308"/>
      <c r="D25" s="113">
        <v>5.1927616050354048</v>
      </c>
      <c r="E25" s="115">
        <v>924</v>
      </c>
      <c r="F25" s="114">
        <v>735</v>
      </c>
      <c r="G25" s="114">
        <v>1309</v>
      </c>
      <c r="H25" s="114">
        <v>1038</v>
      </c>
      <c r="I25" s="140">
        <v>1057</v>
      </c>
      <c r="J25" s="115">
        <v>-133</v>
      </c>
      <c r="K25" s="116">
        <v>-12.582781456953642</v>
      </c>
    </row>
    <row r="26" spans="1:11" ht="14.1" customHeight="1" x14ac:dyDescent="0.2">
      <c r="A26" s="306">
        <v>26</v>
      </c>
      <c r="B26" s="307" t="s">
        <v>243</v>
      </c>
      <c r="C26" s="308"/>
      <c r="D26" s="113">
        <v>3.5461391480274251</v>
      </c>
      <c r="E26" s="115">
        <v>631</v>
      </c>
      <c r="F26" s="114">
        <v>576</v>
      </c>
      <c r="G26" s="114">
        <v>990</v>
      </c>
      <c r="H26" s="114">
        <v>530</v>
      </c>
      <c r="I26" s="140">
        <v>696</v>
      </c>
      <c r="J26" s="115">
        <v>-65</v>
      </c>
      <c r="K26" s="116">
        <v>-9.3390804597701145</v>
      </c>
    </row>
    <row r="27" spans="1:11" ht="14.1" customHeight="1" x14ac:dyDescent="0.2">
      <c r="A27" s="306">
        <v>27</v>
      </c>
      <c r="B27" s="307" t="s">
        <v>244</v>
      </c>
      <c r="C27" s="308"/>
      <c r="D27" s="113">
        <v>2.2760481061031808</v>
      </c>
      <c r="E27" s="115">
        <v>405</v>
      </c>
      <c r="F27" s="114">
        <v>405</v>
      </c>
      <c r="G27" s="114">
        <v>411</v>
      </c>
      <c r="H27" s="114">
        <v>436</v>
      </c>
      <c r="I27" s="140">
        <v>430</v>
      </c>
      <c r="J27" s="115">
        <v>-25</v>
      </c>
      <c r="K27" s="116">
        <v>-5.8139534883720927</v>
      </c>
    </row>
    <row r="28" spans="1:11" ht="14.1" customHeight="1" x14ac:dyDescent="0.2">
      <c r="A28" s="306">
        <v>28</v>
      </c>
      <c r="B28" s="307" t="s">
        <v>245</v>
      </c>
      <c r="C28" s="308"/>
      <c r="D28" s="113">
        <v>0.20793525907609306</v>
      </c>
      <c r="E28" s="115">
        <v>37</v>
      </c>
      <c r="F28" s="114">
        <v>34</v>
      </c>
      <c r="G28" s="114">
        <v>62</v>
      </c>
      <c r="H28" s="114">
        <v>34</v>
      </c>
      <c r="I28" s="140">
        <v>37</v>
      </c>
      <c r="J28" s="115">
        <v>0</v>
      </c>
      <c r="K28" s="116">
        <v>0</v>
      </c>
    </row>
    <row r="29" spans="1:11" ht="14.1" customHeight="1" x14ac:dyDescent="0.2">
      <c r="A29" s="306">
        <v>29</v>
      </c>
      <c r="B29" s="307" t="s">
        <v>246</v>
      </c>
      <c r="C29" s="308"/>
      <c r="D29" s="113">
        <v>2.8436551646622457</v>
      </c>
      <c r="E29" s="115">
        <v>506</v>
      </c>
      <c r="F29" s="114">
        <v>427</v>
      </c>
      <c r="G29" s="114">
        <v>574</v>
      </c>
      <c r="H29" s="114">
        <v>483</v>
      </c>
      <c r="I29" s="140">
        <v>493</v>
      </c>
      <c r="J29" s="115">
        <v>13</v>
      </c>
      <c r="K29" s="116">
        <v>2.6369168356997972</v>
      </c>
    </row>
    <row r="30" spans="1:11" ht="14.1" customHeight="1" x14ac:dyDescent="0.2">
      <c r="A30" s="306" t="s">
        <v>247</v>
      </c>
      <c r="B30" s="307" t="s">
        <v>248</v>
      </c>
      <c r="C30" s="308"/>
      <c r="D30" s="113">
        <v>0.50578846802292909</v>
      </c>
      <c r="E30" s="115">
        <v>90</v>
      </c>
      <c r="F30" s="114">
        <v>75</v>
      </c>
      <c r="G30" s="114">
        <v>138</v>
      </c>
      <c r="H30" s="114" t="s">
        <v>514</v>
      </c>
      <c r="I30" s="140" t="s">
        <v>514</v>
      </c>
      <c r="J30" s="115" t="s">
        <v>514</v>
      </c>
      <c r="K30" s="116" t="s">
        <v>514</v>
      </c>
    </row>
    <row r="31" spans="1:11" ht="14.1" customHeight="1" x14ac:dyDescent="0.2">
      <c r="A31" s="306" t="s">
        <v>249</v>
      </c>
      <c r="B31" s="307" t="s">
        <v>250</v>
      </c>
      <c r="C31" s="308"/>
      <c r="D31" s="113">
        <v>2.3378666966393165</v>
      </c>
      <c r="E31" s="115">
        <v>416</v>
      </c>
      <c r="F31" s="114">
        <v>346</v>
      </c>
      <c r="G31" s="114">
        <v>433</v>
      </c>
      <c r="H31" s="114">
        <v>395</v>
      </c>
      <c r="I31" s="140">
        <v>381</v>
      </c>
      <c r="J31" s="115">
        <v>35</v>
      </c>
      <c r="K31" s="116">
        <v>9.1863517060367457</v>
      </c>
    </row>
    <row r="32" spans="1:11" ht="14.1" customHeight="1" x14ac:dyDescent="0.2">
      <c r="A32" s="306">
        <v>31</v>
      </c>
      <c r="B32" s="307" t="s">
        <v>251</v>
      </c>
      <c r="C32" s="308"/>
      <c r="D32" s="113">
        <v>0.60694616162751491</v>
      </c>
      <c r="E32" s="115">
        <v>108</v>
      </c>
      <c r="F32" s="114">
        <v>57</v>
      </c>
      <c r="G32" s="114">
        <v>91</v>
      </c>
      <c r="H32" s="114">
        <v>59</v>
      </c>
      <c r="I32" s="140">
        <v>80</v>
      </c>
      <c r="J32" s="115">
        <v>28</v>
      </c>
      <c r="K32" s="116">
        <v>35</v>
      </c>
    </row>
    <row r="33" spans="1:11" ht="14.1" customHeight="1" x14ac:dyDescent="0.2">
      <c r="A33" s="306">
        <v>32</v>
      </c>
      <c r="B33" s="307" t="s">
        <v>252</v>
      </c>
      <c r="C33" s="308"/>
      <c r="D33" s="113">
        <v>2.8661346521299316</v>
      </c>
      <c r="E33" s="115">
        <v>510</v>
      </c>
      <c r="F33" s="114">
        <v>342</v>
      </c>
      <c r="G33" s="114">
        <v>617</v>
      </c>
      <c r="H33" s="114">
        <v>589</v>
      </c>
      <c r="I33" s="140">
        <v>532</v>
      </c>
      <c r="J33" s="115">
        <v>-22</v>
      </c>
      <c r="K33" s="116">
        <v>-4.1353383458646613</v>
      </c>
    </row>
    <row r="34" spans="1:11" ht="14.1" customHeight="1" x14ac:dyDescent="0.2">
      <c r="A34" s="306">
        <v>33</v>
      </c>
      <c r="B34" s="307" t="s">
        <v>253</v>
      </c>
      <c r="C34" s="308"/>
      <c r="D34" s="113">
        <v>1.8882769472856018</v>
      </c>
      <c r="E34" s="115">
        <v>336</v>
      </c>
      <c r="F34" s="114">
        <v>123</v>
      </c>
      <c r="G34" s="114">
        <v>351</v>
      </c>
      <c r="H34" s="114">
        <v>205</v>
      </c>
      <c r="I34" s="140">
        <v>254</v>
      </c>
      <c r="J34" s="115">
        <v>82</v>
      </c>
      <c r="K34" s="116">
        <v>32.283464566929133</v>
      </c>
    </row>
    <row r="35" spans="1:11" ht="14.1" customHeight="1" x14ac:dyDescent="0.2">
      <c r="A35" s="306">
        <v>34</v>
      </c>
      <c r="B35" s="307" t="s">
        <v>254</v>
      </c>
      <c r="C35" s="308"/>
      <c r="D35" s="113">
        <v>2.5064628526469597</v>
      </c>
      <c r="E35" s="115">
        <v>446</v>
      </c>
      <c r="F35" s="114">
        <v>244</v>
      </c>
      <c r="G35" s="114">
        <v>477</v>
      </c>
      <c r="H35" s="114">
        <v>297</v>
      </c>
      <c r="I35" s="140">
        <v>361</v>
      </c>
      <c r="J35" s="115">
        <v>85</v>
      </c>
      <c r="K35" s="116">
        <v>23.545706371191137</v>
      </c>
    </row>
    <row r="36" spans="1:11" ht="14.1" customHeight="1" x14ac:dyDescent="0.2">
      <c r="A36" s="306">
        <v>41</v>
      </c>
      <c r="B36" s="307" t="s">
        <v>255</v>
      </c>
      <c r="C36" s="308"/>
      <c r="D36" s="113">
        <v>1.966955153422502</v>
      </c>
      <c r="E36" s="115">
        <v>350</v>
      </c>
      <c r="F36" s="114">
        <v>768</v>
      </c>
      <c r="G36" s="114">
        <v>650</v>
      </c>
      <c r="H36" s="114">
        <v>272</v>
      </c>
      <c r="I36" s="140">
        <v>332</v>
      </c>
      <c r="J36" s="115">
        <v>18</v>
      </c>
      <c r="K36" s="116">
        <v>5.4216867469879517</v>
      </c>
    </row>
    <row r="37" spans="1:11" ht="14.1" customHeight="1" x14ac:dyDescent="0.2">
      <c r="A37" s="306">
        <v>42</v>
      </c>
      <c r="B37" s="307" t="s">
        <v>256</v>
      </c>
      <c r="C37" s="308"/>
      <c r="D37" s="113">
        <v>0.16859615600764302</v>
      </c>
      <c r="E37" s="115">
        <v>30</v>
      </c>
      <c r="F37" s="114">
        <v>21</v>
      </c>
      <c r="G37" s="114">
        <v>26</v>
      </c>
      <c r="H37" s="114">
        <v>23</v>
      </c>
      <c r="I37" s="140">
        <v>30</v>
      </c>
      <c r="J37" s="115">
        <v>0</v>
      </c>
      <c r="K37" s="116">
        <v>0</v>
      </c>
    </row>
    <row r="38" spans="1:11" ht="14.1" customHeight="1" x14ac:dyDescent="0.2">
      <c r="A38" s="306">
        <v>43</v>
      </c>
      <c r="B38" s="307" t="s">
        <v>257</v>
      </c>
      <c r="C38" s="308"/>
      <c r="D38" s="113">
        <v>3.1302686298752387</v>
      </c>
      <c r="E38" s="115">
        <v>557</v>
      </c>
      <c r="F38" s="114">
        <v>422</v>
      </c>
      <c r="G38" s="114">
        <v>505</v>
      </c>
      <c r="H38" s="114">
        <v>334</v>
      </c>
      <c r="I38" s="140">
        <v>369</v>
      </c>
      <c r="J38" s="115">
        <v>188</v>
      </c>
      <c r="K38" s="116">
        <v>50.948509485094853</v>
      </c>
    </row>
    <row r="39" spans="1:11" ht="14.1" customHeight="1" x14ac:dyDescent="0.2">
      <c r="A39" s="306">
        <v>51</v>
      </c>
      <c r="B39" s="307" t="s">
        <v>258</v>
      </c>
      <c r="C39" s="308"/>
      <c r="D39" s="113">
        <v>5.6873103293244913</v>
      </c>
      <c r="E39" s="115">
        <v>1012</v>
      </c>
      <c r="F39" s="114">
        <v>934</v>
      </c>
      <c r="G39" s="114">
        <v>1522</v>
      </c>
      <c r="H39" s="114">
        <v>1153</v>
      </c>
      <c r="I39" s="140">
        <v>1084</v>
      </c>
      <c r="J39" s="115">
        <v>-72</v>
      </c>
      <c r="K39" s="116">
        <v>-6.6420664206642064</v>
      </c>
    </row>
    <row r="40" spans="1:11" ht="14.1" customHeight="1" x14ac:dyDescent="0.2">
      <c r="A40" s="306" t="s">
        <v>259</v>
      </c>
      <c r="B40" s="307" t="s">
        <v>260</v>
      </c>
      <c r="C40" s="308"/>
      <c r="D40" s="113">
        <v>5.1590423738338762</v>
      </c>
      <c r="E40" s="115">
        <v>918</v>
      </c>
      <c r="F40" s="114">
        <v>851</v>
      </c>
      <c r="G40" s="114">
        <v>1413</v>
      </c>
      <c r="H40" s="114">
        <v>1066</v>
      </c>
      <c r="I40" s="140">
        <v>1001</v>
      </c>
      <c r="J40" s="115">
        <v>-83</v>
      </c>
      <c r="K40" s="116">
        <v>-8.2917082917082912</v>
      </c>
    </row>
    <row r="41" spans="1:11" ht="14.1" customHeight="1" x14ac:dyDescent="0.2">
      <c r="A41" s="306"/>
      <c r="B41" s="307" t="s">
        <v>261</v>
      </c>
      <c r="C41" s="308"/>
      <c r="D41" s="113">
        <v>4.4902776216702263</v>
      </c>
      <c r="E41" s="115">
        <v>799</v>
      </c>
      <c r="F41" s="114">
        <v>692</v>
      </c>
      <c r="G41" s="114">
        <v>1185</v>
      </c>
      <c r="H41" s="114">
        <v>948</v>
      </c>
      <c r="I41" s="140">
        <v>867</v>
      </c>
      <c r="J41" s="115">
        <v>-68</v>
      </c>
      <c r="K41" s="116">
        <v>-7.8431372549019605</v>
      </c>
    </row>
    <row r="42" spans="1:11" ht="14.1" customHeight="1" x14ac:dyDescent="0.2">
      <c r="A42" s="306">
        <v>52</v>
      </c>
      <c r="B42" s="307" t="s">
        <v>262</v>
      </c>
      <c r="C42" s="308"/>
      <c r="D42" s="113">
        <v>4.5071372372709906</v>
      </c>
      <c r="E42" s="115">
        <v>802</v>
      </c>
      <c r="F42" s="114">
        <v>541</v>
      </c>
      <c r="G42" s="114">
        <v>648</v>
      </c>
      <c r="H42" s="114">
        <v>599</v>
      </c>
      <c r="I42" s="140">
        <v>627</v>
      </c>
      <c r="J42" s="115">
        <v>175</v>
      </c>
      <c r="K42" s="116">
        <v>27.910685805422649</v>
      </c>
    </row>
    <row r="43" spans="1:11" ht="14.1" customHeight="1" x14ac:dyDescent="0.2">
      <c r="A43" s="306" t="s">
        <v>263</v>
      </c>
      <c r="B43" s="307" t="s">
        <v>264</v>
      </c>
      <c r="C43" s="308"/>
      <c r="D43" s="113">
        <v>4.1249859503203323</v>
      </c>
      <c r="E43" s="115">
        <v>734</v>
      </c>
      <c r="F43" s="114">
        <v>479</v>
      </c>
      <c r="G43" s="114">
        <v>555</v>
      </c>
      <c r="H43" s="114">
        <v>512</v>
      </c>
      <c r="I43" s="140">
        <v>551</v>
      </c>
      <c r="J43" s="115">
        <v>183</v>
      </c>
      <c r="K43" s="116">
        <v>33.212341197822141</v>
      </c>
    </row>
    <row r="44" spans="1:11" ht="14.1" customHeight="1" x14ac:dyDescent="0.2">
      <c r="A44" s="306">
        <v>53</v>
      </c>
      <c r="B44" s="307" t="s">
        <v>265</v>
      </c>
      <c r="C44" s="308"/>
      <c r="D44" s="113">
        <v>0.93289872990895806</v>
      </c>
      <c r="E44" s="115">
        <v>166</v>
      </c>
      <c r="F44" s="114">
        <v>166</v>
      </c>
      <c r="G44" s="114">
        <v>179</v>
      </c>
      <c r="H44" s="114">
        <v>168</v>
      </c>
      <c r="I44" s="140">
        <v>150</v>
      </c>
      <c r="J44" s="115">
        <v>16</v>
      </c>
      <c r="K44" s="116">
        <v>10.666666666666666</v>
      </c>
    </row>
    <row r="45" spans="1:11" ht="14.1" customHeight="1" x14ac:dyDescent="0.2">
      <c r="A45" s="306" t="s">
        <v>266</v>
      </c>
      <c r="B45" s="307" t="s">
        <v>267</v>
      </c>
      <c r="C45" s="308"/>
      <c r="D45" s="113">
        <v>0.91041924244127237</v>
      </c>
      <c r="E45" s="115">
        <v>162</v>
      </c>
      <c r="F45" s="114">
        <v>165</v>
      </c>
      <c r="G45" s="114">
        <v>175</v>
      </c>
      <c r="H45" s="114">
        <v>166</v>
      </c>
      <c r="I45" s="140">
        <v>150</v>
      </c>
      <c r="J45" s="115">
        <v>12</v>
      </c>
      <c r="K45" s="116">
        <v>8</v>
      </c>
    </row>
    <row r="46" spans="1:11" ht="14.1" customHeight="1" x14ac:dyDescent="0.2">
      <c r="A46" s="306">
        <v>54</v>
      </c>
      <c r="B46" s="307" t="s">
        <v>268</v>
      </c>
      <c r="C46" s="308"/>
      <c r="D46" s="113">
        <v>2.5795211869169381</v>
      </c>
      <c r="E46" s="115">
        <v>459</v>
      </c>
      <c r="F46" s="114">
        <v>407</v>
      </c>
      <c r="G46" s="114">
        <v>686</v>
      </c>
      <c r="H46" s="114">
        <v>588</v>
      </c>
      <c r="I46" s="140">
        <v>481</v>
      </c>
      <c r="J46" s="115">
        <v>-22</v>
      </c>
      <c r="K46" s="116">
        <v>-4.5738045738045736</v>
      </c>
    </row>
    <row r="47" spans="1:11" ht="14.1" customHeight="1" x14ac:dyDescent="0.2">
      <c r="A47" s="306">
        <v>61</v>
      </c>
      <c r="B47" s="307" t="s">
        <v>269</v>
      </c>
      <c r="C47" s="308"/>
      <c r="D47" s="113">
        <v>2.7762167022591884</v>
      </c>
      <c r="E47" s="115">
        <v>494</v>
      </c>
      <c r="F47" s="114">
        <v>447</v>
      </c>
      <c r="G47" s="114">
        <v>537</v>
      </c>
      <c r="H47" s="114">
        <v>390</v>
      </c>
      <c r="I47" s="140">
        <v>482</v>
      </c>
      <c r="J47" s="115">
        <v>12</v>
      </c>
      <c r="K47" s="116">
        <v>2.4896265560165975</v>
      </c>
    </row>
    <row r="48" spans="1:11" ht="14.1" customHeight="1" x14ac:dyDescent="0.2">
      <c r="A48" s="306">
        <v>62</v>
      </c>
      <c r="B48" s="307" t="s">
        <v>270</v>
      </c>
      <c r="C48" s="308"/>
      <c r="D48" s="113">
        <v>7.075418680454086</v>
      </c>
      <c r="E48" s="115">
        <v>1259</v>
      </c>
      <c r="F48" s="114">
        <v>1247</v>
      </c>
      <c r="G48" s="114">
        <v>1588</v>
      </c>
      <c r="H48" s="114">
        <v>996</v>
      </c>
      <c r="I48" s="140">
        <v>1109</v>
      </c>
      <c r="J48" s="115">
        <v>150</v>
      </c>
      <c r="K48" s="116">
        <v>13.525698827772768</v>
      </c>
    </row>
    <row r="49" spans="1:11" ht="14.1" customHeight="1" x14ac:dyDescent="0.2">
      <c r="A49" s="306">
        <v>63</v>
      </c>
      <c r="B49" s="307" t="s">
        <v>271</v>
      </c>
      <c r="C49" s="308"/>
      <c r="D49" s="113">
        <v>2.86051478026301</v>
      </c>
      <c r="E49" s="115">
        <v>509</v>
      </c>
      <c r="F49" s="114">
        <v>571</v>
      </c>
      <c r="G49" s="114">
        <v>682</v>
      </c>
      <c r="H49" s="114">
        <v>544</v>
      </c>
      <c r="I49" s="140">
        <v>556</v>
      </c>
      <c r="J49" s="115">
        <v>-47</v>
      </c>
      <c r="K49" s="116">
        <v>-8.4532374100719423</v>
      </c>
    </row>
    <row r="50" spans="1:11" ht="14.1" customHeight="1" x14ac:dyDescent="0.2">
      <c r="A50" s="306" t="s">
        <v>272</v>
      </c>
      <c r="B50" s="307" t="s">
        <v>273</v>
      </c>
      <c r="C50" s="308"/>
      <c r="D50" s="113">
        <v>0.40463077441834328</v>
      </c>
      <c r="E50" s="115">
        <v>72</v>
      </c>
      <c r="F50" s="114">
        <v>69</v>
      </c>
      <c r="G50" s="114">
        <v>107</v>
      </c>
      <c r="H50" s="114">
        <v>120</v>
      </c>
      <c r="I50" s="140">
        <v>81</v>
      </c>
      <c r="J50" s="115">
        <v>-9</v>
      </c>
      <c r="K50" s="116">
        <v>-11.111111111111111</v>
      </c>
    </row>
    <row r="51" spans="1:11" ht="14.1" customHeight="1" x14ac:dyDescent="0.2">
      <c r="A51" s="306" t="s">
        <v>274</v>
      </c>
      <c r="B51" s="307" t="s">
        <v>275</v>
      </c>
      <c r="C51" s="308"/>
      <c r="D51" s="113">
        <v>2.1580307968978309</v>
      </c>
      <c r="E51" s="115">
        <v>384</v>
      </c>
      <c r="F51" s="114">
        <v>420</v>
      </c>
      <c r="G51" s="114">
        <v>471</v>
      </c>
      <c r="H51" s="114">
        <v>370</v>
      </c>
      <c r="I51" s="140">
        <v>415</v>
      </c>
      <c r="J51" s="115">
        <v>-31</v>
      </c>
      <c r="K51" s="116">
        <v>-7.4698795180722888</v>
      </c>
    </row>
    <row r="52" spans="1:11" ht="14.1" customHeight="1" x14ac:dyDescent="0.2">
      <c r="A52" s="306">
        <v>71</v>
      </c>
      <c r="B52" s="307" t="s">
        <v>276</v>
      </c>
      <c r="C52" s="308"/>
      <c r="D52" s="113">
        <v>11.413959761717432</v>
      </c>
      <c r="E52" s="115">
        <v>2031</v>
      </c>
      <c r="F52" s="114">
        <v>1749</v>
      </c>
      <c r="G52" s="114">
        <v>2134</v>
      </c>
      <c r="H52" s="114">
        <v>1562</v>
      </c>
      <c r="I52" s="140">
        <v>1813</v>
      </c>
      <c r="J52" s="115">
        <v>218</v>
      </c>
      <c r="K52" s="116">
        <v>12.02426916712631</v>
      </c>
    </row>
    <row r="53" spans="1:11" ht="14.1" customHeight="1" x14ac:dyDescent="0.2">
      <c r="A53" s="306" t="s">
        <v>277</v>
      </c>
      <c r="B53" s="307" t="s">
        <v>278</v>
      </c>
      <c r="C53" s="308"/>
      <c r="D53" s="113">
        <v>4.4509385186017756</v>
      </c>
      <c r="E53" s="115">
        <v>792</v>
      </c>
      <c r="F53" s="114">
        <v>756</v>
      </c>
      <c r="G53" s="114">
        <v>889</v>
      </c>
      <c r="H53" s="114">
        <v>684</v>
      </c>
      <c r="I53" s="140">
        <v>712</v>
      </c>
      <c r="J53" s="115">
        <v>80</v>
      </c>
      <c r="K53" s="116">
        <v>11.235955056179776</v>
      </c>
    </row>
    <row r="54" spans="1:11" ht="14.1" customHeight="1" x14ac:dyDescent="0.2">
      <c r="A54" s="306" t="s">
        <v>279</v>
      </c>
      <c r="B54" s="307" t="s">
        <v>280</v>
      </c>
      <c r="C54" s="308"/>
      <c r="D54" s="113">
        <v>5.5861526357199054</v>
      </c>
      <c r="E54" s="115">
        <v>994</v>
      </c>
      <c r="F54" s="114">
        <v>816</v>
      </c>
      <c r="G54" s="114">
        <v>1072</v>
      </c>
      <c r="H54" s="114">
        <v>718</v>
      </c>
      <c r="I54" s="140">
        <v>920</v>
      </c>
      <c r="J54" s="115">
        <v>74</v>
      </c>
      <c r="K54" s="116">
        <v>8.0434782608695645</v>
      </c>
    </row>
    <row r="55" spans="1:11" ht="14.1" customHeight="1" x14ac:dyDescent="0.2">
      <c r="A55" s="306">
        <v>72</v>
      </c>
      <c r="B55" s="307" t="s">
        <v>281</v>
      </c>
      <c r="C55" s="308"/>
      <c r="D55" s="113">
        <v>2.1524109250309094</v>
      </c>
      <c r="E55" s="115">
        <v>383</v>
      </c>
      <c r="F55" s="114">
        <v>360</v>
      </c>
      <c r="G55" s="114">
        <v>493</v>
      </c>
      <c r="H55" s="114">
        <v>283</v>
      </c>
      <c r="I55" s="140">
        <v>433</v>
      </c>
      <c r="J55" s="115">
        <v>-50</v>
      </c>
      <c r="K55" s="116">
        <v>-11.547344110854503</v>
      </c>
    </row>
    <row r="56" spans="1:11" ht="14.1" customHeight="1" x14ac:dyDescent="0.2">
      <c r="A56" s="306" t="s">
        <v>282</v>
      </c>
      <c r="B56" s="307" t="s">
        <v>283</v>
      </c>
      <c r="C56" s="308"/>
      <c r="D56" s="113">
        <v>0.67438462403057209</v>
      </c>
      <c r="E56" s="115">
        <v>120</v>
      </c>
      <c r="F56" s="114">
        <v>89</v>
      </c>
      <c r="G56" s="114">
        <v>208</v>
      </c>
      <c r="H56" s="114">
        <v>85</v>
      </c>
      <c r="I56" s="140">
        <v>156</v>
      </c>
      <c r="J56" s="115">
        <v>-36</v>
      </c>
      <c r="K56" s="116">
        <v>-23.076923076923077</v>
      </c>
    </row>
    <row r="57" spans="1:11" ht="14.1" customHeight="1" x14ac:dyDescent="0.2">
      <c r="A57" s="306" t="s">
        <v>284</v>
      </c>
      <c r="B57" s="307" t="s">
        <v>285</v>
      </c>
      <c r="C57" s="308"/>
      <c r="D57" s="113">
        <v>0.93851860177587954</v>
      </c>
      <c r="E57" s="115">
        <v>167</v>
      </c>
      <c r="F57" s="114">
        <v>226</v>
      </c>
      <c r="G57" s="114">
        <v>138</v>
      </c>
      <c r="H57" s="114">
        <v>127</v>
      </c>
      <c r="I57" s="140">
        <v>168</v>
      </c>
      <c r="J57" s="115">
        <v>-1</v>
      </c>
      <c r="K57" s="116">
        <v>-0.59523809523809523</v>
      </c>
    </row>
    <row r="58" spans="1:11" ht="14.1" customHeight="1" x14ac:dyDescent="0.2">
      <c r="A58" s="306">
        <v>73</v>
      </c>
      <c r="B58" s="307" t="s">
        <v>286</v>
      </c>
      <c r="C58" s="308"/>
      <c r="D58" s="113">
        <v>1.5848038664718445</v>
      </c>
      <c r="E58" s="115">
        <v>282</v>
      </c>
      <c r="F58" s="114">
        <v>245</v>
      </c>
      <c r="G58" s="114">
        <v>468</v>
      </c>
      <c r="H58" s="114">
        <v>221</v>
      </c>
      <c r="I58" s="140">
        <v>247</v>
      </c>
      <c r="J58" s="115">
        <v>35</v>
      </c>
      <c r="K58" s="116">
        <v>14.17004048582996</v>
      </c>
    </row>
    <row r="59" spans="1:11" ht="14.1" customHeight="1" x14ac:dyDescent="0.2">
      <c r="A59" s="306" t="s">
        <v>287</v>
      </c>
      <c r="B59" s="307" t="s">
        <v>288</v>
      </c>
      <c r="C59" s="308"/>
      <c r="D59" s="113">
        <v>1.1689333483196582</v>
      </c>
      <c r="E59" s="115">
        <v>208</v>
      </c>
      <c r="F59" s="114">
        <v>152</v>
      </c>
      <c r="G59" s="114">
        <v>334</v>
      </c>
      <c r="H59" s="114">
        <v>157</v>
      </c>
      <c r="I59" s="140">
        <v>163</v>
      </c>
      <c r="J59" s="115">
        <v>45</v>
      </c>
      <c r="K59" s="116">
        <v>27.607361963190183</v>
      </c>
    </row>
    <row r="60" spans="1:11" ht="14.1" customHeight="1" x14ac:dyDescent="0.2">
      <c r="A60" s="306">
        <v>81</v>
      </c>
      <c r="B60" s="307" t="s">
        <v>289</v>
      </c>
      <c r="C60" s="308"/>
      <c r="D60" s="113">
        <v>7.5362481735416429</v>
      </c>
      <c r="E60" s="115">
        <v>1341</v>
      </c>
      <c r="F60" s="114">
        <v>1325</v>
      </c>
      <c r="G60" s="114">
        <v>1634</v>
      </c>
      <c r="H60" s="114">
        <v>1170</v>
      </c>
      <c r="I60" s="140">
        <v>1205</v>
      </c>
      <c r="J60" s="115">
        <v>136</v>
      </c>
      <c r="K60" s="116">
        <v>11.286307053941909</v>
      </c>
    </row>
    <row r="61" spans="1:11" ht="14.1" customHeight="1" x14ac:dyDescent="0.2">
      <c r="A61" s="306" t="s">
        <v>290</v>
      </c>
      <c r="B61" s="307" t="s">
        <v>291</v>
      </c>
      <c r="C61" s="308"/>
      <c r="D61" s="113">
        <v>2.4334045183769808</v>
      </c>
      <c r="E61" s="115">
        <v>433</v>
      </c>
      <c r="F61" s="114">
        <v>337</v>
      </c>
      <c r="G61" s="114">
        <v>612</v>
      </c>
      <c r="H61" s="114">
        <v>368</v>
      </c>
      <c r="I61" s="140">
        <v>372</v>
      </c>
      <c r="J61" s="115">
        <v>61</v>
      </c>
      <c r="K61" s="116">
        <v>16.397849462365592</v>
      </c>
    </row>
    <row r="62" spans="1:11" ht="14.1" customHeight="1" x14ac:dyDescent="0.2">
      <c r="A62" s="306" t="s">
        <v>292</v>
      </c>
      <c r="B62" s="307" t="s">
        <v>293</v>
      </c>
      <c r="C62" s="308"/>
      <c r="D62" s="113">
        <v>2.4334045183769808</v>
      </c>
      <c r="E62" s="115">
        <v>433</v>
      </c>
      <c r="F62" s="114">
        <v>570</v>
      </c>
      <c r="G62" s="114">
        <v>634</v>
      </c>
      <c r="H62" s="114">
        <v>435</v>
      </c>
      <c r="I62" s="140">
        <v>382</v>
      </c>
      <c r="J62" s="115">
        <v>51</v>
      </c>
      <c r="K62" s="116">
        <v>13.350785340314136</v>
      </c>
    </row>
    <row r="63" spans="1:11" ht="14.1" customHeight="1" x14ac:dyDescent="0.2">
      <c r="A63" s="306"/>
      <c r="B63" s="307" t="s">
        <v>294</v>
      </c>
      <c r="C63" s="308"/>
      <c r="D63" s="113">
        <v>2.028773743958638</v>
      </c>
      <c r="E63" s="115">
        <v>361</v>
      </c>
      <c r="F63" s="114">
        <v>458</v>
      </c>
      <c r="G63" s="114">
        <v>528</v>
      </c>
      <c r="H63" s="114">
        <v>380</v>
      </c>
      <c r="I63" s="140">
        <v>307</v>
      </c>
      <c r="J63" s="115">
        <v>54</v>
      </c>
      <c r="K63" s="116">
        <v>17.589576547231271</v>
      </c>
    </row>
    <row r="64" spans="1:11" ht="14.1" customHeight="1" x14ac:dyDescent="0.2">
      <c r="A64" s="306" t="s">
        <v>295</v>
      </c>
      <c r="B64" s="307" t="s">
        <v>296</v>
      </c>
      <c r="C64" s="308"/>
      <c r="D64" s="113">
        <v>0.90479937057435089</v>
      </c>
      <c r="E64" s="115">
        <v>161</v>
      </c>
      <c r="F64" s="114">
        <v>136</v>
      </c>
      <c r="G64" s="114">
        <v>126</v>
      </c>
      <c r="H64" s="114">
        <v>140</v>
      </c>
      <c r="I64" s="140">
        <v>153</v>
      </c>
      <c r="J64" s="115">
        <v>8</v>
      </c>
      <c r="K64" s="116">
        <v>5.2287581699346406</v>
      </c>
    </row>
    <row r="65" spans="1:11" ht="14.1" customHeight="1" x14ac:dyDescent="0.2">
      <c r="A65" s="306" t="s">
        <v>297</v>
      </c>
      <c r="B65" s="307" t="s">
        <v>298</v>
      </c>
      <c r="C65" s="308"/>
      <c r="D65" s="113">
        <v>0.74182308643362926</v>
      </c>
      <c r="E65" s="115">
        <v>132</v>
      </c>
      <c r="F65" s="114">
        <v>114</v>
      </c>
      <c r="G65" s="114">
        <v>101</v>
      </c>
      <c r="H65" s="114">
        <v>90</v>
      </c>
      <c r="I65" s="140">
        <v>130</v>
      </c>
      <c r="J65" s="115">
        <v>2</v>
      </c>
      <c r="K65" s="116">
        <v>1.5384615384615385</v>
      </c>
    </row>
    <row r="66" spans="1:11" ht="14.1" customHeight="1" x14ac:dyDescent="0.2">
      <c r="A66" s="306">
        <v>82</v>
      </c>
      <c r="B66" s="307" t="s">
        <v>299</v>
      </c>
      <c r="C66" s="308"/>
      <c r="D66" s="113">
        <v>3.4730808137574463</v>
      </c>
      <c r="E66" s="115">
        <v>618</v>
      </c>
      <c r="F66" s="114">
        <v>712</v>
      </c>
      <c r="G66" s="114">
        <v>793</v>
      </c>
      <c r="H66" s="114">
        <v>700</v>
      </c>
      <c r="I66" s="140">
        <v>639</v>
      </c>
      <c r="J66" s="115">
        <v>-21</v>
      </c>
      <c r="K66" s="116">
        <v>-3.2863849765258215</v>
      </c>
    </row>
    <row r="67" spans="1:11" ht="14.1" customHeight="1" x14ac:dyDescent="0.2">
      <c r="A67" s="306" t="s">
        <v>300</v>
      </c>
      <c r="B67" s="307" t="s">
        <v>301</v>
      </c>
      <c r="C67" s="308"/>
      <c r="D67" s="113">
        <v>2.107451950095538</v>
      </c>
      <c r="E67" s="115">
        <v>375</v>
      </c>
      <c r="F67" s="114">
        <v>541</v>
      </c>
      <c r="G67" s="114">
        <v>467</v>
      </c>
      <c r="H67" s="114">
        <v>513</v>
      </c>
      <c r="I67" s="140">
        <v>429</v>
      </c>
      <c r="J67" s="115">
        <v>-54</v>
      </c>
      <c r="K67" s="116">
        <v>-12.587412587412587</v>
      </c>
    </row>
    <row r="68" spans="1:11" ht="14.1" customHeight="1" x14ac:dyDescent="0.2">
      <c r="A68" s="306" t="s">
        <v>302</v>
      </c>
      <c r="B68" s="307" t="s">
        <v>303</v>
      </c>
      <c r="C68" s="308"/>
      <c r="D68" s="113">
        <v>0.76992244576823643</v>
      </c>
      <c r="E68" s="115">
        <v>137</v>
      </c>
      <c r="F68" s="114">
        <v>118</v>
      </c>
      <c r="G68" s="114">
        <v>194</v>
      </c>
      <c r="H68" s="114">
        <v>132</v>
      </c>
      <c r="I68" s="140">
        <v>119</v>
      </c>
      <c r="J68" s="115">
        <v>18</v>
      </c>
      <c r="K68" s="116">
        <v>15.126050420168067</v>
      </c>
    </row>
    <row r="69" spans="1:11" ht="14.1" customHeight="1" x14ac:dyDescent="0.2">
      <c r="A69" s="306">
        <v>83</v>
      </c>
      <c r="B69" s="307" t="s">
        <v>304</v>
      </c>
      <c r="C69" s="308"/>
      <c r="D69" s="113">
        <v>5.2152410925030912</v>
      </c>
      <c r="E69" s="115">
        <v>928</v>
      </c>
      <c r="F69" s="114">
        <v>850</v>
      </c>
      <c r="G69" s="114">
        <v>1922</v>
      </c>
      <c r="H69" s="114">
        <v>663</v>
      </c>
      <c r="I69" s="140">
        <v>916</v>
      </c>
      <c r="J69" s="115">
        <v>12</v>
      </c>
      <c r="K69" s="116">
        <v>1.3100436681222707</v>
      </c>
    </row>
    <row r="70" spans="1:11" ht="14.1" customHeight="1" x14ac:dyDescent="0.2">
      <c r="A70" s="306" t="s">
        <v>305</v>
      </c>
      <c r="B70" s="307" t="s">
        <v>306</v>
      </c>
      <c r="C70" s="308"/>
      <c r="D70" s="113">
        <v>3.6079577385635608</v>
      </c>
      <c r="E70" s="115">
        <v>642</v>
      </c>
      <c r="F70" s="114">
        <v>692</v>
      </c>
      <c r="G70" s="114">
        <v>1687</v>
      </c>
      <c r="H70" s="114">
        <v>510</v>
      </c>
      <c r="I70" s="140">
        <v>692</v>
      </c>
      <c r="J70" s="115">
        <v>-50</v>
      </c>
      <c r="K70" s="116">
        <v>-7.2254335260115603</v>
      </c>
    </row>
    <row r="71" spans="1:11" ht="14.1" customHeight="1" x14ac:dyDescent="0.2">
      <c r="A71" s="306"/>
      <c r="B71" s="307" t="s">
        <v>307</v>
      </c>
      <c r="C71" s="308"/>
      <c r="D71" s="113">
        <v>1.9107564347532877</v>
      </c>
      <c r="E71" s="115">
        <v>340</v>
      </c>
      <c r="F71" s="114">
        <v>342</v>
      </c>
      <c r="G71" s="114">
        <v>1040</v>
      </c>
      <c r="H71" s="114">
        <v>233</v>
      </c>
      <c r="I71" s="140">
        <v>415</v>
      </c>
      <c r="J71" s="115">
        <v>-75</v>
      </c>
      <c r="K71" s="116">
        <v>-18.072289156626507</v>
      </c>
    </row>
    <row r="72" spans="1:11" ht="14.1" customHeight="1" x14ac:dyDescent="0.2">
      <c r="A72" s="306">
        <v>84</v>
      </c>
      <c r="B72" s="307" t="s">
        <v>308</v>
      </c>
      <c r="C72" s="308"/>
      <c r="D72" s="113">
        <v>1.6578622007418231</v>
      </c>
      <c r="E72" s="115">
        <v>295</v>
      </c>
      <c r="F72" s="114">
        <v>299</v>
      </c>
      <c r="G72" s="114">
        <v>357</v>
      </c>
      <c r="H72" s="114">
        <v>220</v>
      </c>
      <c r="I72" s="140">
        <v>338</v>
      </c>
      <c r="J72" s="115">
        <v>-43</v>
      </c>
      <c r="K72" s="116">
        <v>-12.721893491124261</v>
      </c>
    </row>
    <row r="73" spans="1:11" ht="14.1" customHeight="1" x14ac:dyDescent="0.2">
      <c r="A73" s="306" t="s">
        <v>309</v>
      </c>
      <c r="B73" s="307" t="s">
        <v>310</v>
      </c>
      <c r="C73" s="308"/>
      <c r="D73" s="113">
        <v>0.80364167696976507</v>
      </c>
      <c r="E73" s="115">
        <v>143</v>
      </c>
      <c r="F73" s="114">
        <v>149</v>
      </c>
      <c r="G73" s="114">
        <v>179</v>
      </c>
      <c r="H73" s="114">
        <v>111</v>
      </c>
      <c r="I73" s="140">
        <v>144</v>
      </c>
      <c r="J73" s="115">
        <v>-1</v>
      </c>
      <c r="K73" s="116">
        <v>-0.69444444444444442</v>
      </c>
    </row>
    <row r="74" spans="1:11" ht="14.1" customHeight="1" x14ac:dyDescent="0.2">
      <c r="A74" s="306" t="s">
        <v>311</v>
      </c>
      <c r="B74" s="307" t="s">
        <v>312</v>
      </c>
      <c r="C74" s="308"/>
      <c r="D74" s="113">
        <v>0.11801730920535011</v>
      </c>
      <c r="E74" s="115">
        <v>21</v>
      </c>
      <c r="F74" s="114">
        <v>39</v>
      </c>
      <c r="G74" s="114">
        <v>32</v>
      </c>
      <c r="H74" s="114">
        <v>14</v>
      </c>
      <c r="I74" s="140">
        <v>26</v>
      </c>
      <c r="J74" s="115">
        <v>-5</v>
      </c>
      <c r="K74" s="116">
        <v>-19.23076923076923</v>
      </c>
    </row>
    <row r="75" spans="1:11" ht="14.1" customHeight="1" x14ac:dyDescent="0.2">
      <c r="A75" s="306" t="s">
        <v>313</v>
      </c>
      <c r="B75" s="307" t="s">
        <v>314</v>
      </c>
      <c r="C75" s="308"/>
      <c r="D75" s="113">
        <v>0.26975384961222887</v>
      </c>
      <c r="E75" s="115">
        <v>48</v>
      </c>
      <c r="F75" s="114">
        <v>38</v>
      </c>
      <c r="G75" s="114">
        <v>44</v>
      </c>
      <c r="H75" s="114">
        <v>29</v>
      </c>
      <c r="I75" s="140">
        <v>63</v>
      </c>
      <c r="J75" s="115">
        <v>-15</v>
      </c>
      <c r="K75" s="116">
        <v>-23.80952380952381</v>
      </c>
    </row>
    <row r="76" spans="1:11" ht="14.1" customHeight="1" x14ac:dyDescent="0.2">
      <c r="A76" s="306">
        <v>91</v>
      </c>
      <c r="B76" s="307" t="s">
        <v>315</v>
      </c>
      <c r="C76" s="308"/>
      <c r="D76" s="113">
        <v>0.45520962122063618</v>
      </c>
      <c r="E76" s="115">
        <v>81</v>
      </c>
      <c r="F76" s="114">
        <v>64</v>
      </c>
      <c r="G76" s="114">
        <v>82</v>
      </c>
      <c r="H76" s="114">
        <v>46</v>
      </c>
      <c r="I76" s="140">
        <v>49</v>
      </c>
      <c r="J76" s="115">
        <v>32</v>
      </c>
      <c r="K76" s="116">
        <v>65.306122448979593</v>
      </c>
    </row>
    <row r="77" spans="1:11" ht="14.1" customHeight="1" x14ac:dyDescent="0.2">
      <c r="A77" s="306">
        <v>92</v>
      </c>
      <c r="B77" s="307" t="s">
        <v>316</v>
      </c>
      <c r="C77" s="308"/>
      <c r="D77" s="113">
        <v>0.94975834550972238</v>
      </c>
      <c r="E77" s="115">
        <v>169</v>
      </c>
      <c r="F77" s="114">
        <v>250</v>
      </c>
      <c r="G77" s="114">
        <v>160</v>
      </c>
      <c r="H77" s="114">
        <v>124</v>
      </c>
      <c r="I77" s="140">
        <v>158</v>
      </c>
      <c r="J77" s="115">
        <v>11</v>
      </c>
      <c r="K77" s="116">
        <v>6.962025316455696</v>
      </c>
    </row>
    <row r="78" spans="1:11" ht="14.1" customHeight="1" x14ac:dyDescent="0.2">
      <c r="A78" s="306">
        <v>93</v>
      </c>
      <c r="B78" s="307" t="s">
        <v>317</v>
      </c>
      <c r="C78" s="308"/>
      <c r="D78" s="113" t="s">
        <v>514</v>
      </c>
      <c r="E78" s="115" t="s">
        <v>514</v>
      </c>
      <c r="F78" s="114">
        <v>13</v>
      </c>
      <c r="G78" s="114">
        <v>28</v>
      </c>
      <c r="H78" s="114" t="s">
        <v>514</v>
      </c>
      <c r="I78" s="140">
        <v>24</v>
      </c>
      <c r="J78" s="115" t="s">
        <v>514</v>
      </c>
      <c r="K78" s="116" t="s">
        <v>514</v>
      </c>
    </row>
    <row r="79" spans="1:11" ht="14.1" customHeight="1" x14ac:dyDescent="0.2">
      <c r="A79" s="306">
        <v>94</v>
      </c>
      <c r="B79" s="307" t="s">
        <v>318</v>
      </c>
      <c r="C79" s="308"/>
      <c r="D79" s="113">
        <v>0.30347308081375746</v>
      </c>
      <c r="E79" s="115">
        <v>54</v>
      </c>
      <c r="F79" s="114">
        <v>31</v>
      </c>
      <c r="G79" s="114">
        <v>122</v>
      </c>
      <c r="H79" s="114">
        <v>46</v>
      </c>
      <c r="I79" s="140">
        <v>45</v>
      </c>
      <c r="J79" s="115">
        <v>9</v>
      </c>
      <c r="K79" s="116">
        <v>20</v>
      </c>
    </row>
    <row r="80" spans="1:11" ht="14.1" customHeight="1" x14ac:dyDescent="0.2">
      <c r="A80" s="306" t="s">
        <v>319</v>
      </c>
      <c r="B80" s="307" t="s">
        <v>320</v>
      </c>
      <c r="C80" s="308"/>
      <c r="D80" s="113" t="s">
        <v>514</v>
      </c>
      <c r="E80" s="115" t="s">
        <v>514</v>
      </c>
      <c r="F80" s="114" t="s">
        <v>514</v>
      </c>
      <c r="G80" s="114">
        <v>7</v>
      </c>
      <c r="H80" s="114" t="s">
        <v>514</v>
      </c>
      <c r="I80" s="140">
        <v>7</v>
      </c>
      <c r="J80" s="115" t="s">
        <v>514</v>
      </c>
      <c r="K80" s="116" t="s">
        <v>514</v>
      </c>
    </row>
    <row r="81" spans="1:11" ht="14.1" customHeight="1" x14ac:dyDescent="0.2">
      <c r="A81" s="310" t="s">
        <v>321</v>
      </c>
      <c r="B81" s="311" t="s">
        <v>334</v>
      </c>
      <c r="C81" s="312"/>
      <c r="D81" s="125">
        <v>0.21917500280993593</v>
      </c>
      <c r="E81" s="143">
        <v>39</v>
      </c>
      <c r="F81" s="144">
        <v>15</v>
      </c>
      <c r="G81" s="144">
        <v>105</v>
      </c>
      <c r="H81" s="144">
        <v>29</v>
      </c>
      <c r="I81" s="145">
        <v>25</v>
      </c>
      <c r="J81" s="143">
        <v>14</v>
      </c>
      <c r="K81" s="146">
        <v>56</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4" t="s">
        <v>365</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151" t="s">
        <v>366</v>
      </c>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5">
    <mergeCell ref="A3:K3"/>
    <mergeCell ref="A4:K4"/>
    <mergeCell ref="A5:E5"/>
    <mergeCell ref="A7:C10"/>
    <mergeCell ref="D7:D10"/>
    <mergeCell ref="E7:I7"/>
    <mergeCell ref="J7:K8"/>
    <mergeCell ref="E8:E9"/>
    <mergeCell ref="F8:F9"/>
    <mergeCell ref="G8:G9"/>
    <mergeCell ref="H8:H9"/>
    <mergeCell ref="I8:I9"/>
    <mergeCell ref="A84:K84"/>
    <mergeCell ref="A85:K85"/>
    <mergeCell ref="A87:K87"/>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336</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56" t="s">
        <v>368</v>
      </c>
      <c r="E7" s="657"/>
      <c r="F7" s="657"/>
      <c r="G7" s="657"/>
      <c r="H7" s="658"/>
      <c r="I7" s="588" t="s">
        <v>360</v>
      </c>
      <c r="J7" s="589"/>
      <c r="K7" s="96"/>
      <c r="L7" s="96"/>
      <c r="M7" s="96"/>
      <c r="N7" s="96"/>
      <c r="O7" s="96"/>
    </row>
    <row r="8" spans="1:15" ht="21.75" customHeight="1" x14ac:dyDescent="0.2">
      <c r="A8" s="616"/>
      <c r="B8" s="617"/>
      <c r="C8" s="583"/>
      <c r="D8" s="566" t="s">
        <v>336</v>
      </c>
      <c r="E8" s="566" t="s">
        <v>338</v>
      </c>
      <c r="F8" s="566" t="s">
        <v>339</v>
      </c>
      <c r="G8" s="566" t="s">
        <v>340</v>
      </c>
      <c r="H8" s="566" t="s">
        <v>341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19993</v>
      </c>
      <c r="E11" s="114">
        <v>17079</v>
      </c>
      <c r="F11" s="114">
        <v>19354</v>
      </c>
      <c r="G11" s="114">
        <v>16037</v>
      </c>
      <c r="H11" s="140">
        <v>18204</v>
      </c>
      <c r="I11" s="115">
        <v>1789</v>
      </c>
      <c r="J11" s="116">
        <v>9.8275104372665343</v>
      </c>
    </row>
    <row r="12" spans="1:15" s="110" customFormat="1" ht="24.95" customHeight="1" x14ac:dyDescent="0.2">
      <c r="A12" s="193" t="s">
        <v>132</v>
      </c>
      <c r="B12" s="194" t="s">
        <v>133</v>
      </c>
      <c r="C12" s="113">
        <v>0.5201820637223028</v>
      </c>
      <c r="D12" s="115">
        <v>104</v>
      </c>
      <c r="E12" s="114">
        <v>116</v>
      </c>
      <c r="F12" s="114">
        <v>157</v>
      </c>
      <c r="G12" s="114">
        <v>108</v>
      </c>
      <c r="H12" s="140">
        <v>96</v>
      </c>
      <c r="I12" s="115">
        <v>8</v>
      </c>
      <c r="J12" s="116">
        <v>8.3333333333333339</v>
      </c>
    </row>
    <row r="13" spans="1:15" s="110" customFormat="1" ht="24.95" customHeight="1" x14ac:dyDescent="0.2">
      <c r="A13" s="193" t="s">
        <v>134</v>
      </c>
      <c r="B13" s="199" t="s">
        <v>214</v>
      </c>
      <c r="C13" s="113">
        <v>0.57520132046216177</v>
      </c>
      <c r="D13" s="115">
        <v>115</v>
      </c>
      <c r="E13" s="114">
        <v>222</v>
      </c>
      <c r="F13" s="114">
        <v>189</v>
      </c>
      <c r="G13" s="114">
        <v>117</v>
      </c>
      <c r="H13" s="140">
        <v>144</v>
      </c>
      <c r="I13" s="115">
        <v>-29</v>
      </c>
      <c r="J13" s="116">
        <v>-20.138888888888889</v>
      </c>
    </row>
    <row r="14" spans="1:15" s="287" customFormat="1" ht="24.95" customHeight="1" x14ac:dyDescent="0.2">
      <c r="A14" s="193" t="s">
        <v>215</v>
      </c>
      <c r="B14" s="199" t="s">
        <v>137</v>
      </c>
      <c r="C14" s="113">
        <v>15.09528334917221</v>
      </c>
      <c r="D14" s="115">
        <v>3018</v>
      </c>
      <c r="E14" s="114">
        <v>2491</v>
      </c>
      <c r="F14" s="114">
        <v>3241</v>
      </c>
      <c r="G14" s="114">
        <v>2759</v>
      </c>
      <c r="H14" s="140">
        <v>3253</v>
      </c>
      <c r="I14" s="115">
        <v>-235</v>
      </c>
      <c r="J14" s="116">
        <v>-7.2241008300030742</v>
      </c>
      <c r="K14" s="110"/>
      <c r="L14" s="110"/>
      <c r="M14" s="110"/>
      <c r="N14" s="110"/>
      <c r="O14" s="110"/>
    </row>
    <row r="15" spans="1:15" s="110" customFormat="1" ht="24.95" customHeight="1" x14ac:dyDescent="0.2">
      <c r="A15" s="193" t="s">
        <v>216</v>
      </c>
      <c r="B15" s="199" t="s">
        <v>217</v>
      </c>
      <c r="C15" s="113">
        <v>1.6155654479067674</v>
      </c>
      <c r="D15" s="115">
        <v>323</v>
      </c>
      <c r="E15" s="114">
        <v>306</v>
      </c>
      <c r="F15" s="114">
        <v>412</v>
      </c>
      <c r="G15" s="114">
        <v>342</v>
      </c>
      <c r="H15" s="140">
        <v>315</v>
      </c>
      <c r="I15" s="115">
        <v>8</v>
      </c>
      <c r="J15" s="116">
        <v>2.5396825396825395</v>
      </c>
    </row>
    <row r="16" spans="1:15" s="287" customFormat="1" ht="24.95" customHeight="1" x14ac:dyDescent="0.2">
      <c r="A16" s="193" t="s">
        <v>218</v>
      </c>
      <c r="B16" s="199" t="s">
        <v>141</v>
      </c>
      <c r="C16" s="113">
        <v>8.6330215575451401</v>
      </c>
      <c r="D16" s="115">
        <v>1726</v>
      </c>
      <c r="E16" s="114">
        <v>1278</v>
      </c>
      <c r="F16" s="114">
        <v>1737</v>
      </c>
      <c r="G16" s="114">
        <v>1662</v>
      </c>
      <c r="H16" s="140">
        <v>1865</v>
      </c>
      <c r="I16" s="115">
        <v>-139</v>
      </c>
      <c r="J16" s="116">
        <v>-7.4530831099195707</v>
      </c>
      <c r="K16" s="110"/>
      <c r="L16" s="110"/>
      <c r="M16" s="110"/>
      <c r="N16" s="110"/>
      <c r="O16" s="110"/>
    </row>
    <row r="17" spans="1:15" s="110" customFormat="1" ht="24.95" customHeight="1" x14ac:dyDescent="0.2">
      <c r="A17" s="193" t="s">
        <v>142</v>
      </c>
      <c r="B17" s="199" t="s">
        <v>220</v>
      </c>
      <c r="C17" s="113">
        <v>4.8466963437203017</v>
      </c>
      <c r="D17" s="115">
        <v>969</v>
      </c>
      <c r="E17" s="114">
        <v>907</v>
      </c>
      <c r="F17" s="114">
        <v>1092</v>
      </c>
      <c r="G17" s="114">
        <v>755</v>
      </c>
      <c r="H17" s="140">
        <v>1073</v>
      </c>
      <c r="I17" s="115">
        <v>-104</v>
      </c>
      <c r="J17" s="116">
        <v>-9.6924510717614165</v>
      </c>
    </row>
    <row r="18" spans="1:15" s="287" customFormat="1" ht="24.95" customHeight="1" x14ac:dyDescent="0.2">
      <c r="A18" s="201" t="s">
        <v>144</v>
      </c>
      <c r="B18" s="202" t="s">
        <v>145</v>
      </c>
      <c r="C18" s="113">
        <v>6.8874105937077976</v>
      </c>
      <c r="D18" s="115">
        <v>1377</v>
      </c>
      <c r="E18" s="114">
        <v>905</v>
      </c>
      <c r="F18" s="114">
        <v>1175</v>
      </c>
      <c r="G18" s="114">
        <v>1027</v>
      </c>
      <c r="H18" s="140">
        <v>1179</v>
      </c>
      <c r="I18" s="115">
        <v>198</v>
      </c>
      <c r="J18" s="116">
        <v>16.793893129770993</v>
      </c>
      <c r="K18" s="110"/>
      <c r="L18" s="110"/>
      <c r="M18" s="110"/>
      <c r="N18" s="110"/>
      <c r="O18" s="110"/>
    </row>
    <row r="19" spans="1:15" s="110" customFormat="1" ht="24.95" customHeight="1" x14ac:dyDescent="0.2">
      <c r="A19" s="193" t="s">
        <v>146</v>
      </c>
      <c r="B19" s="199" t="s">
        <v>147</v>
      </c>
      <c r="C19" s="113">
        <v>14.610113539738908</v>
      </c>
      <c r="D19" s="115">
        <v>2921</v>
      </c>
      <c r="E19" s="114">
        <v>3667</v>
      </c>
      <c r="F19" s="114">
        <v>2587</v>
      </c>
      <c r="G19" s="114">
        <v>2338</v>
      </c>
      <c r="H19" s="140">
        <v>2721</v>
      </c>
      <c r="I19" s="115">
        <v>200</v>
      </c>
      <c r="J19" s="116">
        <v>7.3502388827636898</v>
      </c>
    </row>
    <row r="20" spans="1:15" s="287" customFormat="1" ht="24.95" customHeight="1" x14ac:dyDescent="0.2">
      <c r="A20" s="193" t="s">
        <v>148</v>
      </c>
      <c r="B20" s="199" t="s">
        <v>149</v>
      </c>
      <c r="C20" s="113">
        <v>3.6662831991196918</v>
      </c>
      <c r="D20" s="115">
        <v>733</v>
      </c>
      <c r="E20" s="114">
        <v>569</v>
      </c>
      <c r="F20" s="114">
        <v>740</v>
      </c>
      <c r="G20" s="114">
        <v>578</v>
      </c>
      <c r="H20" s="140">
        <v>768</v>
      </c>
      <c r="I20" s="115">
        <v>-35</v>
      </c>
      <c r="J20" s="116">
        <v>-4.557291666666667</v>
      </c>
      <c r="K20" s="110"/>
      <c r="L20" s="110"/>
      <c r="M20" s="110"/>
      <c r="N20" s="110"/>
      <c r="O20" s="110"/>
    </row>
    <row r="21" spans="1:15" s="110" customFormat="1" ht="24.95" customHeight="1" x14ac:dyDescent="0.2">
      <c r="A21" s="201" t="s">
        <v>150</v>
      </c>
      <c r="B21" s="202" t="s">
        <v>151</v>
      </c>
      <c r="C21" s="113">
        <v>5.0217576151653081</v>
      </c>
      <c r="D21" s="115">
        <v>1004</v>
      </c>
      <c r="E21" s="114">
        <v>842</v>
      </c>
      <c r="F21" s="114">
        <v>798</v>
      </c>
      <c r="G21" s="114">
        <v>734</v>
      </c>
      <c r="H21" s="140">
        <v>815</v>
      </c>
      <c r="I21" s="115">
        <v>189</v>
      </c>
      <c r="J21" s="116">
        <v>23.190184049079754</v>
      </c>
    </row>
    <row r="22" spans="1:15" s="110" customFormat="1" ht="24.95" customHeight="1" x14ac:dyDescent="0.2">
      <c r="A22" s="201" t="s">
        <v>152</v>
      </c>
      <c r="B22" s="199" t="s">
        <v>153</v>
      </c>
      <c r="C22" s="113">
        <v>7.1575051267943781</v>
      </c>
      <c r="D22" s="115">
        <v>1431</v>
      </c>
      <c r="E22" s="114">
        <v>838</v>
      </c>
      <c r="F22" s="114">
        <v>360</v>
      </c>
      <c r="G22" s="114">
        <v>243</v>
      </c>
      <c r="H22" s="140">
        <v>289</v>
      </c>
      <c r="I22" s="115">
        <v>1142</v>
      </c>
      <c r="J22" s="116" t="s">
        <v>515</v>
      </c>
    </row>
    <row r="23" spans="1:15" s="110" customFormat="1" ht="24.95" customHeight="1" x14ac:dyDescent="0.2">
      <c r="A23" s="193" t="s">
        <v>154</v>
      </c>
      <c r="B23" s="199" t="s">
        <v>155</v>
      </c>
      <c r="C23" s="113">
        <v>1.3254639123693293</v>
      </c>
      <c r="D23" s="115">
        <v>265</v>
      </c>
      <c r="E23" s="114">
        <v>146</v>
      </c>
      <c r="F23" s="114">
        <v>191</v>
      </c>
      <c r="G23" s="114">
        <v>168</v>
      </c>
      <c r="H23" s="140">
        <v>274</v>
      </c>
      <c r="I23" s="115">
        <v>-9</v>
      </c>
      <c r="J23" s="116">
        <v>-3.2846715328467155</v>
      </c>
    </row>
    <row r="24" spans="1:15" s="110" customFormat="1" ht="24.95" customHeight="1" x14ac:dyDescent="0.2">
      <c r="A24" s="193" t="s">
        <v>156</v>
      </c>
      <c r="B24" s="199" t="s">
        <v>221</v>
      </c>
      <c r="C24" s="113">
        <v>11.22893012554394</v>
      </c>
      <c r="D24" s="115">
        <v>2245</v>
      </c>
      <c r="E24" s="114">
        <v>1497</v>
      </c>
      <c r="F24" s="114">
        <v>1853</v>
      </c>
      <c r="G24" s="114">
        <v>1718</v>
      </c>
      <c r="H24" s="140">
        <v>2030</v>
      </c>
      <c r="I24" s="115">
        <v>215</v>
      </c>
      <c r="J24" s="116">
        <v>10.591133004926109</v>
      </c>
    </row>
    <row r="25" spans="1:15" s="110" customFormat="1" ht="24.95" customHeight="1" x14ac:dyDescent="0.2">
      <c r="A25" s="193" t="s">
        <v>222</v>
      </c>
      <c r="B25" s="204" t="s">
        <v>159</v>
      </c>
      <c r="C25" s="113">
        <v>5.4469064172460362</v>
      </c>
      <c r="D25" s="115">
        <v>1089</v>
      </c>
      <c r="E25" s="114">
        <v>810</v>
      </c>
      <c r="F25" s="114">
        <v>960</v>
      </c>
      <c r="G25" s="114">
        <v>1047</v>
      </c>
      <c r="H25" s="140">
        <v>1040</v>
      </c>
      <c r="I25" s="115">
        <v>49</v>
      </c>
      <c r="J25" s="116">
        <v>4.7115384615384617</v>
      </c>
    </row>
    <row r="26" spans="1:15" s="110" customFormat="1" ht="24.95" customHeight="1" x14ac:dyDescent="0.2">
      <c r="A26" s="201">
        <v>782.78300000000002</v>
      </c>
      <c r="B26" s="203" t="s">
        <v>160</v>
      </c>
      <c r="C26" s="113">
        <v>8.5730005501925675</v>
      </c>
      <c r="D26" s="115">
        <v>1714</v>
      </c>
      <c r="E26" s="114">
        <v>1579</v>
      </c>
      <c r="F26" s="114">
        <v>2129</v>
      </c>
      <c r="G26" s="114">
        <v>1547</v>
      </c>
      <c r="H26" s="140">
        <v>1583</v>
      </c>
      <c r="I26" s="115">
        <v>131</v>
      </c>
      <c r="J26" s="116">
        <v>8.2754264055590649</v>
      </c>
    </row>
    <row r="27" spans="1:15" s="110" customFormat="1" ht="24.95" customHeight="1" x14ac:dyDescent="0.2">
      <c r="A27" s="193" t="s">
        <v>161</v>
      </c>
      <c r="B27" s="199" t="s">
        <v>162</v>
      </c>
      <c r="C27" s="113">
        <v>1.6205671985194818</v>
      </c>
      <c r="D27" s="115">
        <v>324</v>
      </c>
      <c r="E27" s="114">
        <v>209</v>
      </c>
      <c r="F27" s="114">
        <v>366</v>
      </c>
      <c r="G27" s="114">
        <v>255</v>
      </c>
      <c r="H27" s="140">
        <v>253</v>
      </c>
      <c r="I27" s="115">
        <v>71</v>
      </c>
      <c r="J27" s="116">
        <v>28.063241106719367</v>
      </c>
    </row>
    <row r="28" spans="1:15" s="110" customFormat="1" ht="24.95" customHeight="1" x14ac:dyDescent="0.2">
      <c r="A28" s="193" t="s">
        <v>163</v>
      </c>
      <c r="B28" s="199" t="s">
        <v>164</v>
      </c>
      <c r="C28" s="113">
        <v>2.5658980643225129</v>
      </c>
      <c r="D28" s="115">
        <v>513</v>
      </c>
      <c r="E28" s="114">
        <v>413</v>
      </c>
      <c r="F28" s="114">
        <v>977</v>
      </c>
      <c r="G28" s="114">
        <v>456</v>
      </c>
      <c r="H28" s="140">
        <v>714</v>
      </c>
      <c r="I28" s="115">
        <v>-201</v>
      </c>
      <c r="J28" s="116">
        <v>-28.15126050420168</v>
      </c>
    </row>
    <row r="29" spans="1:15" s="110" customFormat="1" ht="24.95" customHeight="1" x14ac:dyDescent="0.2">
      <c r="A29" s="193">
        <v>86</v>
      </c>
      <c r="B29" s="199" t="s">
        <v>165</v>
      </c>
      <c r="C29" s="113">
        <v>5.6969939478817588</v>
      </c>
      <c r="D29" s="115">
        <v>1139</v>
      </c>
      <c r="E29" s="114">
        <v>968</v>
      </c>
      <c r="F29" s="114">
        <v>1118</v>
      </c>
      <c r="G29" s="114">
        <v>1048</v>
      </c>
      <c r="H29" s="140">
        <v>1054</v>
      </c>
      <c r="I29" s="115">
        <v>85</v>
      </c>
      <c r="J29" s="116">
        <v>8.064516129032258</v>
      </c>
    </row>
    <row r="30" spans="1:15" s="110" customFormat="1" ht="24.95" customHeight="1" x14ac:dyDescent="0.2">
      <c r="A30" s="193">
        <v>87.88</v>
      </c>
      <c r="B30" s="204" t="s">
        <v>166</v>
      </c>
      <c r="C30" s="113">
        <v>6.472265292852498</v>
      </c>
      <c r="D30" s="115">
        <v>1294</v>
      </c>
      <c r="E30" s="114">
        <v>1217</v>
      </c>
      <c r="F30" s="114">
        <v>1594</v>
      </c>
      <c r="G30" s="114">
        <v>1283</v>
      </c>
      <c r="H30" s="140">
        <v>1256</v>
      </c>
      <c r="I30" s="115">
        <v>38</v>
      </c>
      <c r="J30" s="116">
        <v>3.0254777070063694</v>
      </c>
    </row>
    <row r="31" spans="1:15" s="110" customFormat="1" ht="24.95" customHeight="1" x14ac:dyDescent="0.2">
      <c r="A31" s="193" t="s">
        <v>167</v>
      </c>
      <c r="B31" s="199" t="s">
        <v>168</v>
      </c>
      <c r="C31" s="113">
        <v>3.5362376831891162</v>
      </c>
      <c r="D31" s="115">
        <v>707</v>
      </c>
      <c r="E31" s="114">
        <v>590</v>
      </c>
      <c r="F31" s="114">
        <v>919</v>
      </c>
      <c r="G31" s="114">
        <v>611</v>
      </c>
      <c r="H31" s="140">
        <v>735</v>
      </c>
      <c r="I31" s="115">
        <v>-28</v>
      </c>
      <c r="J31" s="116">
        <v>-3.8095238095238093</v>
      </c>
    </row>
    <row r="32" spans="1:15" s="110" customFormat="1" ht="24.95" customHeight="1" x14ac:dyDescent="0.2">
      <c r="A32" s="193"/>
      <c r="B32" s="204" t="s">
        <v>169</v>
      </c>
      <c r="C32" s="113" t="s">
        <v>514</v>
      </c>
      <c r="D32" s="115" t="s">
        <v>514</v>
      </c>
      <c r="E32" s="114" t="s">
        <v>514</v>
      </c>
      <c r="F32" s="114" t="s">
        <v>514</v>
      </c>
      <c r="G32" s="114">
        <v>0</v>
      </c>
      <c r="H32" s="140">
        <v>0</v>
      </c>
      <c r="I32" s="115" t="s">
        <v>514</v>
      </c>
      <c r="J32" s="116" t="s">
        <v>514</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0.5201820637223028</v>
      </c>
      <c r="D34" s="115">
        <v>104</v>
      </c>
      <c r="E34" s="114">
        <v>116</v>
      </c>
      <c r="F34" s="114">
        <v>157</v>
      </c>
      <c r="G34" s="114">
        <v>108</v>
      </c>
      <c r="H34" s="140">
        <v>96</v>
      </c>
      <c r="I34" s="115">
        <v>8</v>
      </c>
      <c r="J34" s="116">
        <v>8.3333333333333339</v>
      </c>
    </row>
    <row r="35" spans="1:10" s="110" customFormat="1" ht="24.95" customHeight="1" x14ac:dyDescent="0.2">
      <c r="A35" s="292" t="s">
        <v>171</v>
      </c>
      <c r="B35" s="293" t="s">
        <v>172</v>
      </c>
      <c r="C35" s="113">
        <v>22.557895263342171</v>
      </c>
      <c r="D35" s="115">
        <v>4510</v>
      </c>
      <c r="E35" s="114">
        <v>3618</v>
      </c>
      <c r="F35" s="114">
        <v>4605</v>
      </c>
      <c r="G35" s="114">
        <v>3903</v>
      </c>
      <c r="H35" s="140">
        <v>4576</v>
      </c>
      <c r="I35" s="115">
        <v>-66</v>
      </c>
      <c r="J35" s="116">
        <v>-1.4423076923076923</v>
      </c>
    </row>
    <row r="36" spans="1:10" s="110" customFormat="1" ht="24.95" customHeight="1" x14ac:dyDescent="0.2">
      <c r="A36" s="294" t="s">
        <v>173</v>
      </c>
      <c r="B36" s="295" t="s">
        <v>174</v>
      </c>
      <c r="C36" s="125">
        <v>76.921922672935523</v>
      </c>
      <c r="D36" s="143">
        <v>15379</v>
      </c>
      <c r="E36" s="144">
        <v>13345</v>
      </c>
      <c r="F36" s="144">
        <v>14592</v>
      </c>
      <c r="G36" s="144">
        <v>12026</v>
      </c>
      <c r="H36" s="145">
        <v>13532</v>
      </c>
      <c r="I36" s="143">
        <v>1847</v>
      </c>
      <c r="J36" s="146">
        <v>13.649127992905704</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44" t="s">
        <v>369</v>
      </c>
      <c r="B39" s="645"/>
      <c r="C39" s="645"/>
      <c r="D39" s="645"/>
      <c r="E39" s="645"/>
      <c r="F39" s="645"/>
      <c r="G39" s="645"/>
      <c r="H39" s="645"/>
      <c r="I39" s="645"/>
      <c r="J39" s="645"/>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7"/>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370</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336</v>
      </c>
      <c r="B5" s="573"/>
      <c r="C5" s="573"/>
      <c r="D5" s="573"/>
      <c r="E5" s="573"/>
      <c r="F5" s="252"/>
      <c r="G5" s="252"/>
      <c r="H5" s="252"/>
      <c r="I5" s="252"/>
      <c r="J5" s="252"/>
      <c r="K5" s="252"/>
    </row>
    <row r="6" spans="1:17" s="94" customFormat="1" ht="11.25" customHeight="1" x14ac:dyDescent="0.2">
      <c r="A6" s="227"/>
      <c r="B6" s="228"/>
      <c r="C6" s="228"/>
      <c r="D6" s="228"/>
      <c r="E6" s="228"/>
      <c r="F6" s="228"/>
      <c r="G6" s="228"/>
      <c r="H6" s="228"/>
      <c r="I6" s="228"/>
      <c r="J6" s="228"/>
    </row>
    <row r="7" spans="1:17" s="91" customFormat="1" ht="24.95" customHeight="1" x14ac:dyDescent="0.2">
      <c r="A7" s="588" t="s">
        <v>333</v>
      </c>
      <c r="B7" s="577"/>
      <c r="C7" s="577"/>
      <c r="D7" s="582" t="s">
        <v>94</v>
      </c>
      <c r="E7" s="647" t="s">
        <v>371</v>
      </c>
      <c r="F7" s="648"/>
      <c r="G7" s="648"/>
      <c r="H7" s="648"/>
      <c r="I7" s="649"/>
      <c r="J7" s="588" t="s">
        <v>360</v>
      </c>
      <c r="K7" s="589"/>
      <c r="L7" s="96"/>
      <c r="M7" s="96"/>
      <c r="N7" s="96"/>
      <c r="O7" s="96"/>
      <c r="Q7" s="408"/>
    </row>
    <row r="8" spans="1:17" ht="21.75" customHeight="1" x14ac:dyDescent="0.2">
      <c r="A8" s="578"/>
      <c r="B8" s="579"/>
      <c r="C8" s="579"/>
      <c r="D8" s="583"/>
      <c r="E8" s="566" t="s">
        <v>336</v>
      </c>
      <c r="F8" s="566" t="s">
        <v>338</v>
      </c>
      <c r="G8" s="566" t="s">
        <v>339</v>
      </c>
      <c r="H8" s="566" t="s">
        <v>340</v>
      </c>
      <c r="I8" s="566" t="s">
        <v>341</v>
      </c>
      <c r="J8" s="590"/>
      <c r="K8" s="591"/>
    </row>
    <row r="9" spans="1:17" ht="12" customHeight="1" x14ac:dyDescent="0.2">
      <c r="A9" s="578"/>
      <c r="B9" s="579"/>
      <c r="C9" s="579"/>
      <c r="D9" s="583"/>
      <c r="E9" s="567"/>
      <c r="F9" s="567"/>
      <c r="G9" s="567"/>
      <c r="H9" s="567"/>
      <c r="I9" s="567"/>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19993</v>
      </c>
      <c r="F11" s="264">
        <v>17079</v>
      </c>
      <c r="G11" s="264">
        <v>19354</v>
      </c>
      <c r="H11" s="264">
        <v>16037</v>
      </c>
      <c r="I11" s="265">
        <v>18204</v>
      </c>
      <c r="J11" s="263">
        <v>1789</v>
      </c>
      <c r="K11" s="266">
        <v>9.8275104372665343</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21.057370079527836</v>
      </c>
      <c r="E13" s="115">
        <v>4210</v>
      </c>
      <c r="F13" s="114">
        <v>3820</v>
      </c>
      <c r="G13" s="114">
        <v>5083</v>
      </c>
      <c r="H13" s="114">
        <v>3955</v>
      </c>
      <c r="I13" s="140">
        <v>4154</v>
      </c>
      <c r="J13" s="115">
        <v>56</v>
      </c>
      <c r="K13" s="116">
        <v>1.348098218584497</v>
      </c>
    </row>
    <row r="14" spans="1:17" ht="15.95" customHeight="1" x14ac:dyDescent="0.2">
      <c r="A14" s="306" t="s">
        <v>230</v>
      </c>
      <c r="B14" s="307"/>
      <c r="C14" s="308"/>
      <c r="D14" s="113">
        <v>55.384384534587106</v>
      </c>
      <c r="E14" s="115">
        <v>11073</v>
      </c>
      <c r="F14" s="114">
        <v>8942</v>
      </c>
      <c r="G14" s="114">
        <v>10376</v>
      </c>
      <c r="H14" s="114">
        <v>8710</v>
      </c>
      <c r="I14" s="140">
        <v>9953</v>
      </c>
      <c r="J14" s="115">
        <v>1120</v>
      </c>
      <c r="K14" s="116">
        <v>11.252888576308651</v>
      </c>
    </row>
    <row r="15" spans="1:17" ht="15.95" customHeight="1" x14ac:dyDescent="0.2">
      <c r="A15" s="306" t="s">
        <v>231</v>
      </c>
      <c r="B15" s="307"/>
      <c r="C15" s="308"/>
      <c r="D15" s="113">
        <v>11.018856599809933</v>
      </c>
      <c r="E15" s="115">
        <v>2203</v>
      </c>
      <c r="F15" s="114">
        <v>2103</v>
      </c>
      <c r="G15" s="114">
        <v>1920</v>
      </c>
      <c r="H15" s="114">
        <v>1673</v>
      </c>
      <c r="I15" s="140">
        <v>1872</v>
      </c>
      <c r="J15" s="115">
        <v>331</v>
      </c>
      <c r="K15" s="116">
        <v>17.681623931623932</v>
      </c>
    </row>
    <row r="16" spans="1:17" ht="15.95" customHeight="1" x14ac:dyDescent="0.2">
      <c r="A16" s="306" t="s">
        <v>232</v>
      </c>
      <c r="B16" s="307"/>
      <c r="C16" s="308"/>
      <c r="D16" s="113">
        <v>12.309308257890262</v>
      </c>
      <c r="E16" s="115">
        <v>2461</v>
      </c>
      <c r="F16" s="114">
        <v>2170</v>
      </c>
      <c r="G16" s="114">
        <v>1939</v>
      </c>
      <c r="H16" s="114">
        <v>1666</v>
      </c>
      <c r="I16" s="140">
        <v>2189</v>
      </c>
      <c r="J16" s="115">
        <v>272</v>
      </c>
      <c r="K16" s="116">
        <v>12.425765189584284</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0.56019606862401838</v>
      </c>
      <c r="E18" s="115">
        <v>112</v>
      </c>
      <c r="F18" s="114">
        <v>130</v>
      </c>
      <c r="G18" s="114">
        <v>180</v>
      </c>
      <c r="H18" s="114">
        <v>135</v>
      </c>
      <c r="I18" s="140">
        <v>107</v>
      </c>
      <c r="J18" s="115">
        <v>5</v>
      </c>
      <c r="K18" s="116">
        <v>4.6728971962616823</v>
      </c>
    </row>
    <row r="19" spans="1:11" ht="14.1" customHeight="1" x14ac:dyDescent="0.2">
      <c r="A19" s="306" t="s">
        <v>235</v>
      </c>
      <c r="B19" s="307" t="s">
        <v>236</v>
      </c>
      <c r="C19" s="308"/>
      <c r="D19" s="113">
        <v>0.28509978492472365</v>
      </c>
      <c r="E19" s="115">
        <v>57</v>
      </c>
      <c r="F19" s="114">
        <v>78</v>
      </c>
      <c r="G19" s="114">
        <v>106</v>
      </c>
      <c r="H19" s="114">
        <v>71</v>
      </c>
      <c r="I19" s="140">
        <v>59</v>
      </c>
      <c r="J19" s="115">
        <v>-2</v>
      </c>
      <c r="K19" s="116">
        <v>-3.3898305084745761</v>
      </c>
    </row>
    <row r="20" spans="1:11" ht="14.1" customHeight="1" x14ac:dyDescent="0.2">
      <c r="A20" s="306">
        <v>12</v>
      </c>
      <c r="B20" s="307" t="s">
        <v>237</v>
      </c>
      <c r="C20" s="308"/>
      <c r="D20" s="113">
        <v>0.95033261641574551</v>
      </c>
      <c r="E20" s="115">
        <v>190</v>
      </c>
      <c r="F20" s="114">
        <v>170</v>
      </c>
      <c r="G20" s="114">
        <v>208</v>
      </c>
      <c r="H20" s="114">
        <v>196</v>
      </c>
      <c r="I20" s="140">
        <v>214</v>
      </c>
      <c r="J20" s="115">
        <v>-24</v>
      </c>
      <c r="K20" s="116">
        <v>-11.214953271028037</v>
      </c>
    </row>
    <row r="21" spans="1:11" ht="14.1" customHeight="1" x14ac:dyDescent="0.2">
      <c r="A21" s="306">
        <v>21</v>
      </c>
      <c r="B21" s="307" t="s">
        <v>238</v>
      </c>
      <c r="C21" s="308"/>
      <c r="D21" s="113">
        <v>0.18506477267043464</v>
      </c>
      <c r="E21" s="115">
        <v>37</v>
      </c>
      <c r="F21" s="114">
        <v>60</v>
      </c>
      <c r="G21" s="114">
        <v>37</v>
      </c>
      <c r="H21" s="114">
        <v>58</v>
      </c>
      <c r="I21" s="140">
        <v>52</v>
      </c>
      <c r="J21" s="115">
        <v>-15</v>
      </c>
      <c r="K21" s="116">
        <v>-28.846153846153847</v>
      </c>
    </row>
    <row r="22" spans="1:11" ht="14.1" customHeight="1" x14ac:dyDescent="0.2">
      <c r="A22" s="306">
        <v>22</v>
      </c>
      <c r="B22" s="307" t="s">
        <v>239</v>
      </c>
      <c r="C22" s="308"/>
      <c r="D22" s="113">
        <v>3.0710748762066724</v>
      </c>
      <c r="E22" s="115">
        <v>614</v>
      </c>
      <c r="F22" s="114">
        <v>691</v>
      </c>
      <c r="G22" s="114">
        <v>1082</v>
      </c>
      <c r="H22" s="114">
        <v>614</v>
      </c>
      <c r="I22" s="140">
        <v>536</v>
      </c>
      <c r="J22" s="115">
        <v>78</v>
      </c>
      <c r="K22" s="116">
        <v>14.552238805970148</v>
      </c>
    </row>
    <row r="23" spans="1:11" ht="14.1" customHeight="1" x14ac:dyDescent="0.2">
      <c r="A23" s="306">
        <v>23</v>
      </c>
      <c r="B23" s="307" t="s">
        <v>240</v>
      </c>
      <c r="C23" s="308"/>
      <c r="D23" s="113">
        <v>0.62521882658930628</v>
      </c>
      <c r="E23" s="115">
        <v>125</v>
      </c>
      <c r="F23" s="114">
        <v>105</v>
      </c>
      <c r="G23" s="114">
        <v>244</v>
      </c>
      <c r="H23" s="114">
        <v>118</v>
      </c>
      <c r="I23" s="140">
        <v>184</v>
      </c>
      <c r="J23" s="115">
        <v>-59</v>
      </c>
      <c r="K23" s="116">
        <v>-32.065217391304351</v>
      </c>
    </row>
    <row r="24" spans="1:11" ht="14.1" customHeight="1" x14ac:dyDescent="0.2">
      <c r="A24" s="306">
        <v>24</v>
      </c>
      <c r="B24" s="307" t="s">
        <v>241</v>
      </c>
      <c r="C24" s="308"/>
      <c r="D24" s="113">
        <v>5.7019956984944731</v>
      </c>
      <c r="E24" s="115">
        <v>1140</v>
      </c>
      <c r="F24" s="114">
        <v>798</v>
      </c>
      <c r="G24" s="114">
        <v>990</v>
      </c>
      <c r="H24" s="114">
        <v>927</v>
      </c>
      <c r="I24" s="140">
        <v>958</v>
      </c>
      <c r="J24" s="115">
        <v>182</v>
      </c>
      <c r="K24" s="116">
        <v>18.997912317327767</v>
      </c>
    </row>
    <row r="25" spans="1:11" ht="14.1" customHeight="1" x14ac:dyDescent="0.2">
      <c r="A25" s="306">
        <v>25</v>
      </c>
      <c r="B25" s="307" t="s">
        <v>242</v>
      </c>
      <c r="C25" s="308"/>
      <c r="D25" s="113">
        <v>5.9220727254539085</v>
      </c>
      <c r="E25" s="115">
        <v>1184</v>
      </c>
      <c r="F25" s="114">
        <v>1036</v>
      </c>
      <c r="G25" s="114">
        <v>1048</v>
      </c>
      <c r="H25" s="114">
        <v>1168</v>
      </c>
      <c r="I25" s="140">
        <v>1251</v>
      </c>
      <c r="J25" s="115">
        <v>-67</v>
      </c>
      <c r="K25" s="116">
        <v>-5.3557154276578736</v>
      </c>
    </row>
    <row r="26" spans="1:11" ht="14.1" customHeight="1" x14ac:dyDescent="0.2">
      <c r="A26" s="306">
        <v>26</v>
      </c>
      <c r="B26" s="307" t="s">
        <v>243</v>
      </c>
      <c r="C26" s="308"/>
      <c r="D26" s="113">
        <v>3.7963287150502678</v>
      </c>
      <c r="E26" s="115">
        <v>759</v>
      </c>
      <c r="F26" s="114">
        <v>664</v>
      </c>
      <c r="G26" s="114">
        <v>729</v>
      </c>
      <c r="H26" s="114">
        <v>582</v>
      </c>
      <c r="I26" s="140">
        <v>766</v>
      </c>
      <c r="J26" s="115">
        <v>-7</v>
      </c>
      <c r="K26" s="116">
        <v>-0.91383812010443866</v>
      </c>
    </row>
    <row r="27" spans="1:11" ht="14.1" customHeight="1" x14ac:dyDescent="0.2">
      <c r="A27" s="306">
        <v>27</v>
      </c>
      <c r="B27" s="307" t="s">
        <v>244</v>
      </c>
      <c r="C27" s="308"/>
      <c r="D27" s="113">
        <v>2.6109138198369428</v>
      </c>
      <c r="E27" s="115">
        <v>522</v>
      </c>
      <c r="F27" s="114">
        <v>472</v>
      </c>
      <c r="G27" s="114">
        <v>456</v>
      </c>
      <c r="H27" s="114">
        <v>493</v>
      </c>
      <c r="I27" s="140">
        <v>523</v>
      </c>
      <c r="J27" s="115">
        <v>-1</v>
      </c>
      <c r="K27" s="116">
        <v>-0.19120458891013384</v>
      </c>
    </row>
    <row r="28" spans="1:11" ht="14.1" customHeight="1" x14ac:dyDescent="0.2">
      <c r="A28" s="306">
        <v>28</v>
      </c>
      <c r="B28" s="307" t="s">
        <v>245</v>
      </c>
      <c r="C28" s="308"/>
      <c r="D28" s="113">
        <v>0.19506827389586356</v>
      </c>
      <c r="E28" s="115">
        <v>39</v>
      </c>
      <c r="F28" s="114">
        <v>52</v>
      </c>
      <c r="G28" s="114">
        <v>68</v>
      </c>
      <c r="H28" s="114">
        <v>35</v>
      </c>
      <c r="I28" s="140">
        <v>45</v>
      </c>
      <c r="J28" s="115">
        <v>-6</v>
      </c>
      <c r="K28" s="116">
        <v>-13.333333333333334</v>
      </c>
    </row>
    <row r="29" spans="1:11" ht="14.1" customHeight="1" x14ac:dyDescent="0.2">
      <c r="A29" s="306">
        <v>29</v>
      </c>
      <c r="B29" s="307" t="s">
        <v>246</v>
      </c>
      <c r="C29" s="308"/>
      <c r="D29" s="113">
        <v>2.9510328615015253</v>
      </c>
      <c r="E29" s="115">
        <v>590</v>
      </c>
      <c r="F29" s="114">
        <v>462</v>
      </c>
      <c r="G29" s="114">
        <v>489</v>
      </c>
      <c r="H29" s="114">
        <v>497</v>
      </c>
      <c r="I29" s="140">
        <v>510</v>
      </c>
      <c r="J29" s="115">
        <v>80</v>
      </c>
      <c r="K29" s="116">
        <v>15.686274509803921</v>
      </c>
    </row>
    <row r="30" spans="1:11" ht="14.1" customHeight="1" x14ac:dyDescent="0.2">
      <c r="A30" s="306" t="s">
        <v>247</v>
      </c>
      <c r="B30" s="307" t="s">
        <v>248</v>
      </c>
      <c r="C30" s="308"/>
      <c r="D30" s="113">
        <v>0.50017506127144495</v>
      </c>
      <c r="E30" s="115">
        <v>100</v>
      </c>
      <c r="F30" s="114">
        <v>82</v>
      </c>
      <c r="G30" s="114" t="s">
        <v>514</v>
      </c>
      <c r="H30" s="114">
        <v>100</v>
      </c>
      <c r="I30" s="140" t="s">
        <v>514</v>
      </c>
      <c r="J30" s="115" t="s">
        <v>514</v>
      </c>
      <c r="K30" s="116" t="s">
        <v>514</v>
      </c>
    </row>
    <row r="31" spans="1:11" ht="14.1" customHeight="1" x14ac:dyDescent="0.2">
      <c r="A31" s="306" t="s">
        <v>249</v>
      </c>
      <c r="B31" s="307" t="s">
        <v>250</v>
      </c>
      <c r="C31" s="308"/>
      <c r="D31" s="113">
        <v>2.4508578002300805</v>
      </c>
      <c r="E31" s="115">
        <v>490</v>
      </c>
      <c r="F31" s="114">
        <v>374</v>
      </c>
      <c r="G31" s="114">
        <v>365</v>
      </c>
      <c r="H31" s="114">
        <v>397</v>
      </c>
      <c r="I31" s="140">
        <v>411</v>
      </c>
      <c r="J31" s="115">
        <v>79</v>
      </c>
      <c r="K31" s="116">
        <v>19.221411192214113</v>
      </c>
    </row>
    <row r="32" spans="1:11" ht="14.1" customHeight="1" x14ac:dyDescent="0.2">
      <c r="A32" s="306">
        <v>31</v>
      </c>
      <c r="B32" s="307" t="s">
        <v>251</v>
      </c>
      <c r="C32" s="308"/>
      <c r="D32" s="113">
        <v>0.56019606862401838</v>
      </c>
      <c r="E32" s="115">
        <v>112</v>
      </c>
      <c r="F32" s="114">
        <v>55</v>
      </c>
      <c r="G32" s="114">
        <v>58</v>
      </c>
      <c r="H32" s="114">
        <v>61</v>
      </c>
      <c r="I32" s="140">
        <v>70</v>
      </c>
      <c r="J32" s="115">
        <v>42</v>
      </c>
      <c r="K32" s="116">
        <v>60</v>
      </c>
    </row>
    <row r="33" spans="1:11" ht="14.1" customHeight="1" x14ac:dyDescent="0.2">
      <c r="A33" s="306">
        <v>32</v>
      </c>
      <c r="B33" s="307" t="s">
        <v>252</v>
      </c>
      <c r="C33" s="308"/>
      <c r="D33" s="113">
        <v>2.8159855949582355</v>
      </c>
      <c r="E33" s="115">
        <v>563</v>
      </c>
      <c r="F33" s="114">
        <v>425</v>
      </c>
      <c r="G33" s="114">
        <v>554</v>
      </c>
      <c r="H33" s="114">
        <v>464</v>
      </c>
      <c r="I33" s="140">
        <v>430</v>
      </c>
      <c r="J33" s="115">
        <v>133</v>
      </c>
      <c r="K33" s="116">
        <v>30.930232558139537</v>
      </c>
    </row>
    <row r="34" spans="1:11" ht="14.1" customHeight="1" x14ac:dyDescent="0.2">
      <c r="A34" s="306">
        <v>33</v>
      </c>
      <c r="B34" s="307" t="s">
        <v>253</v>
      </c>
      <c r="C34" s="308"/>
      <c r="D34" s="113">
        <v>1.5305356874906217</v>
      </c>
      <c r="E34" s="115">
        <v>306</v>
      </c>
      <c r="F34" s="114">
        <v>237</v>
      </c>
      <c r="G34" s="114">
        <v>276</v>
      </c>
      <c r="H34" s="114">
        <v>201</v>
      </c>
      <c r="I34" s="140">
        <v>249</v>
      </c>
      <c r="J34" s="115">
        <v>57</v>
      </c>
      <c r="K34" s="116">
        <v>22.891566265060241</v>
      </c>
    </row>
    <row r="35" spans="1:11" ht="14.1" customHeight="1" x14ac:dyDescent="0.2">
      <c r="A35" s="306">
        <v>34</v>
      </c>
      <c r="B35" s="307" t="s">
        <v>254</v>
      </c>
      <c r="C35" s="308"/>
      <c r="D35" s="113">
        <v>2.2557895263342171</v>
      </c>
      <c r="E35" s="115">
        <v>451</v>
      </c>
      <c r="F35" s="114">
        <v>282</v>
      </c>
      <c r="G35" s="114">
        <v>318</v>
      </c>
      <c r="H35" s="114">
        <v>298</v>
      </c>
      <c r="I35" s="140">
        <v>374</v>
      </c>
      <c r="J35" s="115">
        <v>77</v>
      </c>
      <c r="K35" s="116">
        <v>20.588235294117649</v>
      </c>
    </row>
    <row r="36" spans="1:11" ht="14.1" customHeight="1" x14ac:dyDescent="0.2">
      <c r="A36" s="306">
        <v>41</v>
      </c>
      <c r="B36" s="307" t="s">
        <v>255</v>
      </c>
      <c r="C36" s="308"/>
      <c r="D36" s="113">
        <v>2.3708297904266495</v>
      </c>
      <c r="E36" s="115">
        <v>474</v>
      </c>
      <c r="F36" s="114">
        <v>738</v>
      </c>
      <c r="G36" s="114">
        <v>449</v>
      </c>
      <c r="H36" s="114">
        <v>258</v>
      </c>
      <c r="I36" s="140">
        <v>392</v>
      </c>
      <c r="J36" s="115">
        <v>82</v>
      </c>
      <c r="K36" s="116">
        <v>20.918367346938776</v>
      </c>
    </row>
    <row r="37" spans="1:11" ht="14.1" customHeight="1" x14ac:dyDescent="0.2">
      <c r="A37" s="306">
        <v>42</v>
      </c>
      <c r="B37" s="307" t="s">
        <v>256</v>
      </c>
      <c r="C37" s="308"/>
      <c r="D37" s="113">
        <v>0.17005952083229131</v>
      </c>
      <c r="E37" s="115">
        <v>34</v>
      </c>
      <c r="F37" s="114" t="s">
        <v>514</v>
      </c>
      <c r="G37" s="114">
        <v>26</v>
      </c>
      <c r="H37" s="114">
        <v>22</v>
      </c>
      <c r="I37" s="140" t="s">
        <v>514</v>
      </c>
      <c r="J37" s="115" t="s">
        <v>514</v>
      </c>
      <c r="K37" s="116" t="s">
        <v>514</v>
      </c>
    </row>
    <row r="38" spans="1:11" ht="14.1" customHeight="1" x14ac:dyDescent="0.2">
      <c r="A38" s="306">
        <v>43</v>
      </c>
      <c r="B38" s="307" t="s">
        <v>257</v>
      </c>
      <c r="C38" s="308"/>
      <c r="D38" s="113">
        <v>4.0664232481368483</v>
      </c>
      <c r="E38" s="115">
        <v>813</v>
      </c>
      <c r="F38" s="114">
        <v>455</v>
      </c>
      <c r="G38" s="114">
        <v>336</v>
      </c>
      <c r="H38" s="114">
        <v>289</v>
      </c>
      <c r="I38" s="140">
        <v>342</v>
      </c>
      <c r="J38" s="115">
        <v>471</v>
      </c>
      <c r="K38" s="116">
        <v>137.71929824561403</v>
      </c>
    </row>
    <row r="39" spans="1:11" ht="14.1" customHeight="1" x14ac:dyDescent="0.2">
      <c r="A39" s="306">
        <v>51</v>
      </c>
      <c r="B39" s="307" t="s">
        <v>258</v>
      </c>
      <c r="C39" s="308"/>
      <c r="D39" s="113">
        <v>5.6169659380783274</v>
      </c>
      <c r="E39" s="115">
        <v>1123</v>
      </c>
      <c r="F39" s="114">
        <v>1086</v>
      </c>
      <c r="G39" s="114">
        <v>1376</v>
      </c>
      <c r="H39" s="114">
        <v>1059</v>
      </c>
      <c r="I39" s="140">
        <v>1299</v>
      </c>
      <c r="J39" s="115">
        <v>-176</v>
      </c>
      <c r="K39" s="116">
        <v>-13.54888375673595</v>
      </c>
    </row>
    <row r="40" spans="1:11" ht="14.1" customHeight="1" x14ac:dyDescent="0.2">
      <c r="A40" s="306" t="s">
        <v>259</v>
      </c>
      <c r="B40" s="307" t="s">
        <v>260</v>
      </c>
      <c r="C40" s="308"/>
      <c r="D40" s="113">
        <v>5.1918171359975993</v>
      </c>
      <c r="E40" s="115">
        <v>1038</v>
      </c>
      <c r="F40" s="114">
        <v>1010</v>
      </c>
      <c r="G40" s="114">
        <v>1292</v>
      </c>
      <c r="H40" s="114">
        <v>988</v>
      </c>
      <c r="I40" s="140">
        <v>1216</v>
      </c>
      <c r="J40" s="115">
        <v>-178</v>
      </c>
      <c r="K40" s="116">
        <v>-14.638157894736842</v>
      </c>
    </row>
    <row r="41" spans="1:11" ht="14.1" customHeight="1" x14ac:dyDescent="0.2">
      <c r="A41" s="306"/>
      <c r="B41" s="307" t="s">
        <v>261</v>
      </c>
      <c r="C41" s="308"/>
      <c r="D41" s="113">
        <v>4.4065422898014308</v>
      </c>
      <c r="E41" s="115">
        <v>881</v>
      </c>
      <c r="F41" s="114">
        <v>868</v>
      </c>
      <c r="G41" s="114">
        <v>1100</v>
      </c>
      <c r="H41" s="114">
        <v>850</v>
      </c>
      <c r="I41" s="140">
        <v>1025</v>
      </c>
      <c r="J41" s="115">
        <v>-144</v>
      </c>
      <c r="K41" s="116">
        <v>-14.048780487804878</v>
      </c>
    </row>
    <row r="42" spans="1:11" ht="14.1" customHeight="1" x14ac:dyDescent="0.2">
      <c r="A42" s="306">
        <v>52</v>
      </c>
      <c r="B42" s="307" t="s">
        <v>262</v>
      </c>
      <c r="C42" s="308"/>
      <c r="D42" s="113">
        <v>3.4412044215475417</v>
      </c>
      <c r="E42" s="115">
        <v>688</v>
      </c>
      <c r="F42" s="114">
        <v>524</v>
      </c>
      <c r="G42" s="114">
        <v>642</v>
      </c>
      <c r="H42" s="114">
        <v>539</v>
      </c>
      <c r="I42" s="140">
        <v>624</v>
      </c>
      <c r="J42" s="115">
        <v>64</v>
      </c>
      <c r="K42" s="116">
        <v>10.256410256410257</v>
      </c>
    </row>
    <row r="43" spans="1:11" ht="14.1" customHeight="1" x14ac:dyDescent="0.2">
      <c r="A43" s="306" t="s">
        <v>263</v>
      </c>
      <c r="B43" s="307" t="s">
        <v>264</v>
      </c>
      <c r="C43" s="308"/>
      <c r="D43" s="113">
        <v>2.9610363627269543</v>
      </c>
      <c r="E43" s="115">
        <v>592</v>
      </c>
      <c r="F43" s="114">
        <v>441</v>
      </c>
      <c r="G43" s="114">
        <v>559</v>
      </c>
      <c r="H43" s="114">
        <v>471</v>
      </c>
      <c r="I43" s="140">
        <v>536</v>
      </c>
      <c r="J43" s="115">
        <v>56</v>
      </c>
      <c r="K43" s="116">
        <v>10.447761194029852</v>
      </c>
    </row>
    <row r="44" spans="1:11" ht="14.1" customHeight="1" x14ac:dyDescent="0.2">
      <c r="A44" s="306">
        <v>53</v>
      </c>
      <c r="B44" s="307" t="s">
        <v>265</v>
      </c>
      <c r="C44" s="308"/>
      <c r="D44" s="113">
        <v>0.8252888510978843</v>
      </c>
      <c r="E44" s="115">
        <v>165</v>
      </c>
      <c r="F44" s="114">
        <v>163</v>
      </c>
      <c r="G44" s="114">
        <v>151</v>
      </c>
      <c r="H44" s="114">
        <v>128</v>
      </c>
      <c r="I44" s="140">
        <v>152</v>
      </c>
      <c r="J44" s="115">
        <v>13</v>
      </c>
      <c r="K44" s="116">
        <v>8.5526315789473681</v>
      </c>
    </row>
    <row r="45" spans="1:11" ht="14.1" customHeight="1" x14ac:dyDescent="0.2">
      <c r="A45" s="306" t="s">
        <v>266</v>
      </c>
      <c r="B45" s="307" t="s">
        <v>267</v>
      </c>
      <c r="C45" s="308"/>
      <c r="D45" s="113">
        <v>0.80028009803431199</v>
      </c>
      <c r="E45" s="115">
        <v>160</v>
      </c>
      <c r="F45" s="114">
        <v>162</v>
      </c>
      <c r="G45" s="114">
        <v>148</v>
      </c>
      <c r="H45" s="114">
        <v>126</v>
      </c>
      <c r="I45" s="140">
        <v>148</v>
      </c>
      <c r="J45" s="115">
        <v>12</v>
      </c>
      <c r="K45" s="116">
        <v>8.1081081081081088</v>
      </c>
    </row>
    <row r="46" spans="1:11" ht="14.1" customHeight="1" x14ac:dyDescent="0.2">
      <c r="A46" s="306">
        <v>54</v>
      </c>
      <c r="B46" s="307" t="s">
        <v>268</v>
      </c>
      <c r="C46" s="308"/>
      <c r="D46" s="113">
        <v>2.4158455459410795</v>
      </c>
      <c r="E46" s="115">
        <v>483</v>
      </c>
      <c r="F46" s="114">
        <v>429</v>
      </c>
      <c r="G46" s="114">
        <v>462</v>
      </c>
      <c r="H46" s="114">
        <v>568</v>
      </c>
      <c r="I46" s="140">
        <v>520</v>
      </c>
      <c r="J46" s="115">
        <v>-37</v>
      </c>
      <c r="K46" s="116">
        <v>-7.115384615384615</v>
      </c>
    </row>
    <row r="47" spans="1:11" ht="14.1" customHeight="1" x14ac:dyDescent="0.2">
      <c r="A47" s="306">
        <v>61</v>
      </c>
      <c r="B47" s="307" t="s">
        <v>269</v>
      </c>
      <c r="C47" s="308"/>
      <c r="D47" s="113">
        <v>2.7659680888310909</v>
      </c>
      <c r="E47" s="115">
        <v>553</v>
      </c>
      <c r="F47" s="114">
        <v>432</v>
      </c>
      <c r="G47" s="114">
        <v>374</v>
      </c>
      <c r="H47" s="114">
        <v>394</v>
      </c>
      <c r="I47" s="140">
        <v>464</v>
      </c>
      <c r="J47" s="115">
        <v>89</v>
      </c>
      <c r="K47" s="116">
        <v>19.181034482758619</v>
      </c>
    </row>
    <row r="48" spans="1:11" ht="14.1" customHeight="1" x14ac:dyDescent="0.2">
      <c r="A48" s="306">
        <v>62</v>
      </c>
      <c r="B48" s="307" t="s">
        <v>270</v>
      </c>
      <c r="C48" s="308"/>
      <c r="D48" s="113">
        <v>6.9524333516730854</v>
      </c>
      <c r="E48" s="115">
        <v>1390</v>
      </c>
      <c r="F48" s="114">
        <v>1175</v>
      </c>
      <c r="G48" s="114">
        <v>1437</v>
      </c>
      <c r="H48" s="114">
        <v>1123</v>
      </c>
      <c r="I48" s="140">
        <v>1370</v>
      </c>
      <c r="J48" s="115">
        <v>20</v>
      </c>
      <c r="K48" s="116">
        <v>1.4598540145985401</v>
      </c>
    </row>
    <row r="49" spans="1:11" ht="14.1" customHeight="1" x14ac:dyDescent="0.2">
      <c r="A49" s="306">
        <v>63</v>
      </c>
      <c r="B49" s="307" t="s">
        <v>271</v>
      </c>
      <c r="C49" s="308"/>
      <c r="D49" s="113">
        <v>3.1811133896863901</v>
      </c>
      <c r="E49" s="115">
        <v>636</v>
      </c>
      <c r="F49" s="114">
        <v>606</v>
      </c>
      <c r="G49" s="114">
        <v>576</v>
      </c>
      <c r="H49" s="114">
        <v>496</v>
      </c>
      <c r="I49" s="140">
        <v>545</v>
      </c>
      <c r="J49" s="115">
        <v>91</v>
      </c>
      <c r="K49" s="116">
        <v>16.697247706422019</v>
      </c>
    </row>
    <row r="50" spans="1:11" ht="14.1" customHeight="1" x14ac:dyDescent="0.2">
      <c r="A50" s="306" t="s">
        <v>272</v>
      </c>
      <c r="B50" s="307" t="s">
        <v>273</v>
      </c>
      <c r="C50" s="308"/>
      <c r="D50" s="113">
        <v>0.43515230330615717</v>
      </c>
      <c r="E50" s="115">
        <v>87</v>
      </c>
      <c r="F50" s="114">
        <v>80</v>
      </c>
      <c r="G50" s="114">
        <v>80</v>
      </c>
      <c r="H50" s="114">
        <v>88</v>
      </c>
      <c r="I50" s="140">
        <v>96</v>
      </c>
      <c r="J50" s="115">
        <v>-9</v>
      </c>
      <c r="K50" s="116">
        <v>-9.375</v>
      </c>
    </row>
    <row r="51" spans="1:11" ht="14.1" customHeight="1" x14ac:dyDescent="0.2">
      <c r="A51" s="306" t="s">
        <v>274</v>
      </c>
      <c r="B51" s="307" t="s">
        <v>275</v>
      </c>
      <c r="C51" s="308"/>
      <c r="D51" s="113">
        <v>2.3708297904266495</v>
      </c>
      <c r="E51" s="115">
        <v>474</v>
      </c>
      <c r="F51" s="114">
        <v>436</v>
      </c>
      <c r="G51" s="114">
        <v>417</v>
      </c>
      <c r="H51" s="114">
        <v>338</v>
      </c>
      <c r="I51" s="140">
        <v>383</v>
      </c>
      <c r="J51" s="115">
        <v>91</v>
      </c>
      <c r="K51" s="116">
        <v>23.759791122715406</v>
      </c>
    </row>
    <row r="52" spans="1:11" ht="14.1" customHeight="1" x14ac:dyDescent="0.2">
      <c r="A52" s="306">
        <v>71</v>
      </c>
      <c r="B52" s="307" t="s">
        <v>276</v>
      </c>
      <c r="C52" s="308"/>
      <c r="D52" s="113">
        <v>12.949532336317711</v>
      </c>
      <c r="E52" s="115">
        <v>2589</v>
      </c>
      <c r="F52" s="114">
        <v>1917</v>
      </c>
      <c r="G52" s="114">
        <v>1755</v>
      </c>
      <c r="H52" s="114">
        <v>1584</v>
      </c>
      <c r="I52" s="140">
        <v>1983</v>
      </c>
      <c r="J52" s="115">
        <v>606</v>
      </c>
      <c r="K52" s="116">
        <v>30.559757942511347</v>
      </c>
    </row>
    <row r="53" spans="1:11" ht="14.1" customHeight="1" x14ac:dyDescent="0.2">
      <c r="A53" s="306" t="s">
        <v>277</v>
      </c>
      <c r="B53" s="307" t="s">
        <v>278</v>
      </c>
      <c r="C53" s="308"/>
      <c r="D53" s="113">
        <v>4.7166508277897261</v>
      </c>
      <c r="E53" s="115">
        <v>943</v>
      </c>
      <c r="F53" s="114">
        <v>754</v>
      </c>
      <c r="G53" s="114">
        <v>684</v>
      </c>
      <c r="H53" s="114">
        <v>624</v>
      </c>
      <c r="I53" s="140">
        <v>822</v>
      </c>
      <c r="J53" s="115">
        <v>121</v>
      </c>
      <c r="K53" s="116">
        <v>14.720194647201946</v>
      </c>
    </row>
    <row r="54" spans="1:11" ht="14.1" customHeight="1" x14ac:dyDescent="0.2">
      <c r="A54" s="306" t="s">
        <v>279</v>
      </c>
      <c r="B54" s="307" t="s">
        <v>280</v>
      </c>
      <c r="C54" s="308"/>
      <c r="D54" s="113">
        <v>6.5372880508177866</v>
      </c>
      <c r="E54" s="115">
        <v>1307</v>
      </c>
      <c r="F54" s="114">
        <v>950</v>
      </c>
      <c r="G54" s="114">
        <v>897</v>
      </c>
      <c r="H54" s="114">
        <v>787</v>
      </c>
      <c r="I54" s="140">
        <v>969</v>
      </c>
      <c r="J54" s="115">
        <v>338</v>
      </c>
      <c r="K54" s="116">
        <v>34.881320949432407</v>
      </c>
    </row>
    <row r="55" spans="1:11" ht="14.1" customHeight="1" x14ac:dyDescent="0.2">
      <c r="A55" s="306">
        <v>72</v>
      </c>
      <c r="B55" s="307" t="s">
        <v>281</v>
      </c>
      <c r="C55" s="308"/>
      <c r="D55" s="113">
        <v>2.5708998149352271</v>
      </c>
      <c r="E55" s="115">
        <v>514</v>
      </c>
      <c r="F55" s="114">
        <v>420</v>
      </c>
      <c r="G55" s="114">
        <v>373</v>
      </c>
      <c r="H55" s="114">
        <v>350</v>
      </c>
      <c r="I55" s="140">
        <v>484</v>
      </c>
      <c r="J55" s="115">
        <v>30</v>
      </c>
      <c r="K55" s="116">
        <v>6.1983471074380168</v>
      </c>
    </row>
    <row r="56" spans="1:11" ht="14.1" customHeight="1" x14ac:dyDescent="0.2">
      <c r="A56" s="306" t="s">
        <v>282</v>
      </c>
      <c r="B56" s="307" t="s">
        <v>283</v>
      </c>
      <c r="C56" s="308"/>
      <c r="D56" s="113">
        <v>1.1353973890861802</v>
      </c>
      <c r="E56" s="115">
        <v>227</v>
      </c>
      <c r="F56" s="114">
        <v>124</v>
      </c>
      <c r="G56" s="114">
        <v>151</v>
      </c>
      <c r="H56" s="114">
        <v>120</v>
      </c>
      <c r="I56" s="140">
        <v>228</v>
      </c>
      <c r="J56" s="115">
        <v>-1</v>
      </c>
      <c r="K56" s="116">
        <v>-0.43859649122807015</v>
      </c>
    </row>
    <row r="57" spans="1:11" ht="14.1" customHeight="1" x14ac:dyDescent="0.2">
      <c r="A57" s="306" t="s">
        <v>284</v>
      </c>
      <c r="B57" s="307" t="s">
        <v>285</v>
      </c>
      <c r="C57" s="308"/>
      <c r="D57" s="113">
        <v>0.92032211273945885</v>
      </c>
      <c r="E57" s="115">
        <v>184</v>
      </c>
      <c r="F57" s="114">
        <v>238</v>
      </c>
      <c r="G57" s="114">
        <v>142</v>
      </c>
      <c r="H57" s="114">
        <v>151</v>
      </c>
      <c r="I57" s="140">
        <v>148</v>
      </c>
      <c r="J57" s="115">
        <v>36</v>
      </c>
      <c r="K57" s="116">
        <v>24.324324324324323</v>
      </c>
    </row>
    <row r="58" spans="1:11" ht="14.1" customHeight="1" x14ac:dyDescent="0.2">
      <c r="A58" s="306">
        <v>73</v>
      </c>
      <c r="B58" s="307" t="s">
        <v>286</v>
      </c>
      <c r="C58" s="308"/>
      <c r="D58" s="113">
        <v>1.3704796678837594</v>
      </c>
      <c r="E58" s="115">
        <v>274</v>
      </c>
      <c r="F58" s="114">
        <v>228</v>
      </c>
      <c r="G58" s="114">
        <v>307</v>
      </c>
      <c r="H58" s="114">
        <v>223</v>
      </c>
      <c r="I58" s="140">
        <v>258</v>
      </c>
      <c r="J58" s="115">
        <v>16</v>
      </c>
      <c r="K58" s="116">
        <v>6.2015503875968996</v>
      </c>
    </row>
    <row r="59" spans="1:11" ht="14.1" customHeight="1" x14ac:dyDescent="0.2">
      <c r="A59" s="306" t="s">
        <v>287</v>
      </c>
      <c r="B59" s="307" t="s">
        <v>288</v>
      </c>
      <c r="C59" s="308"/>
      <c r="D59" s="113">
        <v>0.98034312009203217</v>
      </c>
      <c r="E59" s="115">
        <v>196</v>
      </c>
      <c r="F59" s="114">
        <v>122</v>
      </c>
      <c r="G59" s="114">
        <v>192</v>
      </c>
      <c r="H59" s="114">
        <v>142</v>
      </c>
      <c r="I59" s="140">
        <v>164</v>
      </c>
      <c r="J59" s="115">
        <v>32</v>
      </c>
      <c r="K59" s="116">
        <v>19.512195121951219</v>
      </c>
    </row>
    <row r="60" spans="1:11" ht="14.1" customHeight="1" x14ac:dyDescent="0.2">
      <c r="A60" s="306">
        <v>81</v>
      </c>
      <c r="B60" s="307" t="s">
        <v>289</v>
      </c>
      <c r="C60" s="308"/>
      <c r="D60" s="113">
        <v>6.73235632471365</v>
      </c>
      <c r="E60" s="115">
        <v>1346</v>
      </c>
      <c r="F60" s="114">
        <v>1205</v>
      </c>
      <c r="G60" s="114">
        <v>1287</v>
      </c>
      <c r="H60" s="114">
        <v>1223</v>
      </c>
      <c r="I60" s="140">
        <v>1293</v>
      </c>
      <c r="J60" s="115">
        <v>53</v>
      </c>
      <c r="K60" s="116">
        <v>4.0989945862335651</v>
      </c>
    </row>
    <row r="61" spans="1:11" ht="14.1" customHeight="1" x14ac:dyDescent="0.2">
      <c r="A61" s="306" t="s">
        <v>290</v>
      </c>
      <c r="B61" s="307" t="s">
        <v>291</v>
      </c>
      <c r="C61" s="308"/>
      <c r="D61" s="113">
        <v>2.1007352573400691</v>
      </c>
      <c r="E61" s="115">
        <v>420</v>
      </c>
      <c r="F61" s="114">
        <v>345</v>
      </c>
      <c r="G61" s="114">
        <v>403</v>
      </c>
      <c r="H61" s="114">
        <v>454</v>
      </c>
      <c r="I61" s="140">
        <v>403</v>
      </c>
      <c r="J61" s="115">
        <v>17</v>
      </c>
      <c r="K61" s="116">
        <v>4.2183622828784122</v>
      </c>
    </row>
    <row r="62" spans="1:11" ht="14.1" customHeight="1" x14ac:dyDescent="0.2">
      <c r="A62" s="306" t="s">
        <v>292</v>
      </c>
      <c r="B62" s="307" t="s">
        <v>293</v>
      </c>
      <c r="C62" s="308"/>
      <c r="D62" s="113">
        <v>2.3908367928775069</v>
      </c>
      <c r="E62" s="115">
        <v>478</v>
      </c>
      <c r="F62" s="114">
        <v>483</v>
      </c>
      <c r="G62" s="114">
        <v>514</v>
      </c>
      <c r="H62" s="114">
        <v>421</v>
      </c>
      <c r="I62" s="140">
        <v>438</v>
      </c>
      <c r="J62" s="115">
        <v>40</v>
      </c>
      <c r="K62" s="116">
        <v>9.1324200913242013</v>
      </c>
    </row>
    <row r="63" spans="1:11" ht="14.1" customHeight="1" x14ac:dyDescent="0.2">
      <c r="A63" s="306"/>
      <c r="B63" s="307" t="s">
        <v>294</v>
      </c>
      <c r="C63" s="308"/>
      <c r="D63" s="113">
        <v>1.9656879907967788</v>
      </c>
      <c r="E63" s="115">
        <v>393</v>
      </c>
      <c r="F63" s="114">
        <v>380</v>
      </c>
      <c r="G63" s="114">
        <v>430</v>
      </c>
      <c r="H63" s="114">
        <v>355</v>
      </c>
      <c r="I63" s="140">
        <v>373</v>
      </c>
      <c r="J63" s="115">
        <v>20</v>
      </c>
      <c r="K63" s="116">
        <v>5.3619302949061662</v>
      </c>
    </row>
    <row r="64" spans="1:11" ht="14.1" customHeight="1" x14ac:dyDescent="0.2">
      <c r="A64" s="306" t="s">
        <v>295</v>
      </c>
      <c r="B64" s="307" t="s">
        <v>296</v>
      </c>
      <c r="C64" s="308"/>
      <c r="D64" s="113">
        <v>0.82028710048516984</v>
      </c>
      <c r="E64" s="115">
        <v>164</v>
      </c>
      <c r="F64" s="114">
        <v>121</v>
      </c>
      <c r="G64" s="114">
        <v>111</v>
      </c>
      <c r="H64" s="114">
        <v>104</v>
      </c>
      <c r="I64" s="140">
        <v>174</v>
      </c>
      <c r="J64" s="115">
        <v>-10</v>
      </c>
      <c r="K64" s="116">
        <v>-5.7471264367816088</v>
      </c>
    </row>
    <row r="65" spans="1:11" ht="14.1" customHeight="1" x14ac:dyDescent="0.2">
      <c r="A65" s="306" t="s">
        <v>297</v>
      </c>
      <c r="B65" s="307" t="s">
        <v>298</v>
      </c>
      <c r="C65" s="308"/>
      <c r="D65" s="113">
        <v>0.60521182413844843</v>
      </c>
      <c r="E65" s="115">
        <v>121</v>
      </c>
      <c r="F65" s="114">
        <v>96</v>
      </c>
      <c r="G65" s="114">
        <v>111</v>
      </c>
      <c r="H65" s="114">
        <v>101</v>
      </c>
      <c r="I65" s="140">
        <v>102</v>
      </c>
      <c r="J65" s="115">
        <v>19</v>
      </c>
      <c r="K65" s="116">
        <v>18.627450980392158</v>
      </c>
    </row>
    <row r="66" spans="1:11" ht="14.1" customHeight="1" x14ac:dyDescent="0.2">
      <c r="A66" s="306">
        <v>82</v>
      </c>
      <c r="B66" s="307" t="s">
        <v>299</v>
      </c>
      <c r="C66" s="308"/>
      <c r="D66" s="113">
        <v>3.3011554043915372</v>
      </c>
      <c r="E66" s="115">
        <v>660</v>
      </c>
      <c r="F66" s="114">
        <v>728</v>
      </c>
      <c r="G66" s="114">
        <v>719</v>
      </c>
      <c r="H66" s="114">
        <v>729</v>
      </c>
      <c r="I66" s="140">
        <v>637</v>
      </c>
      <c r="J66" s="115">
        <v>23</v>
      </c>
      <c r="K66" s="116">
        <v>3.6106750392464679</v>
      </c>
    </row>
    <row r="67" spans="1:11" ht="14.1" customHeight="1" x14ac:dyDescent="0.2">
      <c r="A67" s="306" t="s">
        <v>300</v>
      </c>
      <c r="B67" s="307" t="s">
        <v>301</v>
      </c>
      <c r="C67" s="308"/>
      <c r="D67" s="113">
        <v>1.9556844895713499</v>
      </c>
      <c r="E67" s="115">
        <v>391</v>
      </c>
      <c r="F67" s="114">
        <v>502</v>
      </c>
      <c r="G67" s="114">
        <v>474</v>
      </c>
      <c r="H67" s="114">
        <v>492</v>
      </c>
      <c r="I67" s="140">
        <v>394</v>
      </c>
      <c r="J67" s="115">
        <v>-3</v>
      </c>
      <c r="K67" s="116">
        <v>-0.76142131979695427</v>
      </c>
    </row>
    <row r="68" spans="1:11" ht="14.1" customHeight="1" x14ac:dyDescent="0.2">
      <c r="A68" s="306" t="s">
        <v>302</v>
      </c>
      <c r="B68" s="307" t="s">
        <v>303</v>
      </c>
      <c r="C68" s="308"/>
      <c r="D68" s="113">
        <v>0.87530635722502881</v>
      </c>
      <c r="E68" s="115">
        <v>175</v>
      </c>
      <c r="F68" s="114">
        <v>159</v>
      </c>
      <c r="G68" s="114">
        <v>163</v>
      </c>
      <c r="H68" s="114">
        <v>170</v>
      </c>
      <c r="I68" s="140">
        <v>144</v>
      </c>
      <c r="J68" s="115">
        <v>31</v>
      </c>
      <c r="K68" s="116">
        <v>21.527777777777779</v>
      </c>
    </row>
    <row r="69" spans="1:11" ht="14.1" customHeight="1" x14ac:dyDescent="0.2">
      <c r="A69" s="306">
        <v>83</v>
      </c>
      <c r="B69" s="307" t="s">
        <v>304</v>
      </c>
      <c r="C69" s="308"/>
      <c r="D69" s="113">
        <v>4.246486270194568</v>
      </c>
      <c r="E69" s="115">
        <v>849</v>
      </c>
      <c r="F69" s="114">
        <v>668</v>
      </c>
      <c r="G69" s="114">
        <v>1531</v>
      </c>
      <c r="H69" s="114">
        <v>714</v>
      </c>
      <c r="I69" s="140">
        <v>911</v>
      </c>
      <c r="J69" s="115">
        <v>-62</v>
      </c>
      <c r="K69" s="116">
        <v>-6.805708013172338</v>
      </c>
    </row>
    <row r="70" spans="1:11" ht="14.1" customHeight="1" x14ac:dyDescent="0.2">
      <c r="A70" s="306" t="s">
        <v>305</v>
      </c>
      <c r="B70" s="307" t="s">
        <v>306</v>
      </c>
      <c r="C70" s="308"/>
      <c r="D70" s="113">
        <v>3.1360976341719602</v>
      </c>
      <c r="E70" s="115">
        <v>627</v>
      </c>
      <c r="F70" s="114">
        <v>520</v>
      </c>
      <c r="G70" s="114">
        <v>1326</v>
      </c>
      <c r="H70" s="114">
        <v>548</v>
      </c>
      <c r="I70" s="140">
        <v>701</v>
      </c>
      <c r="J70" s="115">
        <v>-74</v>
      </c>
      <c r="K70" s="116">
        <v>-10.556348074179743</v>
      </c>
    </row>
    <row r="71" spans="1:11" ht="14.1" customHeight="1" x14ac:dyDescent="0.2">
      <c r="A71" s="306"/>
      <c r="B71" s="307" t="s">
        <v>307</v>
      </c>
      <c r="C71" s="308"/>
      <c r="D71" s="113">
        <v>1.6655829540339118</v>
      </c>
      <c r="E71" s="115">
        <v>333</v>
      </c>
      <c r="F71" s="114">
        <v>263</v>
      </c>
      <c r="G71" s="114">
        <v>820</v>
      </c>
      <c r="H71" s="114">
        <v>271</v>
      </c>
      <c r="I71" s="140">
        <v>394</v>
      </c>
      <c r="J71" s="115">
        <v>-61</v>
      </c>
      <c r="K71" s="116">
        <v>-15.482233502538071</v>
      </c>
    </row>
    <row r="72" spans="1:11" ht="14.1" customHeight="1" x14ac:dyDescent="0.2">
      <c r="A72" s="306">
        <v>84</v>
      </c>
      <c r="B72" s="307" t="s">
        <v>308</v>
      </c>
      <c r="C72" s="308"/>
      <c r="D72" s="113">
        <v>1.4805181813634771</v>
      </c>
      <c r="E72" s="115">
        <v>296</v>
      </c>
      <c r="F72" s="114">
        <v>248</v>
      </c>
      <c r="G72" s="114">
        <v>435</v>
      </c>
      <c r="H72" s="114">
        <v>210</v>
      </c>
      <c r="I72" s="140">
        <v>348</v>
      </c>
      <c r="J72" s="115">
        <v>-52</v>
      </c>
      <c r="K72" s="116">
        <v>-14.942528735632184</v>
      </c>
    </row>
    <row r="73" spans="1:11" ht="14.1" customHeight="1" x14ac:dyDescent="0.2">
      <c r="A73" s="306" t="s">
        <v>309</v>
      </c>
      <c r="B73" s="307" t="s">
        <v>310</v>
      </c>
      <c r="C73" s="308"/>
      <c r="D73" s="113">
        <v>0.62021707597659181</v>
      </c>
      <c r="E73" s="115">
        <v>124</v>
      </c>
      <c r="F73" s="114">
        <v>119</v>
      </c>
      <c r="G73" s="114">
        <v>240</v>
      </c>
      <c r="H73" s="114">
        <v>100</v>
      </c>
      <c r="I73" s="140">
        <v>160</v>
      </c>
      <c r="J73" s="115">
        <v>-36</v>
      </c>
      <c r="K73" s="116">
        <v>-22.5</v>
      </c>
    </row>
    <row r="74" spans="1:11" ht="14.1" customHeight="1" x14ac:dyDescent="0.2">
      <c r="A74" s="306" t="s">
        <v>311</v>
      </c>
      <c r="B74" s="307" t="s">
        <v>312</v>
      </c>
      <c r="C74" s="308"/>
      <c r="D74" s="113">
        <v>0.17005952083229131</v>
      </c>
      <c r="E74" s="115">
        <v>34</v>
      </c>
      <c r="F74" s="114">
        <v>36</v>
      </c>
      <c r="G74" s="114">
        <v>52</v>
      </c>
      <c r="H74" s="114">
        <v>37</v>
      </c>
      <c r="I74" s="140">
        <v>35</v>
      </c>
      <c r="J74" s="115">
        <v>-1</v>
      </c>
      <c r="K74" s="116">
        <v>-2.8571428571428572</v>
      </c>
    </row>
    <row r="75" spans="1:11" ht="14.1" customHeight="1" x14ac:dyDescent="0.2">
      <c r="A75" s="306" t="s">
        <v>313</v>
      </c>
      <c r="B75" s="307" t="s">
        <v>314</v>
      </c>
      <c r="C75" s="308"/>
      <c r="D75" s="113">
        <v>0.29010153553743812</v>
      </c>
      <c r="E75" s="115">
        <v>58</v>
      </c>
      <c r="F75" s="114">
        <v>36</v>
      </c>
      <c r="G75" s="114">
        <v>50</v>
      </c>
      <c r="H75" s="114">
        <v>18</v>
      </c>
      <c r="I75" s="140">
        <v>81</v>
      </c>
      <c r="J75" s="115">
        <v>-23</v>
      </c>
      <c r="K75" s="116">
        <v>-28.395061728395063</v>
      </c>
    </row>
    <row r="76" spans="1:11" ht="14.1" customHeight="1" x14ac:dyDescent="0.2">
      <c r="A76" s="306">
        <v>91</v>
      </c>
      <c r="B76" s="307" t="s">
        <v>315</v>
      </c>
      <c r="C76" s="308"/>
      <c r="D76" s="113">
        <v>0.37012954534086928</v>
      </c>
      <c r="E76" s="115">
        <v>74</v>
      </c>
      <c r="F76" s="114">
        <v>54</v>
      </c>
      <c r="G76" s="114">
        <v>64</v>
      </c>
      <c r="H76" s="114">
        <v>47</v>
      </c>
      <c r="I76" s="140">
        <v>49</v>
      </c>
      <c r="J76" s="115">
        <v>25</v>
      </c>
      <c r="K76" s="116">
        <v>51.020408163265309</v>
      </c>
    </row>
    <row r="77" spans="1:11" ht="14.1" customHeight="1" x14ac:dyDescent="0.2">
      <c r="A77" s="306">
        <v>92</v>
      </c>
      <c r="B77" s="307" t="s">
        <v>316</v>
      </c>
      <c r="C77" s="308"/>
      <c r="D77" s="113">
        <v>0.78527484619616861</v>
      </c>
      <c r="E77" s="115">
        <v>157</v>
      </c>
      <c r="F77" s="114">
        <v>237</v>
      </c>
      <c r="G77" s="114">
        <v>158</v>
      </c>
      <c r="H77" s="114">
        <v>138</v>
      </c>
      <c r="I77" s="140">
        <v>121</v>
      </c>
      <c r="J77" s="115">
        <v>36</v>
      </c>
      <c r="K77" s="116">
        <v>29.75206611570248</v>
      </c>
    </row>
    <row r="78" spans="1:11" ht="14.1" customHeight="1" x14ac:dyDescent="0.2">
      <c r="A78" s="306">
        <v>93</v>
      </c>
      <c r="B78" s="307" t="s">
        <v>317</v>
      </c>
      <c r="C78" s="308"/>
      <c r="D78" s="113">
        <v>0.11504026409243236</v>
      </c>
      <c r="E78" s="115">
        <v>23</v>
      </c>
      <c r="F78" s="114">
        <v>26</v>
      </c>
      <c r="G78" s="114">
        <v>17</v>
      </c>
      <c r="H78" s="114">
        <v>29</v>
      </c>
      <c r="I78" s="140">
        <v>34</v>
      </c>
      <c r="J78" s="115">
        <v>-11</v>
      </c>
      <c r="K78" s="116">
        <v>-32.352941176470587</v>
      </c>
    </row>
    <row r="79" spans="1:11" ht="14.1" customHeight="1" x14ac:dyDescent="0.2">
      <c r="A79" s="306">
        <v>94</v>
      </c>
      <c r="B79" s="307" t="s">
        <v>318</v>
      </c>
      <c r="C79" s="308"/>
      <c r="D79" s="113">
        <v>0.29510328615015258</v>
      </c>
      <c r="E79" s="115">
        <v>59</v>
      </c>
      <c r="F79" s="114">
        <v>39</v>
      </c>
      <c r="G79" s="114">
        <v>101</v>
      </c>
      <c r="H79" s="114">
        <v>34</v>
      </c>
      <c r="I79" s="140">
        <v>41</v>
      </c>
      <c r="J79" s="115">
        <v>18</v>
      </c>
      <c r="K79" s="116">
        <v>43.902439024390247</v>
      </c>
    </row>
    <row r="80" spans="1:11" ht="14.1" customHeight="1" x14ac:dyDescent="0.2">
      <c r="A80" s="306" t="s">
        <v>319</v>
      </c>
      <c r="B80" s="307" t="s">
        <v>320</v>
      </c>
      <c r="C80" s="308"/>
      <c r="D80" s="113">
        <v>1.5005251838143351E-2</v>
      </c>
      <c r="E80" s="115">
        <v>3</v>
      </c>
      <c r="F80" s="114" t="s">
        <v>514</v>
      </c>
      <c r="G80" s="114">
        <v>5</v>
      </c>
      <c r="H80" s="114">
        <v>0</v>
      </c>
      <c r="I80" s="140" t="s">
        <v>514</v>
      </c>
      <c r="J80" s="115" t="s">
        <v>514</v>
      </c>
      <c r="K80" s="116" t="s">
        <v>514</v>
      </c>
    </row>
    <row r="81" spans="1:11" ht="14.1" customHeight="1" x14ac:dyDescent="0.2">
      <c r="A81" s="310" t="s">
        <v>321</v>
      </c>
      <c r="B81" s="311" t="s">
        <v>334</v>
      </c>
      <c r="C81" s="312"/>
      <c r="D81" s="125">
        <v>0.23008052818486471</v>
      </c>
      <c r="E81" s="143">
        <v>46</v>
      </c>
      <c r="F81" s="144">
        <v>44</v>
      </c>
      <c r="G81" s="144">
        <v>36</v>
      </c>
      <c r="H81" s="144">
        <v>33</v>
      </c>
      <c r="I81" s="145">
        <v>36</v>
      </c>
      <c r="J81" s="143">
        <v>10</v>
      </c>
      <c r="K81" s="146">
        <v>27.777777777777779</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4" t="s">
        <v>372</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618" t="s">
        <v>366</v>
      </c>
      <c r="B86" s="618"/>
      <c r="C86" s="618"/>
      <c r="D86" s="618"/>
      <c r="E86" s="618"/>
      <c r="F86" s="618"/>
      <c r="G86" s="618"/>
      <c r="H86" s="618"/>
      <c r="I86" s="618"/>
      <c r="J86" s="618"/>
      <c r="K86" s="618"/>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6">
    <mergeCell ref="A87:K87"/>
    <mergeCell ref="A3:K3"/>
    <mergeCell ref="A4:K4"/>
    <mergeCell ref="A5:E5"/>
    <mergeCell ref="A7:C10"/>
    <mergeCell ref="D7:D10"/>
    <mergeCell ref="E7:I7"/>
    <mergeCell ref="J7:K8"/>
    <mergeCell ref="E8:E9"/>
    <mergeCell ref="F8:F9"/>
    <mergeCell ref="G8:G9"/>
    <mergeCell ref="H8:H9"/>
    <mergeCell ref="I8:I9"/>
    <mergeCell ref="A84:K84"/>
    <mergeCell ref="A85:K85"/>
    <mergeCell ref="A86:K86"/>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9"/>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373</v>
      </c>
      <c r="B3" s="571"/>
      <c r="C3" s="571"/>
      <c r="D3" s="571"/>
      <c r="E3" s="571"/>
      <c r="F3" s="571"/>
      <c r="G3" s="571"/>
      <c r="H3" s="571"/>
      <c r="I3" s="571"/>
      <c r="J3" s="571"/>
      <c r="K3" s="571"/>
    </row>
    <row r="4" spans="1:13" s="94" customFormat="1" ht="12" customHeight="1" x14ac:dyDescent="0.2">
      <c r="A4" s="410" t="s">
        <v>374</v>
      </c>
      <c r="B4" s="411"/>
      <c r="C4" s="411"/>
      <c r="D4" s="411"/>
      <c r="E4" s="411"/>
      <c r="F4" s="411"/>
      <c r="G4" s="411"/>
      <c r="H4" s="411"/>
      <c r="I4" s="411"/>
      <c r="J4" s="411"/>
      <c r="K4" s="411"/>
      <c r="L4" s="411"/>
      <c r="M4" s="411"/>
    </row>
    <row r="5" spans="1:13" s="94" customFormat="1" ht="12" customHeight="1" x14ac:dyDescent="0.2">
      <c r="A5" s="667" t="s">
        <v>375</v>
      </c>
      <c r="B5" s="667"/>
      <c r="C5" s="412"/>
      <c r="D5" s="412"/>
      <c r="E5" s="412"/>
      <c r="F5" s="413"/>
      <c r="G5" s="413"/>
      <c r="H5" s="413"/>
      <c r="I5" s="413"/>
      <c r="J5" s="413"/>
      <c r="K5" s="413"/>
      <c r="L5" s="413"/>
      <c r="M5" s="413"/>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376</v>
      </c>
      <c r="B7" s="668" t="s">
        <v>377</v>
      </c>
      <c r="C7" s="668"/>
      <c r="D7" s="668"/>
      <c r="E7" s="668"/>
      <c r="F7" s="668"/>
      <c r="G7" s="668"/>
      <c r="H7" s="669"/>
      <c r="I7" s="668" t="s">
        <v>378</v>
      </c>
      <c r="J7" s="668"/>
      <c r="K7" s="669"/>
      <c r="L7" s="670" t="s">
        <v>379</v>
      </c>
      <c r="M7" s="671"/>
    </row>
    <row r="8" spans="1:13" ht="23.85" customHeight="1" x14ac:dyDescent="0.2">
      <c r="A8" s="583"/>
      <c r="B8" s="414" t="s">
        <v>104</v>
      </c>
      <c r="C8" s="415" t="s">
        <v>106</v>
      </c>
      <c r="D8" s="415" t="s">
        <v>107</v>
      </c>
      <c r="E8" s="415" t="s">
        <v>380</v>
      </c>
      <c r="F8" s="415" t="s">
        <v>381</v>
      </c>
      <c r="G8" s="415" t="s">
        <v>108</v>
      </c>
      <c r="H8" s="416" t="s">
        <v>382</v>
      </c>
      <c r="I8" s="414" t="s">
        <v>104</v>
      </c>
      <c r="J8" s="414" t="s">
        <v>383</v>
      </c>
      <c r="K8" s="417" t="s">
        <v>384</v>
      </c>
      <c r="L8" s="418" t="s">
        <v>385</v>
      </c>
      <c r="M8" s="419" t="s">
        <v>386</v>
      </c>
    </row>
    <row r="9" spans="1:13" ht="12" customHeight="1" x14ac:dyDescent="0.2">
      <c r="A9" s="584"/>
      <c r="B9" s="100">
        <v>1</v>
      </c>
      <c r="C9" s="100">
        <v>2</v>
      </c>
      <c r="D9" s="100">
        <v>3</v>
      </c>
      <c r="E9" s="100">
        <v>4</v>
      </c>
      <c r="F9" s="100">
        <v>5</v>
      </c>
      <c r="G9" s="100">
        <v>6</v>
      </c>
      <c r="H9" s="100">
        <v>7</v>
      </c>
      <c r="I9" s="100">
        <v>8</v>
      </c>
      <c r="J9" s="100">
        <v>9</v>
      </c>
      <c r="K9" s="420">
        <v>10</v>
      </c>
      <c r="L9" s="421">
        <v>11</v>
      </c>
      <c r="M9" s="421">
        <v>12</v>
      </c>
    </row>
    <row r="10" spans="1:13" ht="15" customHeight="1" x14ac:dyDescent="0.2">
      <c r="A10" s="422" t="s">
        <v>387</v>
      </c>
      <c r="B10" s="115">
        <v>212642</v>
      </c>
      <c r="C10" s="114">
        <v>120320</v>
      </c>
      <c r="D10" s="114">
        <v>92322</v>
      </c>
      <c r="E10" s="114">
        <v>171174</v>
      </c>
      <c r="F10" s="114">
        <v>39132</v>
      </c>
      <c r="G10" s="114">
        <v>23589</v>
      </c>
      <c r="H10" s="114">
        <v>55834</v>
      </c>
      <c r="I10" s="115">
        <v>63750</v>
      </c>
      <c r="J10" s="114">
        <v>46007</v>
      </c>
      <c r="K10" s="114">
        <v>17743</v>
      </c>
      <c r="L10" s="423">
        <v>15031</v>
      </c>
      <c r="M10" s="424">
        <v>15278</v>
      </c>
    </row>
    <row r="11" spans="1:13" ht="11.1" customHeight="1" x14ac:dyDescent="0.2">
      <c r="A11" s="422" t="s">
        <v>388</v>
      </c>
      <c r="B11" s="115">
        <v>213427</v>
      </c>
      <c r="C11" s="114">
        <v>121349</v>
      </c>
      <c r="D11" s="114">
        <v>92078</v>
      </c>
      <c r="E11" s="114">
        <v>171761</v>
      </c>
      <c r="F11" s="114">
        <v>39330</v>
      </c>
      <c r="G11" s="114">
        <v>22753</v>
      </c>
      <c r="H11" s="114">
        <v>56895</v>
      </c>
      <c r="I11" s="115">
        <v>64698</v>
      </c>
      <c r="J11" s="114">
        <v>46627</v>
      </c>
      <c r="K11" s="114">
        <v>18071</v>
      </c>
      <c r="L11" s="423">
        <v>12446</v>
      </c>
      <c r="M11" s="424">
        <v>11597</v>
      </c>
    </row>
    <row r="12" spans="1:13" ht="11.1" customHeight="1" x14ac:dyDescent="0.2">
      <c r="A12" s="422" t="s">
        <v>389</v>
      </c>
      <c r="B12" s="115">
        <v>218031</v>
      </c>
      <c r="C12" s="114">
        <v>124077</v>
      </c>
      <c r="D12" s="114">
        <v>93954</v>
      </c>
      <c r="E12" s="114">
        <v>175910</v>
      </c>
      <c r="F12" s="114">
        <v>39737</v>
      </c>
      <c r="G12" s="114">
        <v>25635</v>
      </c>
      <c r="H12" s="114">
        <v>57935</v>
      </c>
      <c r="I12" s="115">
        <v>65334</v>
      </c>
      <c r="J12" s="114">
        <v>46374</v>
      </c>
      <c r="K12" s="114">
        <v>18960</v>
      </c>
      <c r="L12" s="423">
        <v>20058</v>
      </c>
      <c r="M12" s="424">
        <v>16252</v>
      </c>
    </row>
    <row r="13" spans="1:13" s="110" customFormat="1" ht="11.1" customHeight="1" x14ac:dyDescent="0.2">
      <c r="A13" s="422" t="s">
        <v>390</v>
      </c>
      <c r="B13" s="115">
        <v>217726</v>
      </c>
      <c r="C13" s="114">
        <v>123293</v>
      </c>
      <c r="D13" s="114">
        <v>94433</v>
      </c>
      <c r="E13" s="114">
        <v>175016</v>
      </c>
      <c r="F13" s="114">
        <v>40322</v>
      </c>
      <c r="G13" s="114">
        <v>24953</v>
      </c>
      <c r="H13" s="114">
        <v>58888</v>
      </c>
      <c r="I13" s="115">
        <v>65473</v>
      </c>
      <c r="J13" s="114">
        <v>46526</v>
      </c>
      <c r="K13" s="114">
        <v>18947</v>
      </c>
      <c r="L13" s="423">
        <v>11339</v>
      </c>
      <c r="M13" s="424">
        <v>12120</v>
      </c>
    </row>
    <row r="14" spans="1:13" ht="15" customHeight="1" x14ac:dyDescent="0.2">
      <c r="A14" s="422" t="s">
        <v>391</v>
      </c>
      <c r="B14" s="115">
        <v>217796</v>
      </c>
      <c r="C14" s="114">
        <v>123304</v>
      </c>
      <c r="D14" s="114">
        <v>94492</v>
      </c>
      <c r="E14" s="114">
        <v>169645</v>
      </c>
      <c r="F14" s="114">
        <v>45989</v>
      </c>
      <c r="G14" s="114">
        <v>24219</v>
      </c>
      <c r="H14" s="114">
        <v>59596</v>
      </c>
      <c r="I14" s="115">
        <v>65573</v>
      </c>
      <c r="J14" s="114">
        <v>46422</v>
      </c>
      <c r="K14" s="114">
        <v>19151</v>
      </c>
      <c r="L14" s="423">
        <v>15661</v>
      </c>
      <c r="M14" s="424">
        <v>15652</v>
      </c>
    </row>
    <row r="15" spans="1:13" ht="11.1" customHeight="1" x14ac:dyDescent="0.2">
      <c r="A15" s="422" t="s">
        <v>388</v>
      </c>
      <c r="B15" s="115">
        <v>218941</v>
      </c>
      <c r="C15" s="114">
        <v>124323</v>
      </c>
      <c r="D15" s="114">
        <v>94618</v>
      </c>
      <c r="E15" s="114">
        <v>169772</v>
      </c>
      <c r="F15" s="114">
        <v>47036</v>
      </c>
      <c r="G15" s="114">
        <v>23694</v>
      </c>
      <c r="H15" s="114">
        <v>60812</v>
      </c>
      <c r="I15" s="115">
        <v>65971</v>
      </c>
      <c r="J15" s="114">
        <v>46607</v>
      </c>
      <c r="K15" s="114">
        <v>19364</v>
      </c>
      <c r="L15" s="423">
        <v>13544</v>
      </c>
      <c r="M15" s="424">
        <v>12577</v>
      </c>
    </row>
    <row r="16" spans="1:13" ht="11.1" customHeight="1" x14ac:dyDescent="0.2">
      <c r="A16" s="422" t="s">
        <v>389</v>
      </c>
      <c r="B16" s="115">
        <v>223360</v>
      </c>
      <c r="C16" s="114">
        <v>126986</v>
      </c>
      <c r="D16" s="114">
        <v>96374</v>
      </c>
      <c r="E16" s="114">
        <v>174783</v>
      </c>
      <c r="F16" s="114">
        <v>47756</v>
      </c>
      <c r="G16" s="114">
        <v>26439</v>
      </c>
      <c r="H16" s="114">
        <v>61819</v>
      </c>
      <c r="I16" s="115">
        <v>66016</v>
      </c>
      <c r="J16" s="114">
        <v>45968</v>
      </c>
      <c r="K16" s="114">
        <v>20048</v>
      </c>
      <c r="L16" s="423">
        <v>21313</v>
      </c>
      <c r="M16" s="424">
        <v>17619</v>
      </c>
    </row>
    <row r="17" spans="1:13" s="110" customFormat="1" ht="11.1" customHeight="1" x14ac:dyDescent="0.2">
      <c r="A17" s="422" t="s">
        <v>390</v>
      </c>
      <c r="B17" s="115">
        <v>223205</v>
      </c>
      <c r="C17" s="114">
        <v>126552</v>
      </c>
      <c r="D17" s="114">
        <v>96653</v>
      </c>
      <c r="E17" s="114">
        <v>174779</v>
      </c>
      <c r="F17" s="114">
        <v>48282</v>
      </c>
      <c r="G17" s="114">
        <v>25727</v>
      </c>
      <c r="H17" s="114">
        <v>62576</v>
      </c>
      <c r="I17" s="115">
        <v>65733</v>
      </c>
      <c r="J17" s="114">
        <v>45828</v>
      </c>
      <c r="K17" s="114">
        <v>19905</v>
      </c>
      <c r="L17" s="423">
        <v>11851</v>
      </c>
      <c r="M17" s="424">
        <v>12505</v>
      </c>
    </row>
    <row r="18" spans="1:13" ht="15" customHeight="1" x14ac:dyDescent="0.2">
      <c r="A18" s="422" t="s">
        <v>392</v>
      </c>
      <c r="B18" s="115">
        <v>223015</v>
      </c>
      <c r="C18" s="114">
        <v>126332</v>
      </c>
      <c r="D18" s="114">
        <v>96683</v>
      </c>
      <c r="E18" s="114">
        <v>173276</v>
      </c>
      <c r="F18" s="114">
        <v>49559</v>
      </c>
      <c r="G18" s="114">
        <v>24899</v>
      </c>
      <c r="H18" s="114">
        <v>63432</v>
      </c>
      <c r="I18" s="115">
        <v>64773</v>
      </c>
      <c r="J18" s="114">
        <v>45268</v>
      </c>
      <c r="K18" s="114">
        <v>19505</v>
      </c>
      <c r="L18" s="423">
        <v>15856</v>
      </c>
      <c r="M18" s="424">
        <v>16143</v>
      </c>
    </row>
    <row r="19" spans="1:13" ht="11.1" customHeight="1" x14ac:dyDescent="0.2">
      <c r="A19" s="422" t="s">
        <v>388</v>
      </c>
      <c r="B19" s="115">
        <v>222837</v>
      </c>
      <c r="C19" s="114">
        <v>126402</v>
      </c>
      <c r="D19" s="114">
        <v>96435</v>
      </c>
      <c r="E19" s="114">
        <v>172422</v>
      </c>
      <c r="F19" s="114">
        <v>50210</v>
      </c>
      <c r="G19" s="114">
        <v>23710</v>
      </c>
      <c r="H19" s="114">
        <v>64520</v>
      </c>
      <c r="I19" s="115">
        <v>65466</v>
      </c>
      <c r="J19" s="114">
        <v>45644</v>
      </c>
      <c r="K19" s="114">
        <v>19822</v>
      </c>
      <c r="L19" s="423">
        <v>12870</v>
      </c>
      <c r="M19" s="424">
        <v>13151</v>
      </c>
    </row>
    <row r="20" spans="1:13" ht="11.1" customHeight="1" x14ac:dyDescent="0.2">
      <c r="A20" s="422" t="s">
        <v>389</v>
      </c>
      <c r="B20" s="115">
        <v>226460</v>
      </c>
      <c r="C20" s="114">
        <v>128428</v>
      </c>
      <c r="D20" s="114">
        <v>98032</v>
      </c>
      <c r="E20" s="114">
        <v>175639</v>
      </c>
      <c r="F20" s="114">
        <v>50687</v>
      </c>
      <c r="G20" s="114">
        <v>26418</v>
      </c>
      <c r="H20" s="114">
        <v>65560</v>
      </c>
      <c r="I20" s="115">
        <v>66129</v>
      </c>
      <c r="J20" s="114">
        <v>45352</v>
      </c>
      <c r="K20" s="114">
        <v>20777</v>
      </c>
      <c r="L20" s="423">
        <v>19181</v>
      </c>
      <c r="M20" s="424">
        <v>16290</v>
      </c>
    </row>
    <row r="21" spans="1:13" s="110" customFormat="1" ht="11.1" customHeight="1" x14ac:dyDescent="0.2">
      <c r="A21" s="422" t="s">
        <v>390</v>
      </c>
      <c r="B21" s="115">
        <v>225206</v>
      </c>
      <c r="C21" s="114">
        <v>127088</v>
      </c>
      <c r="D21" s="114">
        <v>98118</v>
      </c>
      <c r="E21" s="114">
        <v>174368</v>
      </c>
      <c r="F21" s="114">
        <v>50781</v>
      </c>
      <c r="G21" s="114">
        <v>25597</v>
      </c>
      <c r="H21" s="114">
        <v>66236</v>
      </c>
      <c r="I21" s="115">
        <v>66144</v>
      </c>
      <c r="J21" s="114">
        <v>45337</v>
      </c>
      <c r="K21" s="114">
        <v>20807</v>
      </c>
      <c r="L21" s="423">
        <v>10731</v>
      </c>
      <c r="M21" s="424">
        <v>12544</v>
      </c>
    </row>
    <row r="22" spans="1:13" ht="15" customHeight="1" x14ac:dyDescent="0.2">
      <c r="A22" s="422" t="s">
        <v>393</v>
      </c>
      <c r="B22" s="115">
        <v>224578</v>
      </c>
      <c r="C22" s="114">
        <v>126578</v>
      </c>
      <c r="D22" s="114">
        <v>98000</v>
      </c>
      <c r="E22" s="114">
        <v>173405</v>
      </c>
      <c r="F22" s="114">
        <v>50908</v>
      </c>
      <c r="G22" s="114">
        <v>24465</v>
      </c>
      <c r="H22" s="114">
        <v>67151</v>
      </c>
      <c r="I22" s="115">
        <v>66122</v>
      </c>
      <c r="J22" s="114">
        <v>45441</v>
      </c>
      <c r="K22" s="114">
        <v>20681</v>
      </c>
      <c r="L22" s="423">
        <v>14501</v>
      </c>
      <c r="M22" s="424">
        <v>15627</v>
      </c>
    </row>
    <row r="23" spans="1:13" ht="11.1" customHeight="1" x14ac:dyDescent="0.2">
      <c r="A23" s="422" t="s">
        <v>388</v>
      </c>
      <c r="B23" s="115">
        <v>224703</v>
      </c>
      <c r="C23" s="114">
        <v>127047</v>
      </c>
      <c r="D23" s="114">
        <v>97656</v>
      </c>
      <c r="E23" s="114">
        <v>173297</v>
      </c>
      <c r="F23" s="114">
        <v>51082</v>
      </c>
      <c r="G23" s="114">
        <v>23695</v>
      </c>
      <c r="H23" s="114">
        <v>68215</v>
      </c>
      <c r="I23" s="115">
        <v>67082</v>
      </c>
      <c r="J23" s="114">
        <v>46235</v>
      </c>
      <c r="K23" s="114">
        <v>20847</v>
      </c>
      <c r="L23" s="423">
        <v>12227</v>
      </c>
      <c r="M23" s="424">
        <v>12170</v>
      </c>
    </row>
    <row r="24" spans="1:13" ht="11.1" customHeight="1" x14ac:dyDescent="0.2">
      <c r="A24" s="422" t="s">
        <v>389</v>
      </c>
      <c r="B24" s="115">
        <v>227757</v>
      </c>
      <c r="C24" s="114">
        <v>128604</v>
      </c>
      <c r="D24" s="114">
        <v>99153</v>
      </c>
      <c r="E24" s="114">
        <v>173769</v>
      </c>
      <c r="F24" s="114">
        <v>51589</v>
      </c>
      <c r="G24" s="114">
        <v>26551</v>
      </c>
      <c r="H24" s="114">
        <v>68900</v>
      </c>
      <c r="I24" s="115">
        <v>67335</v>
      </c>
      <c r="J24" s="114">
        <v>45637</v>
      </c>
      <c r="K24" s="114">
        <v>21698</v>
      </c>
      <c r="L24" s="423">
        <v>19658</v>
      </c>
      <c r="M24" s="424">
        <v>16873</v>
      </c>
    </row>
    <row r="25" spans="1:13" s="110" customFormat="1" ht="11.1" customHeight="1" x14ac:dyDescent="0.2">
      <c r="A25" s="422" t="s">
        <v>390</v>
      </c>
      <c r="B25" s="115">
        <v>226282</v>
      </c>
      <c r="C25" s="114">
        <v>127227</v>
      </c>
      <c r="D25" s="114">
        <v>99055</v>
      </c>
      <c r="E25" s="114">
        <v>172152</v>
      </c>
      <c r="F25" s="114">
        <v>51735</v>
      </c>
      <c r="G25" s="114">
        <v>25593</v>
      </c>
      <c r="H25" s="114">
        <v>69550</v>
      </c>
      <c r="I25" s="115">
        <v>67197</v>
      </c>
      <c r="J25" s="114">
        <v>45742</v>
      </c>
      <c r="K25" s="114">
        <v>21455</v>
      </c>
      <c r="L25" s="423">
        <v>11161</v>
      </c>
      <c r="M25" s="424">
        <v>12726</v>
      </c>
    </row>
    <row r="26" spans="1:13" ht="15" customHeight="1" x14ac:dyDescent="0.2">
      <c r="A26" s="422" t="s">
        <v>394</v>
      </c>
      <c r="B26" s="115">
        <v>225458</v>
      </c>
      <c r="C26" s="114">
        <v>126995</v>
      </c>
      <c r="D26" s="114">
        <v>98463</v>
      </c>
      <c r="E26" s="114">
        <v>171003</v>
      </c>
      <c r="F26" s="114">
        <v>52049</v>
      </c>
      <c r="G26" s="114">
        <v>24587</v>
      </c>
      <c r="H26" s="114">
        <v>70331</v>
      </c>
      <c r="I26" s="115">
        <v>66563</v>
      </c>
      <c r="J26" s="114">
        <v>45279</v>
      </c>
      <c r="K26" s="114">
        <v>21284</v>
      </c>
      <c r="L26" s="423">
        <v>15547</v>
      </c>
      <c r="M26" s="424">
        <v>16408</v>
      </c>
    </row>
    <row r="27" spans="1:13" ht="11.1" customHeight="1" x14ac:dyDescent="0.2">
      <c r="A27" s="422" t="s">
        <v>388</v>
      </c>
      <c r="B27" s="115">
        <v>226567</v>
      </c>
      <c r="C27" s="114">
        <v>127849</v>
      </c>
      <c r="D27" s="114">
        <v>98718</v>
      </c>
      <c r="E27" s="114">
        <v>171349</v>
      </c>
      <c r="F27" s="114">
        <v>52821</v>
      </c>
      <c r="G27" s="114">
        <v>23796</v>
      </c>
      <c r="H27" s="114">
        <v>71647</v>
      </c>
      <c r="I27" s="115">
        <v>67717</v>
      </c>
      <c r="J27" s="114">
        <v>45941</v>
      </c>
      <c r="K27" s="114">
        <v>21776</v>
      </c>
      <c r="L27" s="423">
        <v>13231</v>
      </c>
      <c r="M27" s="424">
        <v>12509</v>
      </c>
    </row>
    <row r="28" spans="1:13" ht="11.1" customHeight="1" x14ac:dyDescent="0.2">
      <c r="A28" s="422" t="s">
        <v>389</v>
      </c>
      <c r="B28" s="115">
        <v>230107</v>
      </c>
      <c r="C28" s="114">
        <v>129729</v>
      </c>
      <c r="D28" s="114">
        <v>100378</v>
      </c>
      <c r="E28" s="114">
        <v>174908</v>
      </c>
      <c r="F28" s="114">
        <v>53658</v>
      </c>
      <c r="G28" s="114">
        <v>26303</v>
      </c>
      <c r="H28" s="114">
        <v>72382</v>
      </c>
      <c r="I28" s="115">
        <v>68389</v>
      </c>
      <c r="J28" s="114">
        <v>45636</v>
      </c>
      <c r="K28" s="114">
        <v>22753</v>
      </c>
      <c r="L28" s="423">
        <v>20677</v>
      </c>
      <c r="M28" s="424">
        <v>17702</v>
      </c>
    </row>
    <row r="29" spans="1:13" s="110" customFormat="1" ht="11.1" customHeight="1" x14ac:dyDescent="0.2">
      <c r="A29" s="422" t="s">
        <v>390</v>
      </c>
      <c r="B29" s="115">
        <v>229163</v>
      </c>
      <c r="C29" s="114">
        <v>128766</v>
      </c>
      <c r="D29" s="114">
        <v>100397</v>
      </c>
      <c r="E29" s="114">
        <v>174547</v>
      </c>
      <c r="F29" s="114">
        <v>54199</v>
      </c>
      <c r="G29" s="114">
        <v>25482</v>
      </c>
      <c r="H29" s="114">
        <v>73003</v>
      </c>
      <c r="I29" s="115">
        <v>68150</v>
      </c>
      <c r="J29" s="114">
        <v>45711</v>
      </c>
      <c r="K29" s="114">
        <v>22439</v>
      </c>
      <c r="L29" s="423">
        <v>11480</v>
      </c>
      <c r="M29" s="424">
        <v>12867</v>
      </c>
    </row>
    <row r="30" spans="1:13" ht="15" customHeight="1" x14ac:dyDescent="0.2">
      <c r="A30" s="422" t="s">
        <v>395</v>
      </c>
      <c r="B30" s="115">
        <v>230015</v>
      </c>
      <c r="C30" s="114">
        <v>129011</v>
      </c>
      <c r="D30" s="114">
        <v>101004</v>
      </c>
      <c r="E30" s="114">
        <v>174568</v>
      </c>
      <c r="F30" s="114">
        <v>55416</v>
      </c>
      <c r="G30" s="114">
        <v>24615</v>
      </c>
      <c r="H30" s="114">
        <v>74010</v>
      </c>
      <c r="I30" s="115">
        <v>66546</v>
      </c>
      <c r="J30" s="114">
        <v>44470</v>
      </c>
      <c r="K30" s="114">
        <v>22076</v>
      </c>
      <c r="L30" s="423">
        <v>16399</v>
      </c>
      <c r="M30" s="424">
        <v>15967</v>
      </c>
    </row>
    <row r="31" spans="1:13" ht="11.1" customHeight="1" x14ac:dyDescent="0.2">
      <c r="A31" s="422" t="s">
        <v>388</v>
      </c>
      <c r="B31" s="115">
        <v>230455</v>
      </c>
      <c r="C31" s="114">
        <v>129531</v>
      </c>
      <c r="D31" s="114">
        <v>100924</v>
      </c>
      <c r="E31" s="114">
        <v>174444</v>
      </c>
      <c r="F31" s="114">
        <v>55986</v>
      </c>
      <c r="G31" s="114">
        <v>23830</v>
      </c>
      <c r="H31" s="114">
        <v>75085</v>
      </c>
      <c r="I31" s="115">
        <v>67417</v>
      </c>
      <c r="J31" s="114">
        <v>45163</v>
      </c>
      <c r="K31" s="114">
        <v>22254</v>
      </c>
      <c r="L31" s="423">
        <v>14826</v>
      </c>
      <c r="M31" s="424">
        <v>14484</v>
      </c>
    </row>
    <row r="32" spans="1:13" ht="11.1" customHeight="1" x14ac:dyDescent="0.2">
      <c r="A32" s="422" t="s">
        <v>389</v>
      </c>
      <c r="B32" s="115">
        <v>235623</v>
      </c>
      <c r="C32" s="114">
        <v>132408</v>
      </c>
      <c r="D32" s="114">
        <v>103215</v>
      </c>
      <c r="E32" s="114">
        <v>178322</v>
      </c>
      <c r="F32" s="114">
        <v>57283</v>
      </c>
      <c r="G32" s="114">
        <v>26643</v>
      </c>
      <c r="H32" s="114">
        <v>76260</v>
      </c>
      <c r="I32" s="115">
        <v>67437</v>
      </c>
      <c r="J32" s="114">
        <v>44308</v>
      </c>
      <c r="K32" s="114">
        <v>23129</v>
      </c>
      <c r="L32" s="423">
        <v>22081</v>
      </c>
      <c r="M32" s="424">
        <v>17689</v>
      </c>
    </row>
    <row r="33" spans="1:13" s="110" customFormat="1" ht="11.1" customHeight="1" x14ac:dyDescent="0.2">
      <c r="A33" s="422" t="s">
        <v>390</v>
      </c>
      <c r="B33" s="115">
        <v>235079</v>
      </c>
      <c r="C33" s="114">
        <v>131569</v>
      </c>
      <c r="D33" s="114">
        <v>103510</v>
      </c>
      <c r="E33" s="114">
        <v>177171</v>
      </c>
      <c r="F33" s="114">
        <v>57893</v>
      </c>
      <c r="G33" s="114">
        <v>25792</v>
      </c>
      <c r="H33" s="114">
        <v>76880</v>
      </c>
      <c r="I33" s="115">
        <v>67539</v>
      </c>
      <c r="J33" s="114">
        <v>44423</v>
      </c>
      <c r="K33" s="114">
        <v>23116</v>
      </c>
      <c r="L33" s="423">
        <v>12712</v>
      </c>
      <c r="M33" s="424">
        <v>13321</v>
      </c>
    </row>
    <row r="34" spans="1:13" ht="15" customHeight="1" x14ac:dyDescent="0.2">
      <c r="A34" s="422" t="s">
        <v>396</v>
      </c>
      <c r="B34" s="115">
        <v>235022</v>
      </c>
      <c r="C34" s="114">
        <v>131505</v>
      </c>
      <c r="D34" s="114">
        <v>103517</v>
      </c>
      <c r="E34" s="114">
        <v>176843</v>
      </c>
      <c r="F34" s="114">
        <v>58173</v>
      </c>
      <c r="G34" s="114">
        <v>24826</v>
      </c>
      <c r="H34" s="114">
        <v>77869</v>
      </c>
      <c r="I34" s="115">
        <v>66640</v>
      </c>
      <c r="J34" s="114">
        <v>43943</v>
      </c>
      <c r="K34" s="114">
        <v>22697</v>
      </c>
      <c r="L34" s="423">
        <v>15972</v>
      </c>
      <c r="M34" s="424">
        <v>16102</v>
      </c>
    </row>
    <row r="35" spans="1:13" ht="11.1" customHeight="1" x14ac:dyDescent="0.2">
      <c r="A35" s="422" t="s">
        <v>388</v>
      </c>
      <c r="B35" s="115">
        <v>235981</v>
      </c>
      <c r="C35" s="114">
        <v>132427</v>
      </c>
      <c r="D35" s="114">
        <v>103554</v>
      </c>
      <c r="E35" s="114">
        <v>177024</v>
      </c>
      <c r="F35" s="114">
        <v>58955</v>
      </c>
      <c r="G35" s="114">
        <v>23939</v>
      </c>
      <c r="H35" s="114">
        <v>79147</v>
      </c>
      <c r="I35" s="115">
        <v>67306</v>
      </c>
      <c r="J35" s="114">
        <v>44131</v>
      </c>
      <c r="K35" s="114">
        <v>23175</v>
      </c>
      <c r="L35" s="423">
        <v>15651</v>
      </c>
      <c r="M35" s="424">
        <v>15054</v>
      </c>
    </row>
    <row r="36" spans="1:13" ht="11.1" customHeight="1" x14ac:dyDescent="0.2">
      <c r="A36" s="422" t="s">
        <v>389</v>
      </c>
      <c r="B36" s="115">
        <v>239862</v>
      </c>
      <c r="C36" s="114">
        <v>134569</v>
      </c>
      <c r="D36" s="114">
        <v>105293</v>
      </c>
      <c r="E36" s="114">
        <v>179985</v>
      </c>
      <c r="F36" s="114">
        <v>59876</v>
      </c>
      <c r="G36" s="114">
        <v>26602</v>
      </c>
      <c r="H36" s="114">
        <v>79928</v>
      </c>
      <c r="I36" s="115">
        <v>67381</v>
      </c>
      <c r="J36" s="114">
        <v>43509</v>
      </c>
      <c r="K36" s="114">
        <v>23872</v>
      </c>
      <c r="L36" s="423">
        <v>23723</v>
      </c>
      <c r="M36" s="424">
        <v>20128</v>
      </c>
    </row>
    <row r="37" spans="1:13" s="110" customFormat="1" ht="11.1" customHeight="1" x14ac:dyDescent="0.2">
      <c r="A37" s="422" t="s">
        <v>390</v>
      </c>
      <c r="B37" s="115">
        <v>239455</v>
      </c>
      <c r="C37" s="114">
        <v>133788</v>
      </c>
      <c r="D37" s="114">
        <v>105667</v>
      </c>
      <c r="E37" s="114">
        <v>179002</v>
      </c>
      <c r="F37" s="114">
        <v>60452</v>
      </c>
      <c r="G37" s="114">
        <v>25820</v>
      </c>
      <c r="H37" s="114">
        <v>80707</v>
      </c>
      <c r="I37" s="115">
        <v>67171</v>
      </c>
      <c r="J37" s="114">
        <v>43373</v>
      </c>
      <c r="K37" s="114">
        <v>23798</v>
      </c>
      <c r="L37" s="423">
        <v>13106</v>
      </c>
      <c r="M37" s="424">
        <v>13920</v>
      </c>
    </row>
    <row r="38" spans="1:13" ht="15" customHeight="1" x14ac:dyDescent="0.2">
      <c r="A38" s="425" t="s">
        <v>397</v>
      </c>
      <c r="B38" s="115">
        <v>238212</v>
      </c>
      <c r="C38" s="114">
        <v>133195</v>
      </c>
      <c r="D38" s="114">
        <v>105017</v>
      </c>
      <c r="E38" s="114">
        <v>177632</v>
      </c>
      <c r="F38" s="114">
        <v>60580</v>
      </c>
      <c r="G38" s="114">
        <v>24863</v>
      </c>
      <c r="H38" s="114">
        <v>80899</v>
      </c>
      <c r="I38" s="115">
        <v>66370</v>
      </c>
      <c r="J38" s="114">
        <v>42716</v>
      </c>
      <c r="K38" s="114">
        <v>23654</v>
      </c>
      <c r="L38" s="423">
        <v>18098</v>
      </c>
      <c r="M38" s="424">
        <v>18904</v>
      </c>
    </row>
    <row r="39" spans="1:13" ht="11.1" customHeight="1" x14ac:dyDescent="0.2">
      <c r="A39" s="422" t="s">
        <v>388</v>
      </c>
      <c r="B39" s="115">
        <v>238763</v>
      </c>
      <c r="C39" s="114">
        <v>133770</v>
      </c>
      <c r="D39" s="114">
        <v>104993</v>
      </c>
      <c r="E39" s="114">
        <v>177493</v>
      </c>
      <c r="F39" s="114">
        <v>61270</v>
      </c>
      <c r="G39" s="114">
        <v>24039</v>
      </c>
      <c r="H39" s="114">
        <v>82006</v>
      </c>
      <c r="I39" s="115">
        <v>67164</v>
      </c>
      <c r="J39" s="114">
        <v>43190</v>
      </c>
      <c r="K39" s="114">
        <v>23974</v>
      </c>
      <c r="L39" s="423">
        <v>14921</v>
      </c>
      <c r="M39" s="424">
        <v>14408</v>
      </c>
    </row>
    <row r="40" spans="1:13" ht="11.1" customHeight="1" x14ac:dyDescent="0.2">
      <c r="A40" s="425" t="s">
        <v>389</v>
      </c>
      <c r="B40" s="115">
        <v>243518</v>
      </c>
      <c r="C40" s="114">
        <v>136619</v>
      </c>
      <c r="D40" s="114">
        <v>106899</v>
      </c>
      <c r="E40" s="114">
        <v>181125</v>
      </c>
      <c r="F40" s="114">
        <v>62393</v>
      </c>
      <c r="G40" s="114">
        <v>26926</v>
      </c>
      <c r="H40" s="114">
        <v>83075</v>
      </c>
      <c r="I40" s="115">
        <v>67203</v>
      </c>
      <c r="J40" s="114">
        <v>42509</v>
      </c>
      <c r="K40" s="114">
        <v>24694</v>
      </c>
      <c r="L40" s="423">
        <v>22570</v>
      </c>
      <c r="M40" s="424">
        <v>18420</v>
      </c>
    </row>
    <row r="41" spans="1:13" s="110" customFormat="1" ht="11.1" customHeight="1" x14ac:dyDescent="0.2">
      <c r="A41" s="422" t="s">
        <v>390</v>
      </c>
      <c r="B41" s="115">
        <v>243333</v>
      </c>
      <c r="C41" s="114">
        <v>135995</v>
      </c>
      <c r="D41" s="114">
        <v>107338</v>
      </c>
      <c r="E41" s="114">
        <v>180353</v>
      </c>
      <c r="F41" s="114">
        <v>62980</v>
      </c>
      <c r="G41" s="114">
        <v>26134</v>
      </c>
      <c r="H41" s="114">
        <v>83733</v>
      </c>
      <c r="I41" s="115">
        <v>66807</v>
      </c>
      <c r="J41" s="114">
        <v>42337</v>
      </c>
      <c r="K41" s="114">
        <v>24470</v>
      </c>
      <c r="L41" s="423">
        <v>13942</v>
      </c>
      <c r="M41" s="424">
        <v>14444</v>
      </c>
    </row>
    <row r="42" spans="1:13" ht="15" customHeight="1" x14ac:dyDescent="0.2">
      <c r="A42" s="422" t="s">
        <v>398</v>
      </c>
      <c r="B42" s="115">
        <v>243332</v>
      </c>
      <c r="C42" s="114">
        <v>135942</v>
      </c>
      <c r="D42" s="114">
        <v>107390</v>
      </c>
      <c r="E42" s="114">
        <v>180345</v>
      </c>
      <c r="F42" s="114">
        <v>62987</v>
      </c>
      <c r="G42" s="114">
        <v>25229</v>
      </c>
      <c r="H42" s="114">
        <v>84406</v>
      </c>
      <c r="I42" s="115">
        <v>66069</v>
      </c>
      <c r="J42" s="114">
        <v>41857</v>
      </c>
      <c r="K42" s="114">
        <v>24212</v>
      </c>
      <c r="L42" s="423">
        <v>17955</v>
      </c>
      <c r="M42" s="424">
        <v>18264</v>
      </c>
    </row>
    <row r="43" spans="1:13" ht="11.1" customHeight="1" x14ac:dyDescent="0.2">
      <c r="A43" s="422" t="s">
        <v>388</v>
      </c>
      <c r="B43" s="115">
        <v>244818</v>
      </c>
      <c r="C43" s="114">
        <v>137094</v>
      </c>
      <c r="D43" s="114">
        <v>107724</v>
      </c>
      <c r="E43" s="114">
        <v>181108</v>
      </c>
      <c r="F43" s="114">
        <v>63710</v>
      </c>
      <c r="G43" s="114">
        <v>24424</v>
      </c>
      <c r="H43" s="114">
        <v>85794</v>
      </c>
      <c r="I43" s="115">
        <v>67030</v>
      </c>
      <c r="J43" s="114">
        <v>42333</v>
      </c>
      <c r="K43" s="114">
        <v>24697</v>
      </c>
      <c r="L43" s="423">
        <v>15905</v>
      </c>
      <c r="M43" s="424">
        <v>15391</v>
      </c>
    </row>
    <row r="44" spans="1:13" ht="11.1" customHeight="1" x14ac:dyDescent="0.2">
      <c r="A44" s="422" t="s">
        <v>389</v>
      </c>
      <c r="B44" s="115">
        <v>248035</v>
      </c>
      <c r="C44" s="114">
        <v>138753</v>
      </c>
      <c r="D44" s="114">
        <v>109282</v>
      </c>
      <c r="E44" s="114">
        <v>184373</v>
      </c>
      <c r="F44" s="114">
        <v>63662</v>
      </c>
      <c r="G44" s="114">
        <v>26956</v>
      </c>
      <c r="H44" s="114">
        <v>86364</v>
      </c>
      <c r="I44" s="115">
        <v>66835</v>
      </c>
      <c r="J44" s="114">
        <v>41494</v>
      </c>
      <c r="K44" s="114">
        <v>25341</v>
      </c>
      <c r="L44" s="423">
        <v>23249</v>
      </c>
      <c r="M44" s="424">
        <v>19902</v>
      </c>
    </row>
    <row r="45" spans="1:13" s="110" customFormat="1" ht="11.1" customHeight="1" x14ac:dyDescent="0.2">
      <c r="A45" s="422" t="s">
        <v>390</v>
      </c>
      <c r="B45" s="115">
        <v>247243</v>
      </c>
      <c r="C45" s="114">
        <v>137876</v>
      </c>
      <c r="D45" s="114">
        <v>109367</v>
      </c>
      <c r="E45" s="114">
        <v>183105</v>
      </c>
      <c r="F45" s="114">
        <v>64138</v>
      </c>
      <c r="G45" s="114">
        <v>26323</v>
      </c>
      <c r="H45" s="114">
        <v>86756</v>
      </c>
      <c r="I45" s="115">
        <v>66506</v>
      </c>
      <c r="J45" s="114">
        <v>41321</v>
      </c>
      <c r="K45" s="114">
        <v>25185</v>
      </c>
      <c r="L45" s="423">
        <v>14637</v>
      </c>
      <c r="M45" s="424">
        <v>15618</v>
      </c>
    </row>
    <row r="46" spans="1:13" ht="15" customHeight="1" x14ac:dyDescent="0.2">
      <c r="A46" s="422" t="s">
        <v>399</v>
      </c>
      <c r="B46" s="115">
        <v>246396</v>
      </c>
      <c r="C46" s="114">
        <v>137248</v>
      </c>
      <c r="D46" s="114">
        <v>109148</v>
      </c>
      <c r="E46" s="114">
        <v>181920</v>
      </c>
      <c r="F46" s="114">
        <v>64476</v>
      </c>
      <c r="G46" s="114">
        <v>25375</v>
      </c>
      <c r="H46" s="114">
        <v>87130</v>
      </c>
      <c r="I46" s="115">
        <v>65998</v>
      </c>
      <c r="J46" s="114">
        <v>40927</v>
      </c>
      <c r="K46" s="114">
        <v>25071</v>
      </c>
      <c r="L46" s="423">
        <v>16968</v>
      </c>
      <c r="M46" s="424">
        <v>18204</v>
      </c>
    </row>
    <row r="47" spans="1:13" ht="11.1" customHeight="1" x14ac:dyDescent="0.2">
      <c r="A47" s="422" t="s">
        <v>388</v>
      </c>
      <c r="B47" s="115">
        <v>246401</v>
      </c>
      <c r="C47" s="114">
        <v>137415</v>
      </c>
      <c r="D47" s="114">
        <v>108986</v>
      </c>
      <c r="E47" s="114">
        <v>181349</v>
      </c>
      <c r="F47" s="114">
        <v>65052</v>
      </c>
      <c r="G47" s="114">
        <v>24355</v>
      </c>
      <c r="H47" s="114">
        <v>87937</v>
      </c>
      <c r="I47" s="115">
        <v>66817</v>
      </c>
      <c r="J47" s="114">
        <v>41334</v>
      </c>
      <c r="K47" s="114">
        <v>25483</v>
      </c>
      <c r="L47" s="423">
        <v>15705</v>
      </c>
      <c r="M47" s="424">
        <v>16037</v>
      </c>
    </row>
    <row r="48" spans="1:13" ht="11.1" customHeight="1" x14ac:dyDescent="0.2">
      <c r="A48" s="422" t="s">
        <v>389</v>
      </c>
      <c r="B48" s="115">
        <v>250281</v>
      </c>
      <c r="C48" s="114">
        <v>139459</v>
      </c>
      <c r="D48" s="114">
        <v>110822</v>
      </c>
      <c r="E48" s="114">
        <v>184413</v>
      </c>
      <c r="F48" s="114">
        <v>65868</v>
      </c>
      <c r="G48" s="114">
        <v>27094</v>
      </c>
      <c r="H48" s="114">
        <v>88484</v>
      </c>
      <c r="I48" s="115">
        <v>66755</v>
      </c>
      <c r="J48" s="114">
        <v>40575</v>
      </c>
      <c r="K48" s="114">
        <v>26180</v>
      </c>
      <c r="L48" s="423">
        <v>22993</v>
      </c>
      <c r="M48" s="424">
        <v>19354</v>
      </c>
    </row>
    <row r="49" spans="1:17" s="110" customFormat="1" ht="11.1" customHeight="1" x14ac:dyDescent="0.2">
      <c r="A49" s="422" t="s">
        <v>390</v>
      </c>
      <c r="B49" s="115">
        <v>249540</v>
      </c>
      <c r="C49" s="114">
        <v>138445</v>
      </c>
      <c r="D49" s="114">
        <v>111095</v>
      </c>
      <c r="E49" s="114">
        <v>183049</v>
      </c>
      <c r="F49" s="114">
        <v>66491</v>
      </c>
      <c r="G49" s="114">
        <v>26262</v>
      </c>
      <c r="H49" s="114">
        <v>88785</v>
      </c>
      <c r="I49" s="115">
        <v>66482</v>
      </c>
      <c r="J49" s="114">
        <v>40437</v>
      </c>
      <c r="K49" s="114">
        <v>26045</v>
      </c>
      <c r="L49" s="423">
        <v>15626</v>
      </c>
      <c r="M49" s="424">
        <v>17079</v>
      </c>
    </row>
    <row r="50" spans="1:17" ht="15" customHeight="1" x14ac:dyDescent="0.2">
      <c r="A50" s="422" t="s">
        <v>400</v>
      </c>
      <c r="B50" s="143">
        <v>247591</v>
      </c>
      <c r="C50" s="144">
        <v>136877</v>
      </c>
      <c r="D50" s="144">
        <v>110714</v>
      </c>
      <c r="E50" s="144">
        <v>180853</v>
      </c>
      <c r="F50" s="144">
        <v>66738</v>
      </c>
      <c r="G50" s="144">
        <v>25129</v>
      </c>
      <c r="H50" s="144">
        <v>88517</v>
      </c>
      <c r="I50" s="143">
        <v>64251</v>
      </c>
      <c r="J50" s="144">
        <v>39381</v>
      </c>
      <c r="K50" s="144">
        <v>24870</v>
      </c>
      <c r="L50" s="426">
        <v>17794</v>
      </c>
      <c r="M50" s="427">
        <v>19993</v>
      </c>
    </row>
    <row r="51" spans="1:17" ht="11.25" customHeight="1" x14ac:dyDescent="0.2">
      <c r="A51" s="428"/>
      <c r="B51" s="429"/>
      <c r="C51" s="430"/>
      <c r="D51" s="430"/>
      <c r="E51" s="430"/>
      <c r="F51" s="430"/>
      <c r="G51" s="430"/>
      <c r="H51" s="430"/>
      <c r="I51" s="430"/>
      <c r="J51" s="431"/>
      <c r="K51" s="269"/>
      <c r="L51" s="430"/>
      <c r="M51" s="432" t="s">
        <v>45</v>
      </c>
    </row>
    <row r="52" spans="1:17" ht="18" customHeight="1" x14ac:dyDescent="0.2">
      <c r="A52" s="659" t="s">
        <v>401</v>
      </c>
      <c r="B52" s="659"/>
      <c r="C52" s="659"/>
      <c r="D52" s="659"/>
      <c r="E52" s="659"/>
      <c r="F52" s="659"/>
      <c r="G52" s="659"/>
      <c r="H52" s="659"/>
      <c r="I52" s="659"/>
      <c r="J52" s="659"/>
      <c r="K52" s="659"/>
      <c r="L52" s="659"/>
      <c r="M52" s="659"/>
    </row>
    <row r="53" spans="1:17" ht="38.1" customHeight="1" x14ac:dyDescent="0.2">
      <c r="A53" s="660" t="s">
        <v>402</v>
      </c>
      <c r="B53" s="660"/>
      <c r="C53" s="660"/>
      <c r="D53" s="660"/>
      <c r="E53" s="660"/>
      <c r="F53" s="660"/>
      <c r="G53" s="660"/>
      <c r="H53" s="660"/>
      <c r="I53" s="660"/>
      <c r="J53" s="660"/>
      <c r="K53" s="660"/>
      <c r="L53" s="660"/>
      <c r="M53" s="660"/>
    </row>
    <row r="54" spans="1:17" s="151" customFormat="1" ht="9" x14ac:dyDescent="0.15">
      <c r="A54" s="661" t="s">
        <v>323</v>
      </c>
      <c r="B54" s="661"/>
      <c r="C54" s="661"/>
      <c r="D54" s="661"/>
      <c r="E54" s="661"/>
      <c r="F54" s="661"/>
      <c r="G54" s="661"/>
      <c r="H54" s="661"/>
      <c r="I54" s="661"/>
      <c r="J54" s="661"/>
      <c r="K54" s="661"/>
      <c r="L54" s="661"/>
      <c r="M54" s="661"/>
    </row>
    <row r="55" spans="1:17" s="151" customFormat="1" ht="20.25" customHeight="1" x14ac:dyDescent="0.15">
      <c r="A55" s="662"/>
      <c r="B55" s="663"/>
      <c r="C55" s="663"/>
      <c r="D55" s="663"/>
      <c r="E55" s="663"/>
      <c r="F55" s="663"/>
      <c r="G55" s="663"/>
      <c r="H55" s="663"/>
      <c r="I55" s="663"/>
      <c r="J55" s="663"/>
      <c r="K55" s="663"/>
      <c r="L55" s="221"/>
      <c r="M55" s="221"/>
    </row>
    <row r="56" spans="1:17" s="151" customFormat="1" ht="18" customHeight="1" x14ac:dyDescent="0.2">
      <c r="A56" s="664" t="s">
        <v>521</v>
      </c>
      <c r="B56" s="665"/>
      <c r="C56" s="665"/>
      <c r="D56" s="665"/>
      <c r="E56" s="665"/>
      <c r="F56" s="665"/>
      <c r="G56" s="665"/>
      <c r="H56" s="665"/>
      <c r="I56" s="665"/>
      <c r="J56" s="665"/>
      <c r="K56" s="665"/>
    </row>
    <row r="57" spans="1:17" s="151" customFormat="1" ht="11.25" customHeight="1" x14ac:dyDescent="0.2">
      <c r="A57" s="666"/>
      <c r="B57" s="666"/>
      <c r="C57" s="666"/>
      <c r="D57" s="666"/>
      <c r="E57" s="666"/>
      <c r="F57" s="666"/>
      <c r="G57" s="666"/>
      <c r="H57" s="666"/>
      <c r="I57" s="666"/>
      <c r="J57" s="666"/>
      <c r="L57" s="219"/>
      <c r="N57" s="219"/>
      <c r="O57" s="219"/>
      <c r="P57" s="219"/>
      <c r="Q57" s="219"/>
    </row>
    <row r="58" spans="1:17" ht="12.75" customHeight="1" x14ac:dyDescent="0.2">
      <c r="A58" s="433"/>
      <c r="B58" s="434"/>
      <c r="C58" s="435"/>
      <c r="D58" s="435"/>
      <c r="E58" s="435"/>
      <c r="F58" s="435"/>
      <c r="G58" s="435"/>
      <c r="H58" s="435"/>
      <c r="I58" s="435"/>
      <c r="J58" s="436"/>
      <c r="L58" s="435"/>
      <c r="N58" s="226"/>
      <c r="O58" s="226"/>
      <c r="P58" s="226"/>
      <c r="Q58" s="226"/>
    </row>
    <row r="59" spans="1:17" ht="12.75" customHeight="1" x14ac:dyDescent="0.2">
      <c r="A59" s="437"/>
      <c r="B59" s="434"/>
      <c r="C59" s="435"/>
      <c r="D59" s="435"/>
      <c r="E59" s="435"/>
      <c r="F59" s="435"/>
      <c r="G59" s="435"/>
      <c r="H59" s="435"/>
      <c r="I59" s="435"/>
      <c r="J59" s="436"/>
      <c r="L59" s="435"/>
    </row>
    <row r="60" spans="1:17" ht="12.75" customHeight="1" x14ac:dyDescent="0.2">
      <c r="A60" s="438"/>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9"/>
    </row>
    <row r="68" spans="1:13" ht="15.95" customHeight="1" x14ac:dyDescent="0.2">
      <c r="A68" s="439"/>
    </row>
    <row r="70" spans="1:13" ht="15.95" customHeight="1" x14ac:dyDescent="0.2">
      <c r="K70" s="440"/>
      <c r="M70" s="440"/>
    </row>
    <row r="71" spans="1:13" ht="15.95" customHeight="1" x14ac:dyDescent="0.2">
      <c r="K71" s="440"/>
      <c r="M71" s="440"/>
    </row>
    <row r="72" spans="1:13" ht="15.95" customHeight="1" x14ac:dyDescent="0.2">
      <c r="A72" s="439"/>
      <c r="K72" s="440"/>
      <c r="M72" s="440"/>
    </row>
    <row r="76" spans="1:13" ht="15.95" customHeight="1" x14ac:dyDescent="0.2">
      <c r="A76" s="439"/>
    </row>
    <row r="80" spans="1:13" ht="15.95" customHeight="1" x14ac:dyDescent="0.2">
      <c r="A80" s="439"/>
    </row>
    <row r="84" spans="1:1" ht="15.95" customHeight="1" x14ac:dyDescent="0.2">
      <c r="A84" s="439"/>
    </row>
    <row r="88" spans="1:1" ht="15.95" customHeight="1" x14ac:dyDescent="0.2">
      <c r="A88" s="439"/>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6" customWidth="1"/>
    <col min="2" max="2" width="78" style="446" customWidth="1"/>
    <col min="3" max="6" width="102.75" style="446" customWidth="1"/>
    <col min="7" max="256" width="11" style="446"/>
    <col min="257" max="257" width="2" style="446" customWidth="1"/>
    <col min="258" max="258" width="78" style="446" customWidth="1"/>
    <col min="259" max="262" width="102.75" style="446" customWidth="1"/>
    <col min="263" max="512" width="11" style="446"/>
    <col min="513" max="513" width="2" style="446" customWidth="1"/>
    <col min="514" max="514" width="78" style="446" customWidth="1"/>
    <col min="515" max="518" width="102.75" style="446" customWidth="1"/>
    <col min="519" max="768" width="11" style="446"/>
    <col min="769" max="769" width="2" style="446" customWidth="1"/>
    <col min="770" max="770" width="78" style="446" customWidth="1"/>
    <col min="771" max="774" width="102.75" style="446" customWidth="1"/>
    <col min="775" max="1024" width="11" style="446"/>
    <col min="1025" max="1025" width="2" style="446" customWidth="1"/>
    <col min="1026" max="1026" width="78" style="446" customWidth="1"/>
    <col min="1027" max="1030" width="102.75" style="446" customWidth="1"/>
    <col min="1031" max="1280" width="11" style="446"/>
    <col min="1281" max="1281" width="2" style="446" customWidth="1"/>
    <col min="1282" max="1282" width="78" style="446" customWidth="1"/>
    <col min="1283" max="1286" width="102.75" style="446" customWidth="1"/>
    <col min="1287" max="1536" width="11" style="446"/>
    <col min="1537" max="1537" width="2" style="446" customWidth="1"/>
    <col min="1538" max="1538" width="78" style="446" customWidth="1"/>
    <col min="1539" max="1542" width="102.75" style="446" customWidth="1"/>
    <col min="1543" max="1792" width="11" style="446"/>
    <col min="1793" max="1793" width="2" style="446" customWidth="1"/>
    <col min="1794" max="1794" width="78" style="446" customWidth="1"/>
    <col min="1795" max="1798" width="102.75" style="446" customWidth="1"/>
    <col min="1799" max="2048" width="11" style="446"/>
    <col min="2049" max="2049" width="2" style="446" customWidth="1"/>
    <col min="2050" max="2050" width="78" style="446" customWidth="1"/>
    <col min="2051" max="2054" width="102.75" style="446" customWidth="1"/>
    <col min="2055" max="2304" width="11" style="446"/>
    <col min="2305" max="2305" width="2" style="446" customWidth="1"/>
    <col min="2306" max="2306" width="78" style="446" customWidth="1"/>
    <col min="2307" max="2310" width="102.75" style="446" customWidth="1"/>
    <col min="2311" max="2560" width="11" style="446"/>
    <col min="2561" max="2561" width="2" style="446" customWidth="1"/>
    <col min="2562" max="2562" width="78" style="446" customWidth="1"/>
    <col min="2563" max="2566" width="102.75" style="446" customWidth="1"/>
    <col min="2567" max="2816" width="11" style="446"/>
    <col min="2817" max="2817" width="2" style="446" customWidth="1"/>
    <col min="2818" max="2818" width="78" style="446" customWidth="1"/>
    <col min="2819" max="2822" width="102.75" style="446" customWidth="1"/>
    <col min="2823" max="3072" width="11" style="446"/>
    <col min="3073" max="3073" width="2" style="446" customWidth="1"/>
    <col min="3074" max="3074" width="78" style="446" customWidth="1"/>
    <col min="3075" max="3078" width="102.75" style="446" customWidth="1"/>
    <col min="3079" max="3328" width="11" style="446"/>
    <col min="3329" max="3329" width="2" style="446" customWidth="1"/>
    <col min="3330" max="3330" width="78" style="446" customWidth="1"/>
    <col min="3331" max="3334" width="102.75" style="446" customWidth="1"/>
    <col min="3335" max="3584" width="11" style="446"/>
    <col min="3585" max="3585" width="2" style="446" customWidth="1"/>
    <col min="3586" max="3586" width="78" style="446" customWidth="1"/>
    <col min="3587" max="3590" width="102.75" style="446" customWidth="1"/>
    <col min="3591" max="3840" width="11" style="446"/>
    <col min="3841" max="3841" width="2" style="446" customWidth="1"/>
    <col min="3842" max="3842" width="78" style="446" customWidth="1"/>
    <col min="3843" max="3846" width="102.75" style="446" customWidth="1"/>
    <col min="3847" max="4096" width="11" style="446"/>
    <col min="4097" max="4097" width="2" style="446" customWidth="1"/>
    <col min="4098" max="4098" width="78" style="446" customWidth="1"/>
    <col min="4099" max="4102" width="102.75" style="446" customWidth="1"/>
    <col min="4103" max="4352" width="11" style="446"/>
    <col min="4353" max="4353" width="2" style="446" customWidth="1"/>
    <col min="4354" max="4354" width="78" style="446" customWidth="1"/>
    <col min="4355" max="4358" width="102.75" style="446" customWidth="1"/>
    <col min="4359" max="4608" width="11" style="446"/>
    <col min="4609" max="4609" width="2" style="446" customWidth="1"/>
    <col min="4610" max="4610" width="78" style="446" customWidth="1"/>
    <col min="4611" max="4614" width="102.75" style="446" customWidth="1"/>
    <col min="4615" max="4864" width="11" style="446"/>
    <col min="4865" max="4865" width="2" style="446" customWidth="1"/>
    <col min="4866" max="4866" width="78" style="446" customWidth="1"/>
    <col min="4867" max="4870" width="102.75" style="446" customWidth="1"/>
    <col min="4871" max="5120" width="11" style="446"/>
    <col min="5121" max="5121" width="2" style="446" customWidth="1"/>
    <col min="5122" max="5122" width="78" style="446" customWidth="1"/>
    <col min="5123" max="5126" width="102.75" style="446" customWidth="1"/>
    <col min="5127" max="5376" width="11" style="446"/>
    <col min="5377" max="5377" width="2" style="446" customWidth="1"/>
    <col min="5378" max="5378" width="78" style="446" customWidth="1"/>
    <col min="5379" max="5382" width="102.75" style="446" customWidth="1"/>
    <col min="5383" max="5632" width="11" style="446"/>
    <col min="5633" max="5633" width="2" style="446" customWidth="1"/>
    <col min="5634" max="5634" width="78" style="446" customWidth="1"/>
    <col min="5635" max="5638" width="102.75" style="446" customWidth="1"/>
    <col min="5639" max="5888" width="11" style="446"/>
    <col min="5889" max="5889" width="2" style="446" customWidth="1"/>
    <col min="5890" max="5890" width="78" style="446" customWidth="1"/>
    <col min="5891" max="5894" width="102.75" style="446" customWidth="1"/>
    <col min="5895" max="6144" width="11" style="446"/>
    <col min="6145" max="6145" width="2" style="446" customWidth="1"/>
    <col min="6146" max="6146" width="78" style="446" customWidth="1"/>
    <col min="6147" max="6150" width="102.75" style="446" customWidth="1"/>
    <col min="6151" max="6400" width="11" style="446"/>
    <col min="6401" max="6401" width="2" style="446" customWidth="1"/>
    <col min="6402" max="6402" width="78" style="446" customWidth="1"/>
    <col min="6403" max="6406" width="102.75" style="446" customWidth="1"/>
    <col min="6407" max="6656" width="11" style="446"/>
    <col min="6657" max="6657" width="2" style="446" customWidth="1"/>
    <col min="6658" max="6658" width="78" style="446" customWidth="1"/>
    <col min="6659" max="6662" width="102.75" style="446" customWidth="1"/>
    <col min="6663" max="6912" width="11" style="446"/>
    <col min="6913" max="6913" width="2" style="446" customWidth="1"/>
    <col min="6914" max="6914" width="78" style="446" customWidth="1"/>
    <col min="6915" max="6918" width="102.75" style="446" customWidth="1"/>
    <col min="6919" max="7168" width="11" style="446"/>
    <col min="7169" max="7169" width="2" style="446" customWidth="1"/>
    <col min="7170" max="7170" width="78" style="446" customWidth="1"/>
    <col min="7171" max="7174" width="102.75" style="446" customWidth="1"/>
    <col min="7175" max="7424" width="11" style="446"/>
    <col min="7425" max="7425" width="2" style="446" customWidth="1"/>
    <col min="7426" max="7426" width="78" style="446" customWidth="1"/>
    <col min="7427" max="7430" width="102.75" style="446" customWidth="1"/>
    <col min="7431" max="7680" width="11" style="446"/>
    <col min="7681" max="7681" width="2" style="446" customWidth="1"/>
    <col min="7682" max="7682" width="78" style="446" customWidth="1"/>
    <col min="7683" max="7686" width="102.75" style="446" customWidth="1"/>
    <col min="7687" max="7936" width="11" style="446"/>
    <col min="7937" max="7937" width="2" style="446" customWidth="1"/>
    <col min="7938" max="7938" width="78" style="446" customWidth="1"/>
    <col min="7939" max="7942" width="102.75" style="446" customWidth="1"/>
    <col min="7943" max="8192" width="11" style="446"/>
    <col min="8193" max="8193" width="2" style="446" customWidth="1"/>
    <col min="8194" max="8194" width="78" style="446" customWidth="1"/>
    <col min="8195" max="8198" width="102.75" style="446" customWidth="1"/>
    <col min="8199" max="8448" width="11" style="446"/>
    <col min="8449" max="8449" width="2" style="446" customWidth="1"/>
    <col min="8450" max="8450" width="78" style="446" customWidth="1"/>
    <col min="8451" max="8454" width="102.75" style="446" customWidth="1"/>
    <col min="8455" max="8704" width="11" style="446"/>
    <col min="8705" max="8705" width="2" style="446" customWidth="1"/>
    <col min="8706" max="8706" width="78" style="446" customWidth="1"/>
    <col min="8707" max="8710" width="102.75" style="446" customWidth="1"/>
    <col min="8711" max="8960" width="11" style="446"/>
    <col min="8961" max="8961" width="2" style="446" customWidth="1"/>
    <col min="8962" max="8962" width="78" style="446" customWidth="1"/>
    <col min="8963" max="8966" width="102.75" style="446" customWidth="1"/>
    <col min="8967" max="9216" width="11" style="446"/>
    <col min="9217" max="9217" width="2" style="446" customWidth="1"/>
    <col min="9218" max="9218" width="78" style="446" customWidth="1"/>
    <col min="9219" max="9222" width="102.75" style="446" customWidth="1"/>
    <col min="9223" max="9472" width="11" style="446"/>
    <col min="9473" max="9473" width="2" style="446" customWidth="1"/>
    <col min="9474" max="9474" width="78" style="446" customWidth="1"/>
    <col min="9475" max="9478" width="102.75" style="446" customWidth="1"/>
    <col min="9479" max="9728" width="11" style="446"/>
    <col min="9729" max="9729" width="2" style="446" customWidth="1"/>
    <col min="9730" max="9730" width="78" style="446" customWidth="1"/>
    <col min="9731" max="9734" width="102.75" style="446" customWidth="1"/>
    <col min="9735" max="9984" width="11" style="446"/>
    <col min="9985" max="9985" width="2" style="446" customWidth="1"/>
    <col min="9986" max="9986" width="78" style="446" customWidth="1"/>
    <col min="9987" max="9990" width="102.75" style="446" customWidth="1"/>
    <col min="9991" max="10240" width="11" style="446"/>
    <col min="10241" max="10241" width="2" style="446" customWidth="1"/>
    <col min="10242" max="10242" width="78" style="446" customWidth="1"/>
    <col min="10243" max="10246" width="102.75" style="446" customWidth="1"/>
    <col min="10247" max="10496" width="11" style="446"/>
    <col min="10497" max="10497" width="2" style="446" customWidth="1"/>
    <col min="10498" max="10498" width="78" style="446" customWidth="1"/>
    <col min="10499" max="10502" width="102.75" style="446" customWidth="1"/>
    <col min="10503" max="10752" width="11" style="446"/>
    <col min="10753" max="10753" width="2" style="446" customWidth="1"/>
    <col min="10754" max="10754" width="78" style="446" customWidth="1"/>
    <col min="10755" max="10758" width="102.75" style="446" customWidth="1"/>
    <col min="10759" max="11008" width="11" style="446"/>
    <col min="11009" max="11009" width="2" style="446" customWidth="1"/>
    <col min="11010" max="11010" width="78" style="446" customWidth="1"/>
    <col min="11011" max="11014" width="102.75" style="446" customWidth="1"/>
    <col min="11015" max="11264" width="11" style="446"/>
    <col min="11265" max="11265" width="2" style="446" customWidth="1"/>
    <col min="11266" max="11266" width="78" style="446" customWidth="1"/>
    <col min="11267" max="11270" width="102.75" style="446" customWidth="1"/>
    <col min="11271" max="11520" width="11" style="446"/>
    <col min="11521" max="11521" width="2" style="446" customWidth="1"/>
    <col min="11522" max="11522" width="78" style="446" customWidth="1"/>
    <col min="11523" max="11526" width="102.75" style="446" customWidth="1"/>
    <col min="11527" max="11776" width="11" style="446"/>
    <col min="11777" max="11777" width="2" style="446" customWidth="1"/>
    <col min="11778" max="11778" width="78" style="446" customWidth="1"/>
    <col min="11779" max="11782" width="102.75" style="446" customWidth="1"/>
    <col min="11783" max="12032" width="11" style="446"/>
    <col min="12033" max="12033" width="2" style="446" customWidth="1"/>
    <col min="12034" max="12034" width="78" style="446" customWidth="1"/>
    <col min="12035" max="12038" width="102.75" style="446" customWidth="1"/>
    <col min="12039" max="12288" width="11" style="446"/>
    <col min="12289" max="12289" width="2" style="446" customWidth="1"/>
    <col min="12290" max="12290" width="78" style="446" customWidth="1"/>
    <col min="12291" max="12294" width="102.75" style="446" customWidth="1"/>
    <col min="12295" max="12544" width="11" style="446"/>
    <col min="12545" max="12545" width="2" style="446" customWidth="1"/>
    <col min="12546" max="12546" width="78" style="446" customWidth="1"/>
    <col min="12547" max="12550" width="102.75" style="446" customWidth="1"/>
    <col min="12551" max="12800" width="11" style="446"/>
    <col min="12801" max="12801" width="2" style="446" customWidth="1"/>
    <col min="12802" max="12802" width="78" style="446" customWidth="1"/>
    <col min="12803" max="12806" width="102.75" style="446" customWidth="1"/>
    <col min="12807" max="13056" width="11" style="446"/>
    <col min="13057" max="13057" width="2" style="446" customWidth="1"/>
    <col min="13058" max="13058" width="78" style="446" customWidth="1"/>
    <col min="13059" max="13062" width="102.75" style="446" customWidth="1"/>
    <col min="13063" max="13312" width="11" style="446"/>
    <col min="13313" max="13313" width="2" style="446" customWidth="1"/>
    <col min="13314" max="13314" width="78" style="446" customWidth="1"/>
    <col min="13315" max="13318" width="102.75" style="446" customWidth="1"/>
    <col min="13319" max="13568" width="11" style="446"/>
    <col min="13569" max="13569" width="2" style="446" customWidth="1"/>
    <col min="13570" max="13570" width="78" style="446" customWidth="1"/>
    <col min="13571" max="13574" width="102.75" style="446" customWidth="1"/>
    <col min="13575" max="13824" width="11" style="446"/>
    <col min="13825" max="13825" width="2" style="446" customWidth="1"/>
    <col min="13826" max="13826" width="78" style="446" customWidth="1"/>
    <col min="13827" max="13830" width="102.75" style="446" customWidth="1"/>
    <col min="13831" max="14080" width="11" style="446"/>
    <col min="14081" max="14081" width="2" style="446" customWidth="1"/>
    <col min="14082" max="14082" width="78" style="446" customWidth="1"/>
    <col min="14083" max="14086" width="102.75" style="446" customWidth="1"/>
    <col min="14087" max="14336" width="11" style="446"/>
    <col min="14337" max="14337" width="2" style="446" customWidth="1"/>
    <col min="14338" max="14338" width="78" style="446" customWidth="1"/>
    <col min="14339" max="14342" width="102.75" style="446" customWidth="1"/>
    <col min="14343" max="14592" width="11" style="446"/>
    <col min="14593" max="14593" width="2" style="446" customWidth="1"/>
    <col min="14594" max="14594" width="78" style="446" customWidth="1"/>
    <col min="14595" max="14598" width="102.75" style="446" customWidth="1"/>
    <col min="14599" max="14848" width="11" style="446"/>
    <col min="14849" max="14849" width="2" style="446" customWidth="1"/>
    <col min="14850" max="14850" width="78" style="446" customWidth="1"/>
    <col min="14851" max="14854" width="102.75" style="446" customWidth="1"/>
    <col min="14855" max="15104" width="11" style="446"/>
    <col min="15105" max="15105" width="2" style="446" customWidth="1"/>
    <col min="15106" max="15106" width="78" style="446" customWidth="1"/>
    <col min="15107" max="15110" width="102.75" style="446" customWidth="1"/>
    <col min="15111" max="15360" width="11" style="446"/>
    <col min="15361" max="15361" width="2" style="446" customWidth="1"/>
    <col min="15362" max="15362" width="78" style="446" customWidth="1"/>
    <col min="15363" max="15366" width="102.75" style="446" customWidth="1"/>
    <col min="15367" max="15616" width="11" style="446"/>
    <col min="15617" max="15617" width="2" style="446" customWidth="1"/>
    <col min="15618" max="15618" width="78" style="446" customWidth="1"/>
    <col min="15619" max="15622" width="102.75" style="446" customWidth="1"/>
    <col min="15623" max="15872" width="11" style="446"/>
    <col min="15873" max="15873" width="2" style="446" customWidth="1"/>
    <col min="15874" max="15874" width="78" style="446" customWidth="1"/>
    <col min="15875" max="15878" width="102.75" style="446" customWidth="1"/>
    <col min="15879" max="16128" width="11" style="446"/>
    <col min="16129" max="16129" width="2" style="446" customWidth="1"/>
    <col min="16130" max="16130" width="78" style="446" customWidth="1"/>
    <col min="16131" max="16134" width="102.75" style="446" customWidth="1"/>
    <col min="16135" max="16384" width="11" style="446"/>
  </cols>
  <sheetData>
    <row r="1" spans="1:2" s="443" customFormat="1" ht="36.75" customHeight="1" x14ac:dyDescent="0.2">
      <c r="A1" s="441"/>
      <c r="B1" s="442" t="s">
        <v>6</v>
      </c>
    </row>
    <row r="2" spans="1:2" s="444" customFormat="1" ht="19.5" customHeight="1" x14ac:dyDescent="0.2">
      <c r="B2" s="445" t="s">
        <v>403</v>
      </c>
    </row>
    <row r="3" spans="1:2" ht="15" x14ac:dyDescent="0.25">
      <c r="B3" s="447" t="s">
        <v>404</v>
      </c>
    </row>
    <row r="5" spans="1:2" ht="29.25" customHeight="1" x14ac:dyDescent="0.2">
      <c r="B5" s="448" t="s">
        <v>405</v>
      </c>
    </row>
    <row r="6" spans="1:2" ht="9.9499999999999993" customHeight="1" x14ac:dyDescent="0.2">
      <c r="B6" s="448"/>
    </row>
    <row r="7" spans="1:2" ht="73.5" customHeight="1" x14ac:dyDescent="0.2">
      <c r="B7" s="448" t="s">
        <v>406</v>
      </c>
    </row>
    <row r="8" spans="1:2" ht="9.9499999999999993" customHeight="1" x14ac:dyDescent="0.2">
      <c r="B8" s="448"/>
    </row>
    <row r="9" spans="1:2" ht="50.25" customHeight="1" x14ac:dyDescent="0.2">
      <c r="B9" s="448" t="s">
        <v>407</v>
      </c>
    </row>
    <row r="10" spans="1:2" ht="9.9499999999999993" customHeight="1" x14ac:dyDescent="0.2">
      <c r="B10" s="448"/>
    </row>
    <row r="11" spans="1:2" ht="79.5" customHeight="1" x14ac:dyDescent="0.2">
      <c r="B11" s="448" t="s">
        <v>408</v>
      </c>
    </row>
    <row r="12" spans="1:2" ht="9.9499999999999993" customHeight="1" x14ac:dyDescent="0.2">
      <c r="B12" s="448"/>
    </row>
    <row r="13" spans="1:2" ht="48.75" customHeight="1" x14ac:dyDescent="0.2">
      <c r="B13" s="448" t="s">
        <v>409</v>
      </c>
    </row>
    <row r="14" spans="1:2" ht="9.9499999999999993" customHeight="1" x14ac:dyDescent="0.2">
      <c r="B14" s="448"/>
    </row>
    <row r="15" spans="1:2" ht="33" customHeight="1" x14ac:dyDescent="0.2">
      <c r="B15" s="448" t="s">
        <v>410</v>
      </c>
    </row>
    <row r="16" spans="1:2" ht="9.9499999999999993" customHeight="1" x14ac:dyDescent="0.2">
      <c r="B16" s="448"/>
    </row>
    <row r="17" spans="2:2" ht="105" customHeight="1" x14ac:dyDescent="0.2">
      <c r="B17" s="448" t="s">
        <v>411</v>
      </c>
    </row>
    <row r="18" spans="2:2" ht="9.9499999999999993" customHeight="1" x14ac:dyDescent="0.2">
      <c r="B18" s="448"/>
    </row>
    <row r="19" spans="2:2" ht="13.5" customHeight="1" x14ac:dyDescent="0.2">
      <c r="B19" s="449" t="s">
        <v>412</v>
      </c>
    </row>
    <row r="20" spans="2:2" ht="40.5" customHeight="1" x14ac:dyDescent="0.2">
      <c r="B20" s="450" t="s">
        <v>413</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3" customWidth="1"/>
    <col min="2" max="2" width="78" style="453" customWidth="1"/>
    <col min="3" max="6" width="11" style="453"/>
    <col min="7" max="7" width="4.125" style="453" customWidth="1"/>
    <col min="8" max="256" width="11" style="453"/>
    <col min="257" max="257" width="1.875" style="453" customWidth="1"/>
    <col min="258" max="258" width="78" style="453" customWidth="1"/>
    <col min="259" max="262" width="11" style="453"/>
    <col min="263" max="263" width="4.125" style="453" customWidth="1"/>
    <col min="264" max="512" width="11" style="453"/>
    <col min="513" max="513" width="1.875" style="453" customWidth="1"/>
    <col min="514" max="514" width="78" style="453" customWidth="1"/>
    <col min="515" max="518" width="11" style="453"/>
    <col min="519" max="519" width="4.125" style="453" customWidth="1"/>
    <col min="520" max="768" width="11" style="453"/>
    <col min="769" max="769" width="1.875" style="453" customWidth="1"/>
    <col min="770" max="770" width="78" style="453" customWidth="1"/>
    <col min="771" max="774" width="11" style="453"/>
    <col min="775" max="775" width="4.125" style="453" customWidth="1"/>
    <col min="776" max="1024" width="11" style="453"/>
    <col min="1025" max="1025" width="1.875" style="453" customWidth="1"/>
    <col min="1026" max="1026" width="78" style="453" customWidth="1"/>
    <col min="1027" max="1030" width="11" style="453"/>
    <col min="1031" max="1031" width="4.125" style="453" customWidth="1"/>
    <col min="1032" max="1280" width="11" style="453"/>
    <col min="1281" max="1281" width="1.875" style="453" customWidth="1"/>
    <col min="1282" max="1282" width="78" style="453" customWidth="1"/>
    <col min="1283" max="1286" width="11" style="453"/>
    <col min="1287" max="1287" width="4.125" style="453" customWidth="1"/>
    <col min="1288" max="1536" width="11" style="453"/>
    <col min="1537" max="1537" width="1.875" style="453" customWidth="1"/>
    <col min="1538" max="1538" width="78" style="453" customWidth="1"/>
    <col min="1539" max="1542" width="11" style="453"/>
    <col min="1543" max="1543" width="4.125" style="453" customWidth="1"/>
    <col min="1544" max="1792" width="11" style="453"/>
    <col min="1793" max="1793" width="1.875" style="453" customWidth="1"/>
    <col min="1794" max="1794" width="78" style="453" customWidth="1"/>
    <col min="1795" max="1798" width="11" style="453"/>
    <col min="1799" max="1799" width="4.125" style="453" customWidth="1"/>
    <col min="1800" max="2048" width="11" style="453"/>
    <col min="2049" max="2049" width="1.875" style="453" customWidth="1"/>
    <col min="2050" max="2050" width="78" style="453" customWidth="1"/>
    <col min="2051" max="2054" width="11" style="453"/>
    <col min="2055" max="2055" width="4.125" style="453" customWidth="1"/>
    <col min="2056" max="2304" width="11" style="453"/>
    <col min="2305" max="2305" width="1.875" style="453" customWidth="1"/>
    <col min="2306" max="2306" width="78" style="453" customWidth="1"/>
    <col min="2307" max="2310" width="11" style="453"/>
    <col min="2311" max="2311" width="4.125" style="453" customWidth="1"/>
    <col min="2312" max="2560" width="11" style="453"/>
    <col min="2561" max="2561" width="1.875" style="453" customWidth="1"/>
    <col min="2562" max="2562" width="78" style="453" customWidth="1"/>
    <col min="2563" max="2566" width="11" style="453"/>
    <col min="2567" max="2567" width="4.125" style="453" customWidth="1"/>
    <col min="2568" max="2816" width="11" style="453"/>
    <col min="2817" max="2817" width="1.875" style="453" customWidth="1"/>
    <col min="2818" max="2818" width="78" style="453" customWidth="1"/>
    <col min="2819" max="2822" width="11" style="453"/>
    <col min="2823" max="2823" width="4.125" style="453" customWidth="1"/>
    <col min="2824" max="3072" width="11" style="453"/>
    <col min="3073" max="3073" width="1.875" style="453" customWidth="1"/>
    <col min="3074" max="3074" width="78" style="453" customWidth="1"/>
    <col min="3075" max="3078" width="11" style="453"/>
    <col min="3079" max="3079" width="4.125" style="453" customWidth="1"/>
    <col min="3080" max="3328" width="11" style="453"/>
    <col min="3329" max="3329" width="1.875" style="453" customWidth="1"/>
    <col min="3330" max="3330" width="78" style="453" customWidth="1"/>
    <col min="3331" max="3334" width="11" style="453"/>
    <col min="3335" max="3335" width="4.125" style="453" customWidth="1"/>
    <col min="3336" max="3584" width="11" style="453"/>
    <col min="3585" max="3585" width="1.875" style="453" customWidth="1"/>
    <col min="3586" max="3586" width="78" style="453" customWidth="1"/>
    <col min="3587" max="3590" width="11" style="453"/>
    <col min="3591" max="3591" width="4.125" style="453" customWidth="1"/>
    <col min="3592" max="3840" width="11" style="453"/>
    <col min="3841" max="3841" width="1.875" style="453" customWidth="1"/>
    <col min="3842" max="3842" width="78" style="453" customWidth="1"/>
    <col min="3843" max="3846" width="11" style="453"/>
    <col min="3847" max="3847" width="4.125" style="453" customWidth="1"/>
    <col min="3848" max="4096" width="11" style="453"/>
    <col min="4097" max="4097" width="1.875" style="453" customWidth="1"/>
    <col min="4098" max="4098" width="78" style="453" customWidth="1"/>
    <col min="4099" max="4102" width="11" style="453"/>
    <col min="4103" max="4103" width="4.125" style="453" customWidth="1"/>
    <col min="4104" max="4352" width="11" style="453"/>
    <col min="4353" max="4353" width="1.875" style="453" customWidth="1"/>
    <col min="4354" max="4354" width="78" style="453" customWidth="1"/>
    <col min="4355" max="4358" width="11" style="453"/>
    <col min="4359" max="4359" width="4.125" style="453" customWidth="1"/>
    <col min="4360" max="4608" width="11" style="453"/>
    <col min="4609" max="4609" width="1.875" style="453" customWidth="1"/>
    <col min="4610" max="4610" width="78" style="453" customWidth="1"/>
    <col min="4611" max="4614" width="11" style="453"/>
    <col min="4615" max="4615" width="4.125" style="453" customWidth="1"/>
    <col min="4616" max="4864" width="11" style="453"/>
    <col min="4865" max="4865" width="1.875" style="453" customWidth="1"/>
    <col min="4866" max="4866" width="78" style="453" customWidth="1"/>
    <col min="4867" max="4870" width="11" style="453"/>
    <col min="4871" max="4871" width="4.125" style="453" customWidth="1"/>
    <col min="4872" max="5120" width="11" style="453"/>
    <col min="5121" max="5121" width="1.875" style="453" customWidth="1"/>
    <col min="5122" max="5122" width="78" style="453" customWidth="1"/>
    <col min="5123" max="5126" width="11" style="453"/>
    <col min="5127" max="5127" width="4.125" style="453" customWidth="1"/>
    <col min="5128" max="5376" width="11" style="453"/>
    <col min="5377" max="5377" width="1.875" style="453" customWidth="1"/>
    <col min="5378" max="5378" width="78" style="453" customWidth="1"/>
    <col min="5379" max="5382" width="11" style="453"/>
    <col min="5383" max="5383" width="4.125" style="453" customWidth="1"/>
    <col min="5384" max="5632" width="11" style="453"/>
    <col min="5633" max="5633" width="1.875" style="453" customWidth="1"/>
    <col min="5634" max="5634" width="78" style="453" customWidth="1"/>
    <col min="5635" max="5638" width="11" style="453"/>
    <col min="5639" max="5639" width="4.125" style="453" customWidth="1"/>
    <col min="5640" max="5888" width="11" style="453"/>
    <col min="5889" max="5889" width="1.875" style="453" customWidth="1"/>
    <col min="5890" max="5890" width="78" style="453" customWidth="1"/>
    <col min="5891" max="5894" width="11" style="453"/>
    <col min="5895" max="5895" width="4.125" style="453" customWidth="1"/>
    <col min="5896" max="6144" width="11" style="453"/>
    <col min="6145" max="6145" width="1.875" style="453" customWidth="1"/>
    <col min="6146" max="6146" width="78" style="453" customWidth="1"/>
    <col min="6147" max="6150" width="11" style="453"/>
    <col min="6151" max="6151" width="4.125" style="453" customWidth="1"/>
    <col min="6152" max="6400" width="11" style="453"/>
    <col min="6401" max="6401" width="1.875" style="453" customWidth="1"/>
    <col min="6402" max="6402" width="78" style="453" customWidth="1"/>
    <col min="6403" max="6406" width="11" style="453"/>
    <col min="6407" max="6407" width="4.125" style="453" customWidth="1"/>
    <col min="6408" max="6656" width="11" style="453"/>
    <col min="6657" max="6657" width="1.875" style="453" customWidth="1"/>
    <col min="6658" max="6658" width="78" style="453" customWidth="1"/>
    <col min="6659" max="6662" width="11" style="453"/>
    <col min="6663" max="6663" width="4.125" style="453" customWidth="1"/>
    <col min="6664" max="6912" width="11" style="453"/>
    <col min="6913" max="6913" width="1.875" style="453" customWidth="1"/>
    <col min="6914" max="6914" width="78" style="453" customWidth="1"/>
    <col min="6915" max="6918" width="11" style="453"/>
    <col min="6919" max="6919" width="4.125" style="453" customWidth="1"/>
    <col min="6920" max="7168" width="11" style="453"/>
    <col min="7169" max="7169" width="1.875" style="453" customWidth="1"/>
    <col min="7170" max="7170" width="78" style="453" customWidth="1"/>
    <col min="7171" max="7174" width="11" style="453"/>
    <col min="7175" max="7175" width="4.125" style="453" customWidth="1"/>
    <col min="7176" max="7424" width="11" style="453"/>
    <col min="7425" max="7425" width="1.875" style="453" customWidth="1"/>
    <col min="7426" max="7426" width="78" style="453" customWidth="1"/>
    <col min="7427" max="7430" width="11" style="453"/>
    <col min="7431" max="7431" width="4.125" style="453" customWidth="1"/>
    <col min="7432" max="7680" width="11" style="453"/>
    <col min="7681" max="7681" width="1.875" style="453" customWidth="1"/>
    <col min="7682" max="7682" width="78" style="453" customWidth="1"/>
    <col min="7683" max="7686" width="11" style="453"/>
    <col min="7687" max="7687" width="4.125" style="453" customWidth="1"/>
    <col min="7688" max="7936" width="11" style="453"/>
    <col min="7937" max="7937" width="1.875" style="453" customWidth="1"/>
    <col min="7938" max="7938" width="78" style="453" customWidth="1"/>
    <col min="7939" max="7942" width="11" style="453"/>
    <col min="7943" max="7943" width="4.125" style="453" customWidth="1"/>
    <col min="7944" max="8192" width="11" style="453"/>
    <col min="8193" max="8193" width="1.875" style="453" customWidth="1"/>
    <col min="8194" max="8194" width="78" style="453" customWidth="1"/>
    <col min="8195" max="8198" width="11" style="453"/>
    <col min="8199" max="8199" width="4.125" style="453" customWidth="1"/>
    <col min="8200" max="8448" width="11" style="453"/>
    <col min="8449" max="8449" width="1.875" style="453" customWidth="1"/>
    <col min="8450" max="8450" width="78" style="453" customWidth="1"/>
    <col min="8451" max="8454" width="11" style="453"/>
    <col min="8455" max="8455" width="4.125" style="453" customWidth="1"/>
    <col min="8456" max="8704" width="11" style="453"/>
    <col min="8705" max="8705" width="1.875" style="453" customWidth="1"/>
    <col min="8706" max="8706" width="78" style="453" customWidth="1"/>
    <col min="8707" max="8710" width="11" style="453"/>
    <col min="8711" max="8711" width="4.125" style="453" customWidth="1"/>
    <col min="8712" max="8960" width="11" style="453"/>
    <col min="8961" max="8961" width="1.875" style="453" customWidth="1"/>
    <col min="8962" max="8962" width="78" style="453" customWidth="1"/>
    <col min="8963" max="8966" width="11" style="453"/>
    <col min="8967" max="8967" width="4.125" style="453" customWidth="1"/>
    <col min="8968" max="9216" width="11" style="453"/>
    <col min="9217" max="9217" width="1.875" style="453" customWidth="1"/>
    <col min="9218" max="9218" width="78" style="453" customWidth="1"/>
    <col min="9219" max="9222" width="11" style="453"/>
    <col min="9223" max="9223" width="4.125" style="453" customWidth="1"/>
    <col min="9224" max="9472" width="11" style="453"/>
    <col min="9473" max="9473" width="1.875" style="453" customWidth="1"/>
    <col min="9474" max="9474" width="78" style="453" customWidth="1"/>
    <col min="9475" max="9478" width="11" style="453"/>
    <col min="9479" max="9479" width="4.125" style="453" customWidth="1"/>
    <col min="9480" max="9728" width="11" style="453"/>
    <col min="9729" max="9729" width="1.875" style="453" customWidth="1"/>
    <col min="9730" max="9730" width="78" style="453" customWidth="1"/>
    <col min="9731" max="9734" width="11" style="453"/>
    <col min="9735" max="9735" width="4.125" style="453" customWidth="1"/>
    <col min="9736" max="9984" width="11" style="453"/>
    <col min="9985" max="9985" width="1.875" style="453" customWidth="1"/>
    <col min="9986" max="9986" width="78" style="453" customWidth="1"/>
    <col min="9987" max="9990" width="11" style="453"/>
    <col min="9991" max="9991" width="4.125" style="453" customWidth="1"/>
    <col min="9992" max="10240" width="11" style="453"/>
    <col min="10241" max="10241" width="1.875" style="453" customWidth="1"/>
    <col min="10242" max="10242" width="78" style="453" customWidth="1"/>
    <col min="10243" max="10246" width="11" style="453"/>
    <col min="10247" max="10247" width="4.125" style="453" customWidth="1"/>
    <col min="10248" max="10496" width="11" style="453"/>
    <col min="10497" max="10497" width="1.875" style="453" customWidth="1"/>
    <col min="10498" max="10498" width="78" style="453" customWidth="1"/>
    <col min="10499" max="10502" width="11" style="453"/>
    <col min="10503" max="10503" width="4.125" style="453" customWidth="1"/>
    <col min="10504" max="10752" width="11" style="453"/>
    <col min="10753" max="10753" width="1.875" style="453" customWidth="1"/>
    <col min="10754" max="10754" width="78" style="453" customWidth="1"/>
    <col min="10755" max="10758" width="11" style="453"/>
    <col min="10759" max="10759" width="4.125" style="453" customWidth="1"/>
    <col min="10760" max="11008" width="11" style="453"/>
    <col min="11009" max="11009" width="1.875" style="453" customWidth="1"/>
    <col min="11010" max="11010" width="78" style="453" customWidth="1"/>
    <col min="11011" max="11014" width="11" style="453"/>
    <col min="11015" max="11015" width="4.125" style="453" customWidth="1"/>
    <col min="11016" max="11264" width="11" style="453"/>
    <col min="11265" max="11265" width="1.875" style="453" customWidth="1"/>
    <col min="11266" max="11266" width="78" style="453" customWidth="1"/>
    <col min="11267" max="11270" width="11" style="453"/>
    <col min="11271" max="11271" width="4.125" style="453" customWidth="1"/>
    <col min="11272" max="11520" width="11" style="453"/>
    <col min="11521" max="11521" width="1.875" style="453" customWidth="1"/>
    <col min="11522" max="11522" width="78" style="453" customWidth="1"/>
    <col min="11523" max="11526" width="11" style="453"/>
    <col min="11527" max="11527" width="4.125" style="453" customWidth="1"/>
    <col min="11528" max="11776" width="11" style="453"/>
    <col min="11777" max="11777" width="1.875" style="453" customWidth="1"/>
    <col min="11778" max="11778" width="78" style="453" customWidth="1"/>
    <col min="11779" max="11782" width="11" style="453"/>
    <col min="11783" max="11783" width="4.125" style="453" customWidth="1"/>
    <col min="11784" max="12032" width="11" style="453"/>
    <col min="12033" max="12033" width="1.875" style="453" customWidth="1"/>
    <col min="12034" max="12034" width="78" style="453" customWidth="1"/>
    <col min="12035" max="12038" width="11" style="453"/>
    <col min="12039" max="12039" width="4.125" style="453" customWidth="1"/>
    <col min="12040" max="12288" width="11" style="453"/>
    <col min="12289" max="12289" width="1.875" style="453" customWidth="1"/>
    <col min="12290" max="12290" width="78" style="453" customWidth="1"/>
    <col min="12291" max="12294" width="11" style="453"/>
    <col min="12295" max="12295" width="4.125" style="453" customWidth="1"/>
    <col min="12296" max="12544" width="11" style="453"/>
    <col min="12545" max="12545" width="1.875" style="453" customWidth="1"/>
    <col min="12546" max="12546" width="78" style="453" customWidth="1"/>
    <col min="12547" max="12550" width="11" style="453"/>
    <col min="12551" max="12551" width="4.125" style="453" customWidth="1"/>
    <col min="12552" max="12800" width="11" style="453"/>
    <col min="12801" max="12801" width="1.875" style="453" customWidth="1"/>
    <col min="12802" max="12802" width="78" style="453" customWidth="1"/>
    <col min="12803" max="12806" width="11" style="453"/>
    <col min="12807" max="12807" width="4.125" style="453" customWidth="1"/>
    <col min="12808" max="13056" width="11" style="453"/>
    <col min="13057" max="13057" width="1.875" style="453" customWidth="1"/>
    <col min="13058" max="13058" width="78" style="453" customWidth="1"/>
    <col min="13059" max="13062" width="11" style="453"/>
    <col min="13063" max="13063" width="4.125" style="453" customWidth="1"/>
    <col min="13064" max="13312" width="11" style="453"/>
    <col min="13313" max="13313" width="1.875" style="453" customWidth="1"/>
    <col min="13314" max="13314" width="78" style="453" customWidth="1"/>
    <col min="13315" max="13318" width="11" style="453"/>
    <col min="13319" max="13319" width="4.125" style="453" customWidth="1"/>
    <col min="13320" max="13568" width="11" style="453"/>
    <col min="13569" max="13569" width="1.875" style="453" customWidth="1"/>
    <col min="13570" max="13570" width="78" style="453" customWidth="1"/>
    <col min="13571" max="13574" width="11" style="453"/>
    <col min="13575" max="13575" width="4.125" style="453" customWidth="1"/>
    <col min="13576" max="13824" width="11" style="453"/>
    <col min="13825" max="13825" width="1.875" style="453" customWidth="1"/>
    <col min="13826" max="13826" width="78" style="453" customWidth="1"/>
    <col min="13827" max="13830" width="11" style="453"/>
    <col min="13831" max="13831" width="4.125" style="453" customWidth="1"/>
    <col min="13832" max="14080" width="11" style="453"/>
    <col min="14081" max="14081" width="1.875" style="453" customWidth="1"/>
    <col min="14082" max="14082" width="78" style="453" customWidth="1"/>
    <col min="14083" max="14086" width="11" style="453"/>
    <col min="14087" max="14087" width="4.125" style="453" customWidth="1"/>
    <col min="14088" max="14336" width="11" style="453"/>
    <col min="14337" max="14337" width="1.875" style="453" customWidth="1"/>
    <col min="14338" max="14338" width="78" style="453" customWidth="1"/>
    <col min="14339" max="14342" width="11" style="453"/>
    <col min="14343" max="14343" width="4.125" style="453" customWidth="1"/>
    <col min="14344" max="14592" width="11" style="453"/>
    <col min="14593" max="14593" width="1.875" style="453" customWidth="1"/>
    <col min="14594" max="14594" width="78" style="453" customWidth="1"/>
    <col min="14595" max="14598" width="11" style="453"/>
    <col min="14599" max="14599" width="4.125" style="453" customWidth="1"/>
    <col min="14600" max="14848" width="11" style="453"/>
    <col min="14849" max="14849" width="1.875" style="453" customWidth="1"/>
    <col min="14850" max="14850" width="78" style="453" customWidth="1"/>
    <col min="14851" max="14854" width="11" style="453"/>
    <col min="14855" max="14855" width="4.125" style="453" customWidth="1"/>
    <col min="14856" max="15104" width="11" style="453"/>
    <col min="15105" max="15105" width="1.875" style="453" customWidth="1"/>
    <col min="15106" max="15106" width="78" style="453" customWidth="1"/>
    <col min="15107" max="15110" width="11" style="453"/>
    <col min="15111" max="15111" width="4.125" style="453" customWidth="1"/>
    <col min="15112" max="15360" width="11" style="453"/>
    <col min="15361" max="15361" width="1.875" style="453" customWidth="1"/>
    <col min="15362" max="15362" width="78" style="453" customWidth="1"/>
    <col min="15363" max="15366" width="11" style="453"/>
    <col min="15367" max="15367" width="4.125" style="453" customWidth="1"/>
    <col min="15368" max="15616" width="11" style="453"/>
    <col min="15617" max="15617" width="1.875" style="453" customWidth="1"/>
    <col min="15618" max="15618" width="78" style="453" customWidth="1"/>
    <col min="15619" max="15622" width="11" style="453"/>
    <col min="15623" max="15623" width="4.125" style="453" customWidth="1"/>
    <col min="15624" max="15872" width="11" style="453"/>
    <col min="15873" max="15873" width="1.875" style="453" customWidth="1"/>
    <col min="15874" max="15874" width="78" style="453" customWidth="1"/>
    <col min="15875" max="15878" width="11" style="453"/>
    <col min="15879" max="15879" width="4.125" style="453" customWidth="1"/>
    <col min="15880" max="16128" width="11" style="453"/>
    <col min="16129" max="16129" width="1.875" style="453" customWidth="1"/>
    <col min="16130" max="16130" width="78" style="453" customWidth="1"/>
    <col min="16131" max="16134" width="11" style="453"/>
    <col min="16135" max="16135" width="4.125" style="453" customWidth="1"/>
    <col min="16136" max="16384" width="11" style="453"/>
  </cols>
  <sheetData>
    <row r="1" spans="1:2" ht="39.75" customHeight="1" x14ac:dyDescent="0.2">
      <c r="A1" s="451"/>
      <c r="B1" s="452" t="s">
        <v>6</v>
      </c>
    </row>
    <row r="2" spans="1:2" ht="25.5" customHeight="1" x14ac:dyDescent="0.2">
      <c r="B2" s="454" t="s">
        <v>403</v>
      </c>
    </row>
    <row r="3" spans="1:2" ht="24.95" customHeight="1" x14ac:dyDescent="0.2">
      <c r="A3" s="455"/>
      <c r="B3" s="456" t="s">
        <v>414</v>
      </c>
    </row>
    <row r="4" spans="1:2" s="446" customFormat="1" ht="12" x14ac:dyDescent="0.2"/>
    <row r="5" spans="1:2" s="446" customFormat="1" ht="139.5" customHeight="1" x14ac:dyDescent="0.2">
      <c r="B5" s="448" t="s">
        <v>415</v>
      </c>
    </row>
    <row r="6" spans="1:2" s="446" customFormat="1" ht="9.9499999999999993" customHeight="1" x14ac:dyDescent="0.2">
      <c r="B6" s="448"/>
    </row>
    <row r="7" spans="1:2" s="446" customFormat="1" ht="222.75" customHeight="1" x14ac:dyDescent="0.2">
      <c r="B7" s="448" t="s">
        <v>416</v>
      </c>
    </row>
    <row r="8" spans="1:2" s="446" customFormat="1" ht="9.9499999999999993" customHeight="1" x14ac:dyDescent="0.2">
      <c r="B8" s="448"/>
    </row>
    <row r="9" spans="1:2" s="446" customFormat="1" ht="61.5" customHeight="1" x14ac:dyDescent="0.2">
      <c r="B9" s="457" t="s">
        <v>417</v>
      </c>
    </row>
    <row r="10" spans="1:2" s="446" customFormat="1" ht="9.9499999999999993" customHeight="1" x14ac:dyDescent="0.2">
      <c r="B10" s="448"/>
    </row>
    <row r="11" spans="1:2" s="446" customFormat="1" ht="152.25" customHeight="1" x14ac:dyDescent="0.2">
      <c r="B11" s="448" t="s">
        <v>418</v>
      </c>
    </row>
    <row r="12" spans="1:2" s="446" customFormat="1" ht="9.9499999999999993" customHeight="1" x14ac:dyDescent="0.2">
      <c r="B12" s="448"/>
    </row>
    <row r="13" spans="1:2" s="446" customFormat="1" ht="96" customHeight="1" x14ac:dyDescent="0.2">
      <c r="B13" s="448" t="s">
        <v>419</v>
      </c>
    </row>
    <row r="14" spans="1:2" s="446" customFormat="1" ht="9.9499999999999993" customHeight="1" x14ac:dyDescent="0.2">
      <c r="B14" s="448"/>
    </row>
    <row r="15" spans="1:2" s="446" customFormat="1" ht="176.25" customHeight="1" x14ac:dyDescent="0.2">
      <c r="B15" s="457" t="s">
        <v>420</v>
      </c>
    </row>
    <row r="16" spans="1:2" s="446" customFormat="1" ht="9.9499999999999993" customHeight="1" x14ac:dyDescent="0.2">
      <c r="B16" s="448"/>
    </row>
    <row r="17" spans="1:6" s="446" customFormat="1" ht="26.25" customHeight="1" x14ac:dyDescent="0.2">
      <c r="B17" s="449" t="s">
        <v>421</v>
      </c>
    </row>
    <row r="18" spans="1:6" s="446" customFormat="1" ht="37.5" customHeight="1" x14ac:dyDescent="0.2">
      <c r="B18" s="450" t="s">
        <v>422</v>
      </c>
    </row>
    <row r="19" spans="1:6" s="446" customFormat="1" ht="12" x14ac:dyDescent="0.2"/>
    <row r="20" spans="1:6" s="446" customFormat="1" ht="12" x14ac:dyDescent="0.2"/>
    <row r="21" spans="1:6" s="446" customFormat="1" ht="12" x14ac:dyDescent="0.2"/>
    <row r="22" spans="1:6" x14ac:dyDescent="0.2">
      <c r="A22" s="455"/>
      <c r="B22" s="455"/>
      <c r="C22" s="455"/>
      <c r="D22" s="455"/>
      <c r="E22" s="455"/>
      <c r="F22" s="455"/>
    </row>
    <row r="23" spans="1:6" x14ac:dyDescent="0.2">
      <c r="A23" s="455"/>
      <c r="B23" s="455"/>
      <c r="C23" s="455"/>
      <c r="D23" s="455"/>
      <c r="E23" s="455"/>
      <c r="F23" s="455"/>
    </row>
    <row r="24" spans="1:6" x14ac:dyDescent="0.2">
      <c r="A24" s="458"/>
      <c r="B24" s="455"/>
      <c r="C24" s="455"/>
      <c r="D24" s="455"/>
      <c r="E24" s="455"/>
      <c r="F24" s="455"/>
    </row>
    <row r="25" spans="1:6" x14ac:dyDescent="0.2">
      <c r="A25" s="459"/>
      <c r="B25" s="455"/>
      <c r="C25" s="455"/>
      <c r="D25" s="455"/>
      <c r="E25" s="455"/>
      <c r="F25" s="455"/>
    </row>
    <row r="26" spans="1:6" x14ac:dyDescent="0.2">
      <c r="A26" s="455"/>
      <c r="B26" s="455"/>
      <c r="C26" s="455"/>
      <c r="D26" s="455"/>
      <c r="E26" s="455"/>
      <c r="F26" s="455"/>
    </row>
    <row r="27" spans="1:6" x14ac:dyDescent="0.2">
      <c r="A27" s="455"/>
      <c r="B27" s="455"/>
      <c r="C27" s="455"/>
      <c r="D27" s="455"/>
      <c r="E27" s="455"/>
      <c r="F27" s="455"/>
    </row>
    <row r="28" spans="1:6" x14ac:dyDescent="0.2">
      <c r="A28" s="455"/>
      <c r="B28" s="455"/>
      <c r="C28" s="455"/>
      <c r="D28" s="455"/>
      <c r="E28" s="455"/>
      <c r="F28" s="455"/>
    </row>
    <row r="29" spans="1:6" x14ac:dyDescent="0.2">
      <c r="A29" s="455"/>
      <c r="B29" s="455"/>
      <c r="C29" s="455"/>
      <c r="D29" s="455"/>
      <c r="E29" s="455"/>
      <c r="F29" s="455"/>
    </row>
    <row r="30" spans="1:6" x14ac:dyDescent="0.2">
      <c r="A30" s="455"/>
      <c r="B30" s="455"/>
      <c r="C30" s="455"/>
      <c r="D30" s="455"/>
      <c r="E30" s="455"/>
      <c r="F30" s="455"/>
    </row>
    <row r="31" spans="1:6" x14ac:dyDescent="0.2">
      <c r="A31" s="455"/>
      <c r="B31" s="455"/>
      <c r="C31" s="455"/>
      <c r="D31" s="455"/>
      <c r="E31" s="455"/>
      <c r="F31" s="455"/>
    </row>
    <row r="32" spans="1:6" x14ac:dyDescent="0.2">
      <c r="A32" s="455"/>
      <c r="B32" s="455"/>
      <c r="C32" s="455"/>
      <c r="D32" s="455"/>
      <c r="E32" s="455"/>
      <c r="F32" s="455"/>
    </row>
    <row r="33" spans="1:10" x14ac:dyDescent="0.2">
      <c r="A33" s="460"/>
      <c r="B33" s="460"/>
      <c r="C33" s="460"/>
      <c r="D33" s="460"/>
      <c r="E33" s="460"/>
      <c r="F33" s="460"/>
    </row>
    <row r="34" spans="1:10" x14ac:dyDescent="0.2">
      <c r="A34" s="455"/>
      <c r="B34" s="455"/>
      <c r="C34" s="455"/>
      <c r="D34" s="455"/>
      <c r="E34" s="455"/>
      <c r="F34" s="455"/>
    </row>
    <row r="35" spans="1:10" x14ac:dyDescent="0.2">
      <c r="A35" s="455"/>
      <c r="B35" s="455"/>
      <c r="C35" s="455"/>
      <c r="D35" s="455"/>
      <c r="E35" s="455"/>
      <c r="F35" s="455"/>
    </row>
    <row r="36" spans="1:10" ht="8.1" customHeight="1" x14ac:dyDescent="0.2">
      <c r="A36" s="455"/>
      <c r="B36" s="455"/>
      <c r="C36" s="455"/>
      <c r="D36" s="455"/>
      <c r="E36" s="455"/>
      <c r="F36" s="455"/>
    </row>
    <row r="37" spans="1:10" ht="13.5" customHeight="1" x14ac:dyDescent="0.2">
      <c r="A37" s="455"/>
      <c r="B37" s="455"/>
      <c r="C37" s="455"/>
      <c r="D37" s="455"/>
      <c r="E37" s="455"/>
      <c r="F37" s="455"/>
    </row>
    <row r="38" spans="1:10" x14ac:dyDescent="0.2">
      <c r="A38" s="455"/>
      <c r="B38" s="455"/>
      <c r="C38" s="455"/>
      <c r="D38" s="455"/>
      <c r="E38" s="455"/>
      <c r="F38" s="455"/>
    </row>
    <row r="39" spans="1:10" x14ac:dyDescent="0.2">
      <c r="A39" s="455"/>
      <c r="B39" s="455"/>
      <c r="C39" s="455"/>
      <c r="D39" s="455"/>
      <c r="E39" s="455"/>
      <c r="F39" s="455"/>
      <c r="J39" s="461"/>
    </row>
    <row r="40" spans="1:10" x14ac:dyDescent="0.2">
      <c r="A40" s="455"/>
      <c r="B40" s="455"/>
      <c r="C40" s="455"/>
      <c r="D40" s="455"/>
      <c r="E40" s="455"/>
      <c r="F40" s="455"/>
    </row>
    <row r="41" spans="1:10" x14ac:dyDescent="0.2">
      <c r="A41" s="455"/>
      <c r="B41" s="455"/>
      <c r="C41" s="455"/>
      <c r="D41" s="455"/>
      <c r="E41" s="455"/>
      <c r="F41" s="455"/>
    </row>
    <row r="42" spans="1:10" x14ac:dyDescent="0.2">
      <c r="A42" s="455"/>
      <c r="B42" s="455"/>
      <c r="C42" s="455"/>
      <c r="D42" s="455"/>
      <c r="E42" s="455"/>
      <c r="F42" s="455"/>
    </row>
    <row r="43" spans="1:10" ht="33" customHeight="1" x14ac:dyDescent="0.2">
      <c r="A43" s="455"/>
      <c r="B43" s="455"/>
      <c r="C43" s="455"/>
      <c r="D43" s="455"/>
      <c r="E43" s="455"/>
      <c r="F43" s="455"/>
    </row>
    <row r="44" spans="1:10" ht="16.5" customHeight="1" x14ac:dyDescent="0.2">
      <c r="A44" s="455"/>
      <c r="B44" s="455"/>
      <c r="C44" s="455"/>
      <c r="D44" s="455"/>
      <c r="E44" s="455"/>
      <c r="F44" s="455"/>
    </row>
    <row r="45" spans="1:10" x14ac:dyDescent="0.2">
      <c r="A45" s="455"/>
      <c r="B45" s="455"/>
      <c r="C45" s="455"/>
      <c r="D45" s="455"/>
      <c r="E45" s="455"/>
      <c r="F45" s="455"/>
    </row>
    <row r="46" spans="1:10" x14ac:dyDescent="0.2">
      <c r="A46" s="455"/>
      <c r="B46" s="455"/>
      <c r="C46" s="455"/>
      <c r="D46" s="455"/>
      <c r="E46" s="455"/>
      <c r="F46" s="455"/>
    </row>
    <row r="47" spans="1:10" x14ac:dyDescent="0.2">
      <c r="A47" s="455"/>
      <c r="B47" s="455"/>
      <c r="C47" s="455"/>
      <c r="D47" s="455"/>
      <c r="E47" s="455"/>
      <c r="F47" s="455"/>
    </row>
    <row r="48" spans="1:10" x14ac:dyDescent="0.2">
      <c r="A48" s="455"/>
      <c r="B48" s="455"/>
      <c r="C48" s="455"/>
      <c r="D48" s="455"/>
      <c r="E48" s="455"/>
      <c r="F48" s="455"/>
    </row>
    <row r="49" spans="1:6" x14ac:dyDescent="0.2">
      <c r="A49" s="455"/>
      <c r="B49" s="455"/>
      <c r="C49" s="455"/>
      <c r="D49" s="455"/>
      <c r="E49" s="455"/>
      <c r="F49" s="455"/>
    </row>
    <row r="50" spans="1:6" x14ac:dyDescent="0.2">
      <c r="A50" s="455"/>
      <c r="B50" s="455"/>
      <c r="C50" s="455"/>
      <c r="D50" s="455"/>
      <c r="E50" s="455"/>
      <c r="F50" s="455"/>
    </row>
    <row r="51" spans="1:6" x14ac:dyDescent="0.2">
      <c r="A51" s="455"/>
      <c r="B51" s="455"/>
      <c r="C51" s="455"/>
      <c r="D51" s="455"/>
      <c r="E51" s="455"/>
      <c r="F51" s="455"/>
    </row>
    <row r="52" spans="1:6" x14ac:dyDescent="0.2">
      <c r="A52" s="455"/>
      <c r="B52" s="455"/>
      <c r="C52" s="455"/>
      <c r="D52" s="455"/>
      <c r="E52" s="455"/>
      <c r="F52" s="455"/>
    </row>
    <row r="53" spans="1:6" x14ac:dyDescent="0.2">
      <c r="A53" s="455"/>
      <c r="B53" s="455"/>
      <c r="C53" s="455"/>
      <c r="D53" s="455"/>
      <c r="E53" s="455"/>
      <c r="F53" s="455"/>
    </row>
    <row r="54" spans="1:6" x14ac:dyDescent="0.2">
      <c r="A54" s="455"/>
      <c r="B54" s="455"/>
      <c r="C54" s="455"/>
      <c r="D54" s="455"/>
      <c r="E54" s="455"/>
      <c r="F54" s="455"/>
    </row>
    <row r="55" spans="1:6" x14ac:dyDescent="0.2">
      <c r="A55" s="455"/>
      <c r="B55" s="455"/>
      <c r="C55" s="455"/>
      <c r="D55" s="455"/>
      <c r="E55" s="455"/>
      <c r="F55" s="455"/>
    </row>
    <row r="56" spans="1:6" x14ac:dyDescent="0.2">
      <c r="A56" s="455"/>
      <c r="B56" s="455"/>
      <c r="C56" s="455"/>
      <c r="D56" s="455"/>
      <c r="E56" s="455"/>
      <c r="F56" s="455"/>
    </row>
    <row r="57" spans="1:6" x14ac:dyDescent="0.2">
      <c r="A57" s="455"/>
      <c r="B57" s="455"/>
      <c r="C57" s="455"/>
      <c r="D57" s="455"/>
      <c r="E57" s="455"/>
      <c r="F57" s="455"/>
    </row>
    <row r="58" spans="1:6" x14ac:dyDescent="0.2">
      <c r="A58" s="455"/>
      <c r="B58" s="455"/>
      <c r="C58" s="455"/>
      <c r="D58" s="455"/>
      <c r="E58" s="455"/>
      <c r="F58" s="455"/>
    </row>
    <row r="59" spans="1:6" x14ac:dyDescent="0.2">
      <c r="A59" s="455"/>
      <c r="B59" s="455"/>
      <c r="C59" s="455"/>
      <c r="D59" s="455"/>
      <c r="E59" s="455"/>
      <c r="F59" s="455"/>
    </row>
    <row r="60" spans="1:6" x14ac:dyDescent="0.2">
      <c r="A60" s="455"/>
      <c r="B60" s="455"/>
      <c r="C60" s="455"/>
      <c r="D60" s="455"/>
      <c r="E60" s="455"/>
      <c r="F60" s="455"/>
    </row>
    <row r="61" spans="1:6" x14ac:dyDescent="0.2">
      <c r="A61" s="455"/>
      <c r="B61" s="455"/>
      <c r="C61" s="455"/>
      <c r="D61" s="455"/>
      <c r="E61" s="455"/>
      <c r="F61" s="455"/>
    </row>
    <row r="62" spans="1:6" x14ac:dyDescent="0.2">
      <c r="A62" s="455"/>
      <c r="B62" s="455"/>
      <c r="C62" s="455"/>
      <c r="D62" s="455"/>
      <c r="E62" s="455"/>
      <c r="F62" s="455"/>
    </row>
    <row r="63" spans="1:6" x14ac:dyDescent="0.2">
      <c r="A63" s="455"/>
      <c r="B63" s="455"/>
      <c r="C63" s="455"/>
      <c r="D63" s="455"/>
      <c r="E63" s="455"/>
      <c r="F63" s="455"/>
    </row>
    <row r="64" spans="1:6" x14ac:dyDescent="0.2">
      <c r="A64" s="455"/>
      <c r="B64" s="455"/>
      <c r="C64" s="455"/>
      <c r="D64" s="455"/>
      <c r="E64" s="455"/>
      <c r="F64" s="455"/>
    </row>
    <row r="65" spans="1:6" x14ac:dyDescent="0.2">
      <c r="A65" s="455"/>
      <c r="B65" s="455"/>
      <c r="C65" s="455"/>
      <c r="D65" s="455"/>
      <c r="E65" s="455"/>
      <c r="F65" s="455"/>
    </row>
    <row r="66" spans="1:6" x14ac:dyDescent="0.2">
      <c r="A66" s="455"/>
      <c r="B66" s="455"/>
      <c r="C66" s="455"/>
      <c r="D66" s="455"/>
      <c r="E66" s="455"/>
      <c r="F66" s="455"/>
    </row>
    <row r="67" spans="1:6" x14ac:dyDescent="0.2">
      <c r="A67" s="455"/>
      <c r="B67" s="455"/>
      <c r="C67" s="455"/>
      <c r="D67" s="455"/>
      <c r="E67" s="455"/>
      <c r="F67" s="455"/>
    </row>
    <row r="68" spans="1:6" x14ac:dyDescent="0.2">
      <c r="A68" s="455"/>
      <c r="B68" s="455"/>
      <c r="C68" s="455"/>
      <c r="D68" s="455"/>
      <c r="E68" s="455"/>
      <c r="F68" s="455"/>
    </row>
    <row r="69" spans="1:6" x14ac:dyDescent="0.2">
      <c r="A69" s="455"/>
      <c r="B69" s="455"/>
      <c r="C69" s="455"/>
      <c r="D69" s="455"/>
      <c r="E69" s="455"/>
      <c r="F69" s="455"/>
    </row>
    <row r="70" spans="1:6" x14ac:dyDescent="0.2">
      <c r="A70" s="455"/>
      <c r="B70" s="455"/>
      <c r="C70" s="455"/>
      <c r="D70" s="455"/>
      <c r="E70" s="455"/>
      <c r="F70" s="455"/>
    </row>
    <row r="71" spans="1:6" x14ac:dyDescent="0.2">
      <c r="A71" s="455"/>
      <c r="B71" s="455"/>
      <c r="C71" s="455"/>
      <c r="D71" s="455"/>
      <c r="E71" s="455"/>
      <c r="F71" s="455"/>
    </row>
    <row r="72" spans="1:6" x14ac:dyDescent="0.2">
      <c r="A72" s="455"/>
      <c r="B72" s="455"/>
      <c r="C72" s="455"/>
      <c r="D72" s="455"/>
      <c r="E72" s="455"/>
      <c r="F72" s="455"/>
    </row>
    <row r="73" spans="1:6" x14ac:dyDescent="0.2">
      <c r="A73" s="455"/>
      <c r="B73" s="455"/>
      <c r="C73" s="455"/>
      <c r="D73" s="455"/>
      <c r="E73" s="455"/>
      <c r="F73" s="455"/>
    </row>
    <row r="74" spans="1:6" x14ac:dyDescent="0.2">
      <c r="A74" s="455"/>
      <c r="B74" s="455"/>
      <c r="C74" s="455"/>
      <c r="D74" s="455"/>
      <c r="E74" s="455"/>
      <c r="F74" s="455"/>
    </row>
    <row r="75" spans="1:6" x14ac:dyDescent="0.2">
      <c r="A75" s="455"/>
      <c r="B75" s="455"/>
      <c r="C75" s="455"/>
      <c r="D75" s="455"/>
      <c r="E75" s="455"/>
      <c r="F75" s="455"/>
    </row>
    <row r="76" spans="1:6" x14ac:dyDescent="0.2">
      <c r="A76" s="455"/>
      <c r="B76" s="455"/>
      <c r="C76" s="455"/>
      <c r="D76" s="455"/>
      <c r="E76" s="455"/>
      <c r="F76" s="455"/>
    </row>
    <row r="77" spans="1:6" x14ac:dyDescent="0.2">
      <c r="A77" s="455"/>
      <c r="B77" s="455"/>
      <c r="C77" s="455"/>
      <c r="D77" s="455"/>
      <c r="E77" s="455"/>
      <c r="F77" s="455"/>
    </row>
    <row r="78" spans="1:6" x14ac:dyDescent="0.2">
      <c r="A78" s="455"/>
      <c r="B78" s="455"/>
      <c r="C78" s="455"/>
      <c r="D78" s="455"/>
      <c r="E78" s="455"/>
      <c r="F78" s="455"/>
    </row>
    <row r="79" spans="1:6" x14ac:dyDescent="0.2">
      <c r="A79" s="455"/>
      <c r="B79" s="455"/>
      <c r="C79" s="455"/>
      <c r="D79" s="455"/>
      <c r="E79" s="455"/>
      <c r="F79" s="455"/>
    </row>
    <row r="80" spans="1:6" x14ac:dyDescent="0.2">
      <c r="A80" s="455"/>
      <c r="B80" s="455"/>
      <c r="C80" s="455"/>
      <c r="D80" s="455"/>
      <c r="E80" s="455"/>
      <c r="F80" s="455"/>
    </row>
    <row r="81" spans="1:6" x14ac:dyDescent="0.2">
      <c r="A81" s="455"/>
      <c r="B81" s="455"/>
      <c r="C81" s="455"/>
      <c r="D81" s="455"/>
      <c r="E81" s="455"/>
      <c r="F81" s="455"/>
    </row>
    <row r="82" spans="1:6" x14ac:dyDescent="0.2">
      <c r="A82" s="455"/>
      <c r="B82" s="455"/>
      <c r="C82" s="455"/>
      <c r="D82" s="455"/>
      <c r="E82" s="455"/>
      <c r="F82" s="455"/>
    </row>
    <row r="83" spans="1:6" x14ac:dyDescent="0.2">
      <c r="A83" s="455"/>
      <c r="B83" s="455"/>
      <c r="C83" s="455"/>
      <c r="D83" s="455"/>
      <c r="E83" s="455"/>
      <c r="F83" s="455"/>
    </row>
    <row r="84" spans="1:6" x14ac:dyDescent="0.2">
      <c r="A84" s="455"/>
      <c r="B84" s="455"/>
      <c r="C84" s="455"/>
      <c r="D84" s="455"/>
      <c r="E84" s="455"/>
      <c r="F84" s="455"/>
    </row>
    <row r="85" spans="1:6" x14ac:dyDescent="0.2">
      <c r="A85" s="455"/>
      <c r="B85" s="455"/>
      <c r="C85" s="455"/>
      <c r="D85" s="455"/>
      <c r="E85" s="455"/>
      <c r="F85" s="455"/>
    </row>
    <row r="86" spans="1:6" x14ac:dyDescent="0.2">
      <c r="A86" s="455"/>
      <c r="B86" s="455"/>
      <c r="C86" s="455"/>
      <c r="D86" s="455"/>
      <c r="E86" s="455"/>
      <c r="F86" s="455"/>
    </row>
    <row r="87" spans="1:6" x14ac:dyDescent="0.2">
      <c r="A87" s="455"/>
      <c r="B87" s="455"/>
      <c r="C87" s="455"/>
      <c r="D87" s="455"/>
      <c r="E87" s="455"/>
      <c r="F87" s="455"/>
    </row>
    <row r="88" spans="1:6" x14ac:dyDescent="0.2">
      <c r="A88" s="455"/>
      <c r="B88" s="455"/>
      <c r="C88" s="455"/>
      <c r="D88" s="455"/>
      <c r="E88" s="455"/>
      <c r="F88" s="455"/>
    </row>
    <row r="89" spans="1:6" x14ac:dyDescent="0.2">
      <c r="A89" s="455"/>
      <c r="B89" s="455"/>
      <c r="C89" s="455"/>
      <c r="D89" s="455"/>
      <c r="E89" s="455"/>
      <c r="F89" s="455"/>
    </row>
    <row r="90" spans="1:6" x14ac:dyDescent="0.2">
      <c r="A90" s="455"/>
      <c r="B90" s="455"/>
      <c r="C90" s="455"/>
      <c r="D90" s="455"/>
      <c r="E90" s="455"/>
      <c r="F90" s="455"/>
    </row>
    <row r="91" spans="1:6" x14ac:dyDescent="0.2">
      <c r="A91" s="455"/>
      <c r="B91" s="455"/>
      <c r="C91" s="455"/>
      <c r="D91" s="455"/>
      <c r="E91" s="455"/>
      <c r="F91" s="455"/>
    </row>
    <row r="92" spans="1:6" x14ac:dyDescent="0.2">
      <c r="A92" s="455"/>
      <c r="B92" s="455"/>
      <c r="C92" s="455"/>
      <c r="D92" s="455"/>
      <c r="E92" s="455"/>
      <c r="F92" s="455"/>
    </row>
    <row r="93" spans="1:6" x14ac:dyDescent="0.2">
      <c r="A93" s="455"/>
      <c r="B93" s="455"/>
      <c r="C93" s="455"/>
      <c r="D93" s="455"/>
      <c r="E93" s="455"/>
      <c r="F93" s="455"/>
    </row>
    <row r="94" spans="1:6" x14ac:dyDescent="0.2">
      <c r="A94" s="455"/>
      <c r="B94" s="455"/>
      <c r="C94" s="455"/>
      <c r="D94" s="455"/>
      <c r="E94" s="455"/>
      <c r="F94" s="455"/>
    </row>
    <row r="95" spans="1:6" x14ac:dyDescent="0.2">
      <c r="A95" s="455"/>
      <c r="B95" s="455"/>
      <c r="C95" s="455"/>
      <c r="D95" s="455"/>
      <c r="E95" s="455"/>
      <c r="F95" s="455"/>
    </row>
    <row r="96" spans="1:6" x14ac:dyDescent="0.2">
      <c r="A96" s="455"/>
      <c r="B96" s="455"/>
      <c r="C96" s="455"/>
      <c r="D96" s="455"/>
      <c r="E96" s="455"/>
      <c r="F96" s="455"/>
    </row>
    <row r="97" spans="1:6" x14ac:dyDescent="0.2">
      <c r="A97" s="455"/>
      <c r="B97" s="455"/>
      <c r="C97" s="455"/>
      <c r="D97" s="455"/>
      <c r="E97" s="455"/>
      <c r="F97" s="455"/>
    </row>
    <row r="98" spans="1:6" x14ac:dyDescent="0.2">
      <c r="A98" s="455"/>
      <c r="B98" s="455"/>
      <c r="C98" s="455"/>
      <c r="D98" s="455"/>
      <c r="E98" s="455"/>
      <c r="F98" s="455"/>
    </row>
    <row r="99" spans="1:6" x14ac:dyDescent="0.2">
      <c r="A99" s="455"/>
      <c r="B99" s="455"/>
      <c r="C99" s="455"/>
      <c r="D99" s="455"/>
      <c r="E99" s="455"/>
      <c r="F99" s="455"/>
    </row>
    <row r="100" spans="1:6" x14ac:dyDescent="0.2">
      <c r="A100" s="455"/>
      <c r="B100" s="455"/>
      <c r="C100" s="455"/>
      <c r="D100" s="455"/>
      <c r="E100" s="455"/>
      <c r="F100" s="455"/>
    </row>
    <row r="101" spans="1:6" x14ac:dyDescent="0.2">
      <c r="A101" s="455"/>
      <c r="B101" s="455"/>
      <c r="C101" s="455"/>
      <c r="D101" s="455"/>
      <c r="E101" s="455"/>
      <c r="F101" s="455"/>
    </row>
    <row r="102" spans="1:6" x14ac:dyDescent="0.2">
      <c r="A102" s="455"/>
      <c r="B102" s="455"/>
      <c r="C102" s="455"/>
      <c r="D102" s="455"/>
      <c r="E102" s="455"/>
      <c r="F102" s="455"/>
    </row>
    <row r="103" spans="1:6" x14ac:dyDescent="0.2">
      <c r="A103" s="455"/>
      <c r="B103" s="455"/>
      <c r="C103" s="455"/>
      <c r="D103" s="455"/>
      <c r="E103" s="455"/>
      <c r="F103" s="455"/>
    </row>
    <row r="104" spans="1:6" x14ac:dyDescent="0.2">
      <c r="A104" s="455"/>
      <c r="B104" s="455"/>
      <c r="C104" s="455"/>
      <c r="D104" s="455"/>
      <c r="E104" s="455"/>
      <c r="F104" s="455"/>
    </row>
    <row r="105" spans="1:6" x14ac:dyDescent="0.2">
      <c r="A105" s="455"/>
      <c r="B105" s="455"/>
      <c r="C105" s="455"/>
      <c r="D105" s="455"/>
      <c r="E105" s="455"/>
      <c r="F105" s="455"/>
    </row>
    <row r="106" spans="1:6" x14ac:dyDescent="0.2">
      <c r="A106" s="455"/>
      <c r="B106" s="455"/>
      <c r="C106" s="455"/>
      <c r="D106" s="455"/>
      <c r="E106" s="455"/>
      <c r="F106" s="455"/>
    </row>
    <row r="107" spans="1:6" x14ac:dyDescent="0.2">
      <c r="A107" s="455"/>
      <c r="B107" s="455"/>
      <c r="C107" s="455"/>
      <c r="D107" s="455"/>
      <c r="E107" s="455"/>
      <c r="F107" s="455"/>
    </row>
    <row r="108" spans="1:6" x14ac:dyDescent="0.2">
      <c r="A108" s="455"/>
      <c r="B108" s="455"/>
      <c r="C108" s="455"/>
      <c r="D108" s="455"/>
      <c r="E108" s="455"/>
      <c r="F108" s="455"/>
    </row>
    <row r="109" spans="1:6" x14ac:dyDescent="0.2">
      <c r="A109" s="455"/>
      <c r="B109" s="455"/>
      <c r="C109" s="455"/>
      <c r="D109" s="455"/>
      <c r="E109" s="455"/>
      <c r="F109" s="455"/>
    </row>
    <row r="110" spans="1:6" x14ac:dyDescent="0.2">
      <c r="A110" s="455"/>
      <c r="B110" s="455"/>
      <c r="C110" s="455"/>
      <c r="D110" s="455"/>
      <c r="E110" s="455"/>
      <c r="F110" s="455"/>
    </row>
    <row r="111" spans="1:6" x14ac:dyDescent="0.2">
      <c r="A111" s="455"/>
      <c r="B111" s="455"/>
      <c r="C111" s="455"/>
      <c r="D111" s="455"/>
      <c r="E111" s="455"/>
      <c r="F111" s="455"/>
    </row>
    <row r="112" spans="1:6" x14ac:dyDescent="0.2">
      <c r="A112" s="455"/>
      <c r="B112" s="455"/>
      <c r="C112" s="455"/>
      <c r="D112" s="455"/>
      <c r="E112" s="455"/>
      <c r="F112" s="455"/>
    </row>
    <row r="113" spans="1:6" x14ac:dyDescent="0.2">
      <c r="A113" s="455"/>
      <c r="B113" s="455"/>
      <c r="C113" s="455"/>
      <c r="D113" s="455"/>
      <c r="E113" s="455"/>
      <c r="F113" s="455"/>
    </row>
    <row r="114" spans="1:6" x14ac:dyDescent="0.2">
      <c r="A114" s="455"/>
      <c r="B114" s="455"/>
      <c r="C114" s="455"/>
      <c r="D114" s="455"/>
      <c r="E114" s="455"/>
      <c r="F114" s="455"/>
    </row>
    <row r="115" spans="1:6" x14ac:dyDescent="0.2">
      <c r="A115" s="455"/>
      <c r="B115" s="455"/>
      <c r="C115" s="455"/>
      <c r="D115" s="455"/>
      <c r="E115" s="455"/>
      <c r="F115" s="455"/>
    </row>
    <row r="116" spans="1:6" x14ac:dyDescent="0.2">
      <c r="A116" s="455"/>
      <c r="B116" s="455"/>
      <c r="C116" s="455"/>
      <c r="D116" s="455"/>
      <c r="E116" s="455"/>
      <c r="F116" s="455"/>
    </row>
    <row r="117" spans="1:6" x14ac:dyDescent="0.2">
      <c r="A117" s="455"/>
      <c r="B117" s="455"/>
      <c r="C117" s="455"/>
      <c r="D117" s="455"/>
      <c r="E117" s="455"/>
      <c r="F117" s="455"/>
    </row>
    <row r="118" spans="1:6" x14ac:dyDescent="0.2">
      <c r="A118" s="455"/>
      <c r="B118" s="455"/>
      <c r="C118" s="455"/>
      <c r="D118" s="455"/>
      <c r="E118" s="455"/>
      <c r="F118" s="455"/>
    </row>
    <row r="119" spans="1:6" x14ac:dyDescent="0.2">
      <c r="A119" s="455"/>
      <c r="B119" s="455"/>
      <c r="C119" s="455"/>
      <c r="D119" s="455"/>
      <c r="E119" s="455"/>
      <c r="F119" s="455"/>
    </row>
    <row r="120" spans="1:6" x14ac:dyDescent="0.2">
      <c r="A120" s="455"/>
      <c r="B120" s="455"/>
      <c r="C120" s="455"/>
      <c r="D120" s="455"/>
      <c r="E120" s="455"/>
      <c r="F120" s="455"/>
    </row>
    <row r="121" spans="1:6" x14ac:dyDescent="0.2">
      <c r="A121" s="455"/>
      <c r="B121" s="455"/>
      <c r="C121" s="455"/>
      <c r="D121" s="455"/>
      <c r="E121" s="455"/>
      <c r="F121" s="455"/>
    </row>
    <row r="122" spans="1:6" x14ac:dyDescent="0.2">
      <c r="A122" s="455"/>
      <c r="B122" s="455"/>
      <c r="C122" s="455"/>
      <c r="D122" s="455"/>
      <c r="E122" s="455"/>
      <c r="F122" s="455"/>
    </row>
    <row r="123" spans="1:6" x14ac:dyDescent="0.2">
      <c r="A123" s="455"/>
      <c r="B123" s="455"/>
      <c r="C123" s="455"/>
      <c r="D123" s="455"/>
      <c r="E123" s="455"/>
      <c r="F123" s="455"/>
    </row>
    <row r="124" spans="1:6" x14ac:dyDescent="0.2">
      <c r="A124" s="455"/>
      <c r="B124" s="455"/>
      <c r="C124" s="455"/>
      <c r="D124" s="455"/>
      <c r="E124" s="455"/>
      <c r="F124" s="455"/>
    </row>
    <row r="125" spans="1:6" x14ac:dyDescent="0.2">
      <c r="A125" s="455"/>
      <c r="B125" s="455"/>
      <c r="C125" s="455"/>
      <c r="D125" s="455"/>
      <c r="E125" s="455"/>
      <c r="F125" s="455"/>
    </row>
    <row r="126" spans="1:6" x14ac:dyDescent="0.2">
      <c r="A126" s="455"/>
      <c r="B126" s="455"/>
      <c r="C126" s="455"/>
      <c r="D126" s="455"/>
      <c r="E126" s="455"/>
      <c r="F126" s="455"/>
    </row>
    <row r="127" spans="1:6" x14ac:dyDescent="0.2">
      <c r="A127" s="455"/>
      <c r="B127" s="455"/>
      <c r="C127" s="455"/>
      <c r="D127" s="455"/>
      <c r="E127" s="455"/>
      <c r="F127" s="455"/>
    </row>
    <row r="128" spans="1:6" x14ac:dyDescent="0.2">
      <c r="A128" s="455"/>
      <c r="B128" s="455"/>
      <c r="C128" s="455"/>
      <c r="D128" s="455"/>
      <c r="E128" s="455"/>
      <c r="F128" s="455"/>
    </row>
    <row r="129" spans="1:6" x14ac:dyDescent="0.2">
      <c r="A129" s="455"/>
      <c r="B129" s="455"/>
      <c r="C129" s="455"/>
      <c r="D129" s="455"/>
      <c r="E129" s="455"/>
      <c r="F129" s="455"/>
    </row>
    <row r="130" spans="1:6" x14ac:dyDescent="0.2">
      <c r="A130" s="455"/>
      <c r="B130" s="455"/>
      <c r="C130" s="455"/>
      <c r="D130" s="455"/>
      <c r="E130" s="455"/>
      <c r="F130" s="455"/>
    </row>
    <row r="131" spans="1:6" x14ac:dyDescent="0.2">
      <c r="A131" s="455"/>
      <c r="B131" s="455"/>
      <c r="C131" s="455"/>
      <c r="D131" s="455"/>
      <c r="E131" s="455"/>
      <c r="F131" s="455"/>
    </row>
    <row r="132" spans="1:6" x14ac:dyDescent="0.2">
      <c r="A132" s="455"/>
      <c r="B132" s="455"/>
      <c r="C132" s="455"/>
      <c r="D132" s="455"/>
      <c r="E132" s="455"/>
      <c r="F132" s="455"/>
    </row>
    <row r="133" spans="1:6" x14ac:dyDescent="0.2">
      <c r="A133" s="455"/>
      <c r="B133" s="455"/>
      <c r="C133" s="455"/>
      <c r="D133" s="455"/>
      <c r="E133" s="455"/>
      <c r="F133" s="455"/>
    </row>
    <row r="134" spans="1:6" x14ac:dyDescent="0.2">
      <c r="A134" s="455"/>
      <c r="B134" s="455"/>
      <c r="C134" s="455"/>
      <c r="D134" s="455"/>
      <c r="E134" s="455"/>
      <c r="F134" s="455"/>
    </row>
    <row r="135" spans="1:6" x14ac:dyDescent="0.2">
      <c r="A135" s="455"/>
      <c r="B135" s="455"/>
      <c r="C135" s="455"/>
      <c r="D135" s="455"/>
      <c r="E135" s="455"/>
      <c r="F135" s="455"/>
    </row>
    <row r="136" spans="1:6" x14ac:dyDescent="0.2">
      <c r="A136" s="455"/>
      <c r="B136" s="455"/>
      <c r="C136" s="455"/>
      <c r="D136" s="455"/>
      <c r="E136" s="455"/>
      <c r="F136" s="455"/>
    </row>
    <row r="137" spans="1:6" x14ac:dyDescent="0.2">
      <c r="A137" s="455"/>
      <c r="B137" s="455"/>
      <c r="C137" s="455"/>
      <c r="D137" s="455"/>
      <c r="E137" s="455"/>
      <c r="F137" s="455"/>
    </row>
    <row r="138" spans="1:6" x14ac:dyDescent="0.2">
      <c r="A138" s="455"/>
      <c r="B138" s="455"/>
      <c r="C138" s="455"/>
      <c r="D138" s="455"/>
      <c r="E138" s="455"/>
      <c r="F138" s="455"/>
    </row>
    <row r="139" spans="1:6" x14ac:dyDescent="0.2">
      <c r="A139" s="455"/>
      <c r="B139" s="455"/>
      <c r="C139" s="455"/>
      <c r="D139" s="455"/>
      <c r="E139" s="455"/>
      <c r="F139" s="455"/>
    </row>
    <row r="140" spans="1:6" x14ac:dyDescent="0.2">
      <c r="A140" s="455"/>
      <c r="B140" s="455"/>
      <c r="C140" s="455"/>
      <c r="D140" s="455"/>
      <c r="E140" s="455"/>
      <c r="F140" s="455"/>
    </row>
    <row r="141" spans="1:6" x14ac:dyDescent="0.2">
      <c r="A141" s="455"/>
      <c r="B141" s="455"/>
      <c r="C141" s="455"/>
      <c r="D141" s="455"/>
      <c r="E141" s="455"/>
      <c r="F141" s="455"/>
    </row>
    <row r="142" spans="1:6" x14ac:dyDescent="0.2">
      <c r="A142" s="455"/>
      <c r="B142" s="455"/>
      <c r="C142" s="455"/>
      <c r="D142" s="455"/>
      <c r="E142" s="455"/>
      <c r="F142" s="455"/>
    </row>
    <row r="143" spans="1:6" x14ac:dyDescent="0.2">
      <c r="A143" s="455"/>
      <c r="B143" s="455"/>
      <c r="C143" s="455"/>
      <c r="D143" s="455"/>
      <c r="E143" s="455"/>
      <c r="F143" s="455"/>
    </row>
    <row r="144" spans="1:6" x14ac:dyDescent="0.2">
      <c r="A144" s="455"/>
      <c r="B144" s="455"/>
      <c r="C144" s="455"/>
      <c r="D144" s="455"/>
      <c r="E144" s="455"/>
      <c r="F144" s="455"/>
    </row>
    <row r="145" spans="1:6" x14ac:dyDescent="0.2">
      <c r="A145" s="455"/>
      <c r="B145" s="455"/>
      <c r="C145" s="455"/>
      <c r="D145" s="455"/>
      <c r="E145" s="455"/>
      <c r="F145" s="455"/>
    </row>
    <row r="146" spans="1:6" x14ac:dyDescent="0.2">
      <c r="A146" s="455"/>
      <c r="B146" s="455"/>
      <c r="C146" s="455"/>
      <c r="D146" s="455"/>
      <c r="E146" s="455"/>
      <c r="F146" s="455"/>
    </row>
    <row r="147" spans="1:6" x14ac:dyDescent="0.2">
      <c r="A147" s="455"/>
      <c r="B147" s="455"/>
      <c r="C147" s="455"/>
      <c r="D147" s="455"/>
      <c r="E147" s="455"/>
      <c r="F147" s="455"/>
    </row>
    <row r="148" spans="1:6" x14ac:dyDescent="0.2">
      <c r="A148" s="455"/>
      <c r="B148" s="455"/>
      <c r="C148" s="455"/>
      <c r="D148" s="455"/>
      <c r="E148" s="455"/>
      <c r="F148" s="455"/>
    </row>
    <row r="149" spans="1:6" x14ac:dyDescent="0.2">
      <c r="A149" s="455"/>
      <c r="B149" s="455"/>
      <c r="C149" s="455"/>
      <c r="D149" s="455"/>
      <c r="E149" s="455"/>
      <c r="F149" s="455"/>
    </row>
    <row r="150" spans="1:6" x14ac:dyDescent="0.2">
      <c r="A150" s="455"/>
      <c r="B150" s="455"/>
      <c r="C150" s="455"/>
      <c r="D150" s="455"/>
      <c r="E150" s="455"/>
      <c r="F150" s="455"/>
    </row>
    <row r="151" spans="1:6" x14ac:dyDescent="0.2">
      <c r="A151" s="455"/>
      <c r="B151" s="455"/>
      <c r="C151" s="455"/>
      <c r="D151" s="455"/>
      <c r="E151" s="455"/>
      <c r="F151" s="455"/>
    </row>
    <row r="152" spans="1:6" x14ac:dyDescent="0.2">
      <c r="A152" s="455"/>
      <c r="B152" s="455"/>
      <c r="C152" s="455"/>
      <c r="D152" s="455"/>
      <c r="E152" s="455"/>
      <c r="F152" s="455"/>
    </row>
    <row r="153" spans="1:6" x14ac:dyDescent="0.2">
      <c r="A153" s="455"/>
      <c r="B153" s="455"/>
      <c r="C153" s="455"/>
      <c r="D153" s="455"/>
      <c r="E153" s="455"/>
      <c r="F153" s="455"/>
    </row>
    <row r="154" spans="1:6" x14ac:dyDescent="0.2">
      <c r="A154" s="455"/>
      <c r="B154" s="455"/>
      <c r="C154" s="455"/>
      <c r="D154" s="455"/>
      <c r="E154" s="455"/>
      <c r="F154" s="455"/>
    </row>
    <row r="155" spans="1:6" x14ac:dyDescent="0.2">
      <c r="A155" s="455"/>
      <c r="B155" s="455"/>
      <c r="C155" s="455"/>
      <c r="D155" s="455"/>
      <c r="E155" s="455"/>
      <c r="F155" s="455"/>
    </row>
    <row r="156" spans="1:6" x14ac:dyDescent="0.2">
      <c r="A156" s="455"/>
      <c r="B156" s="455"/>
      <c r="C156" s="455"/>
      <c r="D156" s="455"/>
      <c r="E156" s="455"/>
      <c r="F156" s="455"/>
    </row>
    <row r="157" spans="1:6" x14ac:dyDescent="0.2">
      <c r="A157" s="455"/>
      <c r="B157" s="455"/>
      <c r="C157" s="455"/>
      <c r="D157" s="455"/>
      <c r="E157" s="455"/>
      <c r="F157" s="455"/>
    </row>
    <row r="158" spans="1:6" x14ac:dyDescent="0.2">
      <c r="A158" s="455"/>
      <c r="B158" s="455"/>
      <c r="C158" s="455"/>
      <c r="D158" s="455"/>
      <c r="E158" s="455"/>
      <c r="F158" s="455"/>
    </row>
    <row r="159" spans="1:6" x14ac:dyDescent="0.2">
      <c r="A159" s="455"/>
      <c r="B159" s="455"/>
      <c r="C159" s="455"/>
      <c r="D159" s="455"/>
      <c r="E159" s="455"/>
      <c r="F159" s="455"/>
    </row>
    <row r="160" spans="1:6" x14ac:dyDescent="0.2">
      <c r="A160" s="455"/>
      <c r="B160" s="455"/>
      <c r="C160" s="455"/>
      <c r="D160" s="455"/>
      <c r="E160" s="455"/>
      <c r="F160" s="455"/>
    </row>
    <row r="161" spans="1:6" x14ac:dyDescent="0.2">
      <c r="A161" s="455"/>
      <c r="B161" s="455"/>
      <c r="C161" s="455"/>
      <c r="D161" s="455"/>
      <c r="E161" s="455"/>
      <c r="F161" s="455"/>
    </row>
    <row r="162" spans="1:6" x14ac:dyDescent="0.2">
      <c r="A162" s="455"/>
      <c r="B162" s="455"/>
      <c r="C162" s="455"/>
      <c r="D162" s="455"/>
      <c r="E162" s="455"/>
      <c r="F162" s="455"/>
    </row>
    <row r="163" spans="1:6" x14ac:dyDescent="0.2">
      <c r="A163" s="455"/>
      <c r="B163" s="455"/>
      <c r="C163" s="455"/>
      <c r="D163" s="455"/>
      <c r="E163" s="455"/>
      <c r="F163" s="455"/>
    </row>
    <row r="164" spans="1:6" x14ac:dyDescent="0.2">
      <c r="A164" s="455"/>
      <c r="B164" s="455"/>
      <c r="C164" s="455"/>
      <c r="D164" s="455"/>
      <c r="E164" s="455"/>
      <c r="F164" s="455"/>
    </row>
    <row r="165" spans="1:6" x14ac:dyDescent="0.2">
      <c r="A165" s="455"/>
      <c r="B165" s="455"/>
      <c r="C165" s="455"/>
      <c r="D165" s="455"/>
      <c r="E165" s="455"/>
      <c r="F165" s="455"/>
    </row>
    <row r="166" spans="1:6" x14ac:dyDescent="0.2">
      <c r="A166" s="455"/>
      <c r="B166" s="455"/>
      <c r="C166" s="455"/>
      <c r="D166" s="455"/>
      <c r="E166" s="455"/>
      <c r="F166" s="455"/>
    </row>
    <row r="167" spans="1:6" x14ac:dyDescent="0.2">
      <c r="A167" s="455"/>
      <c r="B167" s="455"/>
      <c r="C167" s="455"/>
      <c r="D167" s="455"/>
      <c r="E167" s="455"/>
      <c r="F167" s="455"/>
    </row>
    <row r="168" spans="1:6" x14ac:dyDescent="0.2">
      <c r="A168" s="455"/>
      <c r="B168" s="455"/>
      <c r="C168" s="455"/>
      <c r="D168" s="455"/>
      <c r="E168" s="455"/>
      <c r="F168" s="455"/>
    </row>
    <row r="169" spans="1:6" x14ac:dyDescent="0.2">
      <c r="A169" s="455"/>
      <c r="B169" s="455"/>
      <c r="C169" s="455"/>
      <c r="D169" s="455"/>
      <c r="E169" s="455"/>
      <c r="F169" s="455"/>
    </row>
    <row r="170" spans="1:6" x14ac:dyDescent="0.2">
      <c r="A170" s="455"/>
      <c r="B170" s="455"/>
      <c r="C170" s="455"/>
      <c r="D170" s="455"/>
      <c r="E170" s="455"/>
      <c r="F170" s="455"/>
    </row>
    <row r="171" spans="1:6" x14ac:dyDescent="0.2">
      <c r="A171" s="455"/>
      <c r="B171" s="455"/>
      <c r="C171" s="455"/>
      <c r="D171" s="455"/>
      <c r="E171" s="455"/>
      <c r="F171" s="455"/>
    </row>
    <row r="172" spans="1:6" x14ac:dyDescent="0.2">
      <c r="A172" s="455"/>
      <c r="B172" s="455"/>
      <c r="C172" s="455"/>
      <c r="D172" s="455"/>
      <c r="E172" s="455"/>
      <c r="F172" s="455"/>
    </row>
    <row r="173" spans="1:6" x14ac:dyDescent="0.2">
      <c r="A173" s="455"/>
      <c r="B173" s="455"/>
      <c r="C173" s="455"/>
      <c r="D173" s="455"/>
      <c r="E173" s="455"/>
      <c r="F173" s="455"/>
    </row>
    <row r="174" spans="1:6" x14ac:dyDescent="0.2">
      <c r="A174" s="455"/>
      <c r="B174" s="455"/>
      <c r="C174" s="455"/>
      <c r="D174" s="455"/>
      <c r="E174" s="455"/>
      <c r="F174" s="455"/>
    </row>
    <row r="175" spans="1:6" x14ac:dyDescent="0.2">
      <c r="A175" s="455"/>
      <c r="B175" s="455"/>
      <c r="C175" s="455"/>
      <c r="D175" s="455"/>
      <c r="E175" s="455"/>
      <c r="F175" s="455"/>
    </row>
    <row r="176" spans="1:6" x14ac:dyDescent="0.2">
      <c r="A176" s="455"/>
      <c r="B176" s="455"/>
      <c r="C176" s="455"/>
      <c r="D176" s="455"/>
      <c r="E176" s="455"/>
      <c r="F176" s="455"/>
    </row>
    <row r="177" spans="1:6" x14ac:dyDescent="0.2">
      <c r="A177" s="455"/>
      <c r="B177" s="455"/>
      <c r="C177" s="455"/>
      <c r="D177" s="455"/>
      <c r="E177" s="455"/>
      <c r="F177" s="455"/>
    </row>
    <row r="178" spans="1:6" x14ac:dyDescent="0.2">
      <c r="A178" s="455"/>
      <c r="B178" s="455"/>
      <c r="C178" s="455"/>
      <c r="D178" s="455"/>
      <c r="E178" s="455"/>
      <c r="F178" s="455"/>
    </row>
    <row r="179" spans="1:6" x14ac:dyDescent="0.2">
      <c r="A179" s="455"/>
      <c r="B179" s="455"/>
      <c r="C179" s="455"/>
      <c r="D179" s="455"/>
      <c r="E179" s="455"/>
      <c r="F179" s="455"/>
    </row>
    <row r="180" spans="1:6" x14ac:dyDescent="0.2">
      <c r="A180" s="455"/>
      <c r="B180" s="455"/>
      <c r="C180" s="455"/>
      <c r="D180" s="455"/>
      <c r="E180" s="455"/>
      <c r="F180" s="455"/>
    </row>
    <row r="181" spans="1:6" x14ac:dyDescent="0.2">
      <c r="A181" s="455"/>
      <c r="B181" s="455"/>
      <c r="C181" s="455"/>
      <c r="D181" s="455"/>
      <c r="E181" s="455"/>
      <c r="F181" s="455"/>
    </row>
    <row r="182" spans="1:6" x14ac:dyDescent="0.2">
      <c r="A182" s="455"/>
      <c r="B182" s="455"/>
      <c r="C182" s="455"/>
      <c r="D182" s="455"/>
      <c r="E182" s="455"/>
      <c r="F182" s="455"/>
    </row>
    <row r="183" spans="1:6" x14ac:dyDescent="0.2">
      <c r="A183" s="455"/>
      <c r="B183" s="455"/>
      <c r="C183" s="455"/>
      <c r="D183" s="455"/>
      <c r="E183" s="455"/>
      <c r="F183" s="455"/>
    </row>
    <row r="184" spans="1:6" x14ac:dyDescent="0.2">
      <c r="A184" s="455"/>
      <c r="B184" s="455"/>
      <c r="C184" s="455"/>
      <c r="D184" s="455"/>
      <c r="E184" s="455"/>
      <c r="F184" s="455"/>
    </row>
    <row r="185" spans="1:6" x14ac:dyDescent="0.2">
      <c r="A185" s="455"/>
      <c r="B185" s="455"/>
      <c r="C185" s="455"/>
      <c r="D185" s="455"/>
      <c r="E185" s="455"/>
      <c r="F185" s="455"/>
    </row>
    <row r="186" spans="1:6" x14ac:dyDescent="0.2">
      <c r="A186" s="455"/>
      <c r="B186" s="455"/>
      <c r="C186" s="455"/>
      <c r="D186" s="455"/>
      <c r="E186" s="455"/>
      <c r="F186" s="455"/>
    </row>
    <row r="187" spans="1:6" x14ac:dyDescent="0.2">
      <c r="A187" s="455"/>
      <c r="B187" s="455"/>
      <c r="C187" s="455"/>
      <c r="D187" s="455"/>
      <c r="E187" s="455"/>
      <c r="F187" s="455"/>
    </row>
    <row r="188" spans="1:6" x14ac:dyDescent="0.2">
      <c r="A188" s="455"/>
      <c r="B188" s="455"/>
      <c r="C188" s="455"/>
      <c r="D188" s="455"/>
      <c r="E188" s="455"/>
      <c r="F188" s="455"/>
    </row>
    <row r="189" spans="1:6" x14ac:dyDescent="0.2">
      <c r="A189" s="455"/>
      <c r="B189" s="455"/>
      <c r="C189" s="455"/>
      <c r="D189" s="455"/>
      <c r="E189" s="455"/>
      <c r="F189" s="455"/>
    </row>
    <row r="190" spans="1:6" x14ac:dyDescent="0.2">
      <c r="A190" s="455"/>
      <c r="B190" s="455"/>
      <c r="C190" s="455"/>
      <c r="D190" s="455"/>
      <c r="E190" s="455"/>
      <c r="F190" s="455"/>
    </row>
    <row r="191" spans="1:6" x14ac:dyDescent="0.2">
      <c r="A191" s="455"/>
      <c r="B191" s="455"/>
      <c r="C191" s="455"/>
      <c r="D191" s="455"/>
      <c r="E191" s="455"/>
      <c r="F191" s="455"/>
    </row>
    <row r="192" spans="1:6" x14ac:dyDescent="0.2">
      <c r="A192" s="455"/>
      <c r="B192" s="455"/>
      <c r="C192" s="455"/>
      <c r="D192" s="455"/>
      <c r="E192" s="455"/>
      <c r="F192" s="455"/>
    </row>
    <row r="193" spans="1:6" x14ac:dyDescent="0.2">
      <c r="A193" s="455"/>
      <c r="B193" s="455"/>
      <c r="C193" s="455"/>
      <c r="D193" s="455"/>
      <c r="E193" s="455"/>
      <c r="F193" s="455"/>
    </row>
    <row r="194" spans="1:6" x14ac:dyDescent="0.2">
      <c r="A194" s="455"/>
      <c r="B194" s="455"/>
      <c r="C194" s="455"/>
      <c r="D194" s="455"/>
      <c r="E194" s="455"/>
      <c r="F194" s="455"/>
    </row>
    <row r="195" spans="1:6" x14ac:dyDescent="0.2">
      <c r="A195" s="455"/>
      <c r="B195" s="455"/>
      <c r="C195" s="455"/>
      <c r="D195" s="455"/>
      <c r="E195" s="455"/>
      <c r="F195" s="455"/>
    </row>
    <row r="196" spans="1:6" x14ac:dyDescent="0.2">
      <c r="A196" s="455"/>
      <c r="B196" s="455"/>
      <c r="C196" s="455"/>
      <c r="D196" s="455"/>
      <c r="E196" s="455"/>
      <c r="F196" s="455"/>
    </row>
    <row r="197" spans="1:6" x14ac:dyDescent="0.2">
      <c r="A197" s="455"/>
      <c r="B197" s="455"/>
      <c r="C197" s="455"/>
      <c r="D197" s="455"/>
      <c r="E197" s="455"/>
      <c r="F197" s="455"/>
    </row>
    <row r="198" spans="1:6" x14ac:dyDescent="0.2">
      <c r="A198" s="455"/>
      <c r="B198" s="455"/>
      <c r="C198" s="455"/>
      <c r="D198" s="455"/>
      <c r="E198" s="455"/>
      <c r="F198" s="455"/>
    </row>
    <row r="199" spans="1:6" x14ac:dyDescent="0.2">
      <c r="A199" s="455"/>
      <c r="B199" s="455"/>
      <c r="C199" s="455"/>
      <c r="D199" s="455"/>
      <c r="E199" s="455"/>
      <c r="F199" s="455"/>
    </row>
    <row r="200" spans="1:6" x14ac:dyDescent="0.2">
      <c r="A200" s="455"/>
      <c r="B200" s="455"/>
      <c r="C200" s="455"/>
      <c r="D200" s="455"/>
      <c r="E200" s="455"/>
      <c r="F200" s="455"/>
    </row>
    <row r="201" spans="1:6" x14ac:dyDescent="0.2">
      <c r="A201" s="455"/>
      <c r="B201" s="455"/>
      <c r="C201" s="455"/>
      <c r="D201" s="455"/>
      <c r="E201" s="455"/>
      <c r="F201" s="455"/>
    </row>
    <row r="202" spans="1:6" x14ac:dyDescent="0.2">
      <c r="A202" s="455"/>
      <c r="B202" s="455"/>
      <c r="C202" s="455"/>
      <c r="D202" s="455"/>
      <c r="E202" s="455"/>
      <c r="F202" s="455"/>
    </row>
    <row r="203" spans="1:6" x14ac:dyDescent="0.2">
      <c r="A203" s="455"/>
      <c r="B203" s="455"/>
      <c r="C203" s="455"/>
      <c r="D203" s="455"/>
      <c r="E203" s="455"/>
      <c r="F203" s="455"/>
    </row>
    <row r="204" spans="1:6" x14ac:dyDescent="0.2">
      <c r="A204" s="455"/>
      <c r="B204" s="455"/>
      <c r="C204" s="455"/>
      <c r="D204" s="455"/>
      <c r="E204" s="455"/>
      <c r="F204" s="455"/>
    </row>
    <row r="205" spans="1:6" x14ac:dyDescent="0.2">
      <c r="A205" s="455"/>
      <c r="B205" s="455"/>
      <c r="C205" s="455"/>
      <c r="D205" s="455"/>
      <c r="E205" s="455"/>
      <c r="F205" s="455"/>
    </row>
    <row r="206" spans="1:6" x14ac:dyDescent="0.2">
      <c r="A206" s="455"/>
      <c r="B206" s="455"/>
      <c r="C206" s="455"/>
      <c r="D206" s="455"/>
      <c r="E206" s="455"/>
      <c r="F206" s="455"/>
    </row>
    <row r="207" spans="1:6" x14ac:dyDescent="0.2">
      <c r="A207" s="455"/>
      <c r="B207" s="455"/>
      <c r="C207" s="455"/>
      <c r="D207" s="455"/>
      <c r="E207" s="455"/>
      <c r="F207" s="455"/>
    </row>
    <row r="208" spans="1:6" x14ac:dyDescent="0.2">
      <c r="A208" s="455"/>
      <c r="B208" s="455"/>
      <c r="C208" s="455"/>
      <c r="D208" s="455"/>
      <c r="E208" s="455"/>
      <c r="F208" s="455"/>
    </row>
    <row r="209" spans="1:6" x14ac:dyDescent="0.2">
      <c r="A209" s="455"/>
      <c r="B209" s="455"/>
      <c r="C209" s="455"/>
      <c r="D209" s="455"/>
      <c r="E209" s="455"/>
      <c r="F209" s="455"/>
    </row>
    <row r="210" spans="1:6" x14ac:dyDescent="0.2">
      <c r="A210" s="455"/>
      <c r="B210" s="455"/>
      <c r="C210" s="455"/>
      <c r="D210" s="455"/>
      <c r="E210" s="455"/>
      <c r="F210" s="455"/>
    </row>
    <row r="211" spans="1:6" x14ac:dyDescent="0.2">
      <c r="A211" s="455"/>
      <c r="B211" s="455"/>
      <c r="C211" s="455"/>
      <c r="D211" s="455"/>
      <c r="E211" s="455"/>
      <c r="F211" s="455"/>
    </row>
    <row r="212" spans="1:6" x14ac:dyDescent="0.2">
      <c r="A212" s="455"/>
      <c r="B212" s="455"/>
      <c r="C212" s="455"/>
      <c r="D212" s="455"/>
      <c r="E212" s="455"/>
      <c r="F212" s="455"/>
    </row>
    <row r="213" spans="1:6" x14ac:dyDescent="0.2">
      <c r="A213" s="455"/>
      <c r="B213" s="455"/>
      <c r="C213" s="455"/>
      <c r="D213" s="455"/>
      <c r="E213" s="455"/>
      <c r="F213" s="455"/>
    </row>
    <row r="214" spans="1:6" x14ac:dyDescent="0.2">
      <c r="A214" s="455"/>
      <c r="B214" s="455"/>
      <c r="C214" s="455"/>
      <c r="D214" s="455"/>
      <c r="E214" s="455"/>
      <c r="F214" s="455"/>
    </row>
    <row r="215" spans="1:6" x14ac:dyDescent="0.2">
      <c r="A215" s="455"/>
      <c r="B215" s="455"/>
      <c r="C215" s="455"/>
      <c r="D215" s="455"/>
      <c r="E215" s="455"/>
      <c r="F215" s="455"/>
    </row>
    <row r="216" spans="1:6" x14ac:dyDescent="0.2">
      <c r="A216" s="455"/>
      <c r="B216" s="455"/>
      <c r="C216" s="455"/>
      <c r="D216" s="455"/>
      <c r="E216" s="455"/>
      <c r="F216" s="455"/>
    </row>
    <row r="217" spans="1:6" x14ac:dyDescent="0.2">
      <c r="A217" s="455"/>
      <c r="B217" s="455"/>
      <c r="C217" s="455"/>
      <c r="D217" s="455"/>
      <c r="E217" s="455"/>
      <c r="F217" s="455"/>
    </row>
    <row r="218" spans="1:6" x14ac:dyDescent="0.2">
      <c r="A218" s="455"/>
      <c r="B218" s="455"/>
      <c r="C218" s="455"/>
      <c r="D218" s="455"/>
      <c r="E218" s="455"/>
      <c r="F218" s="455"/>
    </row>
    <row r="219" spans="1:6" x14ac:dyDescent="0.2">
      <c r="A219" s="455"/>
      <c r="B219" s="455"/>
      <c r="C219" s="455"/>
      <c r="D219" s="455"/>
      <c r="E219" s="455"/>
      <c r="F219" s="455"/>
    </row>
    <row r="220" spans="1:6" x14ac:dyDescent="0.2">
      <c r="A220" s="455"/>
      <c r="B220" s="455"/>
      <c r="C220" s="455"/>
      <c r="D220" s="455"/>
      <c r="E220" s="455"/>
      <c r="F220" s="455"/>
    </row>
    <row r="221" spans="1:6" x14ac:dyDescent="0.2">
      <c r="A221" s="455"/>
      <c r="B221" s="455"/>
      <c r="C221" s="455"/>
      <c r="D221" s="455"/>
      <c r="E221" s="455"/>
      <c r="F221" s="455"/>
    </row>
    <row r="222" spans="1:6" x14ac:dyDescent="0.2">
      <c r="A222" s="455"/>
      <c r="B222" s="455"/>
      <c r="C222" s="455"/>
      <c r="D222" s="455"/>
      <c r="E222" s="455"/>
      <c r="F222" s="455"/>
    </row>
    <row r="223" spans="1:6" x14ac:dyDescent="0.2">
      <c r="A223" s="455"/>
      <c r="B223" s="455"/>
      <c r="C223" s="455"/>
      <c r="D223" s="455"/>
      <c r="E223" s="455"/>
      <c r="F223" s="455"/>
    </row>
    <row r="224" spans="1:6" x14ac:dyDescent="0.2">
      <c r="A224" s="455"/>
      <c r="B224" s="455"/>
      <c r="C224" s="455"/>
      <c r="D224" s="455"/>
      <c r="E224" s="455"/>
      <c r="F224" s="455"/>
    </row>
    <row r="225" spans="1:6" x14ac:dyDescent="0.2">
      <c r="A225" s="455"/>
      <c r="B225" s="455"/>
      <c r="C225" s="455"/>
      <c r="D225" s="455"/>
      <c r="E225" s="455"/>
      <c r="F225" s="455"/>
    </row>
    <row r="226" spans="1:6" x14ac:dyDescent="0.2">
      <c r="A226" s="455"/>
      <c r="B226" s="455"/>
      <c r="C226" s="455"/>
      <c r="D226" s="455"/>
      <c r="E226" s="455"/>
      <c r="F226" s="455"/>
    </row>
    <row r="227" spans="1:6" x14ac:dyDescent="0.2">
      <c r="A227" s="455"/>
      <c r="B227" s="455"/>
      <c r="C227" s="455"/>
      <c r="D227" s="455"/>
      <c r="E227" s="455"/>
      <c r="F227" s="455"/>
    </row>
    <row r="228" spans="1:6" x14ac:dyDescent="0.2">
      <c r="A228" s="455"/>
      <c r="B228" s="455"/>
      <c r="C228" s="455"/>
      <c r="D228" s="455"/>
      <c r="E228" s="455"/>
      <c r="F228" s="455"/>
    </row>
    <row r="229" spans="1:6" x14ac:dyDescent="0.2">
      <c r="A229" s="455"/>
      <c r="B229" s="455"/>
      <c r="C229" s="455"/>
      <c r="D229" s="455"/>
      <c r="E229" s="455"/>
      <c r="F229" s="455"/>
    </row>
    <row r="230" spans="1:6" x14ac:dyDescent="0.2">
      <c r="A230" s="455"/>
      <c r="B230" s="455"/>
      <c r="C230" s="455"/>
      <c r="D230" s="455"/>
      <c r="E230" s="455"/>
      <c r="F230" s="455"/>
    </row>
    <row r="231" spans="1:6" x14ac:dyDescent="0.2">
      <c r="A231" s="455"/>
      <c r="B231" s="455"/>
      <c r="C231" s="455"/>
      <c r="D231" s="455"/>
      <c r="E231" s="455"/>
      <c r="F231" s="455"/>
    </row>
    <row r="232" spans="1:6" x14ac:dyDescent="0.2">
      <c r="A232" s="455"/>
      <c r="B232" s="455"/>
      <c r="C232" s="455"/>
      <c r="D232" s="455"/>
      <c r="E232" s="455"/>
      <c r="F232" s="455"/>
    </row>
    <row r="233" spans="1:6" x14ac:dyDescent="0.2">
      <c r="A233" s="455"/>
      <c r="B233" s="455"/>
      <c r="C233" s="455"/>
      <c r="D233" s="455"/>
      <c r="E233" s="455"/>
      <c r="F233" s="455"/>
    </row>
    <row r="234" spans="1:6" x14ac:dyDescent="0.2">
      <c r="A234" s="455"/>
      <c r="B234" s="455"/>
      <c r="C234" s="455"/>
      <c r="D234" s="455"/>
      <c r="E234" s="455"/>
      <c r="F234" s="455"/>
    </row>
    <row r="235" spans="1:6" x14ac:dyDescent="0.2">
      <c r="A235" s="455"/>
      <c r="B235" s="455"/>
      <c r="C235" s="455"/>
      <c r="D235" s="455"/>
      <c r="E235" s="455"/>
      <c r="F235" s="455"/>
    </row>
    <row r="236" spans="1:6" x14ac:dyDescent="0.2">
      <c r="A236" s="455"/>
      <c r="B236" s="455"/>
      <c r="C236" s="455"/>
      <c r="D236" s="455"/>
      <c r="E236" s="455"/>
      <c r="F236" s="455"/>
    </row>
    <row r="237" spans="1:6" x14ac:dyDescent="0.2">
      <c r="A237" s="455"/>
      <c r="B237" s="455"/>
      <c r="C237" s="455"/>
      <c r="D237" s="455"/>
      <c r="E237" s="455"/>
      <c r="F237" s="455"/>
    </row>
    <row r="238" spans="1:6" x14ac:dyDescent="0.2">
      <c r="A238" s="455"/>
      <c r="B238" s="455"/>
      <c r="C238" s="455"/>
      <c r="D238" s="455"/>
      <c r="E238" s="455"/>
      <c r="F238" s="455"/>
    </row>
    <row r="239" spans="1:6" x14ac:dyDescent="0.2">
      <c r="A239" s="455"/>
      <c r="B239" s="455"/>
      <c r="C239" s="455"/>
      <c r="D239" s="455"/>
      <c r="E239" s="455"/>
      <c r="F239" s="455"/>
    </row>
    <row r="240" spans="1:6" x14ac:dyDescent="0.2">
      <c r="A240" s="455"/>
      <c r="B240" s="455"/>
      <c r="C240" s="455"/>
      <c r="D240" s="455"/>
      <c r="E240" s="455"/>
      <c r="F240" s="455"/>
    </row>
    <row r="241" spans="1:6" x14ac:dyDescent="0.2">
      <c r="A241" s="455"/>
      <c r="B241" s="455"/>
      <c r="C241" s="455"/>
      <c r="D241" s="455"/>
      <c r="E241" s="455"/>
      <c r="F241" s="455"/>
    </row>
    <row r="242" spans="1:6" x14ac:dyDescent="0.2">
      <c r="A242" s="455"/>
      <c r="B242" s="455"/>
      <c r="C242" s="455"/>
      <c r="D242" s="455"/>
      <c r="E242" s="455"/>
      <c r="F242" s="455"/>
    </row>
    <row r="243" spans="1:6" x14ac:dyDescent="0.2">
      <c r="A243" s="455"/>
      <c r="B243" s="455"/>
      <c r="C243" s="455"/>
      <c r="D243" s="455"/>
      <c r="E243" s="455"/>
      <c r="F243" s="455"/>
    </row>
    <row r="244" spans="1:6" x14ac:dyDescent="0.2">
      <c r="A244" s="455"/>
      <c r="B244" s="455"/>
      <c r="C244" s="455"/>
      <c r="D244" s="455"/>
      <c r="E244" s="455"/>
      <c r="F244" s="455"/>
    </row>
    <row r="245" spans="1:6" x14ac:dyDescent="0.2">
      <c r="A245" s="455"/>
      <c r="B245" s="455"/>
      <c r="C245" s="455"/>
      <c r="D245" s="455"/>
      <c r="E245" s="455"/>
      <c r="F245" s="455"/>
    </row>
    <row r="246" spans="1:6" x14ac:dyDescent="0.2">
      <c r="A246" s="455"/>
      <c r="B246" s="455"/>
      <c r="C246" s="455"/>
      <c r="D246" s="455"/>
      <c r="E246" s="455"/>
      <c r="F246" s="455"/>
    </row>
    <row r="247" spans="1:6" x14ac:dyDescent="0.2">
      <c r="A247" s="455"/>
      <c r="B247" s="455"/>
      <c r="C247" s="455"/>
      <c r="D247" s="455"/>
      <c r="E247" s="455"/>
      <c r="F247" s="455"/>
    </row>
    <row r="248" spans="1:6" x14ac:dyDescent="0.2">
      <c r="A248" s="455"/>
      <c r="B248" s="455"/>
      <c r="C248" s="455"/>
      <c r="D248" s="455"/>
      <c r="E248" s="455"/>
      <c r="F248" s="455"/>
    </row>
    <row r="249" spans="1:6" x14ac:dyDescent="0.2">
      <c r="A249" s="455"/>
      <c r="B249" s="455"/>
      <c r="C249" s="455"/>
      <c r="D249" s="455"/>
      <c r="E249" s="455"/>
      <c r="F249" s="455"/>
    </row>
    <row r="250" spans="1:6" x14ac:dyDescent="0.2">
      <c r="A250" s="455"/>
      <c r="B250" s="455"/>
      <c r="C250" s="455"/>
      <c r="D250" s="455"/>
      <c r="E250" s="455"/>
      <c r="F250" s="455"/>
    </row>
    <row r="251" spans="1:6" x14ac:dyDescent="0.2">
      <c r="A251" s="455"/>
      <c r="B251" s="455"/>
      <c r="C251" s="455"/>
      <c r="D251" s="455"/>
      <c r="E251" s="455"/>
      <c r="F251" s="455"/>
    </row>
    <row r="252" spans="1:6" x14ac:dyDescent="0.2">
      <c r="A252" s="455"/>
      <c r="B252" s="455"/>
      <c r="C252" s="455"/>
      <c r="D252" s="455"/>
      <c r="E252" s="455"/>
      <c r="F252" s="455"/>
    </row>
    <row r="253" spans="1:6" x14ac:dyDescent="0.2">
      <c r="A253" s="455"/>
      <c r="B253" s="455"/>
      <c r="C253" s="455"/>
      <c r="D253" s="455"/>
      <c r="E253" s="455"/>
      <c r="F253" s="455"/>
    </row>
    <row r="254" spans="1:6" x14ac:dyDescent="0.2">
      <c r="A254" s="455"/>
      <c r="B254" s="455"/>
      <c r="C254" s="455"/>
      <c r="D254" s="455"/>
      <c r="E254" s="455"/>
      <c r="F254" s="455"/>
    </row>
    <row r="255" spans="1:6" x14ac:dyDescent="0.2">
      <c r="A255" s="455"/>
      <c r="B255" s="455"/>
      <c r="C255" s="455"/>
      <c r="D255" s="455"/>
      <c r="E255" s="455"/>
      <c r="F255" s="455"/>
    </row>
    <row r="256" spans="1:6" x14ac:dyDescent="0.2">
      <c r="A256" s="455"/>
      <c r="B256" s="455"/>
      <c r="C256" s="455"/>
      <c r="D256" s="455"/>
      <c r="E256" s="455"/>
      <c r="F256" s="455"/>
    </row>
    <row r="257" spans="1:6" x14ac:dyDescent="0.2">
      <c r="A257" s="455"/>
      <c r="B257" s="455"/>
      <c r="C257" s="455"/>
      <c r="D257" s="455"/>
      <c r="E257" s="455"/>
      <c r="F257" s="455"/>
    </row>
    <row r="258" spans="1:6" x14ac:dyDescent="0.2">
      <c r="A258" s="455"/>
      <c r="B258" s="455"/>
      <c r="C258" s="455"/>
      <c r="D258" s="455"/>
      <c r="E258" s="455"/>
      <c r="F258" s="455"/>
    </row>
    <row r="259" spans="1:6" x14ac:dyDescent="0.2">
      <c r="A259" s="455"/>
      <c r="B259" s="455"/>
      <c r="C259" s="455"/>
      <c r="D259" s="455"/>
      <c r="E259" s="455"/>
      <c r="F259" s="455"/>
    </row>
    <row r="260" spans="1:6" x14ac:dyDescent="0.2">
      <c r="A260" s="455"/>
      <c r="B260" s="455"/>
      <c r="C260" s="455"/>
      <c r="D260" s="455"/>
      <c r="E260" s="455"/>
      <c r="F260" s="455"/>
    </row>
    <row r="261" spans="1:6" x14ac:dyDescent="0.2">
      <c r="A261" s="455"/>
      <c r="B261" s="455"/>
      <c r="C261" s="455"/>
      <c r="D261" s="455"/>
      <c r="E261" s="455"/>
      <c r="F261" s="455"/>
    </row>
    <row r="262" spans="1:6" x14ac:dyDescent="0.2">
      <c r="A262" s="455"/>
      <c r="B262" s="455"/>
      <c r="C262" s="455"/>
      <c r="D262" s="455"/>
      <c r="E262" s="455"/>
      <c r="F262" s="455"/>
    </row>
    <row r="263" spans="1:6" x14ac:dyDescent="0.2">
      <c r="A263" s="455"/>
      <c r="B263" s="455"/>
      <c r="C263" s="455"/>
      <c r="D263" s="455"/>
      <c r="E263" s="455"/>
      <c r="F263" s="455"/>
    </row>
    <row r="264" spans="1:6" x14ac:dyDescent="0.2">
      <c r="A264" s="455"/>
      <c r="B264" s="455"/>
      <c r="C264" s="455"/>
      <c r="D264" s="455"/>
      <c r="E264" s="455"/>
      <c r="F264" s="455"/>
    </row>
    <row r="265" spans="1:6" x14ac:dyDescent="0.2">
      <c r="A265" s="455"/>
      <c r="B265" s="455"/>
      <c r="C265" s="455"/>
      <c r="D265" s="455"/>
      <c r="E265" s="455"/>
      <c r="F265" s="455"/>
    </row>
    <row r="266" spans="1:6" x14ac:dyDescent="0.2">
      <c r="A266" s="455"/>
      <c r="B266" s="455"/>
      <c r="C266" s="455"/>
      <c r="D266" s="455"/>
      <c r="E266" s="455"/>
      <c r="F266" s="455"/>
    </row>
    <row r="267" spans="1:6" x14ac:dyDescent="0.2">
      <c r="A267" s="455"/>
      <c r="B267" s="455"/>
      <c r="C267" s="455"/>
      <c r="D267" s="455"/>
      <c r="E267" s="455"/>
      <c r="F267" s="455"/>
    </row>
    <row r="268" spans="1:6" x14ac:dyDescent="0.2">
      <c r="A268" s="455"/>
      <c r="B268" s="455"/>
      <c r="C268" s="455"/>
      <c r="D268" s="455"/>
      <c r="E268" s="455"/>
      <c r="F268" s="455"/>
    </row>
    <row r="269" spans="1:6" x14ac:dyDescent="0.2">
      <c r="A269" s="455"/>
      <c r="B269" s="455"/>
      <c r="C269" s="455"/>
      <c r="D269" s="455"/>
      <c r="E269" s="455"/>
      <c r="F269" s="455"/>
    </row>
    <row r="270" spans="1:6" x14ac:dyDescent="0.2">
      <c r="A270" s="455"/>
      <c r="B270" s="455"/>
      <c r="C270" s="455"/>
      <c r="D270" s="455"/>
      <c r="E270" s="455"/>
      <c r="F270" s="455"/>
    </row>
    <row r="271" spans="1:6" x14ac:dyDescent="0.2">
      <c r="A271" s="455"/>
      <c r="B271" s="455"/>
      <c r="C271" s="455"/>
      <c r="D271" s="455"/>
      <c r="E271" s="455"/>
      <c r="F271" s="455"/>
    </row>
    <row r="272" spans="1:6" x14ac:dyDescent="0.2">
      <c r="A272" s="455"/>
      <c r="B272" s="455"/>
      <c r="C272" s="455"/>
      <c r="D272" s="455"/>
      <c r="E272" s="455"/>
      <c r="F272" s="455"/>
    </row>
    <row r="273" spans="1:6" x14ac:dyDescent="0.2">
      <c r="A273" s="455"/>
      <c r="B273" s="455"/>
      <c r="C273" s="455"/>
      <c r="D273" s="455"/>
      <c r="E273" s="455"/>
      <c r="F273" s="455"/>
    </row>
    <row r="274" spans="1:6" x14ac:dyDescent="0.2">
      <c r="A274" s="455"/>
      <c r="B274" s="455"/>
      <c r="C274" s="455"/>
      <c r="D274" s="455"/>
      <c r="E274" s="455"/>
      <c r="F274" s="455"/>
    </row>
    <row r="275" spans="1:6" x14ac:dyDescent="0.2">
      <c r="A275" s="455"/>
      <c r="B275" s="455"/>
      <c r="C275" s="455"/>
      <c r="D275" s="455"/>
      <c r="E275" s="455"/>
      <c r="F275" s="455"/>
    </row>
    <row r="276" spans="1:6" x14ac:dyDescent="0.2">
      <c r="A276" s="455"/>
      <c r="B276" s="455"/>
      <c r="C276" s="455"/>
      <c r="D276" s="455"/>
      <c r="E276" s="455"/>
      <c r="F276" s="455"/>
    </row>
    <row r="277" spans="1:6" x14ac:dyDescent="0.2">
      <c r="A277" s="455"/>
      <c r="B277" s="455"/>
      <c r="C277" s="455"/>
      <c r="D277" s="455"/>
      <c r="E277" s="455"/>
      <c r="F277" s="455"/>
    </row>
    <row r="278" spans="1:6" x14ac:dyDescent="0.2">
      <c r="A278" s="455"/>
      <c r="B278" s="455"/>
      <c r="C278" s="455"/>
      <c r="D278" s="455"/>
      <c r="E278" s="455"/>
      <c r="F278" s="455"/>
    </row>
    <row r="279" spans="1:6" x14ac:dyDescent="0.2">
      <c r="A279" s="455"/>
      <c r="B279" s="455"/>
      <c r="C279" s="455"/>
      <c r="D279" s="455"/>
      <c r="E279" s="455"/>
      <c r="F279" s="455"/>
    </row>
    <row r="280" spans="1:6" x14ac:dyDescent="0.2">
      <c r="A280" s="455"/>
      <c r="B280" s="455"/>
      <c r="C280" s="455"/>
      <c r="D280" s="455"/>
      <c r="E280" s="455"/>
      <c r="F280" s="455"/>
    </row>
    <row r="281" spans="1:6" x14ac:dyDescent="0.2">
      <c r="A281" s="455"/>
      <c r="B281" s="455"/>
      <c r="C281" s="455"/>
      <c r="D281" s="455"/>
      <c r="E281" s="455"/>
      <c r="F281" s="455"/>
    </row>
    <row r="282" spans="1:6" x14ac:dyDescent="0.2">
      <c r="A282" s="455"/>
      <c r="B282" s="455"/>
      <c r="C282" s="455"/>
      <c r="D282" s="455"/>
      <c r="E282" s="455"/>
      <c r="F282" s="455"/>
    </row>
    <row r="283" spans="1:6" x14ac:dyDescent="0.2">
      <c r="A283" s="455"/>
      <c r="B283" s="455"/>
      <c r="C283" s="455"/>
      <c r="D283" s="455"/>
      <c r="E283" s="455"/>
      <c r="F283" s="455"/>
    </row>
    <row r="284" spans="1:6" x14ac:dyDescent="0.2">
      <c r="A284" s="455"/>
      <c r="B284" s="455"/>
      <c r="C284" s="455"/>
      <c r="D284" s="455"/>
      <c r="E284" s="455"/>
      <c r="F284" s="455"/>
    </row>
    <row r="285" spans="1:6" x14ac:dyDescent="0.2">
      <c r="A285" s="455"/>
      <c r="B285" s="455"/>
      <c r="C285" s="455"/>
      <c r="D285" s="455"/>
      <c r="E285" s="455"/>
      <c r="F285" s="455"/>
    </row>
    <row r="286" spans="1:6" x14ac:dyDescent="0.2">
      <c r="A286" s="455"/>
      <c r="B286" s="455"/>
      <c r="C286" s="455"/>
      <c r="D286" s="455"/>
      <c r="E286" s="455"/>
      <c r="F286" s="455"/>
    </row>
    <row r="287" spans="1:6" x14ac:dyDescent="0.2">
      <c r="A287" s="455"/>
      <c r="B287" s="455"/>
      <c r="C287" s="455"/>
      <c r="D287" s="455"/>
      <c r="E287" s="455"/>
      <c r="F287" s="455"/>
    </row>
    <row r="288" spans="1:6" x14ac:dyDescent="0.2">
      <c r="A288" s="455"/>
      <c r="B288" s="455"/>
      <c r="C288" s="455"/>
      <c r="D288" s="455"/>
      <c r="E288" s="455"/>
      <c r="F288" s="455"/>
    </row>
    <row r="289" spans="1:6" x14ac:dyDescent="0.2">
      <c r="A289" s="455"/>
      <c r="B289" s="455"/>
      <c r="C289" s="455"/>
      <c r="D289" s="455"/>
      <c r="E289" s="455"/>
      <c r="F289" s="455"/>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4" customWidth="1"/>
    <col min="2" max="2" width="78.75" style="464" customWidth="1"/>
    <col min="3" max="5" width="10.25" style="464"/>
    <col min="6" max="6" width="4.25" style="464" customWidth="1"/>
    <col min="7" max="256" width="10.25" style="464"/>
    <col min="257" max="257" width="1.25" style="464" customWidth="1"/>
    <col min="258" max="258" width="78.75" style="464" customWidth="1"/>
    <col min="259" max="261" width="10.25" style="464"/>
    <col min="262" max="262" width="4.25" style="464" customWidth="1"/>
    <col min="263" max="512" width="10.25" style="464"/>
    <col min="513" max="513" width="1.25" style="464" customWidth="1"/>
    <col min="514" max="514" width="78.75" style="464" customWidth="1"/>
    <col min="515" max="517" width="10.25" style="464"/>
    <col min="518" max="518" width="4.25" style="464" customWidth="1"/>
    <col min="519" max="768" width="10.25" style="464"/>
    <col min="769" max="769" width="1.25" style="464" customWidth="1"/>
    <col min="770" max="770" width="78.75" style="464" customWidth="1"/>
    <col min="771" max="773" width="10.25" style="464"/>
    <col min="774" max="774" width="4.25" style="464" customWidth="1"/>
    <col min="775" max="1024" width="10.25" style="464"/>
    <col min="1025" max="1025" width="1.25" style="464" customWidth="1"/>
    <col min="1026" max="1026" width="78.75" style="464" customWidth="1"/>
    <col min="1027" max="1029" width="10.25" style="464"/>
    <col min="1030" max="1030" width="4.25" style="464" customWidth="1"/>
    <col min="1031" max="1280" width="10.25" style="464"/>
    <col min="1281" max="1281" width="1.25" style="464" customWidth="1"/>
    <col min="1282" max="1282" width="78.75" style="464" customWidth="1"/>
    <col min="1283" max="1285" width="10.25" style="464"/>
    <col min="1286" max="1286" width="4.25" style="464" customWidth="1"/>
    <col min="1287" max="1536" width="10.25" style="464"/>
    <col min="1537" max="1537" width="1.25" style="464" customWidth="1"/>
    <col min="1538" max="1538" width="78.75" style="464" customWidth="1"/>
    <col min="1539" max="1541" width="10.25" style="464"/>
    <col min="1542" max="1542" width="4.25" style="464" customWidth="1"/>
    <col min="1543" max="1792" width="10.25" style="464"/>
    <col min="1793" max="1793" width="1.25" style="464" customWidth="1"/>
    <col min="1794" max="1794" width="78.75" style="464" customWidth="1"/>
    <col min="1795" max="1797" width="10.25" style="464"/>
    <col min="1798" max="1798" width="4.25" style="464" customWidth="1"/>
    <col min="1799" max="2048" width="10.25" style="464"/>
    <col min="2049" max="2049" width="1.25" style="464" customWidth="1"/>
    <col min="2050" max="2050" width="78.75" style="464" customWidth="1"/>
    <col min="2051" max="2053" width="10.25" style="464"/>
    <col min="2054" max="2054" width="4.25" style="464" customWidth="1"/>
    <col min="2055" max="2304" width="10.25" style="464"/>
    <col min="2305" max="2305" width="1.25" style="464" customWidth="1"/>
    <col min="2306" max="2306" width="78.75" style="464" customWidth="1"/>
    <col min="2307" max="2309" width="10.25" style="464"/>
    <col min="2310" max="2310" width="4.25" style="464" customWidth="1"/>
    <col min="2311" max="2560" width="10.25" style="464"/>
    <col min="2561" max="2561" width="1.25" style="464" customWidth="1"/>
    <col min="2562" max="2562" width="78.75" style="464" customWidth="1"/>
    <col min="2563" max="2565" width="10.25" style="464"/>
    <col min="2566" max="2566" width="4.25" style="464" customWidth="1"/>
    <col min="2567" max="2816" width="10.25" style="464"/>
    <col min="2817" max="2817" width="1.25" style="464" customWidth="1"/>
    <col min="2818" max="2818" width="78.75" style="464" customWidth="1"/>
    <col min="2819" max="2821" width="10.25" style="464"/>
    <col min="2822" max="2822" width="4.25" style="464" customWidth="1"/>
    <col min="2823" max="3072" width="10.25" style="464"/>
    <col min="3073" max="3073" width="1.25" style="464" customWidth="1"/>
    <col min="3074" max="3074" width="78.75" style="464" customWidth="1"/>
    <col min="3075" max="3077" width="10.25" style="464"/>
    <col min="3078" max="3078" width="4.25" style="464" customWidth="1"/>
    <col min="3079" max="3328" width="10.25" style="464"/>
    <col min="3329" max="3329" width="1.25" style="464" customWidth="1"/>
    <col min="3330" max="3330" width="78.75" style="464" customWidth="1"/>
    <col min="3331" max="3333" width="10.25" style="464"/>
    <col min="3334" max="3334" width="4.25" style="464" customWidth="1"/>
    <col min="3335" max="3584" width="10.25" style="464"/>
    <col min="3585" max="3585" width="1.25" style="464" customWidth="1"/>
    <col min="3586" max="3586" width="78.75" style="464" customWidth="1"/>
    <col min="3587" max="3589" width="10.25" style="464"/>
    <col min="3590" max="3590" width="4.25" style="464" customWidth="1"/>
    <col min="3591" max="3840" width="10.25" style="464"/>
    <col min="3841" max="3841" width="1.25" style="464" customWidth="1"/>
    <col min="3842" max="3842" width="78.75" style="464" customWidth="1"/>
    <col min="3843" max="3845" width="10.25" style="464"/>
    <col min="3846" max="3846" width="4.25" style="464" customWidth="1"/>
    <col min="3847" max="4096" width="10.25" style="464"/>
    <col min="4097" max="4097" width="1.25" style="464" customWidth="1"/>
    <col min="4098" max="4098" width="78.75" style="464" customWidth="1"/>
    <col min="4099" max="4101" width="10.25" style="464"/>
    <col min="4102" max="4102" width="4.25" style="464" customWidth="1"/>
    <col min="4103" max="4352" width="10.25" style="464"/>
    <col min="4353" max="4353" width="1.25" style="464" customWidth="1"/>
    <col min="4354" max="4354" width="78.75" style="464" customWidth="1"/>
    <col min="4355" max="4357" width="10.25" style="464"/>
    <col min="4358" max="4358" width="4.25" style="464" customWidth="1"/>
    <col min="4359" max="4608" width="10.25" style="464"/>
    <col min="4609" max="4609" width="1.25" style="464" customWidth="1"/>
    <col min="4610" max="4610" width="78.75" style="464" customWidth="1"/>
    <col min="4611" max="4613" width="10.25" style="464"/>
    <col min="4614" max="4614" width="4.25" style="464" customWidth="1"/>
    <col min="4615" max="4864" width="10.25" style="464"/>
    <col min="4865" max="4865" width="1.25" style="464" customWidth="1"/>
    <col min="4866" max="4866" width="78.75" style="464" customWidth="1"/>
    <col min="4867" max="4869" width="10.25" style="464"/>
    <col min="4870" max="4870" width="4.25" style="464" customWidth="1"/>
    <col min="4871" max="5120" width="10.25" style="464"/>
    <col min="5121" max="5121" width="1.25" style="464" customWidth="1"/>
    <col min="5122" max="5122" width="78.75" style="464" customWidth="1"/>
    <col min="5123" max="5125" width="10.25" style="464"/>
    <col min="5126" max="5126" width="4.25" style="464" customWidth="1"/>
    <col min="5127" max="5376" width="10.25" style="464"/>
    <col min="5377" max="5377" width="1.25" style="464" customWidth="1"/>
    <col min="5378" max="5378" width="78.75" style="464" customWidth="1"/>
    <col min="5379" max="5381" width="10.25" style="464"/>
    <col min="5382" max="5382" width="4.25" style="464" customWidth="1"/>
    <col min="5383" max="5632" width="10.25" style="464"/>
    <col min="5633" max="5633" width="1.25" style="464" customWidth="1"/>
    <col min="5634" max="5634" width="78.75" style="464" customWidth="1"/>
    <col min="5635" max="5637" width="10.25" style="464"/>
    <col min="5638" max="5638" width="4.25" style="464" customWidth="1"/>
    <col min="5639" max="5888" width="10.25" style="464"/>
    <col min="5889" max="5889" width="1.25" style="464" customWidth="1"/>
    <col min="5890" max="5890" width="78.75" style="464" customWidth="1"/>
    <col min="5891" max="5893" width="10.25" style="464"/>
    <col min="5894" max="5894" width="4.25" style="464" customWidth="1"/>
    <col min="5895" max="6144" width="10.25" style="464"/>
    <col min="6145" max="6145" width="1.25" style="464" customWidth="1"/>
    <col min="6146" max="6146" width="78.75" style="464" customWidth="1"/>
    <col min="6147" max="6149" width="10.25" style="464"/>
    <col min="6150" max="6150" width="4.25" style="464" customWidth="1"/>
    <col min="6151" max="6400" width="10.25" style="464"/>
    <col min="6401" max="6401" width="1.25" style="464" customWidth="1"/>
    <col min="6402" max="6402" width="78.75" style="464" customWidth="1"/>
    <col min="6403" max="6405" width="10.25" style="464"/>
    <col min="6406" max="6406" width="4.25" style="464" customWidth="1"/>
    <col min="6407" max="6656" width="10.25" style="464"/>
    <col min="6657" max="6657" width="1.25" style="464" customWidth="1"/>
    <col min="6658" max="6658" width="78.75" style="464" customWidth="1"/>
    <col min="6659" max="6661" width="10.25" style="464"/>
    <col min="6662" max="6662" width="4.25" style="464" customWidth="1"/>
    <col min="6663" max="6912" width="10.25" style="464"/>
    <col min="6913" max="6913" width="1.25" style="464" customWidth="1"/>
    <col min="6914" max="6914" width="78.75" style="464" customWidth="1"/>
    <col min="6915" max="6917" width="10.25" style="464"/>
    <col min="6918" max="6918" width="4.25" style="464" customWidth="1"/>
    <col min="6919" max="7168" width="10.25" style="464"/>
    <col min="7169" max="7169" width="1.25" style="464" customWidth="1"/>
    <col min="7170" max="7170" width="78.75" style="464" customWidth="1"/>
    <col min="7171" max="7173" width="10.25" style="464"/>
    <col min="7174" max="7174" width="4.25" style="464" customWidth="1"/>
    <col min="7175" max="7424" width="10.25" style="464"/>
    <col min="7425" max="7425" width="1.25" style="464" customWidth="1"/>
    <col min="7426" max="7426" width="78.75" style="464" customWidth="1"/>
    <col min="7427" max="7429" width="10.25" style="464"/>
    <col min="7430" max="7430" width="4.25" style="464" customWidth="1"/>
    <col min="7431" max="7680" width="10.25" style="464"/>
    <col min="7681" max="7681" width="1.25" style="464" customWidth="1"/>
    <col min="7682" max="7682" width="78.75" style="464" customWidth="1"/>
    <col min="7683" max="7685" width="10.25" style="464"/>
    <col min="7686" max="7686" width="4.25" style="464" customWidth="1"/>
    <col min="7687" max="7936" width="10.25" style="464"/>
    <col min="7937" max="7937" width="1.25" style="464" customWidth="1"/>
    <col min="7938" max="7938" width="78.75" style="464" customWidth="1"/>
    <col min="7939" max="7941" width="10.25" style="464"/>
    <col min="7942" max="7942" width="4.25" style="464" customWidth="1"/>
    <col min="7943" max="8192" width="10.25" style="464"/>
    <col min="8193" max="8193" width="1.25" style="464" customWidth="1"/>
    <col min="8194" max="8194" width="78.75" style="464" customWidth="1"/>
    <col min="8195" max="8197" width="10.25" style="464"/>
    <col min="8198" max="8198" width="4.25" style="464" customWidth="1"/>
    <col min="8199" max="8448" width="10.25" style="464"/>
    <col min="8449" max="8449" width="1.25" style="464" customWidth="1"/>
    <col min="8450" max="8450" width="78.75" style="464" customWidth="1"/>
    <col min="8451" max="8453" width="10.25" style="464"/>
    <col min="8454" max="8454" width="4.25" style="464" customWidth="1"/>
    <col min="8455" max="8704" width="10.25" style="464"/>
    <col min="8705" max="8705" width="1.25" style="464" customWidth="1"/>
    <col min="8706" max="8706" width="78.75" style="464" customWidth="1"/>
    <col min="8707" max="8709" width="10.25" style="464"/>
    <col min="8710" max="8710" width="4.25" style="464" customWidth="1"/>
    <col min="8711" max="8960" width="10.25" style="464"/>
    <col min="8961" max="8961" width="1.25" style="464" customWidth="1"/>
    <col min="8962" max="8962" width="78.75" style="464" customWidth="1"/>
    <col min="8963" max="8965" width="10.25" style="464"/>
    <col min="8966" max="8966" width="4.25" style="464" customWidth="1"/>
    <col min="8967" max="9216" width="10.25" style="464"/>
    <col min="9217" max="9217" width="1.25" style="464" customWidth="1"/>
    <col min="9218" max="9218" width="78.75" style="464" customWidth="1"/>
    <col min="9219" max="9221" width="10.25" style="464"/>
    <col min="9222" max="9222" width="4.25" style="464" customWidth="1"/>
    <col min="9223" max="9472" width="10.25" style="464"/>
    <col min="9473" max="9473" width="1.25" style="464" customWidth="1"/>
    <col min="9474" max="9474" width="78.75" style="464" customWidth="1"/>
    <col min="9475" max="9477" width="10.25" style="464"/>
    <col min="9478" max="9478" width="4.25" style="464" customWidth="1"/>
    <col min="9479" max="9728" width="10.25" style="464"/>
    <col min="9729" max="9729" width="1.25" style="464" customWidth="1"/>
    <col min="9730" max="9730" width="78.75" style="464" customWidth="1"/>
    <col min="9731" max="9733" width="10.25" style="464"/>
    <col min="9734" max="9734" width="4.25" style="464" customWidth="1"/>
    <col min="9735" max="9984" width="10.25" style="464"/>
    <col min="9985" max="9985" width="1.25" style="464" customWidth="1"/>
    <col min="9986" max="9986" width="78.75" style="464" customWidth="1"/>
    <col min="9987" max="9989" width="10.25" style="464"/>
    <col min="9990" max="9990" width="4.25" style="464" customWidth="1"/>
    <col min="9991" max="10240" width="10.25" style="464"/>
    <col min="10241" max="10241" width="1.25" style="464" customWidth="1"/>
    <col min="10242" max="10242" width="78.75" style="464" customWidth="1"/>
    <col min="10243" max="10245" width="10.25" style="464"/>
    <col min="10246" max="10246" width="4.25" style="464" customWidth="1"/>
    <col min="10247" max="10496" width="10.25" style="464"/>
    <col min="10497" max="10497" width="1.25" style="464" customWidth="1"/>
    <col min="10498" max="10498" width="78.75" style="464" customWidth="1"/>
    <col min="10499" max="10501" width="10.25" style="464"/>
    <col min="10502" max="10502" width="4.25" style="464" customWidth="1"/>
    <col min="10503" max="10752" width="10.25" style="464"/>
    <col min="10753" max="10753" width="1.25" style="464" customWidth="1"/>
    <col min="10754" max="10754" width="78.75" style="464" customWidth="1"/>
    <col min="10755" max="10757" width="10.25" style="464"/>
    <col min="10758" max="10758" width="4.25" style="464" customWidth="1"/>
    <col min="10759" max="11008" width="10.25" style="464"/>
    <col min="11009" max="11009" width="1.25" style="464" customWidth="1"/>
    <col min="11010" max="11010" width="78.75" style="464" customWidth="1"/>
    <col min="11011" max="11013" width="10.25" style="464"/>
    <col min="11014" max="11014" width="4.25" style="464" customWidth="1"/>
    <col min="11015" max="11264" width="10.25" style="464"/>
    <col min="11265" max="11265" width="1.25" style="464" customWidth="1"/>
    <col min="11266" max="11266" width="78.75" style="464" customWidth="1"/>
    <col min="11267" max="11269" width="10.25" style="464"/>
    <col min="11270" max="11270" width="4.25" style="464" customWidth="1"/>
    <col min="11271" max="11520" width="10.25" style="464"/>
    <col min="11521" max="11521" width="1.25" style="464" customWidth="1"/>
    <col min="11522" max="11522" width="78.75" style="464" customWidth="1"/>
    <col min="11523" max="11525" width="10.25" style="464"/>
    <col min="11526" max="11526" width="4.25" style="464" customWidth="1"/>
    <col min="11527" max="11776" width="10.25" style="464"/>
    <col min="11777" max="11777" width="1.25" style="464" customWidth="1"/>
    <col min="11778" max="11778" width="78.75" style="464" customWidth="1"/>
    <col min="11779" max="11781" width="10.25" style="464"/>
    <col min="11782" max="11782" width="4.25" style="464" customWidth="1"/>
    <col min="11783" max="12032" width="10.25" style="464"/>
    <col min="12033" max="12033" width="1.25" style="464" customWidth="1"/>
    <col min="12034" max="12034" width="78.75" style="464" customWidth="1"/>
    <col min="12035" max="12037" width="10.25" style="464"/>
    <col min="12038" max="12038" width="4.25" style="464" customWidth="1"/>
    <col min="12039" max="12288" width="10.25" style="464"/>
    <col min="12289" max="12289" width="1.25" style="464" customWidth="1"/>
    <col min="12290" max="12290" width="78.75" style="464" customWidth="1"/>
    <col min="12291" max="12293" width="10.25" style="464"/>
    <col min="12294" max="12294" width="4.25" style="464" customWidth="1"/>
    <col min="12295" max="12544" width="10.25" style="464"/>
    <col min="12545" max="12545" width="1.25" style="464" customWidth="1"/>
    <col min="12546" max="12546" width="78.75" style="464" customWidth="1"/>
    <col min="12547" max="12549" width="10.25" style="464"/>
    <col min="12550" max="12550" width="4.25" style="464" customWidth="1"/>
    <col min="12551" max="12800" width="10.25" style="464"/>
    <col min="12801" max="12801" width="1.25" style="464" customWidth="1"/>
    <col min="12802" max="12802" width="78.75" style="464" customWidth="1"/>
    <col min="12803" max="12805" width="10.25" style="464"/>
    <col min="12806" max="12806" width="4.25" style="464" customWidth="1"/>
    <col min="12807" max="13056" width="10.25" style="464"/>
    <col min="13057" max="13057" width="1.25" style="464" customWidth="1"/>
    <col min="13058" max="13058" width="78.75" style="464" customWidth="1"/>
    <col min="13059" max="13061" width="10.25" style="464"/>
    <col min="13062" max="13062" width="4.25" style="464" customWidth="1"/>
    <col min="13063" max="13312" width="10.25" style="464"/>
    <col min="13313" max="13313" width="1.25" style="464" customWidth="1"/>
    <col min="13314" max="13314" width="78.75" style="464" customWidth="1"/>
    <col min="13315" max="13317" width="10.25" style="464"/>
    <col min="13318" max="13318" width="4.25" style="464" customWidth="1"/>
    <col min="13319" max="13568" width="10.25" style="464"/>
    <col min="13569" max="13569" width="1.25" style="464" customWidth="1"/>
    <col min="13570" max="13570" width="78.75" style="464" customWidth="1"/>
    <col min="13571" max="13573" width="10.25" style="464"/>
    <col min="13574" max="13574" width="4.25" style="464" customWidth="1"/>
    <col min="13575" max="13824" width="10.25" style="464"/>
    <col min="13825" max="13825" width="1.25" style="464" customWidth="1"/>
    <col min="13826" max="13826" width="78.75" style="464" customWidth="1"/>
    <col min="13827" max="13829" width="10.25" style="464"/>
    <col min="13830" max="13830" width="4.25" style="464" customWidth="1"/>
    <col min="13831" max="14080" width="10.25" style="464"/>
    <col min="14081" max="14081" width="1.25" style="464" customWidth="1"/>
    <col min="14082" max="14082" width="78.75" style="464" customWidth="1"/>
    <col min="14083" max="14085" width="10.25" style="464"/>
    <col min="14086" max="14086" width="4.25" style="464" customWidth="1"/>
    <col min="14087" max="14336" width="10.25" style="464"/>
    <col min="14337" max="14337" width="1.25" style="464" customWidth="1"/>
    <col min="14338" max="14338" width="78.75" style="464" customWidth="1"/>
    <col min="14339" max="14341" width="10.25" style="464"/>
    <col min="14342" max="14342" width="4.25" style="464" customWidth="1"/>
    <col min="14343" max="14592" width="10.25" style="464"/>
    <col min="14593" max="14593" width="1.25" style="464" customWidth="1"/>
    <col min="14594" max="14594" width="78.75" style="464" customWidth="1"/>
    <col min="14595" max="14597" width="10.25" style="464"/>
    <col min="14598" max="14598" width="4.25" style="464" customWidth="1"/>
    <col min="14599" max="14848" width="10.25" style="464"/>
    <col min="14849" max="14849" width="1.25" style="464" customWidth="1"/>
    <col min="14850" max="14850" width="78.75" style="464" customWidth="1"/>
    <col min="14851" max="14853" width="10.25" style="464"/>
    <col min="14854" max="14854" width="4.25" style="464" customWidth="1"/>
    <col min="14855" max="15104" width="10.25" style="464"/>
    <col min="15105" max="15105" width="1.25" style="464" customWidth="1"/>
    <col min="15106" max="15106" width="78.75" style="464" customWidth="1"/>
    <col min="15107" max="15109" width="10.25" style="464"/>
    <col min="15110" max="15110" width="4.25" style="464" customWidth="1"/>
    <col min="15111" max="15360" width="10.25" style="464"/>
    <col min="15361" max="15361" width="1.25" style="464" customWidth="1"/>
    <col min="15362" max="15362" width="78.75" style="464" customWidth="1"/>
    <col min="15363" max="15365" width="10.25" style="464"/>
    <col min="15366" max="15366" width="4.25" style="464" customWidth="1"/>
    <col min="15367" max="15616" width="10.25" style="464"/>
    <col min="15617" max="15617" width="1.25" style="464" customWidth="1"/>
    <col min="15618" max="15618" width="78.75" style="464" customWidth="1"/>
    <col min="15619" max="15621" width="10.25" style="464"/>
    <col min="15622" max="15622" width="4.25" style="464" customWidth="1"/>
    <col min="15623" max="15872" width="10.25" style="464"/>
    <col min="15873" max="15873" width="1.25" style="464" customWidth="1"/>
    <col min="15874" max="15874" width="78.75" style="464" customWidth="1"/>
    <col min="15875" max="15877" width="10.25" style="464"/>
    <col min="15878" max="15878" width="4.25" style="464" customWidth="1"/>
    <col min="15879" max="16128" width="10.25" style="464"/>
    <col min="16129" max="16129" width="1.25" style="464" customWidth="1"/>
    <col min="16130" max="16130" width="78.75" style="464" customWidth="1"/>
    <col min="16131" max="16133" width="10.25" style="464"/>
    <col min="16134" max="16134" width="4.25" style="464" customWidth="1"/>
    <col min="16135" max="16384" width="10.25" style="464"/>
  </cols>
  <sheetData>
    <row r="1" spans="1:5" ht="39.75" customHeight="1" x14ac:dyDescent="0.2">
      <c r="A1" s="462"/>
      <c r="B1" s="463" t="s">
        <v>6</v>
      </c>
    </row>
    <row r="2" spans="1:5" ht="25.5" customHeight="1" x14ac:dyDescent="0.2">
      <c r="B2" s="465" t="s">
        <v>423</v>
      </c>
    </row>
    <row r="3" spans="1:5" ht="24.95" customHeight="1" x14ac:dyDescent="0.2">
      <c r="A3" s="466"/>
      <c r="B3" s="467" t="s">
        <v>424</v>
      </c>
    </row>
    <row r="4" spans="1:5" ht="24.75" customHeight="1" x14ac:dyDescent="0.2">
      <c r="A4" s="466"/>
      <c r="B4" s="468"/>
    </row>
    <row r="5" spans="1:5" s="471" customFormat="1" ht="60" x14ac:dyDescent="0.2">
      <c r="A5" s="469"/>
      <c r="B5" s="470" t="s">
        <v>425</v>
      </c>
      <c r="C5" s="469"/>
      <c r="D5" s="469"/>
      <c r="E5" s="469"/>
    </row>
    <row r="6" spans="1:5" s="471" customFormat="1" ht="10.15" customHeight="1" x14ac:dyDescent="0.2">
      <c r="A6" s="469"/>
      <c r="B6" s="470"/>
      <c r="C6" s="469"/>
      <c r="D6" s="469"/>
      <c r="E6" s="469"/>
    </row>
    <row r="7" spans="1:5" ht="96" x14ac:dyDescent="0.2">
      <c r="A7" s="466"/>
      <c r="B7" s="470" t="s">
        <v>426</v>
      </c>
      <c r="C7" s="466"/>
      <c r="D7" s="466"/>
      <c r="E7" s="466"/>
    </row>
    <row r="8" spans="1:5" ht="10.15" customHeight="1" x14ac:dyDescent="0.2">
      <c r="A8" s="466"/>
      <c r="B8" s="466"/>
      <c r="C8" s="466"/>
      <c r="D8" s="466"/>
      <c r="E8" s="466"/>
    </row>
    <row r="9" spans="1:5" ht="204" x14ac:dyDescent="0.2">
      <c r="A9" s="466"/>
      <c r="B9" s="470" t="s">
        <v>427</v>
      </c>
      <c r="C9" s="466"/>
      <c r="D9" s="466"/>
      <c r="E9" s="466"/>
    </row>
    <row r="10" spans="1:5" ht="10.15" customHeight="1" x14ac:dyDescent="0.2">
      <c r="A10" s="466"/>
      <c r="B10" s="472"/>
      <c r="C10" s="466"/>
      <c r="D10" s="466"/>
      <c r="E10" s="466"/>
    </row>
    <row r="11" spans="1:5" ht="36" x14ac:dyDescent="0.2">
      <c r="A11" s="466"/>
      <c r="B11" s="470" t="s">
        <v>428</v>
      </c>
      <c r="C11" s="466"/>
      <c r="D11" s="466"/>
      <c r="E11" s="466"/>
    </row>
    <row r="12" spans="1:5" ht="9" customHeight="1" x14ac:dyDescent="0.2">
      <c r="A12" s="466"/>
      <c r="B12" s="472"/>
      <c r="C12" s="466"/>
      <c r="D12" s="466"/>
      <c r="E12" s="466"/>
    </row>
    <row r="13" spans="1:5" ht="96" x14ac:dyDescent="0.2">
      <c r="A13" s="466"/>
      <c r="B13" s="470" t="s">
        <v>429</v>
      </c>
      <c r="C13" s="466"/>
      <c r="D13" s="466"/>
      <c r="E13" s="466"/>
    </row>
    <row r="14" spans="1:5" ht="9" customHeight="1" x14ac:dyDescent="0.2">
      <c r="A14" s="466"/>
      <c r="B14" s="472"/>
      <c r="C14" s="466"/>
      <c r="D14" s="466"/>
      <c r="E14" s="466"/>
    </row>
    <row r="15" spans="1:5" ht="96" x14ac:dyDescent="0.2">
      <c r="A15" s="466"/>
      <c r="B15" s="470" t="s">
        <v>430</v>
      </c>
      <c r="C15" s="466"/>
      <c r="D15" s="466"/>
      <c r="E15" s="466"/>
    </row>
    <row r="16" spans="1:5" ht="9" customHeight="1" x14ac:dyDescent="0.2">
      <c r="A16" s="466"/>
      <c r="B16" s="472"/>
      <c r="C16" s="466"/>
      <c r="D16" s="466"/>
      <c r="E16" s="466"/>
    </row>
    <row r="17" spans="1:8" ht="120" x14ac:dyDescent="0.2">
      <c r="A17" s="466"/>
      <c r="B17" s="470" t="s">
        <v>431</v>
      </c>
      <c r="C17" s="466"/>
      <c r="D17" s="466"/>
      <c r="E17" s="466"/>
    </row>
    <row r="18" spans="1:8" ht="9" customHeight="1" x14ac:dyDescent="0.2">
      <c r="A18" s="466"/>
      <c r="B18" s="472"/>
      <c r="C18" s="466"/>
      <c r="D18" s="466"/>
      <c r="E18" s="466"/>
    </row>
    <row r="19" spans="1:8" ht="168" x14ac:dyDescent="0.2">
      <c r="A19" s="466"/>
      <c r="B19" s="470" t="s">
        <v>432</v>
      </c>
      <c r="C19" s="466"/>
      <c r="D19" s="466"/>
      <c r="E19" s="466"/>
    </row>
    <row r="20" spans="1:8" ht="9" customHeight="1" x14ac:dyDescent="0.2">
      <c r="A20" s="466"/>
      <c r="B20" s="472"/>
      <c r="C20" s="466"/>
      <c r="D20" s="466"/>
      <c r="E20" s="466"/>
    </row>
    <row r="21" spans="1:8" ht="24" x14ac:dyDescent="0.2">
      <c r="A21" s="466"/>
      <c r="B21" s="470" t="s">
        <v>433</v>
      </c>
      <c r="C21" s="466"/>
      <c r="D21" s="466"/>
      <c r="E21" s="466"/>
    </row>
    <row r="22" spans="1:8" ht="9" customHeight="1" x14ac:dyDescent="0.2">
      <c r="A22" s="466"/>
      <c r="B22" s="472"/>
      <c r="C22" s="466"/>
      <c r="D22" s="466"/>
      <c r="E22" s="466"/>
    </row>
    <row r="23" spans="1:8" ht="96" x14ac:dyDescent="0.2">
      <c r="A23" s="466"/>
      <c r="B23" s="470" t="s">
        <v>434</v>
      </c>
      <c r="C23" s="466"/>
      <c r="D23" s="466"/>
      <c r="E23" s="466"/>
    </row>
    <row r="24" spans="1:8" ht="9" customHeight="1" x14ac:dyDescent="0.2">
      <c r="A24" s="466"/>
      <c r="B24" s="472"/>
      <c r="C24" s="466"/>
      <c r="D24" s="466"/>
      <c r="E24" s="466"/>
    </row>
    <row r="25" spans="1:8" ht="24" x14ac:dyDescent="0.2">
      <c r="A25" s="466"/>
      <c r="B25" s="470" t="s">
        <v>435</v>
      </c>
      <c r="C25" s="466"/>
      <c r="D25" s="466"/>
      <c r="E25" s="466"/>
    </row>
    <row r="26" spans="1:8" ht="24" x14ac:dyDescent="0.2">
      <c r="A26" s="466"/>
      <c r="B26" s="473" t="s">
        <v>436</v>
      </c>
      <c r="C26" s="473"/>
      <c r="D26" s="473"/>
      <c r="E26" s="473"/>
      <c r="F26" s="473"/>
      <c r="G26" s="473"/>
      <c r="H26" s="473"/>
    </row>
    <row r="27" spans="1:8" x14ac:dyDescent="0.2">
      <c r="A27" s="466"/>
      <c r="B27" s="473"/>
      <c r="C27" s="473"/>
      <c r="D27" s="473"/>
      <c r="E27" s="473"/>
      <c r="F27" s="473"/>
      <c r="G27" s="473"/>
      <c r="H27" s="473"/>
    </row>
    <row r="28" spans="1:8" x14ac:dyDescent="0.2">
      <c r="A28" s="466"/>
      <c r="B28" s="466"/>
      <c r="C28" s="466"/>
      <c r="D28" s="466"/>
      <c r="E28" s="466"/>
    </row>
    <row r="29" spans="1:8" x14ac:dyDescent="0.2">
      <c r="A29" s="466"/>
      <c r="B29" s="466"/>
      <c r="C29" s="466"/>
      <c r="D29" s="466"/>
      <c r="E29" s="466"/>
    </row>
    <row r="30" spans="1:8" x14ac:dyDescent="0.2">
      <c r="A30" s="460"/>
      <c r="B30" s="460"/>
      <c r="C30" s="460"/>
      <c r="D30" s="460"/>
      <c r="E30" s="460"/>
    </row>
    <row r="31" spans="1:8" x14ac:dyDescent="0.2">
      <c r="A31" s="466"/>
      <c r="B31" s="466"/>
      <c r="C31" s="466"/>
      <c r="D31" s="466"/>
      <c r="E31" s="466"/>
    </row>
    <row r="32" spans="1:8" x14ac:dyDescent="0.2">
      <c r="A32" s="466"/>
      <c r="B32" s="466"/>
      <c r="C32" s="466"/>
      <c r="D32" s="466"/>
      <c r="E32" s="466"/>
    </row>
    <row r="33" spans="1:9" ht="8.1" customHeight="1" x14ac:dyDescent="0.2">
      <c r="A33" s="466"/>
      <c r="B33" s="466"/>
      <c r="C33" s="466"/>
      <c r="D33" s="466"/>
      <c r="E33" s="466"/>
    </row>
    <row r="34" spans="1:9" ht="13.5" customHeight="1" x14ac:dyDescent="0.2">
      <c r="A34" s="466"/>
      <c r="B34" s="466"/>
      <c r="C34" s="466"/>
      <c r="D34" s="466"/>
      <c r="E34" s="466"/>
    </row>
    <row r="35" spans="1:9" x14ac:dyDescent="0.2">
      <c r="A35" s="466"/>
      <c r="B35" s="466"/>
      <c r="C35" s="466"/>
      <c r="D35" s="466"/>
      <c r="E35" s="466"/>
    </row>
    <row r="36" spans="1:9" x14ac:dyDescent="0.2">
      <c r="A36" s="466"/>
      <c r="B36" s="466"/>
      <c r="C36" s="466"/>
      <c r="D36" s="466"/>
      <c r="E36" s="466"/>
      <c r="I36" s="474"/>
    </row>
    <row r="37" spans="1:9" x14ac:dyDescent="0.2">
      <c r="A37" s="466"/>
      <c r="B37" s="466"/>
      <c r="C37" s="466"/>
      <c r="D37" s="466"/>
      <c r="E37" s="466"/>
    </row>
    <row r="38" spans="1:9" x14ac:dyDescent="0.2">
      <c r="A38" s="466"/>
      <c r="B38" s="466"/>
      <c r="C38" s="466"/>
      <c r="D38" s="466"/>
      <c r="E38" s="466"/>
    </row>
    <row r="39" spans="1:9" x14ac:dyDescent="0.2">
      <c r="A39" s="466"/>
      <c r="B39" s="466"/>
      <c r="C39" s="466"/>
      <c r="D39" s="466"/>
      <c r="E39" s="466"/>
    </row>
    <row r="40" spans="1:9" ht="33" customHeight="1" x14ac:dyDescent="0.2">
      <c r="A40" s="466"/>
      <c r="B40" s="466"/>
      <c r="C40" s="466"/>
      <c r="D40" s="466"/>
      <c r="E40" s="466"/>
    </row>
    <row r="41" spans="1:9" ht="16.5" customHeight="1" x14ac:dyDescent="0.2">
      <c r="A41" s="466"/>
      <c r="B41" s="466"/>
      <c r="C41" s="466"/>
      <c r="D41" s="466"/>
      <c r="E41" s="466"/>
    </row>
    <row r="42" spans="1:9" x14ac:dyDescent="0.2">
      <c r="A42" s="466"/>
      <c r="B42" s="466"/>
      <c r="C42" s="466"/>
      <c r="D42" s="466"/>
      <c r="E42" s="466"/>
    </row>
    <row r="43" spans="1:9" x14ac:dyDescent="0.2">
      <c r="A43" s="466"/>
      <c r="B43" s="466"/>
      <c r="C43" s="466"/>
      <c r="D43" s="466"/>
      <c r="E43" s="466"/>
    </row>
    <row r="44" spans="1:9" x14ac:dyDescent="0.2">
      <c r="A44" s="466"/>
      <c r="B44" s="466"/>
      <c r="C44" s="466"/>
      <c r="D44" s="466"/>
      <c r="E44" s="466"/>
    </row>
    <row r="45" spans="1:9" x14ac:dyDescent="0.2">
      <c r="A45" s="466"/>
      <c r="B45" s="466"/>
      <c r="C45" s="466"/>
      <c r="D45" s="466"/>
      <c r="E45" s="466"/>
    </row>
    <row r="46" spans="1:9" x14ac:dyDescent="0.2">
      <c r="A46" s="466"/>
      <c r="B46" s="466"/>
      <c r="C46" s="466"/>
      <c r="D46" s="466"/>
      <c r="E46" s="466"/>
    </row>
    <row r="47" spans="1:9" x14ac:dyDescent="0.2">
      <c r="A47" s="466"/>
      <c r="B47" s="466"/>
      <c r="C47" s="466"/>
      <c r="D47" s="466"/>
      <c r="E47" s="466"/>
    </row>
    <row r="48" spans="1:9" x14ac:dyDescent="0.2">
      <c r="A48" s="466"/>
      <c r="B48" s="466"/>
      <c r="C48" s="466"/>
      <c r="D48" s="466"/>
      <c r="E48" s="466"/>
    </row>
    <row r="49" spans="1:5" x14ac:dyDescent="0.2">
      <c r="A49" s="466"/>
      <c r="B49" s="466"/>
      <c r="C49" s="466"/>
      <c r="D49" s="466"/>
      <c r="E49" s="466"/>
    </row>
    <row r="50" spans="1:5" x14ac:dyDescent="0.2">
      <c r="A50" s="466"/>
      <c r="B50" s="466"/>
      <c r="C50" s="466"/>
      <c r="D50" s="466"/>
      <c r="E50" s="466"/>
    </row>
    <row r="51" spans="1:5"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row r="59" spans="1:5" x14ac:dyDescent="0.2">
      <c r="A59" s="466"/>
      <c r="B59" s="466"/>
      <c r="C59" s="466"/>
      <c r="D59" s="466"/>
      <c r="E59" s="466"/>
    </row>
    <row r="60" spans="1:5" x14ac:dyDescent="0.2">
      <c r="A60" s="466"/>
      <c r="B60" s="466"/>
      <c r="C60" s="466"/>
      <c r="D60" s="466"/>
      <c r="E60" s="466"/>
    </row>
    <row r="61" spans="1:5" x14ac:dyDescent="0.2">
      <c r="A61" s="466"/>
      <c r="B61" s="466"/>
      <c r="C61" s="466"/>
      <c r="D61" s="466"/>
      <c r="E61" s="466"/>
    </row>
    <row r="62" spans="1:5" x14ac:dyDescent="0.2">
      <c r="A62" s="466"/>
      <c r="B62" s="466"/>
      <c r="C62" s="466"/>
      <c r="D62" s="466"/>
      <c r="E62" s="466"/>
    </row>
    <row r="63" spans="1:5" x14ac:dyDescent="0.2">
      <c r="A63" s="466"/>
      <c r="B63" s="466"/>
      <c r="C63" s="466"/>
      <c r="D63" s="466"/>
      <c r="E63" s="466"/>
    </row>
    <row r="64" spans="1:5" x14ac:dyDescent="0.2">
      <c r="A64" s="466"/>
      <c r="B64" s="466"/>
      <c r="C64" s="466"/>
      <c r="D64" s="466"/>
      <c r="E64" s="466"/>
    </row>
    <row r="65" spans="1:5" x14ac:dyDescent="0.2">
      <c r="A65" s="466"/>
      <c r="B65" s="466"/>
      <c r="C65" s="466"/>
      <c r="D65" s="466"/>
      <c r="E65" s="466"/>
    </row>
    <row r="66" spans="1:5" x14ac:dyDescent="0.2">
      <c r="A66" s="466"/>
      <c r="B66" s="466"/>
      <c r="C66" s="466"/>
      <c r="D66" s="466"/>
      <c r="E66" s="466"/>
    </row>
    <row r="67" spans="1:5" x14ac:dyDescent="0.2">
      <c r="A67" s="466"/>
      <c r="B67" s="466"/>
      <c r="C67" s="466"/>
      <c r="D67" s="466"/>
      <c r="E67" s="466"/>
    </row>
    <row r="68" spans="1:5" x14ac:dyDescent="0.2">
      <c r="A68" s="466"/>
      <c r="B68" s="466"/>
      <c r="C68" s="466"/>
      <c r="D68" s="466"/>
      <c r="E68" s="466"/>
    </row>
    <row r="69" spans="1:5" x14ac:dyDescent="0.2">
      <c r="A69" s="466"/>
      <c r="B69" s="466"/>
      <c r="C69" s="466"/>
      <c r="D69" s="466"/>
      <c r="E69" s="466"/>
    </row>
    <row r="70" spans="1:5" x14ac:dyDescent="0.2">
      <c r="A70" s="466"/>
      <c r="B70" s="466"/>
      <c r="C70" s="466"/>
      <c r="D70" s="466"/>
      <c r="E70" s="466"/>
    </row>
    <row r="71" spans="1:5" x14ac:dyDescent="0.2">
      <c r="A71" s="466"/>
      <c r="B71" s="466"/>
      <c r="C71" s="466"/>
      <c r="D71" s="466"/>
      <c r="E71" s="466"/>
    </row>
    <row r="72" spans="1:5" x14ac:dyDescent="0.2">
      <c r="A72" s="466"/>
      <c r="B72" s="466"/>
      <c r="C72" s="466"/>
      <c r="D72" s="466"/>
      <c r="E72" s="466"/>
    </row>
    <row r="73" spans="1:5" x14ac:dyDescent="0.2">
      <c r="A73" s="466"/>
      <c r="B73" s="466"/>
      <c r="C73" s="466"/>
      <c r="D73" s="466"/>
      <c r="E73" s="466"/>
    </row>
    <row r="74" spans="1:5" x14ac:dyDescent="0.2">
      <c r="A74" s="466"/>
      <c r="B74" s="466"/>
      <c r="C74" s="466"/>
      <c r="D74" s="466"/>
      <c r="E74" s="466"/>
    </row>
    <row r="75" spans="1:5" x14ac:dyDescent="0.2">
      <c r="A75" s="466"/>
      <c r="B75" s="466"/>
      <c r="C75" s="466"/>
      <c r="D75" s="466"/>
      <c r="E75" s="466"/>
    </row>
    <row r="76" spans="1:5" x14ac:dyDescent="0.2">
      <c r="A76" s="466"/>
      <c r="B76" s="466"/>
      <c r="C76" s="466"/>
      <c r="D76" s="466"/>
      <c r="E76" s="466"/>
    </row>
    <row r="77" spans="1:5" x14ac:dyDescent="0.2">
      <c r="A77" s="466"/>
      <c r="B77" s="466"/>
      <c r="C77" s="466"/>
      <c r="D77" s="466"/>
      <c r="E77" s="466"/>
    </row>
    <row r="78" spans="1:5" x14ac:dyDescent="0.2">
      <c r="A78" s="466"/>
      <c r="B78" s="466"/>
      <c r="C78" s="466"/>
      <c r="D78" s="466"/>
      <c r="E78" s="466"/>
    </row>
    <row r="79" spans="1:5" x14ac:dyDescent="0.2">
      <c r="A79" s="466"/>
      <c r="B79" s="466"/>
      <c r="C79" s="466"/>
      <c r="D79" s="466"/>
      <c r="E79" s="466"/>
    </row>
    <row r="80" spans="1:5" x14ac:dyDescent="0.2">
      <c r="A80" s="466"/>
      <c r="B80" s="466"/>
      <c r="C80" s="466"/>
      <c r="D80" s="466"/>
      <c r="E80" s="466"/>
    </row>
    <row r="81" spans="1:5" x14ac:dyDescent="0.2">
      <c r="A81" s="466"/>
      <c r="B81" s="466"/>
      <c r="C81" s="466"/>
      <c r="D81" s="466"/>
      <c r="E81" s="466"/>
    </row>
    <row r="82" spans="1:5" x14ac:dyDescent="0.2">
      <c r="A82" s="466"/>
      <c r="B82" s="466"/>
      <c r="C82" s="466"/>
      <c r="D82" s="466"/>
      <c r="E82" s="466"/>
    </row>
    <row r="83" spans="1:5" x14ac:dyDescent="0.2">
      <c r="A83" s="466"/>
      <c r="B83" s="466"/>
      <c r="C83" s="466"/>
      <c r="D83" s="466"/>
      <c r="E83" s="466"/>
    </row>
    <row r="84" spans="1:5" x14ac:dyDescent="0.2">
      <c r="A84" s="466"/>
      <c r="B84" s="466"/>
      <c r="C84" s="466"/>
      <c r="D84" s="466"/>
      <c r="E84" s="466"/>
    </row>
    <row r="85" spans="1:5" x14ac:dyDescent="0.2">
      <c r="A85" s="466"/>
      <c r="B85" s="466"/>
      <c r="C85" s="466"/>
      <c r="D85" s="466"/>
      <c r="E85" s="466"/>
    </row>
    <row r="86" spans="1:5" x14ac:dyDescent="0.2">
      <c r="A86" s="466"/>
      <c r="B86" s="466"/>
      <c r="C86" s="466"/>
      <c r="D86" s="466"/>
      <c r="E86" s="466"/>
    </row>
    <row r="87" spans="1:5" x14ac:dyDescent="0.2">
      <c r="A87" s="466"/>
      <c r="B87" s="466"/>
      <c r="C87" s="466"/>
      <c r="D87" s="466"/>
      <c r="E87" s="466"/>
    </row>
    <row r="88" spans="1:5" x14ac:dyDescent="0.2">
      <c r="A88" s="466"/>
      <c r="B88" s="466"/>
      <c r="C88" s="466"/>
      <c r="D88" s="466"/>
      <c r="E88" s="466"/>
    </row>
    <row r="89" spans="1:5" x14ac:dyDescent="0.2">
      <c r="A89" s="466"/>
      <c r="B89" s="466"/>
      <c r="C89" s="466"/>
      <c r="D89" s="466"/>
      <c r="E89" s="466"/>
    </row>
    <row r="90" spans="1:5" x14ac:dyDescent="0.2">
      <c r="A90" s="466"/>
      <c r="B90" s="466"/>
      <c r="C90" s="466"/>
      <c r="D90" s="466"/>
      <c r="E90" s="466"/>
    </row>
    <row r="91" spans="1:5" x14ac:dyDescent="0.2">
      <c r="A91" s="466"/>
      <c r="B91" s="466"/>
      <c r="C91" s="466"/>
      <c r="D91" s="466"/>
      <c r="E91" s="466"/>
    </row>
    <row r="92" spans="1:5" x14ac:dyDescent="0.2">
      <c r="A92" s="466"/>
      <c r="B92" s="466"/>
      <c r="C92" s="466"/>
      <c r="D92" s="466"/>
      <c r="E92" s="466"/>
    </row>
    <row r="93" spans="1:5" x14ac:dyDescent="0.2">
      <c r="A93" s="466"/>
      <c r="B93" s="466"/>
      <c r="C93" s="466"/>
      <c r="D93" s="466"/>
      <c r="E93" s="466"/>
    </row>
    <row r="94" spans="1:5" x14ac:dyDescent="0.2">
      <c r="A94" s="466"/>
      <c r="B94" s="466"/>
      <c r="C94" s="466"/>
      <c r="D94" s="466"/>
      <c r="E94" s="466"/>
    </row>
    <row r="95" spans="1:5" x14ac:dyDescent="0.2">
      <c r="A95" s="466"/>
      <c r="B95" s="466"/>
      <c r="C95" s="466"/>
      <c r="D95" s="466"/>
      <c r="E95" s="466"/>
    </row>
    <row r="96" spans="1:5" x14ac:dyDescent="0.2">
      <c r="A96" s="466"/>
      <c r="B96" s="466"/>
      <c r="C96" s="466"/>
      <c r="D96" s="466"/>
      <c r="E96" s="466"/>
    </row>
    <row r="97" spans="1:5" x14ac:dyDescent="0.2">
      <c r="A97" s="466"/>
      <c r="B97" s="466"/>
      <c r="C97" s="466"/>
      <c r="D97" s="466"/>
      <c r="E97" s="466"/>
    </row>
    <row r="98" spans="1:5" x14ac:dyDescent="0.2">
      <c r="A98" s="466"/>
      <c r="B98" s="466"/>
      <c r="C98" s="466"/>
      <c r="D98" s="466"/>
      <c r="E98" s="466"/>
    </row>
    <row r="99" spans="1:5" x14ac:dyDescent="0.2">
      <c r="A99" s="466"/>
      <c r="B99" s="466"/>
      <c r="C99" s="466"/>
      <c r="D99" s="466"/>
      <c r="E99" s="466"/>
    </row>
    <row r="100" spans="1:5" x14ac:dyDescent="0.2">
      <c r="A100" s="466"/>
      <c r="B100" s="466"/>
      <c r="C100" s="466"/>
      <c r="D100" s="466"/>
      <c r="E100" s="466"/>
    </row>
    <row r="101" spans="1:5" x14ac:dyDescent="0.2">
      <c r="A101" s="466"/>
      <c r="B101" s="466"/>
      <c r="C101" s="466"/>
      <c r="D101" s="466"/>
      <c r="E101" s="466"/>
    </row>
    <row r="102" spans="1:5" x14ac:dyDescent="0.2">
      <c r="A102" s="466"/>
      <c r="B102" s="466"/>
      <c r="C102" s="466"/>
      <c r="D102" s="466"/>
      <c r="E102" s="466"/>
    </row>
    <row r="103" spans="1:5" x14ac:dyDescent="0.2">
      <c r="A103" s="466"/>
      <c r="B103" s="466"/>
      <c r="C103" s="466"/>
      <c r="D103" s="466"/>
      <c r="E103" s="466"/>
    </row>
    <row r="104" spans="1:5" x14ac:dyDescent="0.2">
      <c r="A104" s="466"/>
      <c r="B104" s="466"/>
      <c r="C104" s="466"/>
      <c r="D104" s="466"/>
      <c r="E104" s="466"/>
    </row>
    <row r="105" spans="1:5" x14ac:dyDescent="0.2">
      <c r="A105" s="466"/>
      <c r="B105" s="466"/>
      <c r="C105" s="466"/>
      <c r="D105" s="466"/>
      <c r="E105" s="466"/>
    </row>
    <row r="106" spans="1:5" x14ac:dyDescent="0.2">
      <c r="A106" s="466"/>
      <c r="B106" s="466"/>
      <c r="C106" s="466"/>
      <c r="D106" s="466"/>
      <c r="E106" s="466"/>
    </row>
    <row r="107" spans="1:5" x14ac:dyDescent="0.2">
      <c r="A107" s="466"/>
      <c r="B107" s="466"/>
      <c r="C107" s="466"/>
      <c r="D107" s="466"/>
      <c r="E107" s="466"/>
    </row>
    <row r="108" spans="1:5" x14ac:dyDescent="0.2">
      <c r="A108" s="466"/>
      <c r="B108" s="466"/>
      <c r="C108" s="466"/>
      <c r="D108" s="466"/>
      <c r="E108" s="466"/>
    </row>
    <row r="109" spans="1:5" x14ac:dyDescent="0.2">
      <c r="A109" s="466"/>
      <c r="B109" s="466"/>
      <c r="C109" s="466"/>
      <c r="D109" s="466"/>
      <c r="E109" s="466"/>
    </row>
    <row r="110" spans="1:5" x14ac:dyDescent="0.2">
      <c r="A110" s="466"/>
      <c r="B110" s="466"/>
      <c r="C110" s="466"/>
      <c r="D110" s="466"/>
      <c r="E110" s="466"/>
    </row>
    <row r="111" spans="1:5" x14ac:dyDescent="0.2">
      <c r="A111" s="466"/>
      <c r="B111" s="466"/>
      <c r="C111" s="466"/>
      <c r="D111" s="466"/>
      <c r="E111" s="466"/>
    </row>
    <row r="112" spans="1:5" x14ac:dyDescent="0.2">
      <c r="A112" s="466"/>
      <c r="B112" s="466"/>
      <c r="C112" s="466"/>
      <c r="D112" s="466"/>
      <c r="E112" s="466"/>
    </row>
    <row r="113" spans="1:5" x14ac:dyDescent="0.2">
      <c r="A113" s="466"/>
      <c r="B113" s="466"/>
      <c r="C113" s="466"/>
      <c r="D113" s="466"/>
      <c r="E113" s="466"/>
    </row>
    <row r="114" spans="1:5" x14ac:dyDescent="0.2">
      <c r="A114" s="466"/>
      <c r="B114" s="466"/>
      <c r="C114" s="466"/>
      <c r="D114" s="466"/>
      <c r="E114" s="466"/>
    </row>
    <row r="115" spans="1:5" x14ac:dyDescent="0.2">
      <c r="A115" s="466"/>
      <c r="B115" s="466"/>
      <c r="C115" s="466"/>
      <c r="D115" s="466"/>
      <c r="E115" s="466"/>
    </row>
    <row r="116" spans="1:5" x14ac:dyDescent="0.2">
      <c r="A116" s="466"/>
      <c r="B116" s="466"/>
      <c r="C116" s="466"/>
      <c r="D116" s="466"/>
      <c r="E116" s="466"/>
    </row>
    <row r="117" spans="1:5" x14ac:dyDescent="0.2">
      <c r="A117" s="466"/>
      <c r="B117" s="466"/>
      <c r="C117" s="466"/>
      <c r="D117" s="466"/>
      <c r="E117" s="466"/>
    </row>
    <row r="118" spans="1:5" x14ac:dyDescent="0.2">
      <c r="A118" s="466"/>
      <c r="B118" s="466"/>
      <c r="C118" s="466"/>
      <c r="D118" s="466"/>
      <c r="E118" s="466"/>
    </row>
    <row r="119" spans="1:5" x14ac:dyDescent="0.2">
      <c r="A119" s="466"/>
      <c r="B119" s="466"/>
      <c r="C119" s="466"/>
      <c r="D119" s="466"/>
      <c r="E119" s="466"/>
    </row>
    <row r="120" spans="1:5" x14ac:dyDescent="0.2">
      <c r="A120" s="466"/>
      <c r="B120" s="466"/>
      <c r="C120" s="466"/>
      <c r="D120" s="466"/>
      <c r="E120" s="466"/>
    </row>
    <row r="121" spans="1:5" x14ac:dyDescent="0.2">
      <c r="A121" s="466"/>
      <c r="B121" s="466"/>
      <c r="C121" s="466"/>
      <c r="D121" s="466"/>
      <c r="E121" s="466"/>
    </row>
    <row r="122" spans="1:5" x14ac:dyDescent="0.2">
      <c r="A122" s="466"/>
      <c r="B122" s="466"/>
      <c r="C122" s="466"/>
      <c r="D122" s="466"/>
      <c r="E122" s="466"/>
    </row>
    <row r="123" spans="1:5" x14ac:dyDescent="0.2">
      <c r="A123" s="466"/>
      <c r="B123" s="466"/>
      <c r="C123" s="466"/>
      <c r="D123" s="466"/>
      <c r="E123" s="466"/>
    </row>
    <row r="124" spans="1:5" x14ac:dyDescent="0.2">
      <c r="A124" s="466"/>
      <c r="B124" s="466"/>
      <c r="C124" s="466"/>
      <c r="D124" s="466"/>
      <c r="E124" s="466"/>
    </row>
    <row r="125" spans="1:5" x14ac:dyDescent="0.2">
      <c r="A125" s="466"/>
      <c r="B125" s="466"/>
      <c r="C125" s="466"/>
      <c r="D125" s="466"/>
      <c r="E125" s="466"/>
    </row>
    <row r="126" spans="1:5" x14ac:dyDescent="0.2">
      <c r="A126" s="466"/>
      <c r="B126" s="466"/>
      <c r="C126" s="466"/>
      <c r="D126" s="466"/>
      <c r="E126" s="466"/>
    </row>
    <row r="127" spans="1:5" x14ac:dyDescent="0.2">
      <c r="A127" s="466"/>
      <c r="B127" s="466"/>
      <c r="C127" s="466"/>
      <c r="D127" s="466"/>
      <c r="E127" s="466"/>
    </row>
    <row r="128" spans="1:5" x14ac:dyDescent="0.2">
      <c r="A128" s="466"/>
      <c r="B128" s="466"/>
      <c r="C128" s="466"/>
      <c r="D128" s="466"/>
      <c r="E128" s="466"/>
    </row>
    <row r="129" spans="1:5" x14ac:dyDescent="0.2">
      <c r="A129" s="466"/>
      <c r="B129" s="466"/>
      <c r="C129" s="466"/>
      <c r="D129" s="466"/>
      <c r="E129" s="466"/>
    </row>
    <row r="130" spans="1:5" x14ac:dyDescent="0.2">
      <c r="A130" s="466"/>
      <c r="B130" s="466"/>
      <c r="C130" s="466"/>
      <c r="D130" s="466"/>
      <c r="E130" s="466"/>
    </row>
    <row r="131" spans="1:5" x14ac:dyDescent="0.2">
      <c r="A131" s="466"/>
      <c r="B131" s="466"/>
      <c r="C131" s="466"/>
      <c r="D131" s="466"/>
      <c r="E131" s="466"/>
    </row>
    <row r="132" spans="1:5" x14ac:dyDescent="0.2">
      <c r="A132" s="466"/>
      <c r="B132" s="466"/>
      <c r="C132" s="466"/>
      <c r="D132" s="466"/>
      <c r="E132" s="466"/>
    </row>
    <row r="133" spans="1:5" x14ac:dyDescent="0.2">
      <c r="A133" s="466"/>
      <c r="B133" s="466"/>
      <c r="C133" s="466"/>
      <c r="D133" s="466"/>
      <c r="E133" s="466"/>
    </row>
    <row r="134" spans="1:5" x14ac:dyDescent="0.2">
      <c r="A134" s="466"/>
      <c r="B134" s="466"/>
      <c r="C134" s="466"/>
      <c r="D134" s="466"/>
      <c r="E134" s="466"/>
    </row>
    <row r="135" spans="1:5" x14ac:dyDescent="0.2">
      <c r="A135" s="466"/>
      <c r="B135" s="466"/>
      <c r="C135" s="466"/>
      <c r="D135" s="466"/>
      <c r="E135" s="466"/>
    </row>
    <row r="136" spans="1:5" x14ac:dyDescent="0.2">
      <c r="A136" s="466"/>
      <c r="B136" s="466"/>
      <c r="C136" s="466"/>
      <c r="D136" s="466"/>
      <c r="E136" s="466"/>
    </row>
    <row r="137" spans="1:5" x14ac:dyDescent="0.2">
      <c r="A137" s="466"/>
      <c r="B137" s="466"/>
      <c r="C137" s="466"/>
      <c r="D137" s="466"/>
      <c r="E137" s="466"/>
    </row>
    <row r="138" spans="1:5" x14ac:dyDescent="0.2">
      <c r="A138" s="466"/>
      <c r="B138" s="466"/>
      <c r="C138" s="466"/>
      <c r="D138" s="466"/>
      <c r="E138" s="466"/>
    </row>
    <row r="139" spans="1:5" x14ac:dyDescent="0.2">
      <c r="A139" s="466"/>
      <c r="B139" s="466"/>
      <c r="C139" s="466"/>
      <c r="D139" s="466"/>
      <c r="E139" s="466"/>
    </row>
    <row r="140" spans="1:5" x14ac:dyDescent="0.2">
      <c r="A140" s="466"/>
      <c r="B140" s="466"/>
      <c r="C140" s="466"/>
      <c r="D140" s="466"/>
      <c r="E140" s="466"/>
    </row>
    <row r="141" spans="1:5" x14ac:dyDescent="0.2">
      <c r="A141" s="466"/>
      <c r="B141" s="466"/>
      <c r="C141" s="466"/>
      <c r="D141" s="466"/>
      <c r="E141" s="466"/>
    </row>
    <row r="142" spans="1:5" x14ac:dyDescent="0.2">
      <c r="A142" s="466"/>
      <c r="B142" s="466"/>
      <c r="C142" s="466"/>
      <c r="D142" s="466"/>
      <c r="E142" s="466"/>
    </row>
    <row r="143" spans="1:5" x14ac:dyDescent="0.2">
      <c r="A143" s="466"/>
      <c r="B143" s="466"/>
      <c r="C143" s="466"/>
      <c r="D143" s="466"/>
      <c r="E143" s="466"/>
    </row>
    <row r="144" spans="1:5" x14ac:dyDescent="0.2">
      <c r="A144" s="466"/>
      <c r="B144" s="466"/>
      <c r="C144" s="466"/>
      <c r="D144" s="466"/>
      <c r="E144" s="466"/>
    </row>
    <row r="145" spans="1:5" x14ac:dyDescent="0.2">
      <c r="A145" s="466"/>
      <c r="B145" s="466"/>
      <c r="C145" s="466"/>
      <c r="D145" s="466"/>
      <c r="E145" s="466"/>
    </row>
    <row r="146" spans="1:5" x14ac:dyDescent="0.2">
      <c r="A146" s="466"/>
      <c r="B146" s="466"/>
      <c r="C146" s="466"/>
      <c r="D146" s="466"/>
      <c r="E146" s="466"/>
    </row>
    <row r="147" spans="1:5" x14ac:dyDescent="0.2">
      <c r="A147" s="466"/>
      <c r="B147" s="466"/>
      <c r="C147" s="466"/>
      <c r="D147" s="466"/>
      <c r="E147" s="466"/>
    </row>
    <row r="148" spans="1:5" x14ac:dyDescent="0.2">
      <c r="A148" s="466"/>
      <c r="B148" s="466"/>
      <c r="C148" s="466"/>
      <c r="D148" s="466"/>
      <c r="E148" s="466"/>
    </row>
    <row r="149" spans="1:5" x14ac:dyDescent="0.2">
      <c r="A149" s="466"/>
      <c r="B149" s="466"/>
      <c r="C149" s="466"/>
      <c r="D149" s="466"/>
      <c r="E149" s="466"/>
    </row>
    <row r="150" spans="1:5" x14ac:dyDescent="0.2">
      <c r="A150" s="466"/>
      <c r="B150" s="466"/>
      <c r="C150" s="466"/>
      <c r="D150" s="466"/>
      <c r="E150" s="466"/>
    </row>
    <row r="151" spans="1:5" x14ac:dyDescent="0.2">
      <c r="A151" s="466"/>
      <c r="B151" s="466"/>
      <c r="C151" s="466"/>
      <c r="D151" s="466"/>
      <c r="E151" s="466"/>
    </row>
    <row r="152" spans="1:5" x14ac:dyDescent="0.2">
      <c r="A152" s="466"/>
      <c r="B152" s="466"/>
      <c r="C152" s="466"/>
      <c r="D152" s="466"/>
      <c r="E152" s="466"/>
    </row>
    <row r="153" spans="1:5" x14ac:dyDescent="0.2">
      <c r="A153" s="466"/>
      <c r="B153" s="466"/>
      <c r="C153" s="466"/>
      <c r="D153" s="466"/>
      <c r="E153" s="466"/>
    </row>
    <row r="154" spans="1:5" x14ac:dyDescent="0.2">
      <c r="A154" s="466"/>
      <c r="B154" s="466"/>
      <c r="C154" s="466"/>
      <c r="D154" s="466"/>
      <c r="E154" s="466"/>
    </row>
    <row r="155" spans="1:5" x14ac:dyDescent="0.2">
      <c r="A155" s="466"/>
      <c r="B155" s="466"/>
      <c r="C155" s="466"/>
      <c r="D155" s="466"/>
      <c r="E155" s="466"/>
    </row>
    <row r="156" spans="1:5" x14ac:dyDescent="0.2">
      <c r="A156" s="466"/>
      <c r="B156" s="466"/>
      <c r="C156" s="466"/>
      <c r="D156" s="466"/>
      <c r="E156" s="466"/>
    </row>
    <row r="157" spans="1:5" x14ac:dyDescent="0.2">
      <c r="A157" s="466"/>
      <c r="B157" s="466"/>
      <c r="C157" s="466"/>
      <c r="D157" s="466"/>
      <c r="E157" s="466"/>
    </row>
    <row r="158" spans="1:5" x14ac:dyDescent="0.2">
      <c r="A158" s="466"/>
      <c r="B158" s="466"/>
      <c r="C158" s="466"/>
      <c r="D158" s="466"/>
      <c r="E158" s="466"/>
    </row>
    <row r="159" spans="1:5" x14ac:dyDescent="0.2">
      <c r="A159" s="466"/>
      <c r="B159" s="466"/>
      <c r="C159" s="466"/>
      <c r="D159" s="466"/>
      <c r="E159" s="466"/>
    </row>
    <row r="160" spans="1:5" x14ac:dyDescent="0.2">
      <c r="A160" s="466"/>
      <c r="B160" s="466"/>
      <c r="C160" s="466"/>
      <c r="D160" s="466"/>
      <c r="E160" s="466"/>
    </row>
    <row r="161" spans="1:5" x14ac:dyDescent="0.2">
      <c r="A161" s="466"/>
      <c r="B161" s="466"/>
      <c r="C161" s="466"/>
      <c r="D161" s="466"/>
      <c r="E161" s="466"/>
    </row>
    <row r="162" spans="1:5" x14ac:dyDescent="0.2">
      <c r="A162" s="466"/>
      <c r="B162" s="466"/>
      <c r="C162" s="466"/>
      <c r="D162" s="466"/>
      <c r="E162" s="466"/>
    </row>
    <row r="163" spans="1:5" x14ac:dyDescent="0.2">
      <c r="A163" s="466"/>
      <c r="B163" s="466"/>
      <c r="C163" s="466"/>
      <c r="D163" s="466"/>
      <c r="E163" s="466"/>
    </row>
    <row r="164" spans="1:5" x14ac:dyDescent="0.2">
      <c r="A164" s="466"/>
      <c r="B164" s="466"/>
      <c r="C164" s="466"/>
      <c r="D164" s="466"/>
      <c r="E164" s="466"/>
    </row>
    <row r="165" spans="1:5" x14ac:dyDescent="0.2">
      <c r="A165" s="466"/>
      <c r="B165" s="466"/>
      <c r="C165" s="466"/>
      <c r="D165" s="466"/>
      <c r="E165" s="466"/>
    </row>
    <row r="166" spans="1:5" x14ac:dyDescent="0.2">
      <c r="A166" s="466"/>
      <c r="B166" s="466"/>
      <c r="C166" s="466"/>
      <c r="D166" s="466"/>
      <c r="E166" s="466"/>
    </row>
    <row r="167" spans="1:5" x14ac:dyDescent="0.2">
      <c r="A167" s="466"/>
      <c r="B167" s="466"/>
      <c r="C167" s="466"/>
      <c r="D167" s="466"/>
      <c r="E167" s="466"/>
    </row>
    <row r="168" spans="1:5" x14ac:dyDescent="0.2">
      <c r="A168" s="466"/>
      <c r="B168" s="466"/>
      <c r="C168" s="466"/>
      <c r="D168" s="466"/>
      <c r="E168" s="466"/>
    </row>
    <row r="169" spans="1:5" x14ac:dyDescent="0.2">
      <c r="A169" s="466"/>
      <c r="B169" s="466"/>
      <c r="C169" s="466"/>
      <c r="D169" s="466"/>
      <c r="E169" s="466"/>
    </row>
    <row r="170" spans="1:5" x14ac:dyDescent="0.2">
      <c r="A170" s="466"/>
      <c r="B170" s="466"/>
      <c r="C170" s="466"/>
      <c r="D170" s="466"/>
      <c r="E170" s="466"/>
    </row>
    <row r="171" spans="1:5" x14ac:dyDescent="0.2">
      <c r="A171" s="466"/>
      <c r="B171" s="466"/>
      <c r="C171" s="466"/>
      <c r="D171" s="466"/>
      <c r="E171" s="466"/>
    </row>
    <row r="172" spans="1:5" x14ac:dyDescent="0.2">
      <c r="A172" s="466"/>
      <c r="B172" s="466"/>
      <c r="C172" s="466"/>
      <c r="D172" s="466"/>
      <c r="E172" s="466"/>
    </row>
    <row r="173" spans="1:5" x14ac:dyDescent="0.2">
      <c r="A173" s="466"/>
      <c r="B173" s="466"/>
      <c r="C173" s="466"/>
      <c r="D173" s="466"/>
      <c r="E173" s="466"/>
    </row>
    <row r="174" spans="1:5" x14ac:dyDescent="0.2">
      <c r="A174" s="466"/>
      <c r="B174" s="466"/>
      <c r="C174" s="466"/>
      <c r="D174" s="466"/>
      <c r="E174" s="466"/>
    </row>
    <row r="175" spans="1:5" x14ac:dyDescent="0.2">
      <c r="A175" s="466"/>
      <c r="B175" s="466"/>
      <c r="C175" s="466"/>
      <c r="D175" s="466"/>
      <c r="E175" s="466"/>
    </row>
    <row r="176" spans="1:5" x14ac:dyDescent="0.2">
      <c r="A176" s="466"/>
      <c r="B176" s="466"/>
      <c r="C176" s="466"/>
      <c r="D176" s="466"/>
      <c r="E176" s="466"/>
    </row>
    <row r="177" spans="1:5" x14ac:dyDescent="0.2">
      <c r="A177" s="466"/>
      <c r="B177" s="466"/>
      <c r="C177" s="466"/>
      <c r="D177" s="466"/>
      <c r="E177" s="466"/>
    </row>
    <row r="178" spans="1:5" x14ac:dyDescent="0.2">
      <c r="A178" s="466"/>
      <c r="B178" s="466"/>
      <c r="C178" s="466"/>
      <c r="D178" s="466"/>
      <c r="E178" s="466"/>
    </row>
    <row r="179" spans="1:5" x14ac:dyDescent="0.2">
      <c r="A179" s="466"/>
      <c r="B179" s="466"/>
      <c r="C179" s="466"/>
      <c r="D179" s="466"/>
      <c r="E179" s="466"/>
    </row>
    <row r="180" spans="1:5" x14ac:dyDescent="0.2">
      <c r="A180" s="466"/>
      <c r="B180" s="466"/>
      <c r="C180" s="466"/>
      <c r="D180" s="466"/>
      <c r="E180" s="466"/>
    </row>
    <row r="181" spans="1:5" x14ac:dyDescent="0.2">
      <c r="A181" s="466"/>
      <c r="B181" s="466"/>
      <c r="C181" s="466"/>
      <c r="D181" s="466"/>
      <c r="E181" s="466"/>
    </row>
    <row r="182" spans="1:5" x14ac:dyDescent="0.2">
      <c r="A182" s="466"/>
      <c r="B182" s="466"/>
      <c r="C182" s="466"/>
      <c r="D182" s="466"/>
      <c r="E182" s="466"/>
    </row>
    <row r="183" spans="1:5" x14ac:dyDescent="0.2">
      <c r="A183" s="466"/>
      <c r="B183" s="466"/>
      <c r="C183" s="466"/>
      <c r="D183" s="466"/>
      <c r="E183" s="466"/>
    </row>
    <row r="184" spans="1:5" x14ac:dyDescent="0.2">
      <c r="A184" s="466"/>
      <c r="B184" s="466"/>
      <c r="C184" s="466"/>
      <c r="D184" s="466"/>
      <c r="E184" s="466"/>
    </row>
    <row r="185" spans="1:5" x14ac:dyDescent="0.2">
      <c r="A185" s="466"/>
      <c r="B185" s="466"/>
      <c r="C185" s="466"/>
      <c r="D185" s="466"/>
      <c r="E185" s="466"/>
    </row>
    <row r="186" spans="1:5" x14ac:dyDescent="0.2">
      <c r="A186" s="466"/>
      <c r="B186" s="466"/>
      <c r="C186" s="466"/>
      <c r="D186" s="466"/>
      <c r="E186" s="466"/>
    </row>
    <row r="187" spans="1:5" x14ac:dyDescent="0.2">
      <c r="A187" s="466"/>
      <c r="B187" s="466"/>
      <c r="C187" s="466"/>
      <c r="D187" s="466"/>
      <c r="E187" s="466"/>
    </row>
    <row r="188" spans="1:5" x14ac:dyDescent="0.2">
      <c r="A188" s="466"/>
      <c r="B188" s="466"/>
      <c r="C188" s="466"/>
      <c r="D188" s="466"/>
      <c r="E188" s="466"/>
    </row>
    <row r="189" spans="1:5" x14ac:dyDescent="0.2">
      <c r="A189" s="466"/>
      <c r="B189" s="466"/>
      <c r="C189" s="466"/>
      <c r="D189" s="466"/>
      <c r="E189" s="466"/>
    </row>
    <row r="190" spans="1:5" x14ac:dyDescent="0.2">
      <c r="A190" s="466"/>
      <c r="B190" s="466"/>
      <c r="C190" s="466"/>
      <c r="D190" s="466"/>
      <c r="E190" s="466"/>
    </row>
    <row r="191" spans="1:5" x14ac:dyDescent="0.2">
      <c r="A191" s="466"/>
      <c r="B191" s="466"/>
      <c r="C191" s="466"/>
      <c r="D191" s="466"/>
      <c r="E191" s="466"/>
    </row>
    <row r="192" spans="1:5" x14ac:dyDescent="0.2">
      <c r="A192" s="466"/>
      <c r="B192" s="466"/>
      <c r="C192" s="466"/>
      <c r="D192" s="466"/>
      <c r="E192" s="466"/>
    </row>
    <row r="193" spans="1:5" x14ac:dyDescent="0.2">
      <c r="A193" s="466"/>
      <c r="B193" s="466"/>
      <c r="C193" s="466"/>
      <c r="D193" s="466"/>
      <c r="E193" s="466"/>
    </row>
    <row r="194" spans="1:5" x14ac:dyDescent="0.2">
      <c r="A194" s="466"/>
      <c r="B194" s="466"/>
      <c r="C194" s="466"/>
      <c r="D194" s="466"/>
      <c r="E194" s="466"/>
    </row>
    <row r="195" spans="1:5" x14ac:dyDescent="0.2">
      <c r="A195" s="466"/>
      <c r="B195" s="466"/>
      <c r="C195" s="466"/>
      <c r="D195" s="466"/>
      <c r="E195" s="466"/>
    </row>
    <row r="196" spans="1:5" x14ac:dyDescent="0.2">
      <c r="A196" s="466"/>
      <c r="B196" s="466"/>
      <c r="C196" s="466"/>
      <c r="D196" s="466"/>
      <c r="E196" s="466"/>
    </row>
    <row r="197" spans="1:5" x14ac:dyDescent="0.2">
      <c r="A197" s="466"/>
      <c r="B197" s="466"/>
      <c r="C197" s="466"/>
      <c r="D197" s="466"/>
      <c r="E197" s="466"/>
    </row>
    <row r="198" spans="1:5" x14ac:dyDescent="0.2">
      <c r="A198" s="466"/>
      <c r="B198" s="466"/>
      <c r="C198" s="466"/>
      <c r="D198" s="466"/>
      <c r="E198" s="466"/>
    </row>
    <row r="199" spans="1:5" x14ac:dyDescent="0.2">
      <c r="A199" s="466"/>
      <c r="B199" s="466"/>
      <c r="C199" s="466"/>
      <c r="D199" s="466"/>
      <c r="E199" s="466"/>
    </row>
    <row r="200" spans="1:5" x14ac:dyDescent="0.2">
      <c r="A200" s="466"/>
      <c r="B200" s="466"/>
      <c r="C200" s="466"/>
      <c r="D200" s="466"/>
      <c r="E200" s="466"/>
    </row>
    <row r="201" spans="1:5" x14ac:dyDescent="0.2">
      <c r="A201" s="466"/>
      <c r="B201" s="466"/>
      <c r="C201" s="466"/>
      <c r="D201" s="466"/>
      <c r="E201" s="466"/>
    </row>
    <row r="202" spans="1:5" x14ac:dyDescent="0.2">
      <c r="A202" s="466"/>
      <c r="B202" s="466"/>
      <c r="C202" s="466"/>
      <c r="D202" s="466"/>
      <c r="E202" s="466"/>
    </row>
    <row r="203" spans="1:5" x14ac:dyDescent="0.2">
      <c r="A203" s="466"/>
      <c r="B203" s="466"/>
      <c r="C203" s="466"/>
      <c r="D203" s="466"/>
      <c r="E203" s="466"/>
    </row>
    <row r="204" spans="1:5" x14ac:dyDescent="0.2">
      <c r="A204" s="466"/>
      <c r="B204" s="466"/>
      <c r="C204" s="466"/>
      <c r="D204" s="466"/>
      <c r="E204" s="466"/>
    </row>
    <row r="205" spans="1:5" x14ac:dyDescent="0.2">
      <c r="A205" s="466"/>
      <c r="B205" s="466"/>
      <c r="C205" s="466"/>
      <c r="D205" s="466"/>
      <c r="E205" s="466"/>
    </row>
    <row r="206" spans="1:5" x14ac:dyDescent="0.2">
      <c r="A206" s="466"/>
      <c r="B206" s="466"/>
      <c r="C206" s="466"/>
      <c r="D206" s="466"/>
      <c r="E206" s="466"/>
    </row>
    <row r="207" spans="1:5" x14ac:dyDescent="0.2">
      <c r="A207" s="466"/>
      <c r="B207" s="466"/>
      <c r="C207" s="466"/>
      <c r="D207" s="466"/>
      <c r="E207" s="466"/>
    </row>
    <row r="208" spans="1:5" x14ac:dyDescent="0.2">
      <c r="A208" s="466"/>
      <c r="B208" s="466"/>
      <c r="C208" s="466"/>
      <c r="D208" s="466"/>
      <c r="E208" s="466"/>
    </row>
    <row r="209" spans="1:5" x14ac:dyDescent="0.2">
      <c r="A209" s="466"/>
      <c r="B209" s="466"/>
      <c r="C209" s="466"/>
      <c r="D209" s="466"/>
      <c r="E209" s="466"/>
    </row>
    <row r="210" spans="1:5" x14ac:dyDescent="0.2">
      <c r="A210" s="466"/>
      <c r="B210" s="466"/>
      <c r="C210" s="466"/>
      <c r="D210" s="466"/>
      <c r="E210" s="466"/>
    </row>
    <row r="211" spans="1:5" x14ac:dyDescent="0.2">
      <c r="A211" s="466"/>
      <c r="B211" s="466"/>
      <c r="C211" s="466"/>
      <c r="D211" s="466"/>
      <c r="E211" s="466"/>
    </row>
    <row r="212" spans="1:5" x14ac:dyDescent="0.2">
      <c r="A212" s="466"/>
      <c r="B212" s="466"/>
      <c r="C212" s="466"/>
      <c r="D212" s="466"/>
      <c r="E212" s="466"/>
    </row>
    <row r="213" spans="1:5" x14ac:dyDescent="0.2">
      <c r="A213" s="466"/>
      <c r="B213" s="466"/>
      <c r="C213" s="466"/>
      <c r="D213" s="466"/>
      <c r="E213" s="466"/>
    </row>
    <row r="214" spans="1:5" x14ac:dyDescent="0.2">
      <c r="A214" s="466"/>
      <c r="B214" s="466"/>
      <c r="C214" s="466"/>
      <c r="D214" s="466"/>
      <c r="E214" s="466"/>
    </row>
    <row r="215" spans="1:5" x14ac:dyDescent="0.2">
      <c r="A215" s="466"/>
      <c r="B215" s="466"/>
      <c r="C215" s="466"/>
      <c r="D215" s="466"/>
      <c r="E215" s="466"/>
    </row>
    <row r="216" spans="1:5" x14ac:dyDescent="0.2">
      <c r="A216" s="466"/>
      <c r="B216" s="466"/>
      <c r="C216" s="466"/>
      <c r="D216" s="466"/>
      <c r="E216" s="466"/>
    </row>
    <row r="217" spans="1:5" x14ac:dyDescent="0.2">
      <c r="A217" s="466"/>
      <c r="B217" s="466"/>
      <c r="C217" s="466"/>
      <c r="D217" s="466"/>
      <c r="E217" s="466"/>
    </row>
    <row r="218" spans="1:5" x14ac:dyDescent="0.2">
      <c r="A218" s="466"/>
      <c r="B218" s="466"/>
      <c r="C218" s="466"/>
      <c r="D218" s="466"/>
      <c r="E218" s="466"/>
    </row>
    <row r="219" spans="1:5" x14ac:dyDescent="0.2">
      <c r="A219" s="466"/>
      <c r="B219" s="466"/>
      <c r="C219" s="466"/>
      <c r="D219" s="466"/>
      <c r="E219" s="466"/>
    </row>
    <row r="220" spans="1:5" x14ac:dyDescent="0.2">
      <c r="A220" s="466"/>
      <c r="B220" s="466"/>
      <c r="C220" s="466"/>
      <c r="D220" s="466"/>
      <c r="E220" s="466"/>
    </row>
    <row r="221" spans="1:5" x14ac:dyDescent="0.2">
      <c r="A221" s="466"/>
      <c r="B221" s="466"/>
      <c r="C221" s="466"/>
      <c r="D221" s="466"/>
      <c r="E221" s="466"/>
    </row>
    <row r="222" spans="1:5" x14ac:dyDescent="0.2">
      <c r="A222" s="466"/>
      <c r="B222" s="466"/>
      <c r="C222" s="466"/>
      <c r="D222" s="466"/>
      <c r="E222" s="466"/>
    </row>
    <row r="223" spans="1:5" x14ac:dyDescent="0.2">
      <c r="A223" s="466"/>
      <c r="B223" s="466"/>
      <c r="C223" s="466"/>
      <c r="D223" s="466"/>
      <c r="E223" s="466"/>
    </row>
    <row r="224" spans="1:5" x14ac:dyDescent="0.2">
      <c r="A224" s="466"/>
      <c r="B224" s="466"/>
      <c r="C224" s="466"/>
      <c r="D224" s="466"/>
      <c r="E224" s="466"/>
    </row>
    <row r="225" spans="1:5" x14ac:dyDescent="0.2">
      <c r="A225" s="466"/>
      <c r="B225" s="466"/>
      <c r="C225" s="466"/>
      <c r="D225" s="466"/>
      <c r="E225" s="466"/>
    </row>
    <row r="226" spans="1:5" x14ac:dyDescent="0.2">
      <c r="A226" s="466"/>
      <c r="B226" s="466"/>
      <c r="C226" s="466"/>
      <c r="D226" s="466"/>
      <c r="E226" s="466"/>
    </row>
    <row r="227" spans="1:5" x14ac:dyDescent="0.2">
      <c r="A227" s="466"/>
      <c r="B227" s="466"/>
      <c r="C227" s="466"/>
      <c r="D227" s="466"/>
      <c r="E227" s="466"/>
    </row>
    <row r="228" spans="1:5" x14ac:dyDescent="0.2">
      <c r="A228" s="466"/>
      <c r="B228" s="466"/>
      <c r="C228" s="466"/>
      <c r="D228" s="466"/>
      <c r="E228" s="466"/>
    </row>
    <row r="229" spans="1:5" x14ac:dyDescent="0.2">
      <c r="A229" s="466"/>
      <c r="B229" s="466"/>
      <c r="C229" s="466"/>
      <c r="D229" s="466"/>
      <c r="E229" s="466"/>
    </row>
    <row r="230" spans="1:5" x14ac:dyDescent="0.2">
      <c r="A230" s="466"/>
      <c r="B230" s="466"/>
      <c r="C230" s="466"/>
      <c r="D230" s="466"/>
      <c r="E230" s="466"/>
    </row>
    <row r="231" spans="1:5" x14ac:dyDescent="0.2">
      <c r="A231" s="466"/>
      <c r="B231" s="466"/>
      <c r="C231" s="466"/>
      <c r="D231" s="466"/>
      <c r="E231" s="466"/>
    </row>
    <row r="232" spans="1:5" x14ac:dyDescent="0.2">
      <c r="A232" s="466"/>
      <c r="B232" s="466"/>
      <c r="C232" s="466"/>
      <c r="D232" s="466"/>
      <c r="E232" s="466"/>
    </row>
    <row r="233" spans="1:5" x14ac:dyDescent="0.2">
      <c r="A233" s="466"/>
      <c r="B233" s="466"/>
      <c r="C233" s="466"/>
      <c r="D233" s="466"/>
      <c r="E233" s="466"/>
    </row>
    <row r="234" spans="1:5" x14ac:dyDescent="0.2">
      <c r="A234" s="466"/>
      <c r="B234" s="466"/>
      <c r="C234" s="466"/>
      <c r="D234" s="466"/>
      <c r="E234" s="466"/>
    </row>
    <row r="235" spans="1:5" x14ac:dyDescent="0.2">
      <c r="A235" s="466"/>
      <c r="B235" s="466"/>
      <c r="C235" s="466"/>
      <c r="D235" s="466"/>
      <c r="E235" s="466"/>
    </row>
    <row r="236" spans="1:5" x14ac:dyDescent="0.2">
      <c r="A236" s="466"/>
      <c r="B236" s="466"/>
      <c r="C236" s="466"/>
      <c r="D236" s="466"/>
      <c r="E236" s="466"/>
    </row>
    <row r="237" spans="1:5" x14ac:dyDescent="0.2">
      <c r="A237" s="466"/>
      <c r="B237" s="466"/>
      <c r="C237" s="466"/>
      <c r="D237" s="466"/>
      <c r="E237" s="466"/>
    </row>
    <row r="238" spans="1:5" x14ac:dyDescent="0.2">
      <c r="A238" s="466"/>
      <c r="B238" s="466"/>
      <c r="C238" s="466"/>
      <c r="D238" s="466"/>
      <c r="E238" s="466"/>
    </row>
    <row r="239" spans="1:5" x14ac:dyDescent="0.2">
      <c r="A239" s="466"/>
      <c r="B239" s="466"/>
      <c r="C239" s="466"/>
      <c r="D239" s="466"/>
      <c r="E239" s="466"/>
    </row>
    <row r="240" spans="1:5" x14ac:dyDescent="0.2">
      <c r="A240" s="466"/>
      <c r="B240" s="466"/>
      <c r="C240" s="466"/>
      <c r="D240" s="466"/>
      <c r="E240" s="466"/>
    </row>
    <row r="241" spans="1:5" x14ac:dyDescent="0.2">
      <c r="A241" s="466"/>
      <c r="B241" s="466"/>
      <c r="C241" s="466"/>
      <c r="D241" s="466"/>
      <c r="E241" s="466"/>
    </row>
    <row r="242" spans="1:5" x14ac:dyDescent="0.2">
      <c r="A242" s="466"/>
      <c r="B242" s="466"/>
      <c r="C242" s="466"/>
      <c r="D242" s="466"/>
      <c r="E242" s="466"/>
    </row>
    <row r="243" spans="1:5" x14ac:dyDescent="0.2">
      <c r="A243" s="466"/>
      <c r="B243" s="466"/>
      <c r="C243" s="466"/>
      <c r="D243" s="466"/>
      <c r="E243" s="466"/>
    </row>
    <row r="244" spans="1:5" x14ac:dyDescent="0.2">
      <c r="A244" s="466"/>
      <c r="B244" s="466"/>
      <c r="C244" s="466"/>
      <c r="D244" s="466"/>
      <c r="E244" s="466"/>
    </row>
    <row r="245" spans="1:5" x14ac:dyDescent="0.2">
      <c r="A245" s="466"/>
      <c r="B245" s="466"/>
      <c r="C245" s="466"/>
      <c r="D245" s="466"/>
      <c r="E245" s="466"/>
    </row>
    <row r="246" spans="1:5" x14ac:dyDescent="0.2">
      <c r="A246" s="466"/>
      <c r="B246" s="466"/>
      <c r="C246" s="466"/>
      <c r="D246" s="466"/>
      <c r="E246" s="466"/>
    </row>
    <row r="247" spans="1:5" x14ac:dyDescent="0.2">
      <c r="A247" s="466"/>
      <c r="B247" s="466"/>
      <c r="C247" s="466"/>
      <c r="D247" s="466"/>
      <c r="E247" s="466"/>
    </row>
    <row r="248" spans="1:5" x14ac:dyDescent="0.2">
      <c r="A248" s="466"/>
      <c r="B248" s="466"/>
      <c r="C248" s="466"/>
      <c r="D248" s="466"/>
      <c r="E248" s="466"/>
    </row>
    <row r="249" spans="1:5" x14ac:dyDescent="0.2">
      <c r="A249" s="466"/>
      <c r="B249" s="466"/>
      <c r="C249" s="466"/>
      <c r="D249" s="466"/>
      <c r="E249" s="466"/>
    </row>
    <row r="250" spans="1:5" x14ac:dyDescent="0.2">
      <c r="A250" s="466"/>
      <c r="B250" s="466"/>
      <c r="C250" s="466"/>
      <c r="D250" s="466"/>
      <c r="E250" s="466"/>
    </row>
    <row r="251" spans="1:5" x14ac:dyDescent="0.2">
      <c r="A251" s="466"/>
      <c r="B251" s="466"/>
      <c r="C251" s="466"/>
      <c r="D251" s="466"/>
      <c r="E251" s="466"/>
    </row>
    <row r="252" spans="1:5" x14ac:dyDescent="0.2">
      <c r="A252" s="466"/>
      <c r="B252" s="466"/>
      <c r="C252" s="466"/>
      <c r="D252" s="466"/>
      <c r="E252" s="466"/>
    </row>
    <row r="253" spans="1:5" x14ac:dyDescent="0.2">
      <c r="A253" s="466"/>
      <c r="B253" s="466"/>
      <c r="C253" s="466"/>
      <c r="D253" s="466"/>
      <c r="E253" s="466"/>
    </row>
    <row r="254" spans="1:5" x14ac:dyDescent="0.2">
      <c r="A254" s="466"/>
      <c r="B254" s="466"/>
      <c r="C254" s="466"/>
      <c r="D254" s="466"/>
      <c r="E254" s="466"/>
    </row>
    <row r="255" spans="1:5" x14ac:dyDescent="0.2">
      <c r="A255" s="466"/>
      <c r="B255" s="466"/>
      <c r="C255" s="466"/>
      <c r="D255" s="466"/>
      <c r="E255" s="466"/>
    </row>
    <row r="256" spans="1:5" x14ac:dyDescent="0.2">
      <c r="A256" s="466"/>
      <c r="B256" s="466"/>
      <c r="C256" s="466"/>
      <c r="D256" s="466"/>
      <c r="E256" s="466"/>
    </row>
    <row r="257" spans="1:5" x14ac:dyDescent="0.2">
      <c r="A257" s="466"/>
      <c r="B257" s="466"/>
      <c r="C257" s="466"/>
      <c r="D257" s="466"/>
      <c r="E257" s="466"/>
    </row>
    <row r="258" spans="1:5" x14ac:dyDescent="0.2">
      <c r="A258" s="466"/>
      <c r="B258" s="466"/>
      <c r="C258" s="466"/>
      <c r="D258" s="466"/>
      <c r="E258" s="466"/>
    </row>
    <row r="259" spans="1:5" x14ac:dyDescent="0.2">
      <c r="A259" s="466"/>
      <c r="B259" s="466"/>
      <c r="C259" s="466"/>
      <c r="D259" s="466"/>
      <c r="E259" s="466"/>
    </row>
    <row r="260" spans="1:5" x14ac:dyDescent="0.2">
      <c r="A260" s="466"/>
      <c r="B260" s="466"/>
      <c r="C260" s="466"/>
      <c r="D260" s="466"/>
      <c r="E260" s="466"/>
    </row>
    <row r="261" spans="1:5" x14ac:dyDescent="0.2">
      <c r="A261" s="466"/>
      <c r="B261" s="466"/>
      <c r="C261" s="466"/>
      <c r="D261" s="466"/>
      <c r="E261" s="466"/>
    </row>
    <row r="262" spans="1:5" x14ac:dyDescent="0.2">
      <c r="A262" s="466"/>
      <c r="B262" s="466"/>
      <c r="C262" s="466"/>
      <c r="D262" s="466"/>
      <c r="E262" s="466"/>
    </row>
    <row r="263" spans="1:5" x14ac:dyDescent="0.2">
      <c r="A263" s="466"/>
      <c r="B263" s="466"/>
      <c r="C263" s="466"/>
      <c r="D263" s="466"/>
      <c r="E263" s="466"/>
    </row>
    <row r="264" spans="1:5" x14ac:dyDescent="0.2">
      <c r="A264" s="466"/>
      <c r="B264" s="466"/>
      <c r="C264" s="466"/>
      <c r="D264" s="466"/>
      <c r="E264" s="466"/>
    </row>
    <row r="265" spans="1:5" x14ac:dyDescent="0.2">
      <c r="A265" s="466"/>
      <c r="B265" s="466"/>
      <c r="C265" s="466"/>
      <c r="D265" s="466"/>
      <c r="E265" s="466"/>
    </row>
    <row r="266" spans="1:5" x14ac:dyDescent="0.2">
      <c r="A266" s="466"/>
      <c r="B266" s="466"/>
      <c r="C266" s="466"/>
      <c r="D266" s="466"/>
      <c r="E266" s="466"/>
    </row>
    <row r="267" spans="1:5" x14ac:dyDescent="0.2">
      <c r="A267" s="466"/>
      <c r="B267" s="466"/>
      <c r="C267" s="466"/>
      <c r="D267" s="466"/>
      <c r="E267" s="466"/>
    </row>
    <row r="268" spans="1:5" x14ac:dyDescent="0.2">
      <c r="A268" s="466"/>
      <c r="B268" s="466"/>
      <c r="C268" s="466"/>
      <c r="D268" s="466"/>
      <c r="E268" s="466"/>
    </row>
    <row r="269" spans="1:5" x14ac:dyDescent="0.2">
      <c r="A269" s="466"/>
      <c r="B269" s="466"/>
      <c r="C269" s="466"/>
      <c r="D269" s="466"/>
      <c r="E269" s="466"/>
    </row>
    <row r="270" spans="1:5" x14ac:dyDescent="0.2">
      <c r="A270" s="466"/>
      <c r="B270" s="466"/>
      <c r="C270" s="466"/>
      <c r="D270" s="466"/>
      <c r="E270" s="466"/>
    </row>
    <row r="271" spans="1:5" x14ac:dyDescent="0.2">
      <c r="A271" s="466"/>
      <c r="B271" s="466"/>
      <c r="C271" s="466"/>
      <c r="D271" s="466"/>
      <c r="E271" s="466"/>
    </row>
    <row r="272" spans="1:5" x14ac:dyDescent="0.2">
      <c r="A272" s="466"/>
      <c r="B272" s="466"/>
      <c r="C272" s="466"/>
      <c r="D272" s="466"/>
      <c r="E272" s="466"/>
    </row>
    <row r="273" spans="1:5" x14ac:dyDescent="0.2">
      <c r="A273" s="466"/>
      <c r="B273" s="466"/>
      <c r="C273" s="466"/>
      <c r="D273" s="466"/>
      <c r="E273" s="466"/>
    </row>
    <row r="274" spans="1:5" x14ac:dyDescent="0.2">
      <c r="A274" s="466"/>
      <c r="B274" s="466"/>
      <c r="C274" s="466"/>
      <c r="D274" s="466"/>
      <c r="E274" s="466"/>
    </row>
    <row r="275" spans="1:5" x14ac:dyDescent="0.2">
      <c r="A275" s="466"/>
      <c r="B275" s="466"/>
      <c r="C275" s="466"/>
      <c r="D275" s="466"/>
      <c r="E275" s="466"/>
    </row>
    <row r="276" spans="1:5" x14ac:dyDescent="0.2">
      <c r="A276" s="466"/>
      <c r="B276" s="466"/>
      <c r="C276" s="466"/>
      <c r="D276" s="466"/>
      <c r="E276" s="466"/>
    </row>
    <row r="277" spans="1:5" x14ac:dyDescent="0.2">
      <c r="A277" s="466"/>
      <c r="B277" s="466"/>
      <c r="C277" s="466"/>
      <c r="D277" s="466"/>
      <c r="E277" s="466"/>
    </row>
    <row r="278" spans="1:5" x14ac:dyDescent="0.2">
      <c r="A278" s="466"/>
      <c r="B278" s="466"/>
      <c r="C278" s="466"/>
      <c r="D278" s="466"/>
      <c r="E278" s="466"/>
    </row>
    <row r="279" spans="1:5" x14ac:dyDescent="0.2">
      <c r="A279" s="466"/>
      <c r="B279" s="466"/>
      <c r="C279" s="466"/>
      <c r="D279" s="466"/>
      <c r="E279" s="466"/>
    </row>
    <row r="280" spans="1:5" x14ac:dyDescent="0.2">
      <c r="A280" s="466"/>
      <c r="B280" s="466"/>
      <c r="C280" s="466"/>
      <c r="D280" s="466"/>
      <c r="E280" s="466"/>
    </row>
    <row r="281" spans="1:5" x14ac:dyDescent="0.2">
      <c r="A281" s="466"/>
      <c r="B281" s="466"/>
      <c r="C281" s="466"/>
      <c r="D281" s="466"/>
      <c r="E281" s="466"/>
    </row>
    <row r="282" spans="1:5" x14ac:dyDescent="0.2">
      <c r="A282" s="466"/>
      <c r="B282" s="466"/>
      <c r="C282" s="466"/>
      <c r="D282" s="466"/>
      <c r="E282" s="466"/>
    </row>
    <row r="283" spans="1:5" x14ac:dyDescent="0.2">
      <c r="A283" s="466"/>
      <c r="B283" s="466"/>
      <c r="C283" s="466"/>
      <c r="D283" s="466"/>
      <c r="E283" s="466"/>
    </row>
    <row r="284" spans="1:5" x14ac:dyDescent="0.2">
      <c r="A284" s="466"/>
      <c r="B284" s="466"/>
      <c r="C284" s="466"/>
      <c r="D284" s="466"/>
      <c r="E284" s="466"/>
    </row>
    <row r="285" spans="1:5" x14ac:dyDescent="0.2">
      <c r="A285" s="466"/>
      <c r="B285" s="466"/>
      <c r="C285" s="466"/>
      <c r="D285" s="466"/>
      <c r="E285" s="466"/>
    </row>
    <row r="286" spans="1:5" x14ac:dyDescent="0.2">
      <c r="A286" s="466"/>
      <c r="B286" s="466"/>
      <c r="C286" s="466"/>
      <c r="D286" s="466"/>
      <c r="E286" s="466"/>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4" customWidth="1"/>
    <col min="2" max="4" width="13.75" style="453" customWidth="1"/>
    <col min="5" max="7" width="13.75" style="488" customWidth="1"/>
    <col min="8" max="8" width="13.75" style="476" customWidth="1"/>
    <col min="9" max="14" width="13.75" style="488" customWidth="1"/>
    <col min="15" max="16384" width="11" style="453"/>
  </cols>
  <sheetData>
    <row r="1" spans="1:14" s="475" customFormat="1" ht="15" customHeight="1" x14ac:dyDescent="0.2">
      <c r="E1" s="476"/>
      <c r="F1" s="476"/>
      <c r="G1" s="476"/>
      <c r="H1" s="476"/>
      <c r="I1" s="476"/>
      <c r="J1" s="476"/>
      <c r="K1" s="476"/>
      <c r="L1" s="476"/>
      <c r="M1" s="476"/>
      <c r="N1" s="476"/>
    </row>
    <row r="2" spans="1:14" s="475" customFormat="1" ht="15" customHeight="1" x14ac:dyDescent="0.2">
      <c r="A2" s="477" t="s">
        <v>65</v>
      </c>
      <c r="E2" s="476"/>
      <c r="F2" s="476"/>
      <c r="G2" s="476"/>
      <c r="H2" s="476"/>
      <c r="I2" s="476"/>
      <c r="J2" s="476"/>
      <c r="K2" s="476"/>
      <c r="L2" s="476"/>
      <c r="M2" s="476"/>
      <c r="N2" s="476"/>
    </row>
    <row r="3" spans="1:14" s="475" customFormat="1" ht="15" customHeight="1" x14ac:dyDescent="0.2">
      <c r="E3" s="476"/>
      <c r="F3" s="476"/>
      <c r="G3" s="476"/>
      <c r="H3" s="476"/>
      <c r="I3" s="476"/>
      <c r="J3" s="476"/>
      <c r="K3" s="476"/>
      <c r="L3" s="476"/>
      <c r="M3" s="476"/>
      <c r="N3" s="476"/>
    </row>
    <row r="4" spans="1:14" s="475" customFormat="1" ht="15" customHeight="1" x14ac:dyDescent="0.2">
      <c r="B4" s="678" t="s">
        <v>437</v>
      </c>
      <c r="C4" s="678"/>
      <c r="D4" s="678" t="s">
        <v>438</v>
      </c>
      <c r="E4" s="678"/>
      <c r="F4" s="672" t="s">
        <v>439</v>
      </c>
      <c r="G4" s="672"/>
      <c r="H4" s="672" t="s">
        <v>440</v>
      </c>
      <c r="I4" s="672"/>
      <c r="J4" s="672" t="s">
        <v>441</v>
      </c>
      <c r="K4" s="672"/>
      <c r="L4" s="672"/>
      <c r="M4" s="672"/>
      <c r="N4" s="672"/>
    </row>
    <row r="5" spans="1:14" s="475" customFormat="1" ht="15" customHeight="1" x14ac:dyDescent="0.2">
      <c r="B5" s="475" t="s">
        <v>442</v>
      </c>
      <c r="C5" s="475" t="s">
        <v>443</v>
      </c>
      <c r="D5" s="475" t="s">
        <v>442</v>
      </c>
      <c r="E5" s="475" t="s">
        <v>443</v>
      </c>
      <c r="F5" s="475" t="s">
        <v>442</v>
      </c>
      <c r="G5" s="475" t="s">
        <v>443</v>
      </c>
      <c r="H5" s="475" t="s">
        <v>442</v>
      </c>
      <c r="I5" s="475" t="s">
        <v>443</v>
      </c>
      <c r="J5" s="476" t="s">
        <v>444</v>
      </c>
      <c r="K5" s="476" t="s">
        <v>445</v>
      </c>
      <c r="L5" s="476" t="s">
        <v>446</v>
      </c>
      <c r="M5" s="476" t="s">
        <v>447</v>
      </c>
      <c r="N5" s="476" t="s">
        <v>448</v>
      </c>
    </row>
    <row r="6" spans="1:14" s="475" customFormat="1" ht="15" customHeight="1" x14ac:dyDescent="0.2">
      <c r="A6" s="478" t="s">
        <v>449</v>
      </c>
      <c r="B6" s="479">
        <f>'Tabelle 2.3'!J11</f>
        <v>0.48499163947466678</v>
      </c>
      <c r="C6" s="480">
        <f>'Tabelle 3.3'!J11</f>
        <v>-2.6470499106033518</v>
      </c>
      <c r="D6" s="481">
        <f t="shared" ref="D6:E9" si="0">IF(OR(AND(B6&gt;=-50,B6&lt;=50),ISNUMBER(B6)=FALSE),B6,"")</f>
        <v>0.48499163947466678</v>
      </c>
      <c r="E6" s="481">
        <f t="shared" si="0"/>
        <v>-2.6470499106033518</v>
      </c>
      <c r="F6" s="476" t="str">
        <f t="shared" ref="F6:G9" si="1">IF(ISNUMBER(B6)=FALSE,"",IF(B6&lt;-50,"&lt; -50",IF(B6&gt;50,"&gt; 50","")))</f>
        <v/>
      </c>
      <c r="G6" s="476" t="str">
        <f t="shared" si="1"/>
        <v/>
      </c>
      <c r="H6" s="482" t="str">
        <f t="shared" ref="H6:I9" si="2">IF(B6&lt;-50,0.75,IF(B6&gt;50,-0.75,""))</f>
        <v/>
      </c>
      <c r="I6" s="482" t="str">
        <f t="shared" si="2"/>
        <v/>
      </c>
      <c r="J6" s="476" t="e">
        <f>IF(OR(B6&lt;-50,B6&gt;50),N6,#N/A)</f>
        <v>#N/A</v>
      </c>
      <c r="K6" s="476" t="e">
        <f>IF(B6&lt;-50,-45,IF(B6&gt;50,45,#N/A))</f>
        <v>#N/A</v>
      </c>
      <c r="L6" s="476" t="e">
        <f>IF(OR(C6&lt;-50,C6&gt;50),N6,#N/A)</f>
        <v>#N/A</v>
      </c>
      <c r="M6" s="476" t="e">
        <f>IF(C6&lt;-50,-45,IF(C6&gt;50,45,#N/A))</f>
        <v>#N/A</v>
      </c>
      <c r="N6" s="476">
        <v>5</v>
      </c>
    </row>
    <row r="7" spans="1:14" s="475" customFormat="1" ht="15" customHeight="1" x14ac:dyDescent="0.2">
      <c r="A7" s="478" t="s">
        <v>450</v>
      </c>
      <c r="B7" s="479">
        <f>'Tabelle 2.1'!J25</f>
        <v>1.3225681822425275</v>
      </c>
      <c r="C7" s="480">
        <f>'Tabelle 3.1'!J23</f>
        <v>-3.156552267354261</v>
      </c>
      <c r="D7" s="481">
        <f t="shared" si="0"/>
        <v>1.3225681822425275</v>
      </c>
      <c r="E7" s="481">
        <f>IF(OR(AND(C7&gt;=-50,C7&lt;=50),ISNUMBER(C7)=FALSE),C7,"")</f>
        <v>-3.156552267354261</v>
      </c>
      <c r="F7" s="476" t="str">
        <f t="shared" si="1"/>
        <v/>
      </c>
      <c r="G7" s="476" t="str">
        <f>IF(ISNUMBER(C7)=FALSE,"",IF(C7&lt;-50,"&lt; -50",IF(C7&gt;50,"&gt; 50","")))</f>
        <v/>
      </c>
      <c r="H7" s="482" t="str">
        <f t="shared" si="2"/>
        <v/>
      </c>
      <c r="I7" s="482" t="str">
        <f>IF(C7&lt;-50,0.75,IF(C7&gt;50,-0.75,""))</f>
        <v/>
      </c>
      <c r="J7" s="476" t="e">
        <f>IF(OR(B7&lt;-50,B7&gt;50),N7,#N/A)</f>
        <v>#N/A</v>
      </c>
      <c r="K7" s="476" t="e">
        <f>IF(B7&lt;-50,-45,IF(B7&gt;50,45,#N/A))</f>
        <v>#N/A</v>
      </c>
      <c r="L7" s="476" t="e">
        <f>IF(OR(C7&lt;-50,C7&gt;50),N7,#N/A)</f>
        <v>#N/A</v>
      </c>
      <c r="M7" s="476" t="e">
        <f>IF(C7&lt;-50,-45,IF(C7&gt;50,45,#N/A))</f>
        <v>#N/A</v>
      </c>
      <c r="N7" s="476">
        <v>15</v>
      </c>
    </row>
    <row r="8" spans="1:14" s="475" customFormat="1" ht="15" customHeight="1" x14ac:dyDescent="0.2">
      <c r="A8" s="478" t="s">
        <v>451</v>
      </c>
      <c r="B8" s="479">
        <f>'Tabelle 2.1'!J38</f>
        <v>1.1186464311118853</v>
      </c>
      <c r="C8" s="480">
        <f>'Tabelle 3.1'!J34</f>
        <v>-2.7637010795899166</v>
      </c>
      <c r="D8" s="481">
        <f t="shared" si="0"/>
        <v>1.1186464311118853</v>
      </c>
      <c r="E8" s="481">
        <f>IF(OR(AND(C8&gt;=-50,C8&lt;=50),ISNUMBER(C8)=FALSE),C8,"")</f>
        <v>-2.7637010795899166</v>
      </c>
      <c r="F8" s="476" t="str">
        <f t="shared" si="1"/>
        <v/>
      </c>
      <c r="G8" s="476" t="str">
        <f>IF(ISNUMBER(C8)=FALSE,"",IF(C8&lt;-50,"&lt; -50",IF(C8&gt;50,"&gt; 50","")))</f>
        <v/>
      </c>
      <c r="H8" s="482" t="str">
        <f t="shared" si="2"/>
        <v/>
      </c>
      <c r="I8" s="482" t="str">
        <f>IF(C8&lt;-50,0.75,IF(C8&gt;50,-0.75,""))</f>
        <v/>
      </c>
      <c r="J8" s="476" t="e">
        <f>IF(OR(B8&lt;-50,B8&gt;50),N8,#N/A)</f>
        <v>#N/A</v>
      </c>
      <c r="K8" s="476" t="e">
        <f>IF(B8&lt;-50,-45,IF(B8&gt;50,45,#N/A))</f>
        <v>#N/A</v>
      </c>
      <c r="L8" s="476" t="e">
        <f>IF(OR(C8&lt;-50,C8&gt;50),N8,#N/A)</f>
        <v>#N/A</v>
      </c>
      <c r="M8" s="476" t="e">
        <f>IF(C8&lt;-50,-45,IF(C8&gt;50,45,#N/A))</f>
        <v>#N/A</v>
      </c>
      <c r="N8" s="476">
        <v>25</v>
      </c>
    </row>
    <row r="9" spans="1:14" s="475" customFormat="1" ht="15" customHeight="1" x14ac:dyDescent="0.2">
      <c r="A9" s="478" t="s">
        <v>452</v>
      </c>
      <c r="B9" s="479">
        <f>'Tabelle 2.1'!J51</f>
        <v>1.0875687030768</v>
      </c>
      <c r="C9" s="480">
        <f>'Tabelle 3.1'!J45</f>
        <v>-2.8655893304673015</v>
      </c>
      <c r="D9" s="481">
        <f t="shared" si="0"/>
        <v>1.0875687030768</v>
      </c>
      <c r="E9" s="481">
        <f t="shared" si="0"/>
        <v>-2.8655893304673015</v>
      </c>
      <c r="F9" s="476" t="str">
        <f t="shared" si="1"/>
        <v/>
      </c>
      <c r="G9" s="476" t="str">
        <f t="shared" si="1"/>
        <v/>
      </c>
      <c r="H9" s="482" t="str">
        <f t="shared" si="2"/>
        <v/>
      </c>
      <c r="I9" s="482" t="str">
        <f t="shared" si="2"/>
        <v/>
      </c>
      <c r="J9" s="476" t="e">
        <f>IF(OR(B9&lt;-50,B9&gt;50),N9,#N/A)</f>
        <v>#N/A</v>
      </c>
      <c r="K9" s="476" t="e">
        <f>IF(B9&lt;-50,-45,IF(B9&gt;50,45,#N/A))</f>
        <v>#N/A</v>
      </c>
      <c r="L9" s="476" t="e">
        <f>IF(OR(C9&lt;-50,C9&gt;50),N9,#N/A)</f>
        <v>#N/A</v>
      </c>
      <c r="M9" s="476" t="e">
        <f>IF(C9&lt;-50,-45,IF(C9&gt;50,45,#N/A))</f>
        <v>#N/A</v>
      </c>
      <c r="N9" s="476">
        <v>35</v>
      </c>
    </row>
    <row r="10" spans="1:14" s="475" customFormat="1" ht="15" customHeight="1" x14ac:dyDescent="0.2">
      <c r="E10" s="476"/>
      <c r="F10" s="476"/>
      <c r="G10" s="476"/>
      <c r="H10" s="476"/>
      <c r="I10" s="476"/>
      <c r="J10" s="476"/>
      <c r="K10" s="476"/>
      <c r="L10" s="476"/>
      <c r="M10" s="476"/>
      <c r="N10" s="476"/>
    </row>
    <row r="11" spans="1:14" s="475" customFormat="1" ht="15" customHeight="1" x14ac:dyDescent="0.2">
      <c r="E11" s="476"/>
      <c r="F11" s="476"/>
      <c r="G11" s="476"/>
      <c r="H11" s="476"/>
      <c r="I11" s="476"/>
      <c r="J11" s="476"/>
      <c r="K11" s="476"/>
      <c r="L11" s="476"/>
      <c r="M11" s="476"/>
      <c r="N11" s="476"/>
    </row>
    <row r="12" spans="1:14" s="475" customFormat="1" ht="15" customHeight="1" x14ac:dyDescent="0.2">
      <c r="A12" s="679" t="s">
        <v>453</v>
      </c>
      <c r="B12" s="678" t="s">
        <v>437</v>
      </c>
      <c r="C12" s="678"/>
      <c r="D12" s="678" t="s">
        <v>438</v>
      </c>
      <c r="E12" s="678"/>
      <c r="F12" s="672" t="s">
        <v>439</v>
      </c>
      <c r="G12" s="672"/>
      <c r="H12" s="672" t="s">
        <v>440</v>
      </c>
      <c r="I12" s="672"/>
      <c r="J12" s="672" t="s">
        <v>441</v>
      </c>
      <c r="K12" s="672"/>
      <c r="L12" s="672"/>
      <c r="M12" s="672"/>
      <c r="N12" s="672"/>
    </row>
    <row r="13" spans="1:14" s="475" customFormat="1" ht="15" customHeight="1" x14ac:dyDescent="0.2">
      <c r="A13" s="679"/>
      <c r="B13" s="475" t="s">
        <v>442</v>
      </c>
      <c r="C13" s="475" t="s">
        <v>443</v>
      </c>
      <c r="D13" s="475" t="s">
        <v>442</v>
      </c>
      <c r="E13" s="475" t="s">
        <v>443</v>
      </c>
      <c r="F13" s="475" t="s">
        <v>442</v>
      </c>
      <c r="G13" s="475" t="s">
        <v>443</v>
      </c>
      <c r="H13" s="475" t="s">
        <v>442</v>
      </c>
      <c r="I13" s="475" t="s">
        <v>443</v>
      </c>
      <c r="J13" s="476" t="s">
        <v>444</v>
      </c>
      <c r="K13" s="476" t="s">
        <v>445</v>
      </c>
      <c r="L13" s="476" t="s">
        <v>446</v>
      </c>
      <c r="M13" s="476" t="s">
        <v>447</v>
      </c>
      <c r="N13" s="476" t="s">
        <v>448</v>
      </c>
    </row>
    <row r="14" spans="1:14" s="475" customFormat="1" ht="15" customHeight="1" x14ac:dyDescent="0.2">
      <c r="A14" s="475">
        <v>1</v>
      </c>
      <c r="B14" s="479">
        <f>'Tabelle 2.3'!J11</f>
        <v>0.48499163947466678</v>
      </c>
      <c r="C14" s="480">
        <f>'Tabelle 3.3'!J11</f>
        <v>-2.6470499106033518</v>
      </c>
      <c r="D14" s="481">
        <f>IF(OR(AND(B14&gt;=-50,B14&lt;=50),ISNUMBER(B14)=FALSE),B14,"")</f>
        <v>0.48499163947466678</v>
      </c>
      <c r="E14" s="481">
        <f>IF(OR(AND(C14&gt;=-50,C14&lt;=50),ISNUMBER(C14)=FALSE),C14,"")</f>
        <v>-2.6470499106033518</v>
      </c>
      <c r="F14" s="476" t="str">
        <f>IF(ISNUMBER(B14)=FALSE,"",IF(B14&lt;-50,"&lt; -50",IF(B14&gt;50,"&gt; 50","")))</f>
        <v/>
      </c>
      <c r="G14" s="476" t="str">
        <f>IF(ISNUMBER(C14)=FALSE,"",IF(C14&lt;-50,"&lt; -50",IF(C14&gt;50,"&gt; 50","")))</f>
        <v/>
      </c>
      <c r="H14" s="482" t="str">
        <f>IF(B14&lt;-50,0.75,IF(B14&gt;50,-0.75,""))</f>
        <v/>
      </c>
      <c r="I14" s="482" t="str">
        <f>IF(C14&lt;-50,0.75,IF(C14&gt;50,-0.75,""))</f>
        <v/>
      </c>
      <c r="J14" s="476" t="e">
        <f>IF(OR(B14&lt;-50,B14&gt;50),N14,#N/A)</f>
        <v>#N/A</v>
      </c>
      <c r="K14" s="476" t="e">
        <f>IF(B14&lt;-50,-45,IF(B14&gt;50,45,#N/A))</f>
        <v>#N/A</v>
      </c>
      <c r="L14" s="476" t="e">
        <f>IF(OR(C14&lt;-50,C14&gt;50),N14,#N/A)</f>
        <v>#N/A</v>
      </c>
      <c r="M14" s="476" t="e">
        <f>IF(C14&lt;-50,-45,IF(C14&gt;50,45,#N/A))</f>
        <v>#N/A</v>
      </c>
      <c r="N14" s="476">
        <v>5</v>
      </c>
    </row>
    <row r="15" spans="1:14" s="475" customFormat="1" ht="15" customHeight="1" x14ac:dyDescent="0.2">
      <c r="A15" s="475">
        <v>2</v>
      </c>
      <c r="B15" s="479">
        <f>'Tabelle 2.3'!J12</f>
        <v>2.4630541871921183</v>
      </c>
      <c r="C15" s="480">
        <f>'Tabelle 3.3'!J12</f>
        <v>2.3847376788553261</v>
      </c>
      <c r="D15" s="481">
        <f t="shared" ref="D15:E45" si="3">IF(OR(AND(B15&gt;=-50,B15&lt;=50),ISNUMBER(B15)=FALSE),B15,"")</f>
        <v>2.4630541871921183</v>
      </c>
      <c r="E15" s="481">
        <f t="shared" si="3"/>
        <v>2.3847376788553261</v>
      </c>
      <c r="F15" s="476" t="str">
        <f t="shared" ref="F15:G45" si="4">IF(ISNUMBER(B15)=FALSE,"",IF(B15&lt;-50,"&lt; -50",IF(B15&gt;50,"&gt; 50","")))</f>
        <v/>
      </c>
      <c r="G15" s="476" t="str">
        <f t="shared" si="4"/>
        <v/>
      </c>
      <c r="H15" s="482" t="str">
        <f t="shared" ref="H15:I45" si="5">IF(B15&lt;-50,0.75,IF(B15&gt;50,-0.75,""))</f>
        <v/>
      </c>
      <c r="I15" s="482" t="str">
        <f t="shared" si="5"/>
        <v/>
      </c>
      <c r="J15" s="476" t="e">
        <f t="shared" ref="J15:J45" si="6">IF(OR(B15&lt;-50,B15&gt;50),N15,#N/A)</f>
        <v>#N/A</v>
      </c>
      <c r="K15" s="476" t="e">
        <f t="shared" ref="K15:K45" si="7">IF(B15&lt;-50,-45,IF(B15&gt;50,45,#N/A))</f>
        <v>#N/A</v>
      </c>
      <c r="L15" s="476" t="e">
        <f t="shared" ref="L15:L45" si="8">IF(OR(C15&lt;-50,C15&gt;50),N15,#N/A)</f>
        <v>#N/A</v>
      </c>
      <c r="M15" s="476" t="e">
        <f t="shared" ref="M15:M45" si="9">IF(C15&lt;-50,-45,IF(C15&gt;50,45,#N/A))</f>
        <v>#N/A</v>
      </c>
      <c r="N15" s="476">
        <v>15</v>
      </c>
    </row>
    <row r="16" spans="1:14" s="475" customFormat="1" ht="15" customHeight="1" x14ac:dyDescent="0.2">
      <c r="A16" s="475">
        <v>3</v>
      </c>
      <c r="B16" s="479">
        <f>'Tabelle 2.3'!J13</f>
        <v>2.5473749611680647</v>
      </c>
      <c r="C16" s="480">
        <f>'Tabelle 3.3'!J13</f>
        <v>2.3026315789473686</v>
      </c>
      <c r="D16" s="481">
        <f t="shared" si="3"/>
        <v>2.5473749611680647</v>
      </c>
      <c r="E16" s="481">
        <f t="shared" si="3"/>
        <v>2.3026315789473686</v>
      </c>
      <c r="F16" s="476" t="str">
        <f t="shared" si="4"/>
        <v/>
      </c>
      <c r="G16" s="476" t="str">
        <f t="shared" si="4"/>
        <v/>
      </c>
      <c r="H16" s="482" t="str">
        <f t="shared" si="5"/>
        <v/>
      </c>
      <c r="I16" s="482" t="str">
        <f t="shared" si="5"/>
        <v/>
      </c>
      <c r="J16" s="476" t="e">
        <f t="shared" si="6"/>
        <v>#N/A</v>
      </c>
      <c r="K16" s="476" t="e">
        <f t="shared" si="7"/>
        <v>#N/A</v>
      </c>
      <c r="L16" s="476" t="e">
        <f t="shared" si="8"/>
        <v>#N/A</v>
      </c>
      <c r="M16" s="476" t="e">
        <f t="shared" si="9"/>
        <v>#N/A</v>
      </c>
      <c r="N16" s="476">
        <v>25</v>
      </c>
    </row>
    <row r="17" spans="1:14" s="475" customFormat="1" ht="15" customHeight="1" x14ac:dyDescent="0.2">
      <c r="A17" s="475">
        <v>4</v>
      </c>
      <c r="B17" s="479">
        <f>'Tabelle 2.3'!J14</f>
        <v>-0.37784099071919086</v>
      </c>
      <c r="C17" s="480">
        <f>'Tabelle 3.3'!J14</f>
        <v>-6.8765834238146946</v>
      </c>
      <c r="D17" s="481">
        <f t="shared" si="3"/>
        <v>-0.37784099071919086</v>
      </c>
      <c r="E17" s="481">
        <f t="shared" si="3"/>
        <v>-6.8765834238146946</v>
      </c>
      <c r="F17" s="476" t="str">
        <f t="shared" si="4"/>
        <v/>
      </c>
      <c r="G17" s="476" t="str">
        <f t="shared" si="4"/>
        <v/>
      </c>
      <c r="H17" s="482" t="str">
        <f t="shared" si="5"/>
        <v/>
      </c>
      <c r="I17" s="482" t="str">
        <f t="shared" si="5"/>
        <v/>
      </c>
      <c r="J17" s="476" t="e">
        <f t="shared" si="6"/>
        <v>#N/A</v>
      </c>
      <c r="K17" s="476" t="e">
        <f t="shared" si="7"/>
        <v>#N/A</v>
      </c>
      <c r="L17" s="476" t="e">
        <f t="shared" si="8"/>
        <v>#N/A</v>
      </c>
      <c r="M17" s="476" t="e">
        <f t="shared" si="9"/>
        <v>#N/A</v>
      </c>
      <c r="N17" s="476">
        <v>36</v>
      </c>
    </row>
    <row r="18" spans="1:14" s="475" customFormat="1" ht="15" customHeight="1" x14ac:dyDescent="0.2">
      <c r="A18" s="475">
        <v>5</v>
      </c>
      <c r="B18" s="479">
        <f>'Tabelle 2.3'!J15</f>
        <v>0.72888380734600544</v>
      </c>
      <c r="C18" s="480">
        <f>'Tabelle 3.3'!J15</f>
        <v>-5.0702504581551615</v>
      </c>
      <c r="D18" s="481">
        <f t="shared" si="3"/>
        <v>0.72888380734600544</v>
      </c>
      <c r="E18" s="481">
        <f t="shared" si="3"/>
        <v>-5.0702504581551615</v>
      </c>
      <c r="F18" s="476" t="str">
        <f t="shared" si="4"/>
        <v/>
      </c>
      <c r="G18" s="476" t="str">
        <f t="shared" si="4"/>
        <v/>
      </c>
      <c r="H18" s="482" t="str">
        <f t="shared" si="5"/>
        <v/>
      </c>
      <c r="I18" s="482" t="str">
        <f t="shared" si="5"/>
        <v/>
      </c>
      <c r="J18" s="476" t="e">
        <f t="shared" si="6"/>
        <v>#N/A</v>
      </c>
      <c r="K18" s="476" t="e">
        <f t="shared" si="7"/>
        <v>#N/A</v>
      </c>
      <c r="L18" s="476" t="e">
        <f t="shared" si="8"/>
        <v>#N/A</v>
      </c>
      <c r="M18" s="476" t="e">
        <f t="shared" si="9"/>
        <v>#N/A</v>
      </c>
      <c r="N18" s="476">
        <v>46</v>
      </c>
    </row>
    <row r="19" spans="1:14" s="475" customFormat="1" ht="15" customHeight="1" x14ac:dyDescent="0.2">
      <c r="A19" s="475">
        <v>6</v>
      </c>
      <c r="B19" s="479">
        <f>'Tabelle 2.3'!J16</f>
        <v>-2.6157680703135249</v>
      </c>
      <c r="C19" s="480">
        <f>'Tabelle 3.3'!J16</f>
        <v>-8.322102425876011</v>
      </c>
      <c r="D19" s="481">
        <f t="shared" si="3"/>
        <v>-2.6157680703135249</v>
      </c>
      <c r="E19" s="481">
        <f t="shared" si="3"/>
        <v>-8.322102425876011</v>
      </c>
      <c r="F19" s="476" t="str">
        <f t="shared" si="4"/>
        <v/>
      </c>
      <c r="G19" s="476" t="str">
        <f t="shared" si="4"/>
        <v/>
      </c>
      <c r="H19" s="482" t="str">
        <f t="shared" si="5"/>
        <v/>
      </c>
      <c r="I19" s="482" t="str">
        <f t="shared" si="5"/>
        <v/>
      </c>
      <c r="J19" s="476" t="e">
        <f t="shared" si="6"/>
        <v>#N/A</v>
      </c>
      <c r="K19" s="476" t="e">
        <f t="shared" si="7"/>
        <v>#N/A</v>
      </c>
      <c r="L19" s="476" t="e">
        <f t="shared" si="8"/>
        <v>#N/A</v>
      </c>
      <c r="M19" s="476" t="e">
        <f t="shared" si="9"/>
        <v>#N/A</v>
      </c>
      <c r="N19" s="476">
        <v>56</v>
      </c>
    </row>
    <row r="20" spans="1:14" s="475" customFormat="1" ht="15" customHeight="1" x14ac:dyDescent="0.2">
      <c r="A20" s="475">
        <v>7</v>
      </c>
      <c r="B20" s="479">
        <f>'Tabelle 2.3'!J17</f>
        <v>2.7884379848126071</v>
      </c>
      <c r="C20" s="480">
        <f>'Tabelle 3.3'!J17</f>
        <v>-5.4288816503800215</v>
      </c>
      <c r="D20" s="481">
        <f t="shared" si="3"/>
        <v>2.7884379848126071</v>
      </c>
      <c r="E20" s="481">
        <f t="shared" si="3"/>
        <v>-5.4288816503800215</v>
      </c>
      <c r="F20" s="476" t="str">
        <f t="shared" si="4"/>
        <v/>
      </c>
      <c r="G20" s="476" t="str">
        <f t="shared" si="4"/>
        <v/>
      </c>
      <c r="H20" s="482" t="str">
        <f t="shared" si="5"/>
        <v/>
      </c>
      <c r="I20" s="482" t="str">
        <f t="shared" si="5"/>
        <v/>
      </c>
      <c r="J20" s="476" t="e">
        <f t="shared" si="6"/>
        <v>#N/A</v>
      </c>
      <c r="K20" s="476" t="e">
        <f t="shared" si="7"/>
        <v>#N/A</v>
      </c>
      <c r="L20" s="476" t="e">
        <f t="shared" si="8"/>
        <v>#N/A</v>
      </c>
      <c r="M20" s="476" t="e">
        <f t="shared" si="9"/>
        <v>#N/A</v>
      </c>
      <c r="N20" s="476">
        <v>67</v>
      </c>
    </row>
    <row r="21" spans="1:14" s="475" customFormat="1" ht="15" customHeight="1" x14ac:dyDescent="0.2">
      <c r="A21" s="475">
        <v>8</v>
      </c>
      <c r="B21" s="479">
        <f>'Tabelle 2.3'!J18</f>
        <v>0.62250996015936255</v>
      </c>
      <c r="C21" s="480">
        <f>'Tabelle 3.3'!J18</f>
        <v>-2.277163305139883</v>
      </c>
      <c r="D21" s="481">
        <f t="shared" si="3"/>
        <v>0.62250996015936255</v>
      </c>
      <c r="E21" s="481">
        <f t="shared" si="3"/>
        <v>-2.277163305139883</v>
      </c>
      <c r="F21" s="476" t="str">
        <f t="shared" si="4"/>
        <v/>
      </c>
      <c r="G21" s="476" t="str">
        <f t="shared" si="4"/>
        <v/>
      </c>
      <c r="H21" s="482" t="str">
        <f t="shared" si="5"/>
        <v/>
      </c>
      <c r="I21" s="482" t="str">
        <f t="shared" si="5"/>
        <v/>
      </c>
      <c r="J21" s="476" t="e">
        <f t="shared" si="6"/>
        <v>#N/A</v>
      </c>
      <c r="K21" s="476" t="e">
        <f t="shared" si="7"/>
        <v>#N/A</v>
      </c>
      <c r="L21" s="476" t="e">
        <f t="shared" si="8"/>
        <v>#N/A</v>
      </c>
      <c r="M21" s="476" t="e">
        <f t="shared" si="9"/>
        <v>#N/A</v>
      </c>
      <c r="N21" s="476">
        <v>77</v>
      </c>
    </row>
    <row r="22" spans="1:14" s="475" customFormat="1" ht="15" customHeight="1" x14ac:dyDescent="0.2">
      <c r="A22" s="475">
        <v>9</v>
      </c>
      <c r="B22" s="479">
        <f>'Tabelle 2.3'!J19</f>
        <v>-1.6496465043205029</v>
      </c>
      <c r="C22" s="480">
        <f>'Tabelle 3.3'!J19</f>
        <v>-0.5167301990681914</v>
      </c>
      <c r="D22" s="481">
        <f t="shared" si="3"/>
        <v>-1.6496465043205029</v>
      </c>
      <c r="E22" s="481">
        <f t="shared" si="3"/>
        <v>-0.5167301990681914</v>
      </c>
      <c r="F22" s="476" t="str">
        <f t="shared" si="4"/>
        <v/>
      </c>
      <c r="G22" s="476" t="str">
        <f t="shared" si="4"/>
        <v/>
      </c>
      <c r="H22" s="482" t="str">
        <f t="shared" si="5"/>
        <v/>
      </c>
      <c r="I22" s="482" t="str">
        <f t="shared" si="5"/>
        <v/>
      </c>
      <c r="J22" s="476" t="e">
        <f t="shared" si="6"/>
        <v>#N/A</v>
      </c>
      <c r="K22" s="476" t="e">
        <f t="shared" si="7"/>
        <v>#N/A</v>
      </c>
      <c r="L22" s="476" t="e">
        <f t="shared" si="8"/>
        <v>#N/A</v>
      </c>
      <c r="M22" s="476" t="e">
        <f t="shared" si="9"/>
        <v>#N/A</v>
      </c>
      <c r="N22" s="476">
        <v>87</v>
      </c>
    </row>
    <row r="23" spans="1:14" s="475" customFormat="1" ht="15" customHeight="1" x14ac:dyDescent="0.2">
      <c r="A23" s="475">
        <v>10</v>
      </c>
      <c r="B23" s="479">
        <f>'Tabelle 2.3'!J20</f>
        <v>5.4347826086956523</v>
      </c>
      <c r="C23" s="480">
        <f>'Tabelle 3.3'!J20</f>
        <v>-5.8029689608636978</v>
      </c>
      <c r="D23" s="481">
        <f t="shared" si="3"/>
        <v>5.4347826086956523</v>
      </c>
      <c r="E23" s="481">
        <f t="shared" si="3"/>
        <v>-5.8029689608636978</v>
      </c>
      <c r="F23" s="476" t="str">
        <f t="shared" si="4"/>
        <v/>
      </c>
      <c r="G23" s="476" t="str">
        <f t="shared" si="4"/>
        <v/>
      </c>
      <c r="H23" s="482" t="str">
        <f t="shared" si="5"/>
        <v/>
      </c>
      <c r="I23" s="482" t="str">
        <f t="shared" si="5"/>
        <v/>
      </c>
      <c r="J23" s="476" t="e">
        <f t="shared" si="6"/>
        <v>#N/A</v>
      </c>
      <c r="K23" s="476" t="e">
        <f t="shared" si="7"/>
        <v>#N/A</v>
      </c>
      <c r="L23" s="476" t="e">
        <f t="shared" si="8"/>
        <v>#N/A</v>
      </c>
      <c r="M23" s="476" t="e">
        <f t="shared" si="9"/>
        <v>#N/A</v>
      </c>
      <c r="N23" s="476">
        <v>98</v>
      </c>
    </row>
    <row r="24" spans="1:14" s="475" customFormat="1" ht="15" customHeight="1" x14ac:dyDescent="0.2">
      <c r="A24" s="475">
        <v>11</v>
      </c>
      <c r="B24" s="479">
        <f>'Tabelle 2.3'!J21</f>
        <v>4.9669465785242091</v>
      </c>
      <c r="C24" s="480">
        <f>'Tabelle 3.3'!J21</f>
        <v>-9.0763266942922076</v>
      </c>
      <c r="D24" s="481">
        <f t="shared" si="3"/>
        <v>4.9669465785242091</v>
      </c>
      <c r="E24" s="481">
        <f t="shared" si="3"/>
        <v>-9.0763266942922076</v>
      </c>
      <c r="F24" s="476" t="str">
        <f t="shared" si="4"/>
        <v/>
      </c>
      <c r="G24" s="476" t="str">
        <f t="shared" si="4"/>
        <v/>
      </c>
      <c r="H24" s="482" t="str">
        <f t="shared" si="5"/>
        <v/>
      </c>
      <c r="I24" s="482" t="str">
        <f t="shared" si="5"/>
        <v/>
      </c>
      <c r="J24" s="476" t="e">
        <f t="shared" si="6"/>
        <v>#N/A</v>
      </c>
      <c r="K24" s="476" t="e">
        <f t="shared" si="7"/>
        <v>#N/A</v>
      </c>
      <c r="L24" s="476" t="e">
        <f t="shared" si="8"/>
        <v>#N/A</v>
      </c>
      <c r="M24" s="476" t="e">
        <f t="shared" si="9"/>
        <v>#N/A</v>
      </c>
      <c r="N24" s="476">
        <v>108</v>
      </c>
    </row>
    <row r="25" spans="1:14" s="475" customFormat="1" ht="15" customHeight="1" x14ac:dyDescent="0.2">
      <c r="A25" s="475">
        <v>12</v>
      </c>
      <c r="B25" s="479">
        <f>'Tabelle 2.3'!J22</f>
        <v>-30.477597242737566</v>
      </c>
      <c r="C25" s="480">
        <f>'Tabelle 3.3'!J22</f>
        <v>4.6742209631728047</v>
      </c>
      <c r="D25" s="481">
        <f t="shared" si="3"/>
        <v>-30.477597242737566</v>
      </c>
      <c r="E25" s="481">
        <f t="shared" si="3"/>
        <v>4.6742209631728047</v>
      </c>
      <c r="F25" s="476" t="str">
        <f t="shared" si="4"/>
        <v/>
      </c>
      <c r="G25" s="476" t="str">
        <f t="shared" si="4"/>
        <v/>
      </c>
      <c r="H25" s="482" t="str">
        <f t="shared" si="5"/>
        <v/>
      </c>
      <c r="I25" s="482" t="str">
        <f t="shared" si="5"/>
        <v/>
      </c>
      <c r="J25" s="476" t="e">
        <f t="shared" si="6"/>
        <v>#N/A</v>
      </c>
      <c r="K25" s="476" t="e">
        <f t="shared" si="7"/>
        <v>#N/A</v>
      </c>
      <c r="L25" s="476" t="e">
        <f t="shared" si="8"/>
        <v>#N/A</v>
      </c>
      <c r="M25" s="476" t="e">
        <f t="shared" si="9"/>
        <v>#N/A</v>
      </c>
      <c r="N25" s="476">
        <v>118</v>
      </c>
    </row>
    <row r="26" spans="1:14" s="475" customFormat="1" ht="15" customHeight="1" x14ac:dyDescent="0.2">
      <c r="A26" s="475">
        <v>13</v>
      </c>
      <c r="B26" s="479">
        <f>'Tabelle 2.3'!J23</f>
        <v>1.6371681415929205</v>
      </c>
      <c r="C26" s="480">
        <f>'Tabelle 3.3'!J23</f>
        <v>-0.3007518796992481</v>
      </c>
      <c r="D26" s="481">
        <f t="shared" si="3"/>
        <v>1.6371681415929205</v>
      </c>
      <c r="E26" s="481">
        <f t="shared" si="3"/>
        <v>-0.3007518796992481</v>
      </c>
      <c r="F26" s="476" t="str">
        <f t="shared" si="4"/>
        <v/>
      </c>
      <c r="G26" s="476" t="str">
        <f t="shared" si="4"/>
        <v/>
      </c>
      <c r="H26" s="482" t="str">
        <f t="shared" si="5"/>
        <v/>
      </c>
      <c r="I26" s="482" t="str">
        <f t="shared" si="5"/>
        <v/>
      </c>
      <c r="J26" s="476" t="e">
        <f t="shared" si="6"/>
        <v>#N/A</v>
      </c>
      <c r="K26" s="476" t="e">
        <f t="shared" si="7"/>
        <v>#N/A</v>
      </c>
      <c r="L26" s="476" t="e">
        <f t="shared" si="8"/>
        <v>#N/A</v>
      </c>
      <c r="M26" s="476" t="e">
        <f t="shared" si="9"/>
        <v>#N/A</v>
      </c>
      <c r="N26" s="476">
        <v>129</v>
      </c>
    </row>
    <row r="27" spans="1:14" s="475" customFormat="1" ht="15" customHeight="1" x14ac:dyDescent="0.2">
      <c r="A27" s="475">
        <v>14</v>
      </c>
      <c r="B27" s="479">
        <f>'Tabelle 2.3'!J24</f>
        <v>7.8405670453442085</v>
      </c>
      <c r="C27" s="480">
        <f>'Tabelle 3.3'!J24</f>
        <v>-3.018417462482947</v>
      </c>
      <c r="D27" s="481">
        <f t="shared" si="3"/>
        <v>7.8405670453442085</v>
      </c>
      <c r="E27" s="481">
        <f t="shared" si="3"/>
        <v>-3.018417462482947</v>
      </c>
      <c r="F27" s="476" t="str">
        <f t="shared" si="4"/>
        <v/>
      </c>
      <c r="G27" s="476" t="str">
        <f t="shared" si="4"/>
        <v/>
      </c>
      <c r="H27" s="482" t="str">
        <f t="shared" si="5"/>
        <v/>
      </c>
      <c r="I27" s="482" t="str">
        <f t="shared" si="5"/>
        <v/>
      </c>
      <c r="J27" s="476" t="e">
        <f t="shared" si="6"/>
        <v>#N/A</v>
      </c>
      <c r="K27" s="476" t="e">
        <f t="shared" si="7"/>
        <v>#N/A</v>
      </c>
      <c r="L27" s="476" t="e">
        <f t="shared" si="8"/>
        <v>#N/A</v>
      </c>
      <c r="M27" s="476" t="e">
        <f t="shared" si="9"/>
        <v>#N/A</v>
      </c>
      <c r="N27" s="476">
        <v>139</v>
      </c>
    </row>
    <row r="28" spans="1:14" s="475" customFormat="1" ht="15" customHeight="1" x14ac:dyDescent="0.2">
      <c r="A28" s="475">
        <v>15</v>
      </c>
      <c r="B28" s="479">
        <f>'Tabelle 2.3'!J25</f>
        <v>1.0693720866465588</v>
      </c>
      <c r="C28" s="480">
        <f>'Tabelle 3.3'!J25</f>
        <v>2.9856293359762143</v>
      </c>
      <c r="D28" s="481">
        <f t="shared" si="3"/>
        <v>1.0693720866465588</v>
      </c>
      <c r="E28" s="481">
        <f t="shared" si="3"/>
        <v>2.9856293359762143</v>
      </c>
      <c r="F28" s="476" t="str">
        <f t="shared" si="4"/>
        <v/>
      </c>
      <c r="G28" s="476" t="str">
        <f t="shared" si="4"/>
        <v/>
      </c>
      <c r="H28" s="482" t="str">
        <f t="shared" si="5"/>
        <v/>
      </c>
      <c r="I28" s="482" t="str">
        <f t="shared" si="5"/>
        <v/>
      </c>
      <c r="J28" s="476" t="e">
        <f t="shared" si="6"/>
        <v>#N/A</v>
      </c>
      <c r="K28" s="476" t="e">
        <f t="shared" si="7"/>
        <v>#N/A</v>
      </c>
      <c r="L28" s="476" t="e">
        <f t="shared" si="8"/>
        <v>#N/A</v>
      </c>
      <c r="M28" s="476" t="e">
        <f t="shared" si="9"/>
        <v>#N/A</v>
      </c>
      <c r="N28" s="476">
        <v>149</v>
      </c>
    </row>
    <row r="29" spans="1:14" s="475" customFormat="1" ht="15" customHeight="1" x14ac:dyDescent="0.2">
      <c r="A29" s="475">
        <v>16</v>
      </c>
      <c r="B29" s="479">
        <f>'Tabelle 2.3'!J26</f>
        <v>-15.129870129870129</v>
      </c>
      <c r="C29" s="480">
        <f>'Tabelle 3.3'!J26</f>
        <v>-27.335640138408305</v>
      </c>
      <c r="D29" s="481">
        <f t="shared" si="3"/>
        <v>-15.129870129870129</v>
      </c>
      <c r="E29" s="481">
        <f t="shared" si="3"/>
        <v>-27.335640138408305</v>
      </c>
      <c r="F29" s="476" t="str">
        <f t="shared" si="4"/>
        <v/>
      </c>
      <c r="G29" s="476" t="str">
        <f t="shared" si="4"/>
        <v/>
      </c>
      <c r="H29" s="482" t="str">
        <f t="shared" si="5"/>
        <v/>
      </c>
      <c r="I29" s="482" t="str">
        <f t="shared" si="5"/>
        <v/>
      </c>
      <c r="J29" s="476" t="e">
        <f t="shared" si="6"/>
        <v>#N/A</v>
      </c>
      <c r="K29" s="476" t="e">
        <f t="shared" si="7"/>
        <v>#N/A</v>
      </c>
      <c r="L29" s="476" t="e">
        <f t="shared" si="8"/>
        <v>#N/A</v>
      </c>
      <c r="M29" s="476" t="e">
        <f t="shared" si="9"/>
        <v>#N/A</v>
      </c>
      <c r="N29" s="476">
        <v>160</v>
      </c>
    </row>
    <row r="30" spans="1:14" s="475" customFormat="1" ht="15" customHeight="1" x14ac:dyDescent="0.2">
      <c r="A30" s="475">
        <v>17</v>
      </c>
      <c r="B30" s="479">
        <f>'Tabelle 2.3'!J27</f>
        <v>3.3381712626995648</v>
      </c>
      <c r="C30" s="480">
        <f>'Tabelle 3.3'!J27</f>
        <v>-2.9069767441860463</v>
      </c>
      <c r="D30" s="481">
        <f t="shared" si="3"/>
        <v>3.3381712626995648</v>
      </c>
      <c r="E30" s="481">
        <f t="shared" si="3"/>
        <v>-2.9069767441860463</v>
      </c>
      <c r="F30" s="476" t="str">
        <f t="shared" si="4"/>
        <v/>
      </c>
      <c r="G30" s="476" t="str">
        <f t="shared" si="4"/>
        <v/>
      </c>
      <c r="H30" s="482" t="str">
        <f t="shared" si="5"/>
        <v/>
      </c>
      <c r="I30" s="482" t="str">
        <f t="shared" si="5"/>
        <v/>
      </c>
      <c r="J30" s="476" t="e">
        <f t="shared" si="6"/>
        <v>#N/A</v>
      </c>
      <c r="K30" s="476" t="e">
        <f t="shared" si="7"/>
        <v>#N/A</v>
      </c>
      <c r="L30" s="476" t="e">
        <f t="shared" si="8"/>
        <v>#N/A</v>
      </c>
      <c r="M30" s="476" t="e">
        <f t="shared" si="9"/>
        <v>#N/A</v>
      </c>
      <c r="N30" s="476">
        <v>170</v>
      </c>
    </row>
    <row r="31" spans="1:14" s="475" customFormat="1" ht="15" customHeight="1" x14ac:dyDescent="0.2">
      <c r="A31" s="475">
        <v>18</v>
      </c>
      <c r="B31" s="479">
        <f>'Tabelle 2.3'!J28</f>
        <v>0.30002307869836142</v>
      </c>
      <c r="C31" s="480">
        <f>'Tabelle 3.3'!J28</f>
        <v>-3.8667459845330159</v>
      </c>
      <c r="D31" s="481">
        <f t="shared" si="3"/>
        <v>0.30002307869836142</v>
      </c>
      <c r="E31" s="481">
        <f t="shared" si="3"/>
        <v>-3.8667459845330159</v>
      </c>
      <c r="F31" s="476" t="str">
        <f t="shared" si="4"/>
        <v/>
      </c>
      <c r="G31" s="476" t="str">
        <f t="shared" si="4"/>
        <v/>
      </c>
      <c r="H31" s="482" t="str">
        <f t="shared" si="5"/>
        <v/>
      </c>
      <c r="I31" s="482" t="str">
        <f t="shared" si="5"/>
        <v/>
      </c>
      <c r="J31" s="476" t="e">
        <f t="shared" si="6"/>
        <v>#N/A</v>
      </c>
      <c r="K31" s="476" t="e">
        <f t="shared" si="7"/>
        <v>#N/A</v>
      </c>
      <c r="L31" s="476" t="e">
        <f t="shared" si="8"/>
        <v>#N/A</v>
      </c>
      <c r="M31" s="476" t="e">
        <f t="shared" si="9"/>
        <v>#N/A</v>
      </c>
      <c r="N31" s="476">
        <v>180</v>
      </c>
    </row>
    <row r="32" spans="1:14" s="475" customFormat="1" ht="15" customHeight="1" x14ac:dyDescent="0.2">
      <c r="A32" s="475">
        <v>19</v>
      </c>
      <c r="B32" s="479">
        <f>'Tabelle 2.3'!J29</f>
        <v>2.865064695009242</v>
      </c>
      <c r="C32" s="480">
        <f>'Tabelle 3.3'!J29</f>
        <v>-1.1189491607881294</v>
      </c>
      <c r="D32" s="481">
        <f t="shared" si="3"/>
        <v>2.865064695009242</v>
      </c>
      <c r="E32" s="481">
        <f t="shared" si="3"/>
        <v>-1.1189491607881294</v>
      </c>
      <c r="F32" s="476" t="str">
        <f t="shared" si="4"/>
        <v/>
      </c>
      <c r="G32" s="476" t="str">
        <f t="shared" si="4"/>
        <v/>
      </c>
      <c r="H32" s="482" t="str">
        <f t="shared" si="5"/>
        <v/>
      </c>
      <c r="I32" s="482" t="str">
        <f t="shared" si="5"/>
        <v/>
      </c>
      <c r="J32" s="476" t="e">
        <f t="shared" si="6"/>
        <v>#N/A</v>
      </c>
      <c r="K32" s="476" t="e">
        <f t="shared" si="7"/>
        <v>#N/A</v>
      </c>
      <c r="L32" s="476" t="e">
        <f t="shared" si="8"/>
        <v>#N/A</v>
      </c>
      <c r="M32" s="476" t="e">
        <f t="shared" si="9"/>
        <v>#N/A</v>
      </c>
      <c r="N32" s="476">
        <v>191</v>
      </c>
    </row>
    <row r="33" spans="1:14" s="475" customFormat="1" ht="15" customHeight="1" x14ac:dyDescent="0.2">
      <c r="A33" s="475">
        <v>20</v>
      </c>
      <c r="B33" s="479">
        <f>'Tabelle 2.3'!J30</f>
        <v>4.0738625547306304</v>
      </c>
      <c r="C33" s="480">
        <f>'Tabelle 3.3'!J30</f>
        <v>0.36486107213022734</v>
      </c>
      <c r="D33" s="481">
        <f t="shared" si="3"/>
        <v>4.0738625547306304</v>
      </c>
      <c r="E33" s="481">
        <f t="shared" si="3"/>
        <v>0.36486107213022734</v>
      </c>
      <c r="F33" s="476" t="str">
        <f t="shared" si="4"/>
        <v/>
      </c>
      <c r="G33" s="476" t="str">
        <f t="shared" si="4"/>
        <v/>
      </c>
      <c r="H33" s="482" t="str">
        <f t="shared" si="5"/>
        <v/>
      </c>
      <c r="I33" s="482" t="str">
        <f t="shared" si="5"/>
        <v/>
      </c>
      <c r="J33" s="476" t="e">
        <f t="shared" si="6"/>
        <v>#N/A</v>
      </c>
      <c r="K33" s="476" t="e">
        <f t="shared" si="7"/>
        <v>#N/A</v>
      </c>
      <c r="L33" s="476" t="e">
        <f t="shared" si="8"/>
        <v>#N/A</v>
      </c>
      <c r="M33" s="476" t="e">
        <f t="shared" si="9"/>
        <v>#N/A</v>
      </c>
      <c r="N33" s="476">
        <v>201</v>
      </c>
    </row>
    <row r="34" spans="1:14" s="475" customFormat="1" ht="15" customHeight="1" x14ac:dyDescent="0.2">
      <c r="A34" s="475">
        <v>21</v>
      </c>
      <c r="B34" s="479">
        <f>'Tabelle 2.3'!J31</f>
        <v>2.0863137815927515</v>
      </c>
      <c r="C34" s="480">
        <f>'Tabelle 3.3'!J31</f>
        <v>-2.7346465816917731</v>
      </c>
      <c r="D34" s="481">
        <f t="shared" si="3"/>
        <v>2.0863137815927515</v>
      </c>
      <c r="E34" s="481">
        <f t="shared" si="3"/>
        <v>-2.7346465816917731</v>
      </c>
      <c r="F34" s="476" t="str">
        <f t="shared" si="4"/>
        <v/>
      </c>
      <c r="G34" s="476" t="str">
        <f t="shared" si="4"/>
        <v/>
      </c>
      <c r="H34" s="482" t="str">
        <f t="shared" si="5"/>
        <v/>
      </c>
      <c r="I34" s="482" t="str">
        <f t="shared" si="5"/>
        <v/>
      </c>
      <c r="J34" s="476" t="e">
        <f t="shared" si="6"/>
        <v>#N/A</v>
      </c>
      <c r="K34" s="476" t="e">
        <f t="shared" si="7"/>
        <v>#N/A</v>
      </c>
      <c r="L34" s="476" t="e">
        <f t="shared" si="8"/>
        <v>#N/A</v>
      </c>
      <c r="M34" s="476" t="e">
        <f t="shared" si="9"/>
        <v>#N/A</v>
      </c>
      <c r="N34" s="476">
        <v>211</v>
      </c>
    </row>
    <row r="35" spans="1:14" s="475" customFormat="1" ht="15" customHeight="1" x14ac:dyDescent="0.2">
      <c r="A35" s="475">
        <v>22</v>
      </c>
      <c r="B35" s="479" t="str">
        <f>'Tabelle 2.3'!J32</f>
        <v>*</v>
      </c>
      <c r="C35" s="480" t="str">
        <f>'Tabelle 3.3'!J32</f>
        <v>*</v>
      </c>
      <c r="D35" s="481" t="str">
        <f t="shared" si="3"/>
        <v>*</v>
      </c>
      <c r="E35" s="481" t="str">
        <f t="shared" si="3"/>
        <v>*</v>
      </c>
      <c r="F35" s="476" t="str">
        <f t="shared" si="4"/>
        <v/>
      </c>
      <c r="G35" s="476" t="str">
        <f t="shared" si="4"/>
        <v/>
      </c>
      <c r="H35" s="482">
        <f t="shared" si="5"/>
        <v>-0.75</v>
      </c>
      <c r="I35" s="482">
        <f t="shared" si="5"/>
        <v>-0.75</v>
      </c>
      <c r="J35" s="476">
        <f t="shared" si="6"/>
        <v>222</v>
      </c>
      <c r="K35" s="476">
        <f t="shared" si="7"/>
        <v>45</v>
      </c>
      <c r="L35" s="476">
        <f t="shared" si="8"/>
        <v>222</v>
      </c>
      <c r="M35" s="476">
        <f t="shared" si="9"/>
        <v>45</v>
      </c>
      <c r="N35" s="476">
        <v>222</v>
      </c>
    </row>
    <row r="36" spans="1:14" s="475" customFormat="1" ht="15" customHeight="1" x14ac:dyDescent="0.2">
      <c r="A36" s="475">
        <v>23</v>
      </c>
      <c r="B36" s="479"/>
      <c r="C36" s="480"/>
      <c r="D36" s="481">
        <f t="shared" si="3"/>
        <v>0</v>
      </c>
      <c r="E36" s="481">
        <f t="shared" si="3"/>
        <v>0</v>
      </c>
      <c r="F36" s="476" t="str">
        <f t="shared" si="4"/>
        <v/>
      </c>
      <c r="G36" s="476" t="str">
        <f t="shared" si="4"/>
        <v/>
      </c>
      <c r="H36" s="482" t="str">
        <f t="shared" si="5"/>
        <v/>
      </c>
      <c r="I36" s="482" t="str">
        <f t="shared" si="5"/>
        <v/>
      </c>
      <c r="J36" s="476" t="e">
        <f t="shared" si="6"/>
        <v>#N/A</v>
      </c>
      <c r="K36" s="476" t="e">
        <f t="shared" si="7"/>
        <v>#N/A</v>
      </c>
      <c r="L36" s="476" t="e">
        <f t="shared" si="8"/>
        <v>#N/A</v>
      </c>
      <c r="M36" s="476" t="e">
        <f t="shared" si="9"/>
        <v>#N/A</v>
      </c>
      <c r="N36" s="476">
        <v>232</v>
      </c>
    </row>
    <row r="37" spans="1:14" s="475" customFormat="1" ht="15" customHeight="1" x14ac:dyDescent="0.2">
      <c r="A37" s="475">
        <v>24</v>
      </c>
      <c r="B37" s="479">
        <f>'Tabelle 2.3'!J34</f>
        <v>2.4630541871921183</v>
      </c>
      <c r="C37" s="480">
        <f>'Tabelle 3.3'!J34</f>
        <v>2.3847376788553261</v>
      </c>
      <c r="D37" s="481">
        <f t="shared" si="3"/>
        <v>2.4630541871921183</v>
      </c>
      <c r="E37" s="481">
        <f t="shared" si="3"/>
        <v>2.3847376788553261</v>
      </c>
      <c r="F37" s="476" t="str">
        <f t="shared" si="4"/>
        <v/>
      </c>
      <c r="G37" s="476" t="str">
        <f t="shared" si="4"/>
        <v/>
      </c>
      <c r="H37" s="482" t="str">
        <f t="shared" si="5"/>
        <v/>
      </c>
      <c r="I37" s="482" t="str">
        <f t="shared" si="5"/>
        <v/>
      </c>
      <c r="J37" s="476" t="e">
        <f t="shared" si="6"/>
        <v>#N/A</v>
      </c>
      <c r="K37" s="476" t="e">
        <f t="shared" si="7"/>
        <v>#N/A</v>
      </c>
      <c r="L37" s="476" t="e">
        <f t="shared" si="8"/>
        <v>#N/A</v>
      </c>
      <c r="M37" s="476" t="e">
        <f t="shared" si="9"/>
        <v>#N/A</v>
      </c>
      <c r="N37" s="476">
        <v>242</v>
      </c>
    </row>
    <row r="38" spans="1:14" s="475" customFormat="1" ht="15" customHeight="1" x14ac:dyDescent="0.2">
      <c r="A38" s="475">
        <v>25</v>
      </c>
      <c r="B38" s="479">
        <f>'Tabelle 2.3'!J35</f>
        <v>-0.12489248642088768</v>
      </c>
      <c r="C38" s="480">
        <f>'Tabelle 3.3'!J35</f>
        <v>-4.9752920035938901</v>
      </c>
      <c r="D38" s="481">
        <f t="shared" si="3"/>
        <v>-0.12489248642088768</v>
      </c>
      <c r="E38" s="481">
        <f t="shared" si="3"/>
        <v>-4.9752920035938901</v>
      </c>
      <c r="F38" s="476" t="str">
        <f t="shared" si="4"/>
        <v/>
      </c>
      <c r="G38" s="476" t="str">
        <f t="shared" si="4"/>
        <v/>
      </c>
      <c r="H38" s="482" t="str">
        <f t="shared" si="5"/>
        <v/>
      </c>
      <c r="I38" s="482" t="str">
        <f t="shared" si="5"/>
        <v/>
      </c>
      <c r="J38" s="476" t="e">
        <f t="shared" si="6"/>
        <v>#N/A</v>
      </c>
      <c r="K38" s="476" t="e">
        <f t="shared" si="7"/>
        <v>#N/A</v>
      </c>
      <c r="L38" s="476" t="e">
        <f t="shared" si="8"/>
        <v>#N/A</v>
      </c>
      <c r="M38" s="476" t="e">
        <f t="shared" si="9"/>
        <v>#N/A</v>
      </c>
      <c r="N38" s="476">
        <v>253</v>
      </c>
    </row>
    <row r="39" spans="1:14" s="475" customFormat="1" ht="15" customHeight="1" x14ac:dyDescent="0.2">
      <c r="A39" s="475">
        <v>26</v>
      </c>
      <c r="B39" s="479">
        <f>'Tabelle 2.3'!J36</f>
        <v>0.79646072764154285</v>
      </c>
      <c r="C39" s="480">
        <f>'Tabelle 3.3'!J36</f>
        <v>-2.3360017001983566</v>
      </c>
      <c r="D39" s="481">
        <f t="shared" si="3"/>
        <v>0.79646072764154285</v>
      </c>
      <c r="E39" s="481">
        <f t="shared" si="3"/>
        <v>-2.3360017001983566</v>
      </c>
      <c r="F39" s="476" t="str">
        <f t="shared" si="4"/>
        <v/>
      </c>
      <c r="G39" s="476" t="str">
        <f t="shared" si="4"/>
        <v/>
      </c>
      <c r="H39" s="482" t="str">
        <f t="shared" si="5"/>
        <v/>
      </c>
      <c r="I39" s="482" t="str">
        <f t="shared" si="5"/>
        <v/>
      </c>
      <c r="J39" s="476" t="e">
        <f t="shared" si="6"/>
        <v>#N/A</v>
      </c>
      <c r="K39" s="476" t="e">
        <f t="shared" si="7"/>
        <v>#N/A</v>
      </c>
      <c r="L39" s="476" t="e">
        <f t="shared" si="8"/>
        <v>#N/A</v>
      </c>
      <c r="M39" s="476" t="e">
        <f t="shared" si="9"/>
        <v>#N/A</v>
      </c>
      <c r="N39" s="476">
        <v>263</v>
      </c>
    </row>
    <row r="40" spans="1:14" s="475" customFormat="1" ht="15" customHeight="1" x14ac:dyDescent="0.2">
      <c r="A40" s="475">
        <v>27</v>
      </c>
      <c r="B40" s="479" t="e">
        <f>'Tabelle 2.3'!#REF!</f>
        <v>#REF!</v>
      </c>
      <c r="C40" s="480" t="e">
        <f>'Tabelle 3.3'!#REF!</f>
        <v>#REF!</v>
      </c>
      <c r="D40" s="481" t="e">
        <f t="shared" si="3"/>
        <v>#REF!</v>
      </c>
      <c r="E40" s="481" t="e">
        <f t="shared" si="3"/>
        <v>#REF!</v>
      </c>
      <c r="F40" s="476" t="str">
        <f t="shared" si="4"/>
        <v/>
      </c>
      <c r="G40" s="476" t="str">
        <f t="shared" si="4"/>
        <v/>
      </c>
      <c r="H40" s="482" t="e">
        <f t="shared" si="5"/>
        <v>#REF!</v>
      </c>
      <c r="I40" s="482" t="e">
        <f t="shared" si="5"/>
        <v>#REF!</v>
      </c>
      <c r="J40" s="476" t="e">
        <f t="shared" si="6"/>
        <v>#REF!</v>
      </c>
      <c r="K40" s="476" t="e">
        <f t="shared" si="7"/>
        <v>#REF!</v>
      </c>
      <c r="L40" s="476" t="e">
        <f t="shared" si="8"/>
        <v>#REF!</v>
      </c>
      <c r="M40" s="476" t="e">
        <f t="shared" si="9"/>
        <v>#REF!</v>
      </c>
      <c r="N40" s="476">
        <v>273</v>
      </c>
    </row>
    <row r="41" spans="1:14" s="475" customFormat="1" ht="15" customHeight="1" x14ac:dyDescent="0.2">
      <c r="A41" s="475">
        <v>28</v>
      </c>
      <c r="B41" s="479" t="e">
        <f>'Tabelle 2.3'!#REF!</f>
        <v>#REF!</v>
      </c>
      <c r="C41" s="480" t="e">
        <f>'Tabelle 3.3'!#REF!</f>
        <v>#REF!</v>
      </c>
      <c r="D41" s="481" t="e">
        <f t="shared" si="3"/>
        <v>#REF!</v>
      </c>
      <c r="E41" s="481" t="e">
        <f t="shared" si="3"/>
        <v>#REF!</v>
      </c>
      <c r="F41" s="476" t="str">
        <f t="shared" si="4"/>
        <v/>
      </c>
      <c r="G41" s="476" t="str">
        <f t="shared" si="4"/>
        <v/>
      </c>
      <c r="H41" s="482" t="e">
        <f t="shared" si="5"/>
        <v>#REF!</v>
      </c>
      <c r="I41" s="482" t="e">
        <f t="shared" si="5"/>
        <v>#REF!</v>
      </c>
      <c r="J41" s="476" t="e">
        <f t="shared" si="6"/>
        <v>#REF!</v>
      </c>
      <c r="K41" s="476" t="e">
        <f t="shared" si="7"/>
        <v>#REF!</v>
      </c>
      <c r="L41" s="476" t="e">
        <f t="shared" si="8"/>
        <v>#REF!</v>
      </c>
      <c r="M41" s="476" t="e">
        <f t="shared" si="9"/>
        <v>#REF!</v>
      </c>
      <c r="N41" s="476">
        <v>284</v>
      </c>
    </row>
    <row r="42" spans="1:14" s="475" customFormat="1" ht="15" customHeight="1" x14ac:dyDescent="0.2">
      <c r="A42" s="475">
        <v>29</v>
      </c>
      <c r="B42" s="479" t="e">
        <f>'Tabelle 2.3'!#REF!</f>
        <v>#REF!</v>
      </c>
      <c r="C42" s="480" t="e">
        <f>'Tabelle 3.3'!#REF!</f>
        <v>#REF!</v>
      </c>
      <c r="D42" s="481" t="e">
        <f t="shared" si="3"/>
        <v>#REF!</v>
      </c>
      <c r="E42" s="481" t="e">
        <f t="shared" si="3"/>
        <v>#REF!</v>
      </c>
      <c r="F42" s="476" t="str">
        <f t="shared" si="4"/>
        <v/>
      </c>
      <c r="G42" s="476" t="str">
        <f t="shared" si="4"/>
        <v/>
      </c>
      <c r="H42" s="482" t="e">
        <f t="shared" si="5"/>
        <v>#REF!</v>
      </c>
      <c r="I42" s="482" t="e">
        <f t="shared" si="5"/>
        <v>#REF!</v>
      </c>
      <c r="J42" s="476" t="e">
        <f t="shared" si="6"/>
        <v>#REF!</v>
      </c>
      <c r="K42" s="476" t="e">
        <f t="shared" si="7"/>
        <v>#REF!</v>
      </c>
      <c r="L42" s="476" t="e">
        <f t="shared" si="8"/>
        <v>#REF!</v>
      </c>
      <c r="M42" s="476" t="e">
        <f t="shared" si="9"/>
        <v>#REF!</v>
      </c>
      <c r="N42" s="476">
        <v>294</v>
      </c>
    </row>
    <row r="43" spans="1:14" s="475" customFormat="1" ht="15" customHeight="1" x14ac:dyDescent="0.2">
      <c r="A43" s="475">
        <v>30</v>
      </c>
      <c r="B43" s="479" t="e">
        <f>'Tabelle 2.3'!#REF!</f>
        <v>#REF!</v>
      </c>
      <c r="C43" s="480" t="e">
        <f>'Tabelle 3.3'!#REF!</f>
        <v>#REF!</v>
      </c>
      <c r="D43" s="481" t="e">
        <f t="shared" si="3"/>
        <v>#REF!</v>
      </c>
      <c r="E43" s="481" t="e">
        <f t="shared" si="3"/>
        <v>#REF!</v>
      </c>
      <c r="F43" s="476" t="str">
        <f t="shared" si="4"/>
        <v/>
      </c>
      <c r="G43" s="476" t="str">
        <f t="shared" si="4"/>
        <v/>
      </c>
      <c r="H43" s="482" t="e">
        <f t="shared" si="5"/>
        <v>#REF!</v>
      </c>
      <c r="I43" s="482" t="e">
        <f t="shared" si="5"/>
        <v>#REF!</v>
      </c>
      <c r="J43" s="476" t="e">
        <f t="shared" si="6"/>
        <v>#REF!</v>
      </c>
      <c r="K43" s="476" t="e">
        <f t="shared" si="7"/>
        <v>#REF!</v>
      </c>
      <c r="L43" s="476" t="e">
        <f t="shared" si="8"/>
        <v>#REF!</v>
      </c>
      <c r="M43" s="476" t="e">
        <f t="shared" si="9"/>
        <v>#REF!</v>
      </c>
      <c r="N43" s="476">
        <v>304</v>
      </c>
    </row>
    <row r="44" spans="1:14" s="475" customFormat="1" ht="15" customHeight="1" x14ac:dyDescent="0.2">
      <c r="A44" s="475">
        <v>31</v>
      </c>
      <c r="B44" s="479" t="e">
        <f>'Tabelle 2.3'!#REF!</f>
        <v>#REF!</v>
      </c>
      <c r="C44" s="480" t="e">
        <f>'Tabelle 3.3'!#REF!</f>
        <v>#REF!</v>
      </c>
      <c r="D44" s="481" t="e">
        <f t="shared" si="3"/>
        <v>#REF!</v>
      </c>
      <c r="E44" s="481" t="e">
        <f t="shared" si="3"/>
        <v>#REF!</v>
      </c>
      <c r="F44" s="476" t="str">
        <f t="shared" si="4"/>
        <v/>
      </c>
      <c r="G44" s="476" t="str">
        <f t="shared" si="4"/>
        <v/>
      </c>
      <c r="H44" s="482" t="e">
        <f t="shared" si="5"/>
        <v>#REF!</v>
      </c>
      <c r="I44" s="482" t="e">
        <f t="shared" si="5"/>
        <v>#REF!</v>
      </c>
      <c r="J44" s="476" t="e">
        <f t="shared" si="6"/>
        <v>#REF!</v>
      </c>
      <c r="K44" s="476" t="e">
        <f t="shared" si="7"/>
        <v>#REF!</v>
      </c>
      <c r="L44" s="476" t="e">
        <f t="shared" si="8"/>
        <v>#REF!</v>
      </c>
      <c r="M44" s="476" t="e">
        <f t="shared" si="9"/>
        <v>#REF!</v>
      </c>
      <c r="N44" s="476">
        <v>315</v>
      </c>
    </row>
    <row r="45" spans="1:14" s="475" customFormat="1" ht="15" customHeight="1" x14ac:dyDescent="0.2">
      <c r="A45" s="475">
        <v>32</v>
      </c>
      <c r="B45" s="479">
        <f>'Tabelle 2.3'!J36</f>
        <v>0.79646072764154285</v>
      </c>
      <c r="C45" s="480">
        <f>'Tabelle 3.3'!J36</f>
        <v>-2.3360017001983566</v>
      </c>
      <c r="D45" s="481">
        <f t="shared" si="3"/>
        <v>0.79646072764154285</v>
      </c>
      <c r="E45" s="481">
        <f t="shared" si="3"/>
        <v>-2.3360017001983566</v>
      </c>
      <c r="F45" s="476" t="str">
        <f t="shared" si="4"/>
        <v/>
      </c>
      <c r="G45" s="476" t="str">
        <f t="shared" si="4"/>
        <v/>
      </c>
      <c r="H45" s="482" t="str">
        <f t="shared" si="5"/>
        <v/>
      </c>
      <c r="I45" s="482" t="str">
        <f t="shared" si="5"/>
        <v/>
      </c>
      <c r="J45" s="476" t="e">
        <f t="shared" si="6"/>
        <v>#N/A</v>
      </c>
      <c r="K45" s="476" t="e">
        <f t="shared" si="7"/>
        <v>#N/A</v>
      </c>
      <c r="L45" s="476" t="e">
        <f t="shared" si="8"/>
        <v>#N/A</v>
      </c>
      <c r="M45" s="476" t="e">
        <f t="shared" si="9"/>
        <v>#N/A</v>
      </c>
      <c r="N45" s="476">
        <v>325</v>
      </c>
    </row>
    <row r="46" spans="1:14" s="475" customFormat="1" ht="15" customHeight="1" x14ac:dyDescent="0.2">
      <c r="E46" s="476"/>
      <c r="F46" s="476"/>
      <c r="G46" s="476"/>
      <c r="H46" s="476"/>
      <c r="I46" s="476"/>
      <c r="J46" s="476"/>
      <c r="K46" s="476"/>
      <c r="L46" s="476"/>
      <c r="M46" s="476"/>
      <c r="N46" s="476"/>
    </row>
    <row r="47" spans="1:14" s="475" customFormat="1" ht="15" customHeight="1" x14ac:dyDescent="0.2">
      <c r="D47" s="483"/>
      <c r="E47" s="476"/>
      <c r="F47" s="476"/>
      <c r="G47" s="476"/>
      <c r="H47" s="476"/>
      <c r="I47" s="476"/>
      <c r="J47" s="476"/>
      <c r="K47" s="476"/>
      <c r="L47" s="476"/>
      <c r="M47" s="476"/>
      <c r="N47" s="476"/>
    </row>
    <row r="48" spans="1:14" s="475" customFormat="1" ht="15" customHeight="1" x14ac:dyDescent="0.2">
      <c r="A48" s="477" t="s">
        <v>454</v>
      </c>
      <c r="E48" s="476"/>
      <c r="F48" s="476"/>
      <c r="G48" s="476"/>
      <c r="H48" s="476"/>
      <c r="I48" s="476"/>
      <c r="J48" s="476"/>
      <c r="K48" s="476"/>
      <c r="L48" s="476"/>
      <c r="M48" s="476"/>
      <c r="N48" s="476"/>
    </row>
    <row r="49" spans="1:14" ht="15" customHeight="1" x14ac:dyDescent="0.2">
      <c r="A49" s="673" t="s">
        <v>455</v>
      </c>
      <c r="B49" s="674" t="s">
        <v>102</v>
      </c>
      <c r="C49" s="674"/>
      <c r="D49" s="674"/>
      <c r="E49" s="675" t="s">
        <v>456</v>
      </c>
      <c r="F49" s="675"/>
      <c r="G49" s="675"/>
      <c r="H49" s="676" t="s">
        <v>457</v>
      </c>
      <c r="I49" s="677" t="s">
        <v>458</v>
      </c>
      <c r="J49" s="677"/>
      <c r="K49" s="677"/>
      <c r="L49" s="484" t="s">
        <v>459</v>
      </c>
      <c r="M49" s="461"/>
      <c r="N49" s="453"/>
    </row>
    <row r="50" spans="1:14" ht="39.950000000000003" customHeight="1" x14ac:dyDescent="0.2">
      <c r="A50" s="673"/>
      <c r="B50" s="485" t="s">
        <v>442</v>
      </c>
      <c r="C50" s="485" t="s">
        <v>120</v>
      </c>
      <c r="D50" s="485" t="s">
        <v>121</v>
      </c>
      <c r="E50" s="485" t="s">
        <v>442</v>
      </c>
      <c r="F50" s="485" t="s">
        <v>120</v>
      </c>
      <c r="G50" s="485" t="s">
        <v>121</v>
      </c>
      <c r="H50" s="676"/>
      <c r="I50" s="485" t="s">
        <v>442</v>
      </c>
      <c r="J50" s="485" t="s">
        <v>120</v>
      </c>
      <c r="K50" s="485" t="s">
        <v>121</v>
      </c>
      <c r="L50" s="485" t="s">
        <v>460</v>
      </c>
      <c r="M50" s="485"/>
      <c r="N50" s="485"/>
    </row>
    <row r="51" spans="1:14" ht="15" customHeight="1" x14ac:dyDescent="0.2">
      <c r="A51" s="486" t="s">
        <v>461</v>
      </c>
      <c r="B51" s="487">
        <v>225458</v>
      </c>
      <c r="C51" s="487">
        <v>45279</v>
      </c>
      <c r="D51" s="487">
        <v>21284</v>
      </c>
      <c r="E51" s="488">
        <f>IF($A$51=37802,IF(COUNTBLANK(B$51:B$70)&gt;0,#N/A,B51/B$51*100),IF(COUNTBLANK(B$51:B$75)&gt;0,#N/A,B51/B$51*100))</f>
        <v>100</v>
      </c>
      <c r="F51" s="488">
        <f>IF($A$51=37802,IF(COUNTBLANK(C$51:C$70)&gt;0,#N/A,C51/C$51*100),IF(COUNTBLANK(C$51:C$75)&gt;0,#N/A,C51/C$51*100))</f>
        <v>100</v>
      </c>
      <c r="G51" s="488">
        <f>IF($A$51=37802,IF(COUNTBLANK(D$51:D$70)&gt;0,#N/A,D51/D$51*100),IF(COUNTBLANK(D$51:D$75)&gt;0,#N/A,D51/D$51*100))</f>
        <v>100</v>
      </c>
      <c r="H51" s="489" t="str">
        <f>IF(ISERROR(L51)=TRUE,IF(MONTH(A51)=MONTH(MAX(A$51:A$75)),A51,""),"")</f>
        <v/>
      </c>
      <c r="I51" s="488" t="str">
        <f>IF($H51&lt;&gt;"",E51,"")</f>
        <v/>
      </c>
      <c r="J51" s="488" t="str">
        <f>IF($H51&lt;&gt;"",F51,"")</f>
        <v/>
      </c>
      <c r="K51" s="488" t="str">
        <f t="shared" ref="J51:K66" si="10">IF($H51&lt;&gt;"",G51,"")</f>
        <v/>
      </c>
      <c r="L51" s="488" t="e">
        <f>IF(A$51=37802,IF(AND(COUNTBLANK(B$51:B$70)&lt;&gt;0,COUNTBLANK(C$51:C$70)&lt;&gt;0,COUNTBLANK(D$51:D$70)&lt;&gt;0),135,#N/A),IF(AND(COUNTBLANK(B$51:B$75)&lt;&gt;0,COUNTBLANK(C$51:C$75)&lt;&gt;0,COUNTBLANK(D$51:D$75)&lt;&gt;0),135,#N/A))</f>
        <v>#N/A</v>
      </c>
    </row>
    <row r="52" spans="1:14" ht="15" customHeight="1" x14ac:dyDescent="0.2">
      <c r="A52" s="486" t="s">
        <v>462</v>
      </c>
      <c r="B52" s="487">
        <v>226567</v>
      </c>
      <c r="C52" s="487">
        <v>45941</v>
      </c>
      <c r="D52" s="487">
        <v>21776</v>
      </c>
      <c r="E52" s="488">
        <f t="shared" ref="E52:G70" si="11">IF($A$51=37802,IF(COUNTBLANK(B$51:B$70)&gt;0,#N/A,B52/B$51*100),IF(COUNTBLANK(B$51:B$75)&gt;0,#N/A,B52/B$51*100))</f>
        <v>100.49188762430252</v>
      </c>
      <c r="F52" s="488">
        <f t="shared" si="11"/>
        <v>101.46204642328674</v>
      </c>
      <c r="G52" s="488">
        <f t="shared" si="11"/>
        <v>102.31159556474347</v>
      </c>
      <c r="H52" s="489" t="str">
        <f>IF(ISERROR(L52)=TRUE,IF(MONTH(A52)=MONTH(MAX(A$51:A$75)),A52,""),"")</f>
        <v/>
      </c>
      <c r="I52" s="488" t="str">
        <f t="shared" ref="I52:K75" si="12">IF($H52&lt;&gt;"",E52,"")</f>
        <v/>
      </c>
      <c r="J52" s="488" t="str">
        <f t="shared" si="10"/>
        <v/>
      </c>
      <c r="K52" s="488" t="str">
        <f t="shared" si="10"/>
        <v/>
      </c>
      <c r="L52" s="488" t="e">
        <f t="shared" ref="L52:L75" si="13">IF(A$51=37802,IF(AND(COUNTBLANK(B$51:B$70)&lt;&gt;0,COUNTBLANK(C$51:C$70)&lt;&gt;0,COUNTBLANK(D$51:D$70)&lt;&gt;0),135,#N/A),IF(AND(COUNTBLANK(B$51:B$75)&lt;&gt;0,COUNTBLANK(C$51:C$75)&lt;&gt;0,COUNTBLANK(D$51:D$75)&lt;&gt;0),135,#N/A))</f>
        <v>#N/A</v>
      </c>
    </row>
    <row r="53" spans="1:14" ht="15" customHeight="1" x14ac:dyDescent="0.2">
      <c r="A53" s="490">
        <v>41883</v>
      </c>
      <c r="B53" s="487">
        <v>230107</v>
      </c>
      <c r="C53" s="487">
        <v>45636</v>
      </c>
      <c r="D53" s="487">
        <v>22753</v>
      </c>
      <c r="E53" s="488">
        <f t="shared" si="11"/>
        <v>102.06202485607075</v>
      </c>
      <c r="F53" s="488">
        <f t="shared" si="11"/>
        <v>100.78844497449148</v>
      </c>
      <c r="G53" s="488">
        <f t="shared" si="11"/>
        <v>106.90189813944748</v>
      </c>
      <c r="H53" s="489">
        <f>IF(ISERROR(L53)=TRUE,IF(MONTH(A53)=MONTH(MAX(A$51:A$75)),A53,""),"")</f>
        <v>41883</v>
      </c>
      <c r="I53" s="488">
        <f t="shared" si="12"/>
        <v>102.06202485607075</v>
      </c>
      <c r="J53" s="488">
        <f t="shared" si="10"/>
        <v>100.78844497449148</v>
      </c>
      <c r="K53" s="488">
        <f t="shared" si="10"/>
        <v>106.90189813944748</v>
      </c>
      <c r="L53" s="488" t="e">
        <f t="shared" si="13"/>
        <v>#N/A</v>
      </c>
    </row>
    <row r="54" spans="1:14" ht="15" customHeight="1" x14ac:dyDescent="0.2">
      <c r="A54" s="490" t="s">
        <v>463</v>
      </c>
      <c r="B54" s="487">
        <v>229163</v>
      </c>
      <c r="C54" s="487">
        <v>45711</v>
      </c>
      <c r="D54" s="487">
        <v>22439</v>
      </c>
      <c r="E54" s="488">
        <f t="shared" si="11"/>
        <v>101.6433215942659</v>
      </c>
      <c r="F54" s="488">
        <f t="shared" si="11"/>
        <v>100.9540846750149</v>
      </c>
      <c r="G54" s="488">
        <f t="shared" si="11"/>
        <v>105.42661153918435</v>
      </c>
      <c r="H54" s="489" t="str">
        <f>IF(ISERROR(L54)=TRUE,IF(MONTH(A54)=MONTH(MAX(A$51:A$75)),A54,""),"")</f>
        <v/>
      </c>
      <c r="I54" s="488" t="str">
        <f t="shared" si="12"/>
        <v/>
      </c>
      <c r="J54" s="488" t="str">
        <f t="shared" si="10"/>
        <v/>
      </c>
      <c r="K54" s="488" t="str">
        <f t="shared" si="10"/>
        <v/>
      </c>
      <c r="L54" s="488" t="e">
        <f t="shared" si="13"/>
        <v>#N/A</v>
      </c>
    </row>
    <row r="55" spans="1:14" ht="15" customHeight="1" x14ac:dyDescent="0.2">
      <c r="A55" s="490" t="s">
        <v>464</v>
      </c>
      <c r="B55" s="487">
        <v>230015</v>
      </c>
      <c r="C55" s="487">
        <v>44470</v>
      </c>
      <c r="D55" s="487">
        <v>22076</v>
      </c>
      <c r="E55" s="488">
        <f t="shared" si="11"/>
        <v>102.02121902970842</v>
      </c>
      <c r="F55" s="488">
        <f t="shared" si="11"/>
        <v>98.21329976368736</v>
      </c>
      <c r="G55" s="488">
        <f t="shared" si="11"/>
        <v>103.7211050554407</v>
      </c>
      <c r="H55" s="489" t="str">
        <f t="shared" ref="H55:H70" si="14">IF(ISERROR(L55)=TRUE,IF(MONTH(A55)=MONTH(MAX(A$51:A$75)),A55,""),"")</f>
        <v/>
      </c>
      <c r="I55" s="488" t="str">
        <f t="shared" si="12"/>
        <v/>
      </c>
      <c r="J55" s="488" t="str">
        <f t="shared" si="10"/>
        <v/>
      </c>
      <c r="K55" s="488" t="str">
        <f t="shared" si="10"/>
        <v/>
      </c>
      <c r="L55" s="488" t="e">
        <f t="shared" si="13"/>
        <v>#N/A</v>
      </c>
    </row>
    <row r="56" spans="1:14" ht="15" customHeight="1" x14ac:dyDescent="0.2">
      <c r="A56" s="490" t="s">
        <v>465</v>
      </c>
      <c r="B56" s="487">
        <v>230455</v>
      </c>
      <c r="C56" s="487">
        <v>45163</v>
      </c>
      <c r="D56" s="487">
        <v>22254</v>
      </c>
      <c r="E56" s="488">
        <f t="shared" si="11"/>
        <v>102.21637732970221</v>
      </c>
      <c r="F56" s="488">
        <f t="shared" si="11"/>
        <v>99.743810596523772</v>
      </c>
      <c r="G56" s="488">
        <f t="shared" si="11"/>
        <v>104.55741401992107</v>
      </c>
      <c r="H56" s="489" t="str">
        <f t="shared" si="14"/>
        <v/>
      </c>
      <c r="I56" s="488" t="str">
        <f t="shared" si="12"/>
        <v/>
      </c>
      <c r="J56" s="488" t="str">
        <f t="shared" si="10"/>
        <v/>
      </c>
      <c r="K56" s="488" t="str">
        <f t="shared" si="10"/>
        <v/>
      </c>
      <c r="L56" s="488" t="e">
        <f t="shared" si="13"/>
        <v>#N/A</v>
      </c>
    </row>
    <row r="57" spans="1:14" ht="15" customHeight="1" x14ac:dyDescent="0.2">
      <c r="A57" s="490">
        <v>42248</v>
      </c>
      <c r="B57" s="487">
        <v>235623</v>
      </c>
      <c r="C57" s="487">
        <v>44308</v>
      </c>
      <c r="D57" s="487">
        <v>23129</v>
      </c>
      <c r="E57" s="488">
        <f t="shared" si="11"/>
        <v>104.50860027144746</v>
      </c>
      <c r="F57" s="488">
        <f t="shared" si="11"/>
        <v>97.855518010556779</v>
      </c>
      <c r="G57" s="488">
        <f t="shared" si="11"/>
        <v>108.668483367788</v>
      </c>
      <c r="H57" s="489">
        <f t="shared" si="14"/>
        <v>42248</v>
      </c>
      <c r="I57" s="488">
        <f t="shared" si="12"/>
        <v>104.50860027144746</v>
      </c>
      <c r="J57" s="488">
        <f t="shared" si="10"/>
        <v>97.855518010556779</v>
      </c>
      <c r="K57" s="488">
        <f t="shared" si="10"/>
        <v>108.668483367788</v>
      </c>
      <c r="L57" s="488" t="e">
        <f t="shared" si="13"/>
        <v>#N/A</v>
      </c>
    </row>
    <row r="58" spans="1:14" ht="15" customHeight="1" x14ac:dyDescent="0.2">
      <c r="A58" s="490" t="s">
        <v>466</v>
      </c>
      <c r="B58" s="487">
        <v>235079</v>
      </c>
      <c r="C58" s="487">
        <v>44423</v>
      </c>
      <c r="D58" s="487">
        <v>23116</v>
      </c>
      <c r="E58" s="488">
        <f t="shared" si="11"/>
        <v>104.26731364600059</v>
      </c>
      <c r="F58" s="488">
        <f t="shared" si="11"/>
        <v>98.109498884692684</v>
      </c>
      <c r="G58" s="488">
        <f t="shared" si="11"/>
        <v>108.60740462319114</v>
      </c>
      <c r="H58" s="489" t="str">
        <f t="shared" si="14"/>
        <v/>
      </c>
      <c r="I58" s="488" t="str">
        <f t="shared" si="12"/>
        <v/>
      </c>
      <c r="J58" s="488" t="str">
        <f t="shared" si="10"/>
        <v/>
      </c>
      <c r="K58" s="488" t="str">
        <f t="shared" si="10"/>
        <v/>
      </c>
      <c r="L58" s="488" t="e">
        <f t="shared" si="13"/>
        <v>#N/A</v>
      </c>
    </row>
    <row r="59" spans="1:14" ht="15" customHeight="1" x14ac:dyDescent="0.2">
      <c r="A59" s="490" t="s">
        <v>467</v>
      </c>
      <c r="B59" s="487">
        <v>235022</v>
      </c>
      <c r="C59" s="487">
        <v>43943</v>
      </c>
      <c r="D59" s="487">
        <v>22697</v>
      </c>
      <c r="E59" s="488">
        <f t="shared" si="11"/>
        <v>104.24203177531956</v>
      </c>
      <c r="F59" s="488">
        <f t="shared" si="11"/>
        <v>97.049404801342789</v>
      </c>
      <c r="G59" s="488">
        <f t="shared" si="11"/>
        <v>106.638789701184</v>
      </c>
      <c r="H59" s="489" t="str">
        <f t="shared" si="14"/>
        <v/>
      </c>
      <c r="I59" s="488" t="str">
        <f t="shared" si="12"/>
        <v/>
      </c>
      <c r="J59" s="488" t="str">
        <f t="shared" si="10"/>
        <v/>
      </c>
      <c r="K59" s="488" t="str">
        <f t="shared" si="10"/>
        <v/>
      </c>
      <c r="L59" s="488" t="e">
        <f t="shared" si="13"/>
        <v>#N/A</v>
      </c>
    </row>
    <row r="60" spans="1:14" ht="15" customHeight="1" x14ac:dyDescent="0.2">
      <c r="A60" s="490" t="s">
        <v>468</v>
      </c>
      <c r="B60" s="487">
        <v>235981</v>
      </c>
      <c r="C60" s="487">
        <v>44131</v>
      </c>
      <c r="D60" s="487">
        <v>23175</v>
      </c>
      <c r="E60" s="488">
        <f t="shared" si="11"/>
        <v>104.66738816098785</v>
      </c>
      <c r="F60" s="488">
        <f t="shared" si="11"/>
        <v>97.464608317321506</v>
      </c>
      <c r="G60" s="488">
        <f t="shared" si="11"/>
        <v>108.88460815636158</v>
      </c>
      <c r="H60" s="489" t="str">
        <f t="shared" si="14"/>
        <v/>
      </c>
      <c r="I60" s="488" t="str">
        <f t="shared" si="12"/>
        <v/>
      </c>
      <c r="J60" s="488" t="str">
        <f t="shared" si="10"/>
        <v/>
      </c>
      <c r="K60" s="488" t="str">
        <f t="shared" si="10"/>
        <v/>
      </c>
      <c r="L60" s="488" t="e">
        <f t="shared" si="13"/>
        <v>#N/A</v>
      </c>
    </row>
    <row r="61" spans="1:14" ht="15" customHeight="1" x14ac:dyDescent="0.2">
      <c r="A61" s="490">
        <v>42614</v>
      </c>
      <c r="B61" s="487">
        <v>239862</v>
      </c>
      <c r="C61" s="487">
        <v>43509</v>
      </c>
      <c r="D61" s="487">
        <v>23872</v>
      </c>
      <c r="E61" s="488">
        <f t="shared" si="11"/>
        <v>106.38877307525128</v>
      </c>
      <c r="F61" s="488">
        <f t="shared" si="11"/>
        <v>96.090903067647247</v>
      </c>
      <c r="G61" s="488">
        <f t="shared" si="11"/>
        <v>112.15936853974817</v>
      </c>
      <c r="H61" s="489">
        <f t="shared" si="14"/>
        <v>42614</v>
      </c>
      <c r="I61" s="488">
        <f t="shared" si="12"/>
        <v>106.38877307525128</v>
      </c>
      <c r="J61" s="488">
        <f t="shared" si="10"/>
        <v>96.090903067647247</v>
      </c>
      <c r="K61" s="488">
        <f t="shared" si="10"/>
        <v>112.15936853974817</v>
      </c>
      <c r="L61" s="488" t="e">
        <f t="shared" si="13"/>
        <v>#N/A</v>
      </c>
    </row>
    <row r="62" spans="1:14" ht="15" customHeight="1" x14ac:dyDescent="0.2">
      <c r="A62" s="490" t="s">
        <v>469</v>
      </c>
      <c r="B62" s="487">
        <v>239455</v>
      </c>
      <c r="C62" s="487">
        <v>43373</v>
      </c>
      <c r="D62" s="487">
        <v>23798</v>
      </c>
      <c r="E62" s="488">
        <f t="shared" si="11"/>
        <v>106.208251647757</v>
      </c>
      <c r="F62" s="488">
        <f t="shared" si="11"/>
        <v>95.790543077364788</v>
      </c>
      <c r="G62" s="488">
        <f t="shared" si="11"/>
        <v>111.81168953204286</v>
      </c>
      <c r="H62" s="489" t="str">
        <f t="shared" si="14"/>
        <v/>
      </c>
      <c r="I62" s="488" t="str">
        <f t="shared" si="12"/>
        <v/>
      </c>
      <c r="J62" s="488" t="str">
        <f t="shared" si="10"/>
        <v/>
      </c>
      <c r="K62" s="488" t="str">
        <f t="shared" si="10"/>
        <v/>
      </c>
      <c r="L62" s="488" t="e">
        <f t="shared" si="13"/>
        <v>#N/A</v>
      </c>
    </row>
    <row r="63" spans="1:14" ht="15" customHeight="1" x14ac:dyDescent="0.2">
      <c r="A63" s="490" t="s">
        <v>470</v>
      </c>
      <c r="B63" s="487">
        <v>238212</v>
      </c>
      <c r="C63" s="487">
        <v>42716</v>
      </c>
      <c r="D63" s="487">
        <v>23654</v>
      </c>
      <c r="E63" s="488">
        <f t="shared" si="11"/>
        <v>105.65692945027456</v>
      </c>
      <c r="F63" s="488">
        <f t="shared" si="11"/>
        <v>94.339539300779606</v>
      </c>
      <c r="G63" s="488">
        <f t="shared" si="11"/>
        <v>111.13512497650817</v>
      </c>
      <c r="H63" s="489" t="str">
        <f t="shared" si="14"/>
        <v/>
      </c>
      <c r="I63" s="488" t="str">
        <f t="shared" si="12"/>
        <v/>
      </c>
      <c r="J63" s="488" t="str">
        <f t="shared" si="10"/>
        <v/>
      </c>
      <c r="K63" s="488" t="str">
        <f t="shared" si="10"/>
        <v/>
      </c>
      <c r="L63" s="488" t="e">
        <f t="shared" si="13"/>
        <v>#N/A</v>
      </c>
    </row>
    <row r="64" spans="1:14" ht="15" customHeight="1" x14ac:dyDescent="0.2">
      <c r="A64" s="490" t="s">
        <v>471</v>
      </c>
      <c r="B64" s="487">
        <v>238763</v>
      </c>
      <c r="C64" s="487">
        <v>43190</v>
      </c>
      <c r="D64" s="487">
        <v>23974</v>
      </c>
      <c r="E64" s="488">
        <f t="shared" si="11"/>
        <v>105.90132086685769</v>
      </c>
      <c r="F64" s="488">
        <f t="shared" si="11"/>
        <v>95.386382208087639</v>
      </c>
      <c r="G64" s="488">
        <f t="shared" si="11"/>
        <v>112.63860176658523</v>
      </c>
      <c r="H64" s="489" t="str">
        <f t="shared" si="14"/>
        <v/>
      </c>
      <c r="I64" s="488" t="str">
        <f t="shared" si="12"/>
        <v/>
      </c>
      <c r="J64" s="488" t="str">
        <f t="shared" si="10"/>
        <v/>
      </c>
      <c r="K64" s="488" t="str">
        <f t="shared" si="10"/>
        <v/>
      </c>
      <c r="L64" s="488" t="e">
        <f t="shared" si="13"/>
        <v>#N/A</v>
      </c>
    </row>
    <row r="65" spans="1:12" ht="15" customHeight="1" x14ac:dyDescent="0.2">
      <c r="A65" s="490">
        <v>42979</v>
      </c>
      <c r="B65" s="487">
        <v>243518</v>
      </c>
      <c r="C65" s="487">
        <v>42509</v>
      </c>
      <c r="D65" s="487">
        <v>24694</v>
      </c>
      <c r="E65" s="488">
        <f t="shared" si="11"/>
        <v>108.0103611315633</v>
      </c>
      <c r="F65" s="488">
        <f t="shared" si="11"/>
        <v>93.882373727334965</v>
      </c>
      <c r="G65" s="488">
        <f t="shared" si="11"/>
        <v>116.02142454425859</v>
      </c>
      <c r="H65" s="489">
        <f t="shared" si="14"/>
        <v>42979</v>
      </c>
      <c r="I65" s="488">
        <f t="shared" si="12"/>
        <v>108.0103611315633</v>
      </c>
      <c r="J65" s="488">
        <f t="shared" si="10"/>
        <v>93.882373727334965</v>
      </c>
      <c r="K65" s="488">
        <f t="shared" si="10"/>
        <v>116.02142454425859</v>
      </c>
      <c r="L65" s="488" t="e">
        <f t="shared" si="13"/>
        <v>#N/A</v>
      </c>
    </row>
    <row r="66" spans="1:12" ht="15" customHeight="1" x14ac:dyDescent="0.2">
      <c r="A66" s="490" t="s">
        <v>472</v>
      </c>
      <c r="B66" s="487">
        <v>243333</v>
      </c>
      <c r="C66" s="487">
        <v>42337</v>
      </c>
      <c r="D66" s="487">
        <v>24470</v>
      </c>
      <c r="E66" s="488">
        <f t="shared" si="11"/>
        <v>107.92830593724774</v>
      </c>
      <c r="F66" s="488">
        <f t="shared" si="11"/>
        <v>93.502506680801261</v>
      </c>
      <c r="G66" s="488">
        <f t="shared" si="11"/>
        <v>114.96899079120466</v>
      </c>
      <c r="H66" s="489" t="str">
        <f t="shared" si="14"/>
        <v/>
      </c>
      <c r="I66" s="488" t="str">
        <f t="shared" si="12"/>
        <v/>
      </c>
      <c r="J66" s="488" t="str">
        <f t="shared" si="10"/>
        <v/>
      </c>
      <c r="K66" s="488" t="str">
        <f t="shared" si="10"/>
        <v/>
      </c>
      <c r="L66" s="488" t="e">
        <f t="shared" si="13"/>
        <v>#N/A</v>
      </c>
    </row>
    <row r="67" spans="1:12" ht="15" customHeight="1" x14ac:dyDescent="0.2">
      <c r="A67" s="490" t="s">
        <v>473</v>
      </c>
      <c r="B67" s="487">
        <v>243332</v>
      </c>
      <c r="C67" s="487">
        <v>41857</v>
      </c>
      <c r="D67" s="487">
        <v>24212</v>
      </c>
      <c r="E67" s="488">
        <f t="shared" si="11"/>
        <v>107.92786239565683</v>
      </c>
      <c r="F67" s="488">
        <f t="shared" si="11"/>
        <v>92.442412597451366</v>
      </c>
      <c r="G67" s="488">
        <f t="shared" si="11"/>
        <v>113.75681262920503</v>
      </c>
      <c r="H67" s="489" t="str">
        <f t="shared" si="14"/>
        <v/>
      </c>
      <c r="I67" s="488" t="str">
        <f t="shared" si="12"/>
        <v/>
      </c>
      <c r="J67" s="488" t="str">
        <f t="shared" si="12"/>
        <v/>
      </c>
      <c r="K67" s="488" t="str">
        <f t="shared" si="12"/>
        <v/>
      </c>
      <c r="L67" s="488" t="e">
        <f t="shared" si="13"/>
        <v>#N/A</v>
      </c>
    </row>
    <row r="68" spans="1:12" ht="15" customHeight="1" x14ac:dyDescent="0.2">
      <c r="A68" s="490" t="s">
        <v>474</v>
      </c>
      <c r="B68" s="487">
        <v>244818</v>
      </c>
      <c r="C68" s="487">
        <v>42333</v>
      </c>
      <c r="D68" s="487">
        <v>24697</v>
      </c>
      <c r="E68" s="488">
        <f t="shared" si="11"/>
        <v>108.58696519972678</v>
      </c>
      <c r="F68" s="488">
        <f t="shared" si="11"/>
        <v>93.493672563440001</v>
      </c>
      <c r="G68" s="488">
        <f t="shared" si="11"/>
        <v>116.03551963916556</v>
      </c>
      <c r="H68" s="489" t="str">
        <f t="shared" si="14"/>
        <v/>
      </c>
      <c r="I68" s="488" t="str">
        <f t="shared" si="12"/>
        <v/>
      </c>
      <c r="J68" s="488" t="str">
        <f t="shared" si="12"/>
        <v/>
      </c>
      <c r="K68" s="488" t="str">
        <f t="shared" si="12"/>
        <v/>
      </c>
      <c r="L68" s="488" t="e">
        <f t="shared" si="13"/>
        <v>#N/A</v>
      </c>
    </row>
    <row r="69" spans="1:12" ht="15" customHeight="1" x14ac:dyDescent="0.2">
      <c r="A69" s="490">
        <v>43344</v>
      </c>
      <c r="B69" s="487">
        <v>248035</v>
      </c>
      <c r="C69" s="487">
        <v>41494</v>
      </c>
      <c r="D69" s="487">
        <v>25341</v>
      </c>
      <c r="E69" s="488">
        <f t="shared" si="11"/>
        <v>110.01383849763593</v>
      </c>
      <c r="F69" s="488">
        <f t="shared" si="11"/>
        <v>91.640716446918006</v>
      </c>
      <c r="G69" s="488">
        <f t="shared" si="11"/>
        <v>119.06126667919563</v>
      </c>
      <c r="H69" s="489">
        <f t="shared" si="14"/>
        <v>43344</v>
      </c>
      <c r="I69" s="488">
        <f t="shared" si="12"/>
        <v>110.01383849763593</v>
      </c>
      <c r="J69" s="488">
        <f t="shared" si="12"/>
        <v>91.640716446918006</v>
      </c>
      <c r="K69" s="488">
        <f t="shared" si="12"/>
        <v>119.06126667919563</v>
      </c>
      <c r="L69" s="488" t="e">
        <f t="shared" si="13"/>
        <v>#N/A</v>
      </c>
    </row>
    <row r="70" spans="1:12" ht="15" customHeight="1" x14ac:dyDescent="0.2">
      <c r="A70" s="490" t="s">
        <v>475</v>
      </c>
      <c r="B70" s="487">
        <v>247243</v>
      </c>
      <c r="C70" s="487">
        <v>41321</v>
      </c>
      <c r="D70" s="487">
        <v>25185</v>
      </c>
      <c r="E70" s="488">
        <f t="shared" si="11"/>
        <v>109.66255355764709</v>
      </c>
      <c r="F70" s="488">
        <f t="shared" si="11"/>
        <v>91.258640871043966</v>
      </c>
      <c r="G70" s="488">
        <f t="shared" si="11"/>
        <v>118.32832174403308</v>
      </c>
      <c r="H70" s="489" t="str">
        <f t="shared" si="14"/>
        <v/>
      </c>
      <c r="I70" s="488" t="str">
        <f t="shared" si="12"/>
        <v/>
      </c>
      <c r="J70" s="488" t="str">
        <f t="shared" si="12"/>
        <v/>
      </c>
      <c r="K70" s="488" t="str">
        <f t="shared" si="12"/>
        <v/>
      </c>
      <c r="L70" s="488" t="e">
        <f t="shared" si="13"/>
        <v>#N/A</v>
      </c>
    </row>
    <row r="71" spans="1:12" ht="15" customHeight="1" x14ac:dyDescent="0.2">
      <c r="A71" s="490" t="s">
        <v>476</v>
      </c>
      <c r="B71" s="487">
        <v>246396</v>
      </c>
      <c r="C71" s="487">
        <v>40927</v>
      </c>
      <c r="D71" s="487">
        <v>25071</v>
      </c>
      <c r="E71" s="491">
        <f t="shared" ref="E71:G75" si="15">IF($A$51=37802,IF(COUNTBLANK(B$51:B$70)&gt;0,#N/A,IF(ISBLANK(B71)=FALSE,B71/B$51*100,#N/A)),IF(COUNTBLANK(B$51:B$75)&gt;0,#N/A,B71/B$51*100))</f>
        <v>109.28687383015905</v>
      </c>
      <c r="F71" s="491">
        <f t="shared" si="15"/>
        <v>90.388480310960929</v>
      </c>
      <c r="G71" s="491">
        <f t="shared" si="15"/>
        <v>117.79270813756813</v>
      </c>
      <c r="H71" s="492" t="str">
        <f>IF(A$51=37802,IF(ISERROR(L71)=TRUE,IF(ISBLANK(A71)=FALSE,IF(MONTH(A71)=MONTH(MAX(A$51:A$75)),A71,""),""),""),IF(ISERROR(L71)=TRUE,IF(MONTH(A71)=MONTH(MAX(A$51:A$75)),A71,""),""))</f>
        <v/>
      </c>
      <c r="I71" s="488" t="str">
        <f t="shared" si="12"/>
        <v/>
      </c>
      <c r="J71" s="488" t="str">
        <f t="shared" si="12"/>
        <v/>
      </c>
      <c r="K71" s="488" t="str">
        <f t="shared" si="12"/>
        <v/>
      </c>
      <c r="L71" s="488" t="e">
        <f t="shared" si="13"/>
        <v>#N/A</v>
      </c>
    </row>
    <row r="72" spans="1:12" ht="15" customHeight="1" x14ac:dyDescent="0.2">
      <c r="A72" s="490" t="s">
        <v>477</v>
      </c>
      <c r="B72" s="487">
        <v>246401</v>
      </c>
      <c r="C72" s="487">
        <v>41334</v>
      </c>
      <c r="D72" s="487">
        <v>25483</v>
      </c>
      <c r="E72" s="491">
        <f t="shared" si="15"/>
        <v>109.28909153811352</v>
      </c>
      <c r="F72" s="491">
        <f t="shared" si="15"/>
        <v>91.287351752468027</v>
      </c>
      <c r="G72" s="491">
        <f t="shared" si="15"/>
        <v>119.72843450479233</v>
      </c>
      <c r="H72" s="492" t="str">
        <f>IF(A$51=37802,IF(ISERROR(L72)=TRUE,IF(ISBLANK(A72)=FALSE,IF(MONTH(A72)=MONTH(MAX(A$51:A$75)),A72,""),""),""),IF(ISERROR(L72)=TRUE,IF(MONTH(A72)=MONTH(MAX(A$51:A$75)),A72,""),""))</f>
        <v/>
      </c>
      <c r="I72" s="488" t="str">
        <f t="shared" si="12"/>
        <v/>
      </c>
      <c r="J72" s="488" t="str">
        <f t="shared" si="12"/>
        <v/>
      </c>
      <c r="K72" s="488" t="str">
        <f t="shared" si="12"/>
        <v/>
      </c>
      <c r="L72" s="488" t="e">
        <f t="shared" si="13"/>
        <v>#N/A</v>
      </c>
    </row>
    <row r="73" spans="1:12" ht="15" customHeight="1" x14ac:dyDescent="0.2">
      <c r="A73" s="490">
        <v>43709</v>
      </c>
      <c r="B73" s="487">
        <v>250281</v>
      </c>
      <c r="C73" s="487">
        <v>40575</v>
      </c>
      <c r="D73" s="487">
        <v>26180</v>
      </c>
      <c r="E73" s="491">
        <f t="shared" si="15"/>
        <v>111.01003291078604</v>
      </c>
      <c r="F73" s="491">
        <f t="shared" si="15"/>
        <v>89.611077983171</v>
      </c>
      <c r="G73" s="491">
        <f t="shared" si="15"/>
        <v>123.00319488817892</v>
      </c>
      <c r="H73" s="492">
        <f>IF(A$51=37802,IF(ISERROR(L73)=TRUE,IF(ISBLANK(A73)=FALSE,IF(MONTH(A73)=MONTH(MAX(A$51:A$75)),A73,""),""),""),IF(ISERROR(L73)=TRUE,IF(MONTH(A73)=MONTH(MAX(A$51:A$75)),A73,""),""))</f>
        <v>43709</v>
      </c>
      <c r="I73" s="488">
        <f t="shared" si="12"/>
        <v>111.01003291078604</v>
      </c>
      <c r="J73" s="488">
        <f t="shared" si="12"/>
        <v>89.611077983171</v>
      </c>
      <c r="K73" s="488">
        <f t="shared" si="12"/>
        <v>123.00319488817892</v>
      </c>
      <c r="L73" s="488" t="e">
        <f t="shared" si="13"/>
        <v>#N/A</v>
      </c>
    </row>
    <row r="74" spans="1:12" ht="15" customHeight="1" x14ac:dyDescent="0.2">
      <c r="A74" s="490" t="s">
        <v>478</v>
      </c>
      <c r="B74" s="487">
        <v>249540</v>
      </c>
      <c r="C74" s="487">
        <v>40437</v>
      </c>
      <c r="D74" s="487">
        <v>26045</v>
      </c>
      <c r="E74" s="491">
        <f t="shared" si="15"/>
        <v>110.68136859193287</v>
      </c>
      <c r="F74" s="491">
        <f t="shared" si="15"/>
        <v>89.306300934207911</v>
      </c>
      <c r="G74" s="491">
        <f t="shared" si="15"/>
        <v>122.36891561736516</v>
      </c>
      <c r="H74" s="492" t="str">
        <f>IF(A$51=37802,IF(ISERROR(L74)=TRUE,IF(ISBLANK(A74)=FALSE,IF(MONTH(A74)=MONTH(MAX(A$51:A$75)),A74,""),""),""),IF(ISERROR(L74)=TRUE,IF(MONTH(A74)=MONTH(MAX(A$51:A$75)),A74,""),""))</f>
        <v/>
      </c>
      <c r="I74" s="488" t="str">
        <f t="shared" si="12"/>
        <v/>
      </c>
      <c r="J74" s="488" t="str">
        <f t="shared" si="12"/>
        <v/>
      </c>
      <c r="K74" s="488" t="str">
        <f t="shared" si="12"/>
        <v/>
      </c>
      <c r="L74" s="488" t="e">
        <f t="shared" si="13"/>
        <v>#N/A</v>
      </c>
    </row>
    <row r="75" spans="1:12" ht="15" customHeight="1" x14ac:dyDescent="0.2">
      <c r="A75" s="490" t="s">
        <v>479</v>
      </c>
      <c r="B75" s="487">
        <v>247591</v>
      </c>
      <c r="C75" s="493">
        <v>39381</v>
      </c>
      <c r="D75" s="493">
        <v>24870</v>
      </c>
      <c r="E75" s="491">
        <f t="shared" si="15"/>
        <v>109.81690603127856</v>
      </c>
      <c r="F75" s="491">
        <f t="shared" si="15"/>
        <v>86.974093950838139</v>
      </c>
      <c r="G75" s="491">
        <f t="shared" si="15"/>
        <v>116.84833677880097</v>
      </c>
      <c r="H75" s="492" t="str">
        <f>IF(A$51=37802,IF(ISERROR(L75)=TRUE,IF(ISBLANK(A75)=FALSE,IF(MONTH(A75)=MONTH(MAX(A$51:A$75)),A75,""),""),""),IF(ISERROR(L75)=TRUE,IF(MONTH(A75)=MONTH(MAX(A$51:A$75)),A75,""),""))</f>
        <v/>
      </c>
      <c r="I75" s="488" t="str">
        <f t="shared" si="12"/>
        <v/>
      </c>
      <c r="J75" s="488" t="str">
        <f t="shared" si="12"/>
        <v/>
      </c>
      <c r="K75" s="488" t="str">
        <f t="shared" si="12"/>
        <v/>
      </c>
      <c r="L75" s="488" t="e">
        <f t="shared" si="13"/>
        <v>#N/A</v>
      </c>
    </row>
    <row r="77" spans="1:12" ht="15" customHeight="1" x14ac:dyDescent="0.2">
      <c r="I77" s="488">
        <f>IF(I75&lt;&gt;"",I75,IF(I74&lt;&gt;"",I74,IF(I73&lt;&gt;"",I73,IF(I72&lt;&gt;"",I72,IF(I71&lt;&gt;"",I71,IF(I70&lt;&gt;"",I70,""))))))</f>
        <v>111.01003291078604</v>
      </c>
      <c r="J77" s="488">
        <f>IF(J75&lt;&gt;"",J75,IF(J74&lt;&gt;"",J74,IF(J73&lt;&gt;"",J73,IF(J72&lt;&gt;"",J72,IF(J71&lt;&gt;"",J71,IF(J70&lt;&gt;"",J70,""))))))</f>
        <v>89.611077983171</v>
      </c>
      <c r="K77" s="488">
        <f>IF(K75&lt;&gt;"",K75,IF(K74&lt;&gt;"",K74,IF(K73&lt;&gt;"",K73,IF(K72&lt;&gt;"",K72,IF(K71&lt;&gt;"",K71,IF(K70&lt;&gt;"",K70,""))))))</f>
        <v>123.00319488817892</v>
      </c>
    </row>
    <row r="78" spans="1:12" ht="15" customHeight="1" x14ac:dyDescent="0.2">
      <c r="I78" s="495">
        <f>RANK(I77,$I77:$K77)</f>
        <v>2</v>
      </c>
      <c r="J78" s="495">
        <f>RANK(J77,$I77:$K77)</f>
        <v>3</v>
      </c>
      <c r="K78" s="495">
        <f>RANK(K77,$I77:$K77)</f>
        <v>1</v>
      </c>
    </row>
    <row r="79" spans="1:12" ht="15" customHeight="1" x14ac:dyDescent="0.2">
      <c r="I79" s="488" t="str">
        <f>"SvB: "&amp;IF(I77&gt;100,"+","")&amp;TEXT(I77-100,"0,0")&amp;"%"</f>
        <v>SvB: +11,0%</v>
      </c>
      <c r="J79" s="488" t="str">
        <f>"GeB - ausschließlich: "&amp;IF(J77&gt;100,"+","")&amp;TEXT(J77-100,"0,0")&amp;"%"</f>
        <v>GeB - ausschließlich: -10,4%</v>
      </c>
      <c r="K79" s="488" t="str">
        <f>"GeB - im Nebenjob: "&amp;IF(K77&gt;100,"+","")&amp;TEXT(K77-100,"0,0")&amp;"%"</f>
        <v>GeB - im Nebenjob: +23,0%</v>
      </c>
    </row>
    <row r="81" spans="9:9" ht="15" customHeight="1" x14ac:dyDescent="0.2">
      <c r="I81" s="488" t="str">
        <f>IF(ISERROR(HLOOKUP(1,I$78:K$79,2,FALSE)),"",HLOOKUP(1,I$78:K$79,2,FALSE))</f>
        <v>GeB - im Nebenjob: +23,0%</v>
      </c>
    </row>
    <row r="82" spans="9:9" ht="15" customHeight="1" x14ac:dyDescent="0.2">
      <c r="I82" s="488" t="str">
        <f>IF(ISERROR(HLOOKUP(2,I$78:K$79,2,FALSE)),"",HLOOKUP(2,I$78:K$79,2,FALSE))</f>
        <v>SvB: +11,0%</v>
      </c>
    </row>
    <row r="83" spans="9:9" ht="15" customHeight="1" x14ac:dyDescent="0.2">
      <c r="I83" s="488" t="str">
        <f>IF(ISERROR(HLOOKUP(3,I$78:K$79,2,FALSE)),"",HLOOKUP(3,I$78:K$79,2,FALSE))</f>
        <v>GeB - ausschließlich: -10,4%</v>
      </c>
    </row>
  </sheetData>
  <mergeCells count="16">
    <mergeCell ref="B4:C4"/>
    <mergeCell ref="D4:E4"/>
    <mergeCell ref="F4:G4"/>
    <mergeCell ref="H4:I4"/>
    <mergeCell ref="J4:N4"/>
    <mergeCell ref="J12:N12"/>
    <mergeCell ref="A49:A50"/>
    <mergeCell ref="B49:D49"/>
    <mergeCell ref="E49:G49"/>
    <mergeCell ref="H49:H50"/>
    <mergeCell ref="I49:K49"/>
    <mergeCell ref="A12:A13"/>
    <mergeCell ref="B12:C12"/>
    <mergeCell ref="D12:E12"/>
    <mergeCell ref="F12:G12"/>
    <mergeCell ref="H12:I12"/>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3" customWidth="1"/>
    <col min="2" max="2" width="15.125" style="523" customWidth="1"/>
    <col min="3" max="3" width="20.375" style="523" customWidth="1"/>
    <col min="4" max="5" width="10" style="523" customWidth="1"/>
    <col min="6" max="8" width="11" style="523"/>
    <col min="9" max="9" width="13.75" style="523" customWidth="1"/>
    <col min="10" max="256" width="11" style="523"/>
    <col min="257" max="257" width="2.375" style="523" customWidth="1"/>
    <col min="258" max="258" width="15.125" style="523" customWidth="1"/>
    <col min="259" max="259" width="20.375" style="523" customWidth="1"/>
    <col min="260" max="261" width="10" style="523" customWidth="1"/>
    <col min="262" max="264" width="11" style="523"/>
    <col min="265" max="265" width="13.75" style="523" customWidth="1"/>
    <col min="266" max="512" width="11" style="523"/>
    <col min="513" max="513" width="2.375" style="523" customWidth="1"/>
    <col min="514" max="514" width="15.125" style="523" customWidth="1"/>
    <col min="515" max="515" width="20.375" style="523" customWidth="1"/>
    <col min="516" max="517" width="10" style="523" customWidth="1"/>
    <col min="518" max="520" width="11" style="523"/>
    <col min="521" max="521" width="13.75" style="523" customWidth="1"/>
    <col min="522" max="768" width="11" style="523"/>
    <col min="769" max="769" width="2.375" style="523" customWidth="1"/>
    <col min="770" max="770" width="15.125" style="523" customWidth="1"/>
    <col min="771" max="771" width="20.375" style="523" customWidth="1"/>
    <col min="772" max="773" width="10" style="523" customWidth="1"/>
    <col min="774" max="776" width="11" style="523"/>
    <col min="777" max="777" width="13.75" style="523" customWidth="1"/>
    <col min="778" max="1024" width="11" style="523"/>
    <col min="1025" max="1025" width="2.375" style="523" customWidth="1"/>
    <col min="1026" max="1026" width="15.125" style="523" customWidth="1"/>
    <col min="1027" max="1027" width="20.375" style="523" customWidth="1"/>
    <col min="1028" max="1029" width="10" style="523" customWidth="1"/>
    <col min="1030" max="1032" width="11" style="523"/>
    <col min="1033" max="1033" width="13.75" style="523" customWidth="1"/>
    <col min="1034" max="1280" width="11" style="523"/>
    <col min="1281" max="1281" width="2.375" style="523" customWidth="1"/>
    <col min="1282" max="1282" width="15.125" style="523" customWidth="1"/>
    <col min="1283" max="1283" width="20.375" style="523" customWidth="1"/>
    <col min="1284" max="1285" width="10" style="523" customWidth="1"/>
    <col min="1286" max="1288" width="11" style="523"/>
    <col min="1289" max="1289" width="13.75" style="523" customWidth="1"/>
    <col min="1290" max="1536" width="11" style="523"/>
    <col min="1537" max="1537" width="2.375" style="523" customWidth="1"/>
    <col min="1538" max="1538" width="15.125" style="523" customWidth="1"/>
    <col min="1539" max="1539" width="20.375" style="523" customWidth="1"/>
    <col min="1540" max="1541" width="10" style="523" customWidth="1"/>
    <col min="1542" max="1544" width="11" style="523"/>
    <col min="1545" max="1545" width="13.75" style="523" customWidth="1"/>
    <col min="1546" max="1792" width="11" style="523"/>
    <col min="1793" max="1793" width="2.375" style="523" customWidth="1"/>
    <col min="1794" max="1794" width="15.125" style="523" customWidth="1"/>
    <col min="1795" max="1795" width="20.375" style="523" customWidth="1"/>
    <col min="1796" max="1797" width="10" style="523" customWidth="1"/>
    <col min="1798" max="1800" width="11" style="523"/>
    <col min="1801" max="1801" width="13.75" style="523" customWidth="1"/>
    <col min="1802" max="2048" width="11" style="523"/>
    <col min="2049" max="2049" width="2.375" style="523" customWidth="1"/>
    <col min="2050" max="2050" width="15.125" style="523" customWidth="1"/>
    <col min="2051" max="2051" width="20.375" style="523" customWidth="1"/>
    <col min="2052" max="2053" width="10" style="523" customWidth="1"/>
    <col min="2054" max="2056" width="11" style="523"/>
    <col min="2057" max="2057" width="13.75" style="523" customWidth="1"/>
    <col min="2058" max="2304" width="11" style="523"/>
    <col min="2305" max="2305" width="2.375" style="523" customWidth="1"/>
    <col min="2306" max="2306" width="15.125" style="523" customWidth="1"/>
    <col min="2307" max="2307" width="20.375" style="523" customWidth="1"/>
    <col min="2308" max="2309" width="10" style="523" customWidth="1"/>
    <col min="2310" max="2312" width="11" style="523"/>
    <col min="2313" max="2313" width="13.75" style="523" customWidth="1"/>
    <col min="2314" max="2560" width="11" style="523"/>
    <col min="2561" max="2561" width="2.375" style="523" customWidth="1"/>
    <col min="2562" max="2562" width="15.125" style="523" customWidth="1"/>
    <col min="2563" max="2563" width="20.375" style="523" customWidth="1"/>
    <col min="2564" max="2565" width="10" style="523" customWidth="1"/>
    <col min="2566" max="2568" width="11" style="523"/>
    <col min="2569" max="2569" width="13.75" style="523" customWidth="1"/>
    <col min="2570" max="2816" width="11" style="523"/>
    <col min="2817" max="2817" width="2.375" style="523" customWidth="1"/>
    <col min="2818" max="2818" width="15.125" style="523" customWidth="1"/>
    <col min="2819" max="2819" width="20.375" style="523" customWidth="1"/>
    <col min="2820" max="2821" width="10" style="523" customWidth="1"/>
    <col min="2822" max="2824" width="11" style="523"/>
    <col min="2825" max="2825" width="13.75" style="523" customWidth="1"/>
    <col min="2826" max="3072" width="11" style="523"/>
    <col min="3073" max="3073" width="2.375" style="523" customWidth="1"/>
    <col min="3074" max="3074" width="15.125" style="523" customWidth="1"/>
    <col min="3075" max="3075" width="20.375" style="523" customWidth="1"/>
    <col min="3076" max="3077" width="10" style="523" customWidth="1"/>
    <col min="3078" max="3080" width="11" style="523"/>
    <col min="3081" max="3081" width="13.75" style="523" customWidth="1"/>
    <col min="3082" max="3328" width="11" style="523"/>
    <col min="3329" max="3329" width="2.375" style="523" customWidth="1"/>
    <col min="3330" max="3330" width="15.125" style="523" customWidth="1"/>
    <col min="3331" max="3331" width="20.375" style="523" customWidth="1"/>
    <col min="3332" max="3333" width="10" style="523" customWidth="1"/>
    <col min="3334" max="3336" width="11" style="523"/>
    <col min="3337" max="3337" width="13.75" style="523" customWidth="1"/>
    <col min="3338" max="3584" width="11" style="523"/>
    <col min="3585" max="3585" width="2.375" style="523" customWidth="1"/>
    <col min="3586" max="3586" width="15.125" style="523" customWidth="1"/>
    <col min="3587" max="3587" width="20.375" style="523" customWidth="1"/>
    <col min="3588" max="3589" width="10" style="523" customWidth="1"/>
    <col min="3590" max="3592" width="11" style="523"/>
    <col min="3593" max="3593" width="13.75" style="523" customWidth="1"/>
    <col min="3594" max="3840" width="11" style="523"/>
    <col min="3841" max="3841" width="2.375" style="523" customWidth="1"/>
    <col min="3842" max="3842" width="15.125" style="523" customWidth="1"/>
    <col min="3843" max="3843" width="20.375" style="523" customWidth="1"/>
    <col min="3844" max="3845" width="10" style="523" customWidth="1"/>
    <col min="3846" max="3848" width="11" style="523"/>
    <col min="3849" max="3849" width="13.75" style="523" customWidth="1"/>
    <col min="3850" max="4096" width="11" style="523"/>
    <col min="4097" max="4097" width="2.375" style="523" customWidth="1"/>
    <col min="4098" max="4098" width="15.125" style="523" customWidth="1"/>
    <col min="4099" max="4099" width="20.375" style="523" customWidth="1"/>
    <col min="4100" max="4101" width="10" style="523" customWidth="1"/>
    <col min="4102" max="4104" width="11" style="523"/>
    <col min="4105" max="4105" width="13.75" style="523" customWidth="1"/>
    <col min="4106" max="4352" width="11" style="523"/>
    <col min="4353" max="4353" width="2.375" style="523" customWidth="1"/>
    <col min="4354" max="4354" width="15.125" style="523" customWidth="1"/>
    <col min="4355" max="4355" width="20.375" style="523" customWidth="1"/>
    <col min="4356" max="4357" width="10" style="523" customWidth="1"/>
    <col min="4358" max="4360" width="11" style="523"/>
    <col min="4361" max="4361" width="13.75" style="523" customWidth="1"/>
    <col min="4362" max="4608" width="11" style="523"/>
    <col min="4609" max="4609" width="2.375" style="523" customWidth="1"/>
    <col min="4610" max="4610" width="15.125" style="523" customWidth="1"/>
    <col min="4611" max="4611" width="20.375" style="523" customWidth="1"/>
    <col min="4612" max="4613" width="10" style="523" customWidth="1"/>
    <col min="4614" max="4616" width="11" style="523"/>
    <col min="4617" max="4617" width="13.75" style="523" customWidth="1"/>
    <col min="4618" max="4864" width="11" style="523"/>
    <col min="4865" max="4865" width="2.375" style="523" customWidth="1"/>
    <col min="4866" max="4866" width="15.125" style="523" customWidth="1"/>
    <col min="4867" max="4867" width="20.375" style="523" customWidth="1"/>
    <col min="4868" max="4869" width="10" style="523" customWidth="1"/>
    <col min="4870" max="4872" width="11" style="523"/>
    <col min="4873" max="4873" width="13.75" style="523" customWidth="1"/>
    <col min="4874" max="5120" width="11" style="523"/>
    <col min="5121" max="5121" width="2.375" style="523" customWidth="1"/>
    <col min="5122" max="5122" width="15.125" style="523" customWidth="1"/>
    <col min="5123" max="5123" width="20.375" style="523" customWidth="1"/>
    <col min="5124" max="5125" width="10" style="523" customWidth="1"/>
    <col min="5126" max="5128" width="11" style="523"/>
    <col min="5129" max="5129" width="13.75" style="523" customWidth="1"/>
    <col min="5130" max="5376" width="11" style="523"/>
    <col min="5377" max="5377" width="2.375" style="523" customWidth="1"/>
    <col min="5378" max="5378" width="15.125" style="523" customWidth="1"/>
    <col min="5379" max="5379" width="20.375" style="523" customWidth="1"/>
    <col min="5380" max="5381" width="10" style="523" customWidth="1"/>
    <col min="5382" max="5384" width="11" style="523"/>
    <col min="5385" max="5385" width="13.75" style="523" customWidth="1"/>
    <col min="5386" max="5632" width="11" style="523"/>
    <col min="5633" max="5633" width="2.375" style="523" customWidth="1"/>
    <col min="5634" max="5634" width="15.125" style="523" customWidth="1"/>
    <col min="5635" max="5635" width="20.375" style="523" customWidth="1"/>
    <col min="5636" max="5637" width="10" style="523" customWidth="1"/>
    <col min="5638" max="5640" width="11" style="523"/>
    <col min="5641" max="5641" width="13.75" style="523" customWidth="1"/>
    <col min="5642" max="5888" width="11" style="523"/>
    <col min="5889" max="5889" width="2.375" style="523" customWidth="1"/>
    <col min="5890" max="5890" width="15.125" style="523" customWidth="1"/>
    <col min="5891" max="5891" width="20.375" style="523" customWidth="1"/>
    <col min="5892" max="5893" width="10" style="523" customWidth="1"/>
    <col min="5894" max="5896" width="11" style="523"/>
    <col min="5897" max="5897" width="13.75" style="523" customWidth="1"/>
    <col min="5898" max="6144" width="11" style="523"/>
    <col min="6145" max="6145" width="2.375" style="523" customWidth="1"/>
    <col min="6146" max="6146" width="15.125" style="523" customWidth="1"/>
    <col min="6147" max="6147" width="20.375" style="523" customWidth="1"/>
    <col min="6148" max="6149" width="10" style="523" customWidth="1"/>
    <col min="6150" max="6152" width="11" style="523"/>
    <col min="6153" max="6153" width="13.75" style="523" customWidth="1"/>
    <col min="6154" max="6400" width="11" style="523"/>
    <col min="6401" max="6401" width="2.375" style="523" customWidth="1"/>
    <col min="6402" max="6402" width="15.125" style="523" customWidth="1"/>
    <col min="6403" max="6403" width="20.375" style="523" customWidth="1"/>
    <col min="6404" max="6405" width="10" style="523" customWidth="1"/>
    <col min="6406" max="6408" width="11" style="523"/>
    <col min="6409" max="6409" width="13.75" style="523" customWidth="1"/>
    <col min="6410" max="6656" width="11" style="523"/>
    <col min="6657" max="6657" width="2.375" style="523" customWidth="1"/>
    <col min="6658" max="6658" width="15.125" style="523" customWidth="1"/>
    <col min="6659" max="6659" width="20.375" style="523" customWidth="1"/>
    <col min="6660" max="6661" width="10" style="523" customWidth="1"/>
    <col min="6662" max="6664" width="11" style="523"/>
    <col min="6665" max="6665" width="13.75" style="523" customWidth="1"/>
    <col min="6666" max="6912" width="11" style="523"/>
    <col min="6913" max="6913" width="2.375" style="523" customWidth="1"/>
    <col min="6914" max="6914" width="15.125" style="523" customWidth="1"/>
    <col min="6915" max="6915" width="20.375" style="523" customWidth="1"/>
    <col min="6916" max="6917" width="10" style="523" customWidth="1"/>
    <col min="6918" max="6920" width="11" style="523"/>
    <col min="6921" max="6921" width="13.75" style="523" customWidth="1"/>
    <col min="6922" max="7168" width="11" style="523"/>
    <col min="7169" max="7169" width="2.375" style="523" customWidth="1"/>
    <col min="7170" max="7170" width="15.125" style="523" customWidth="1"/>
    <col min="7171" max="7171" width="20.375" style="523" customWidth="1"/>
    <col min="7172" max="7173" width="10" style="523" customWidth="1"/>
    <col min="7174" max="7176" width="11" style="523"/>
    <col min="7177" max="7177" width="13.75" style="523" customWidth="1"/>
    <col min="7178" max="7424" width="11" style="523"/>
    <col min="7425" max="7425" width="2.375" style="523" customWidth="1"/>
    <col min="7426" max="7426" width="15.125" style="523" customWidth="1"/>
    <col min="7427" max="7427" width="20.375" style="523" customWidth="1"/>
    <col min="7428" max="7429" width="10" style="523" customWidth="1"/>
    <col min="7430" max="7432" width="11" style="523"/>
    <col min="7433" max="7433" width="13.75" style="523" customWidth="1"/>
    <col min="7434" max="7680" width="11" style="523"/>
    <col min="7681" max="7681" width="2.375" style="523" customWidth="1"/>
    <col min="7682" max="7682" width="15.125" style="523" customWidth="1"/>
    <col min="7683" max="7683" width="20.375" style="523" customWidth="1"/>
    <col min="7684" max="7685" width="10" style="523" customWidth="1"/>
    <col min="7686" max="7688" width="11" style="523"/>
    <col min="7689" max="7689" width="13.75" style="523" customWidth="1"/>
    <col min="7690" max="7936" width="11" style="523"/>
    <col min="7937" max="7937" width="2.375" style="523" customWidth="1"/>
    <col min="7938" max="7938" width="15.125" style="523" customWidth="1"/>
    <col min="7939" max="7939" width="20.375" style="523" customWidth="1"/>
    <col min="7940" max="7941" width="10" style="523" customWidth="1"/>
    <col min="7942" max="7944" width="11" style="523"/>
    <col min="7945" max="7945" width="13.75" style="523" customWidth="1"/>
    <col min="7946" max="8192" width="11" style="523"/>
    <col min="8193" max="8193" width="2.375" style="523" customWidth="1"/>
    <col min="8194" max="8194" width="15.125" style="523" customWidth="1"/>
    <col min="8195" max="8195" width="20.375" style="523" customWidth="1"/>
    <col min="8196" max="8197" width="10" style="523" customWidth="1"/>
    <col min="8198" max="8200" width="11" style="523"/>
    <col min="8201" max="8201" width="13.75" style="523" customWidth="1"/>
    <col min="8202" max="8448" width="11" style="523"/>
    <col min="8449" max="8449" width="2.375" style="523" customWidth="1"/>
    <col min="8450" max="8450" width="15.125" style="523" customWidth="1"/>
    <col min="8451" max="8451" width="20.375" style="523" customWidth="1"/>
    <col min="8452" max="8453" width="10" style="523" customWidth="1"/>
    <col min="8454" max="8456" width="11" style="523"/>
    <col min="8457" max="8457" width="13.75" style="523" customWidth="1"/>
    <col min="8458" max="8704" width="11" style="523"/>
    <col min="8705" max="8705" width="2.375" style="523" customWidth="1"/>
    <col min="8706" max="8706" width="15.125" style="523" customWidth="1"/>
    <col min="8707" max="8707" width="20.375" style="523" customWidth="1"/>
    <col min="8708" max="8709" width="10" style="523" customWidth="1"/>
    <col min="8710" max="8712" width="11" style="523"/>
    <col min="8713" max="8713" width="13.75" style="523" customWidth="1"/>
    <col min="8714" max="8960" width="11" style="523"/>
    <col min="8961" max="8961" width="2.375" style="523" customWidth="1"/>
    <col min="8962" max="8962" width="15.125" style="523" customWidth="1"/>
    <col min="8963" max="8963" width="20.375" style="523" customWidth="1"/>
    <col min="8964" max="8965" width="10" style="523" customWidth="1"/>
    <col min="8966" max="8968" width="11" style="523"/>
    <col min="8969" max="8969" width="13.75" style="523" customWidth="1"/>
    <col min="8970" max="9216" width="11" style="523"/>
    <col min="9217" max="9217" width="2.375" style="523" customWidth="1"/>
    <col min="9218" max="9218" width="15.125" style="523" customWidth="1"/>
    <col min="9219" max="9219" width="20.375" style="523" customWidth="1"/>
    <col min="9220" max="9221" width="10" style="523" customWidth="1"/>
    <col min="9222" max="9224" width="11" style="523"/>
    <col min="9225" max="9225" width="13.75" style="523" customWidth="1"/>
    <col min="9226" max="9472" width="11" style="523"/>
    <col min="9473" max="9473" width="2.375" style="523" customWidth="1"/>
    <col min="9474" max="9474" width="15.125" style="523" customWidth="1"/>
    <col min="9475" max="9475" width="20.375" style="523" customWidth="1"/>
    <col min="9476" max="9477" width="10" style="523" customWidth="1"/>
    <col min="9478" max="9480" width="11" style="523"/>
    <col min="9481" max="9481" width="13.75" style="523" customWidth="1"/>
    <col min="9482" max="9728" width="11" style="523"/>
    <col min="9729" max="9729" width="2.375" style="523" customWidth="1"/>
    <col min="9730" max="9730" width="15.125" style="523" customWidth="1"/>
    <col min="9731" max="9731" width="20.375" style="523" customWidth="1"/>
    <col min="9732" max="9733" width="10" style="523" customWidth="1"/>
    <col min="9734" max="9736" width="11" style="523"/>
    <col min="9737" max="9737" width="13.75" style="523" customWidth="1"/>
    <col min="9738" max="9984" width="11" style="523"/>
    <col min="9985" max="9985" width="2.375" style="523" customWidth="1"/>
    <col min="9986" max="9986" width="15.125" style="523" customWidth="1"/>
    <col min="9987" max="9987" width="20.375" style="523" customWidth="1"/>
    <col min="9988" max="9989" width="10" style="523" customWidth="1"/>
    <col min="9990" max="9992" width="11" style="523"/>
    <col min="9993" max="9993" width="13.75" style="523" customWidth="1"/>
    <col min="9994" max="10240" width="11" style="523"/>
    <col min="10241" max="10241" width="2.375" style="523" customWidth="1"/>
    <col min="10242" max="10242" width="15.125" style="523" customWidth="1"/>
    <col min="10243" max="10243" width="20.375" style="523" customWidth="1"/>
    <col min="10244" max="10245" width="10" style="523" customWidth="1"/>
    <col min="10246" max="10248" width="11" style="523"/>
    <col min="10249" max="10249" width="13.75" style="523" customWidth="1"/>
    <col min="10250" max="10496" width="11" style="523"/>
    <col min="10497" max="10497" width="2.375" style="523" customWidth="1"/>
    <col min="10498" max="10498" width="15.125" style="523" customWidth="1"/>
    <col min="10499" max="10499" width="20.375" style="523" customWidth="1"/>
    <col min="10500" max="10501" width="10" style="523" customWidth="1"/>
    <col min="10502" max="10504" width="11" style="523"/>
    <col min="10505" max="10505" width="13.75" style="523" customWidth="1"/>
    <col min="10506" max="10752" width="11" style="523"/>
    <col min="10753" max="10753" width="2.375" style="523" customWidth="1"/>
    <col min="10754" max="10754" width="15.125" style="523" customWidth="1"/>
    <col min="10755" max="10755" width="20.375" style="523" customWidth="1"/>
    <col min="10756" max="10757" width="10" style="523" customWidth="1"/>
    <col min="10758" max="10760" width="11" style="523"/>
    <col min="10761" max="10761" width="13.75" style="523" customWidth="1"/>
    <col min="10762" max="11008" width="11" style="523"/>
    <col min="11009" max="11009" width="2.375" style="523" customWidth="1"/>
    <col min="11010" max="11010" width="15.125" style="523" customWidth="1"/>
    <col min="11011" max="11011" width="20.375" style="523" customWidth="1"/>
    <col min="11012" max="11013" width="10" style="523" customWidth="1"/>
    <col min="11014" max="11016" width="11" style="523"/>
    <col min="11017" max="11017" width="13.75" style="523" customWidth="1"/>
    <col min="11018" max="11264" width="11" style="523"/>
    <col min="11265" max="11265" width="2.375" style="523" customWidth="1"/>
    <col min="11266" max="11266" width="15.125" style="523" customWidth="1"/>
    <col min="11267" max="11267" width="20.375" style="523" customWidth="1"/>
    <col min="11268" max="11269" width="10" style="523" customWidth="1"/>
    <col min="11270" max="11272" width="11" style="523"/>
    <col min="11273" max="11273" width="13.75" style="523" customWidth="1"/>
    <col min="11274" max="11520" width="11" style="523"/>
    <col min="11521" max="11521" width="2.375" style="523" customWidth="1"/>
    <col min="11522" max="11522" width="15.125" style="523" customWidth="1"/>
    <col min="11523" max="11523" width="20.375" style="523" customWidth="1"/>
    <col min="11524" max="11525" width="10" style="523" customWidth="1"/>
    <col min="11526" max="11528" width="11" style="523"/>
    <col min="11529" max="11529" width="13.75" style="523" customWidth="1"/>
    <col min="11530" max="11776" width="11" style="523"/>
    <col min="11777" max="11777" width="2.375" style="523" customWidth="1"/>
    <col min="11778" max="11778" width="15.125" style="523" customWidth="1"/>
    <col min="11779" max="11779" width="20.375" style="523" customWidth="1"/>
    <col min="11780" max="11781" width="10" style="523" customWidth="1"/>
    <col min="11782" max="11784" width="11" style="523"/>
    <col min="11785" max="11785" width="13.75" style="523" customWidth="1"/>
    <col min="11786" max="12032" width="11" style="523"/>
    <col min="12033" max="12033" width="2.375" style="523" customWidth="1"/>
    <col min="12034" max="12034" width="15.125" style="523" customWidth="1"/>
    <col min="12035" max="12035" width="20.375" style="523" customWidth="1"/>
    <col min="12036" max="12037" width="10" style="523" customWidth="1"/>
    <col min="12038" max="12040" width="11" style="523"/>
    <col min="12041" max="12041" width="13.75" style="523" customWidth="1"/>
    <col min="12042" max="12288" width="11" style="523"/>
    <col min="12289" max="12289" width="2.375" style="523" customWidth="1"/>
    <col min="12290" max="12290" width="15.125" style="523" customWidth="1"/>
    <col min="12291" max="12291" width="20.375" style="523" customWidth="1"/>
    <col min="12292" max="12293" width="10" style="523" customWidth="1"/>
    <col min="12294" max="12296" width="11" style="523"/>
    <col min="12297" max="12297" width="13.75" style="523" customWidth="1"/>
    <col min="12298" max="12544" width="11" style="523"/>
    <col min="12545" max="12545" width="2.375" style="523" customWidth="1"/>
    <col min="12546" max="12546" width="15.125" style="523" customWidth="1"/>
    <col min="12547" max="12547" width="20.375" style="523" customWidth="1"/>
    <col min="12548" max="12549" width="10" style="523" customWidth="1"/>
    <col min="12550" max="12552" width="11" style="523"/>
    <col min="12553" max="12553" width="13.75" style="523" customWidth="1"/>
    <col min="12554" max="12800" width="11" style="523"/>
    <col min="12801" max="12801" width="2.375" style="523" customWidth="1"/>
    <col min="12802" max="12802" width="15.125" style="523" customWidth="1"/>
    <col min="12803" max="12803" width="20.375" style="523" customWidth="1"/>
    <col min="12804" max="12805" width="10" style="523" customWidth="1"/>
    <col min="12806" max="12808" width="11" style="523"/>
    <col min="12809" max="12809" width="13.75" style="523" customWidth="1"/>
    <col min="12810" max="13056" width="11" style="523"/>
    <col min="13057" max="13057" width="2.375" style="523" customWidth="1"/>
    <col min="13058" max="13058" width="15.125" style="523" customWidth="1"/>
    <col min="13059" max="13059" width="20.375" style="523" customWidth="1"/>
    <col min="13060" max="13061" width="10" style="523" customWidth="1"/>
    <col min="13062" max="13064" width="11" style="523"/>
    <col min="13065" max="13065" width="13.75" style="523" customWidth="1"/>
    <col min="13066" max="13312" width="11" style="523"/>
    <col min="13313" max="13313" width="2.375" style="523" customWidth="1"/>
    <col min="13314" max="13314" width="15.125" style="523" customWidth="1"/>
    <col min="13315" max="13315" width="20.375" style="523" customWidth="1"/>
    <col min="13316" max="13317" width="10" style="523" customWidth="1"/>
    <col min="13318" max="13320" width="11" style="523"/>
    <col min="13321" max="13321" width="13.75" style="523" customWidth="1"/>
    <col min="13322" max="13568" width="11" style="523"/>
    <col min="13569" max="13569" width="2.375" style="523" customWidth="1"/>
    <col min="13570" max="13570" width="15.125" style="523" customWidth="1"/>
    <col min="13571" max="13571" width="20.375" style="523" customWidth="1"/>
    <col min="13572" max="13573" width="10" style="523" customWidth="1"/>
    <col min="13574" max="13576" width="11" style="523"/>
    <col min="13577" max="13577" width="13.75" style="523" customWidth="1"/>
    <col min="13578" max="13824" width="11" style="523"/>
    <col min="13825" max="13825" width="2.375" style="523" customWidth="1"/>
    <col min="13826" max="13826" width="15.125" style="523" customWidth="1"/>
    <col min="13827" max="13827" width="20.375" style="523" customWidth="1"/>
    <col min="13828" max="13829" width="10" style="523" customWidth="1"/>
    <col min="13830" max="13832" width="11" style="523"/>
    <col min="13833" max="13833" width="13.75" style="523" customWidth="1"/>
    <col min="13834" max="14080" width="11" style="523"/>
    <col min="14081" max="14081" width="2.375" style="523" customWidth="1"/>
    <col min="14082" max="14082" width="15.125" style="523" customWidth="1"/>
    <col min="14083" max="14083" width="20.375" style="523" customWidth="1"/>
    <col min="14084" max="14085" width="10" style="523" customWidth="1"/>
    <col min="14086" max="14088" width="11" style="523"/>
    <col min="14089" max="14089" width="13.75" style="523" customWidth="1"/>
    <col min="14090" max="14336" width="11" style="523"/>
    <col min="14337" max="14337" width="2.375" style="523" customWidth="1"/>
    <col min="14338" max="14338" width="15.125" style="523" customWidth="1"/>
    <col min="14339" max="14339" width="20.375" style="523" customWidth="1"/>
    <col min="14340" max="14341" width="10" style="523" customWidth="1"/>
    <col min="14342" max="14344" width="11" style="523"/>
    <col min="14345" max="14345" width="13.75" style="523" customWidth="1"/>
    <col min="14346" max="14592" width="11" style="523"/>
    <col min="14593" max="14593" width="2.375" style="523" customWidth="1"/>
    <col min="14594" max="14594" width="15.125" style="523" customWidth="1"/>
    <col min="14595" max="14595" width="20.375" style="523" customWidth="1"/>
    <col min="14596" max="14597" width="10" style="523" customWidth="1"/>
    <col min="14598" max="14600" width="11" style="523"/>
    <col min="14601" max="14601" width="13.75" style="523" customWidth="1"/>
    <col min="14602" max="14848" width="11" style="523"/>
    <col min="14849" max="14849" width="2.375" style="523" customWidth="1"/>
    <col min="14850" max="14850" width="15.125" style="523" customWidth="1"/>
    <col min="14851" max="14851" width="20.375" style="523" customWidth="1"/>
    <col min="14852" max="14853" width="10" style="523" customWidth="1"/>
    <col min="14854" max="14856" width="11" style="523"/>
    <col min="14857" max="14857" width="13.75" style="523" customWidth="1"/>
    <col min="14858" max="15104" width="11" style="523"/>
    <col min="15105" max="15105" width="2.375" style="523" customWidth="1"/>
    <col min="15106" max="15106" width="15.125" style="523" customWidth="1"/>
    <col min="15107" max="15107" width="20.375" style="523" customWidth="1"/>
    <col min="15108" max="15109" width="10" style="523" customWidth="1"/>
    <col min="15110" max="15112" width="11" style="523"/>
    <col min="15113" max="15113" width="13.75" style="523" customWidth="1"/>
    <col min="15114" max="15360" width="11" style="523"/>
    <col min="15361" max="15361" width="2.375" style="523" customWidth="1"/>
    <col min="15362" max="15362" width="15.125" style="523" customWidth="1"/>
    <col min="15363" max="15363" width="20.375" style="523" customWidth="1"/>
    <col min="15364" max="15365" width="10" style="523" customWidth="1"/>
    <col min="15366" max="15368" width="11" style="523"/>
    <col min="15369" max="15369" width="13.75" style="523" customWidth="1"/>
    <col min="15370" max="15616" width="11" style="523"/>
    <col min="15617" max="15617" width="2.375" style="523" customWidth="1"/>
    <col min="15618" max="15618" width="15.125" style="523" customWidth="1"/>
    <col min="15619" max="15619" width="20.375" style="523" customWidth="1"/>
    <col min="15620" max="15621" width="10" style="523" customWidth="1"/>
    <col min="15622" max="15624" width="11" style="523"/>
    <col min="15625" max="15625" width="13.75" style="523" customWidth="1"/>
    <col min="15626" max="15872" width="11" style="523"/>
    <col min="15873" max="15873" width="2.375" style="523" customWidth="1"/>
    <col min="15874" max="15874" width="15.125" style="523" customWidth="1"/>
    <col min="15875" max="15875" width="20.375" style="523" customWidth="1"/>
    <col min="15876" max="15877" width="10" style="523" customWidth="1"/>
    <col min="15878" max="15880" width="11" style="523"/>
    <col min="15881" max="15881" width="13.75" style="523" customWidth="1"/>
    <col min="15882" max="16128" width="11" style="523"/>
    <col min="16129" max="16129" width="2.375" style="523" customWidth="1"/>
    <col min="16130" max="16130" width="15.125" style="523" customWidth="1"/>
    <col min="16131" max="16131" width="20.375" style="523" customWidth="1"/>
    <col min="16132" max="16133" width="10" style="523" customWidth="1"/>
    <col min="16134" max="16136" width="11" style="523"/>
    <col min="16137" max="16137" width="13.75" style="523" customWidth="1"/>
    <col min="16138" max="16384" width="11" style="523"/>
  </cols>
  <sheetData>
    <row r="1" spans="1:11" s="497" customFormat="1" ht="33.6" customHeight="1" x14ac:dyDescent="0.2">
      <c r="A1" s="496"/>
      <c r="B1" s="496"/>
      <c r="C1" s="496"/>
      <c r="D1" s="496"/>
      <c r="E1" s="15"/>
      <c r="F1" s="15"/>
      <c r="G1" s="15"/>
      <c r="I1" s="498"/>
    </row>
    <row r="2" spans="1:11" s="71" customFormat="1" ht="13.15" customHeight="1" x14ac:dyDescent="0.2">
      <c r="A2" s="499"/>
      <c r="C2" s="500"/>
      <c r="D2" s="500"/>
      <c r="G2" s="501" t="s">
        <v>480</v>
      </c>
      <c r="H2" s="502"/>
      <c r="I2" s="502"/>
      <c r="K2" s="498"/>
    </row>
    <row r="3" spans="1:11" s="497" customFormat="1" ht="19.5" customHeight="1" x14ac:dyDescent="0.25">
      <c r="A3" s="503" t="s">
        <v>481</v>
      </c>
      <c r="D3" s="504"/>
    </row>
    <row r="4" spans="1:11" s="71" customFormat="1" ht="19.5" customHeight="1" x14ac:dyDescent="0.2">
      <c r="A4" s="499"/>
      <c r="C4" s="500"/>
      <c r="D4" s="500"/>
      <c r="E4" s="500"/>
      <c r="G4" s="505"/>
      <c r="H4" s="502"/>
      <c r="I4" s="502"/>
    </row>
    <row r="5" spans="1:11" s="71" customFormat="1" ht="13.15" customHeight="1" x14ac:dyDescent="0.2">
      <c r="A5" s="499"/>
      <c r="C5" s="500"/>
      <c r="D5" s="500"/>
      <c r="E5" s="500"/>
      <c r="G5" s="505"/>
      <c r="H5" s="502"/>
      <c r="I5" s="502"/>
    </row>
    <row r="6" spans="1:11" s="71" customFormat="1" ht="13.15" customHeight="1" x14ac:dyDescent="0.2">
      <c r="A6" s="689" t="s">
        <v>482</v>
      </c>
      <c r="B6" s="665"/>
      <c r="C6" s="665"/>
      <c r="D6" s="665"/>
      <c r="E6" s="665"/>
      <c r="F6" s="690"/>
      <c r="G6" s="690"/>
      <c r="H6" s="502"/>
      <c r="I6" s="502"/>
    </row>
    <row r="7" spans="1:11" s="71" customFormat="1" ht="13.15" customHeight="1" x14ac:dyDescent="0.2">
      <c r="A7" s="499"/>
      <c r="C7" s="500"/>
      <c r="D7" s="500"/>
      <c r="E7" s="500"/>
      <c r="G7" s="505"/>
      <c r="H7" s="502"/>
      <c r="I7" s="502"/>
    </row>
    <row r="8" spans="1:11" s="505" customFormat="1" ht="13.15" customHeight="1" x14ac:dyDescent="0.2">
      <c r="B8" s="506" t="s">
        <v>483</v>
      </c>
      <c r="C8" s="507"/>
      <c r="D8" s="507"/>
      <c r="E8" s="508"/>
      <c r="F8" s="509"/>
      <c r="G8" s="509"/>
      <c r="H8" s="502"/>
      <c r="I8" s="502"/>
    </row>
    <row r="9" spans="1:11" s="505" customFormat="1" ht="13.15" customHeight="1" x14ac:dyDescent="0.2">
      <c r="A9" s="510"/>
      <c r="B9" s="680" t="s">
        <v>484</v>
      </c>
      <c r="C9" s="680"/>
      <c r="D9" s="681"/>
      <c r="E9" s="461"/>
      <c r="F9" s="461"/>
      <c r="H9" s="502"/>
      <c r="I9" s="502"/>
    </row>
    <row r="10" spans="1:11" s="505" customFormat="1" ht="13.15" customHeight="1" x14ac:dyDescent="0.2">
      <c r="A10" s="510"/>
      <c r="B10" s="680" t="s">
        <v>485</v>
      </c>
      <c r="C10" s="680"/>
      <c r="D10" s="681"/>
      <c r="E10" s="511"/>
      <c r="G10" s="512"/>
      <c r="H10" s="513"/>
      <c r="I10" s="513"/>
    </row>
    <row r="11" spans="1:11" s="505" customFormat="1" ht="13.15" customHeight="1" x14ac:dyDescent="0.2">
      <c r="A11" s="510"/>
      <c r="B11" s="680" t="s">
        <v>486</v>
      </c>
      <c r="C11" s="680"/>
      <c r="D11" s="681"/>
      <c r="E11" s="511"/>
      <c r="G11" s="512"/>
      <c r="H11" s="514"/>
      <c r="I11" s="514"/>
    </row>
    <row r="12" spans="1:11" s="505" customFormat="1" ht="13.15" customHeight="1" x14ac:dyDescent="0.2">
      <c r="A12" s="510"/>
      <c r="B12" s="680" t="s">
        <v>487</v>
      </c>
      <c r="C12" s="680"/>
      <c r="D12" s="681"/>
      <c r="E12" s="511"/>
      <c r="G12" s="512"/>
      <c r="H12" s="514"/>
      <c r="I12" s="514"/>
    </row>
    <row r="13" spans="1:11" s="505" customFormat="1" ht="13.15" customHeight="1" x14ac:dyDescent="0.2">
      <c r="A13" s="510"/>
      <c r="B13" s="680" t="s">
        <v>488</v>
      </c>
      <c r="C13" s="680"/>
      <c r="D13" s="681"/>
      <c r="E13" s="511"/>
      <c r="G13" s="512"/>
    </row>
    <row r="14" spans="1:11" s="505" customFormat="1" ht="13.15" customHeight="1" x14ac:dyDescent="0.2">
      <c r="A14" s="510"/>
      <c r="B14" s="680" t="s">
        <v>489</v>
      </c>
      <c r="C14" s="680"/>
      <c r="D14" s="681"/>
      <c r="E14" s="511"/>
      <c r="G14" s="512"/>
    </row>
    <row r="15" spans="1:11" s="505" customFormat="1" ht="13.15" customHeight="1" x14ac:dyDescent="0.2">
      <c r="A15" s="510"/>
      <c r="B15" s="680" t="s">
        <v>490</v>
      </c>
      <c r="C15" s="680"/>
      <c r="D15" s="681"/>
      <c r="E15" s="511"/>
      <c r="G15" s="512"/>
    </row>
    <row r="16" spans="1:11" s="505" customFormat="1" ht="13.15" customHeight="1" x14ac:dyDescent="0.2">
      <c r="A16" s="510"/>
      <c r="B16" s="680" t="s">
        <v>491</v>
      </c>
      <c r="C16" s="680"/>
      <c r="D16" s="681"/>
      <c r="E16" s="511"/>
      <c r="G16" s="512"/>
    </row>
    <row r="17" spans="1:8" s="505" customFormat="1" ht="13.15" customHeight="1" x14ac:dyDescent="0.2">
      <c r="A17" s="510"/>
      <c r="B17" s="688"/>
      <c r="C17" s="688"/>
      <c r="D17" s="515"/>
      <c r="E17" s="511"/>
      <c r="G17" s="512"/>
    </row>
    <row r="18" spans="1:8" s="505" customFormat="1" ht="13.15" customHeight="1" x14ac:dyDescent="0.2">
      <c r="B18" s="506" t="s">
        <v>492</v>
      </c>
      <c r="C18" s="516"/>
      <c r="D18" s="515"/>
      <c r="E18" s="511"/>
      <c r="G18" s="512"/>
    </row>
    <row r="19" spans="1:8" s="505" customFormat="1" ht="13.15" customHeight="1" x14ac:dyDescent="0.2">
      <c r="A19" s="510"/>
      <c r="B19" s="680" t="s">
        <v>493</v>
      </c>
      <c r="C19" s="680"/>
      <c r="D19" s="681"/>
      <c r="E19" s="511"/>
      <c r="G19" s="512"/>
    </row>
    <row r="20" spans="1:8" s="505" customFormat="1" ht="13.15" customHeight="1" x14ac:dyDescent="0.2">
      <c r="A20" s="510"/>
      <c r="B20" s="680" t="s">
        <v>494</v>
      </c>
      <c r="C20" s="680"/>
      <c r="D20" s="681"/>
      <c r="E20" s="511"/>
      <c r="G20" s="512"/>
    </row>
    <row r="21" spans="1:8" s="505" customFormat="1" ht="13.15" customHeight="1" x14ac:dyDescent="0.2">
      <c r="A21" s="510"/>
      <c r="B21" s="680" t="s">
        <v>495</v>
      </c>
      <c r="C21" s="680"/>
      <c r="D21" s="681"/>
      <c r="E21" s="511"/>
      <c r="G21" s="512"/>
    </row>
    <row r="22" spans="1:8" s="505" customFormat="1" ht="13.15" customHeight="1" x14ac:dyDescent="0.2">
      <c r="A22" s="510"/>
      <c r="B22" s="680" t="s">
        <v>496</v>
      </c>
      <c r="C22" s="680"/>
      <c r="D22" s="681"/>
      <c r="E22" s="511"/>
      <c r="G22" s="512"/>
    </row>
    <row r="23" spans="1:8" s="505" customFormat="1" ht="13.15" customHeight="1" x14ac:dyDescent="0.2">
      <c r="A23" s="510"/>
      <c r="B23" s="680" t="s">
        <v>497</v>
      </c>
      <c r="C23" s="680"/>
      <c r="D23" s="681"/>
      <c r="E23" s="511"/>
      <c r="G23" s="512"/>
    </row>
    <row r="24" spans="1:8" s="505" customFormat="1" ht="13.15" customHeight="1" x14ac:dyDescent="0.2">
      <c r="A24" s="510"/>
      <c r="B24" s="680" t="s">
        <v>498</v>
      </c>
      <c r="C24" s="680"/>
      <c r="D24" s="681"/>
      <c r="E24" s="511"/>
      <c r="G24" s="512"/>
    </row>
    <row r="25" spans="1:8" s="505" customFormat="1" ht="13.15" customHeight="1" x14ac:dyDescent="0.2">
      <c r="A25" s="510"/>
      <c r="B25" s="680" t="s">
        <v>499</v>
      </c>
      <c r="C25" s="680"/>
      <c r="D25" s="681"/>
      <c r="E25" s="511"/>
      <c r="G25" s="512"/>
    </row>
    <row r="26" spans="1:8" s="505" customFormat="1" ht="13.15" customHeight="1" x14ac:dyDescent="0.2">
      <c r="A26" s="510"/>
      <c r="B26" s="680" t="s">
        <v>500</v>
      </c>
      <c r="C26" s="680"/>
      <c r="D26" s="681"/>
      <c r="E26" s="511"/>
      <c r="G26" s="71"/>
    </row>
    <row r="27" spans="1:8" s="505" customFormat="1" ht="13.15" customHeight="1" x14ac:dyDescent="0.2">
      <c r="A27" s="510"/>
      <c r="B27" s="680" t="s">
        <v>501</v>
      </c>
      <c r="C27" s="680"/>
      <c r="D27" s="681"/>
      <c r="E27" s="511"/>
      <c r="G27" s="71"/>
    </row>
    <row r="28" spans="1:8" s="71" customFormat="1" ht="13.15" customHeight="1" x14ac:dyDescent="0.2">
      <c r="A28" s="510"/>
      <c r="B28" s="680" t="s">
        <v>502</v>
      </c>
      <c r="C28" s="680"/>
      <c r="D28" s="681"/>
      <c r="E28" s="511"/>
      <c r="F28" s="505"/>
    </row>
    <row r="29" spans="1:8" s="71" customFormat="1" ht="13.15" customHeight="1" x14ac:dyDescent="0.2">
      <c r="A29" s="510"/>
      <c r="B29" s="680" t="s">
        <v>503</v>
      </c>
      <c r="C29" s="680"/>
      <c r="D29" s="681"/>
      <c r="E29" s="511"/>
    </row>
    <row r="30" spans="1:8" s="71" customFormat="1" ht="13.15" customHeight="1" x14ac:dyDescent="0.2">
      <c r="A30" s="510"/>
      <c r="B30" s="680" t="s">
        <v>504</v>
      </c>
      <c r="C30" s="680"/>
      <c r="D30" s="681"/>
      <c r="E30" s="511"/>
    </row>
    <row r="31" spans="1:8" s="71" customFormat="1" ht="13.15" customHeight="1" x14ac:dyDescent="0.2">
      <c r="A31" s="510"/>
      <c r="B31" s="680" t="s">
        <v>505</v>
      </c>
      <c r="C31" s="680"/>
      <c r="D31" s="681"/>
      <c r="E31" s="511"/>
      <c r="H31" s="517"/>
    </row>
    <row r="32" spans="1:8" s="71" customFormat="1" ht="13.15" customHeight="1" x14ac:dyDescent="0.2">
      <c r="A32" s="510"/>
      <c r="B32" s="680" t="s">
        <v>506</v>
      </c>
      <c r="C32" s="680"/>
      <c r="D32" s="681"/>
      <c r="E32" s="511"/>
      <c r="H32" s="517"/>
    </row>
    <row r="33" spans="1:8" s="505" customFormat="1" ht="13.15" customHeight="1" x14ac:dyDescent="0.2">
      <c r="A33" s="510"/>
      <c r="B33" s="680" t="s">
        <v>507</v>
      </c>
      <c r="C33" s="680"/>
      <c r="D33" s="681"/>
      <c r="E33" s="511"/>
      <c r="F33" s="71"/>
      <c r="G33" s="71"/>
      <c r="H33" s="518"/>
    </row>
    <row r="34" spans="1:8" ht="13.15" customHeight="1" x14ac:dyDescent="0.2">
      <c r="A34" s="510"/>
      <c r="B34" s="519"/>
      <c r="C34" s="520"/>
      <c r="D34" s="521"/>
      <c r="E34" s="511"/>
      <c r="F34" s="71"/>
      <c r="G34" s="71"/>
      <c r="H34" s="522"/>
    </row>
    <row r="35" spans="1:8" ht="13.15" customHeight="1" x14ac:dyDescent="0.2">
      <c r="A35" s="682" t="s">
        <v>508</v>
      </c>
      <c r="B35" s="682"/>
      <c r="C35" s="682"/>
      <c r="D35" s="682"/>
      <c r="E35" s="682"/>
      <c r="F35" s="682"/>
      <c r="G35" s="682"/>
      <c r="H35" s="522"/>
    </row>
    <row r="36" spans="1:8" ht="13.15" customHeight="1" x14ac:dyDescent="0.2">
      <c r="A36" s="524"/>
      <c r="B36" s="525"/>
      <c r="C36" s="525"/>
      <c r="D36" s="526"/>
      <c r="E36" s="526"/>
      <c r="F36" s="526"/>
      <c r="G36" s="526"/>
      <c r="H36" s="522"/>
    </row>
    <row r="37" spans="1:8" ht="13.15" customHeight="1" x14ac:dyDescent="0.2">
      <c r="A37" s="683" t="s">
        <v>509</v>
      </c>
      <c r="B37" s="683"/>
      <c r="C37" s="683"/>
      <c r="D37" s="683"/>
      <c r="E37" s="683"/>
      <c r="F37" s="683"/>
      <c r="G37" s="683"/>
      <c r="H37" s="522"/>
    </row>
    <row r="38" spans="1:8" ht="13.15" customHeight="1" x14ac:dyDescent="0.2">
      <c r="A38" s="527"/>
      <c r="B38" s="528"/>
      <c r="C38" s="528"/>
      <c r="D38" s="515"/>
      <c r="E38" s="529"/>
      <c r="F38" s="517"/>
      <c r="G38" s="517"/>
      <c r="H38" s="522"/>
    </row>
    <row r="39" spans="1:8" ht="13.15" customHeight="1" x14ac:dyDescent="0.2">
      <c r="A39" s="684" t="s">
        <v>510</v>
      </c>
      <c r="B39" s="684"/>
      <c r="C39" s="684"/>
      <c r="D39" s="684"/>
      <c r="E39" s="684"/>
      <c r="F39" s="685"/>
      <c r="G39" s="685"/>
    </row>
    <row r="40" spans="1:8" ht="13.15" customHeight="1" x14ac:dyDescent="0.2">
      <c r="A40" s="685"/>
      <c r="B40" s="685"/>
      <c r="C40" s="685"/>
      <c r="D40" s="685"/>
      <c r="E40" s="685"/>
      <c r="F40" s="685"/>
      <c r="G40" s="685"/>
    </row>
    <row r="41" spans="1:8" ht="13.15" customHeight="1" x14ac:dyDescent="0.2">
      <c r="A41" s="530"/>
      <c r="B41" s="530"/>
      <c r="C41" s="530"/>
      <c r="D41" s="531"/>
      <c r="E41" s="531"/>
      <c r="F41" s="522"/>
      <c r="G41" s="522"/>
    </row>
    <row r="42" spans="1:8" ht="13.15" customHeight="1" x14ac:dyDescent="0.2">
      <c r="A42" s="686" t="s">
        <v>511</v>
      </c>
      <c r="B42" s="687"/>
      <c r="C42" s="687"/>
      <c r="D42" s="687"/>
      <c r="E42" s="687"/>
      <c r="F42" s="687"/>
      <c r="G42" s="687"/>
    </row>
    <row r="43" spans="1:8" ht="13.15" customHeight="1" x14ac:dyDescent="0.2">
      <c r="A43" s="683" t="s">
        <v>512</v>
      </c>
      <c r="B43" s="683"/>
      <c r="C43" s="532" t="s">
        <v>513</v>
      </c>
      <c r="D43" s="532"/>
      <c r="E43" s="532"/>
      <c r="F43" s="532"/>
      <c r="G43" s="532"/>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62" t="s">
        <v>7</v>
      </c>
      <c r="B4" s="562"/>
      <c r="C4" s="562"/>
      <c r="D4" s="562"/>
      <c r="E4" s="562"/>
      <c r="F4" s="562"/>
    </row>
    <row r="5" spans="1:6" ht="12.75" customHeight="1" x14ac:dyDescent="0.2">
      <c r="A5" s="21"/>
      <c r="B5" s="22"/>
      <c r="C5" s="21"/>
      <c r="D5" s="22"/>
      <c r="E5" s="21"/>
      <c r="F5" s="21"/>
    </row>
    <row r="6" spans="1:6" ht="12.75" customHeight="1" x14ac:dyDescent="0.2">
      <c r="A6" s="25" t="s">
        <v>8</v>
      </c>
      <c r="B6" s="26"/>
      <c r="C6" s="555" t="s">
        <v>9</v>
      </c>
      <c r="D6" s="555"/>
      <c r="E6" s="555"/>
      <c r="F6" s="555"/>
    </row>
    <row r="7" spans="1:6" ht="12.75" customHeight="1" x14ac:dyDescent="0.2">
      <c r="A7" s="25"/>
      <c r="B7" s="26"/>
      <c r="C7" s="27"/>
      <c r="D7" s="27"/>
      <c r="E7" s="27"/>
      <c r="F7" s="27"/>
    </row>
    <row r="8" spans="1:6" ht="12.75" customHeight="1" x14ac:dyDescent="0.2">
      <c r="A8" s="25" t="s">
        <v>10</v>
      </c>
      <c r="B8" s="26"/>
      <c r="C8" s="555" t="s">
        <v>11</v>
      </c>
      <c r="D8" s="555"/>
      <c r="E8" s="555"/>
      <c r="F8" s="555"/>
    </row>
    <row r="9" spans="1:6" ht="12.75" customHeight="1" x14ac:dyDescent="0.2">
      <c r="A9" s="25"/>
      <c r="B9" s="26"/>
      <c r="C9" s="27"/>
      <c r="D9" s="27"/>
      <c r="E9" s="27"/>
      <c r="F9" s="27"/>
    </row>
    <row r="10" spans="1:6" ht="12.75" customHeight="1" x14ac:dyDescent="0.2">
      <c r="A10" s="25" t="s">
        <v>12</v>
      </c>
      <c r="C10" s="563" t="s">
        <v>13</v>
      </c>
      <c r="D10" s="563"/>
      <c r="E10" s="563"/>
      <c r="F10" s="563"/>
    </row>
    <row r="11" spans="1:6" ht="12.75" customHeight="1" x14ac:dyDescent="0.2">
      <c r="A11" s="22"/>
      <c r="B11" s="21"/>
      <c r="C11" s="28"/>
      <c r="D11" s="27"/>
      <c r="E11" s="29"/>
      <c r="F11" s="27"/>
    </row>
    <row r="12" spans="1:6" ht="12.75" customHeight="1" x14ac:dyDescent="0.2">
      <c r="A12" s="25" t="s">
        <v>14</v>
      </c>
      <c r="B12" s="21"/>
      <c r="C12" s="564" t="s">
        <v>15</v>
      </c>
      <c r="D12" s="564"/>
      <c r="E12" s="564"/>
      <c r="F12" s="564"/>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54" t="s">
        <v>20</v>
      </c>
      <c r="B18" s="554"/>
      <c r="C18" s="31" t="s">
        <v>21</v>
      </c>
      <c r="D18" s="27"/>
      <c r="E18" s="27"/>
      <c r="F18" s="27"/>
    </row>
    <row r="19" spans="1:6" ht="12.75" customHeight="1" x14ac:dyDescent="0.2">
      <c r="A19" s="22"/>
      <c r="B19" s="21"/>
      <c r="C19" s="32"/>
      <c r="D19" s="27"/>
      <c r="E19" s="27"/>
      <c r="F19" s="27"/>
    </row>
    <row r="20" spans="1:6" ht="89.25" customHeight="1" x14ac:dyDescent="0.2">
      <c r="A20" s="25" t="s">
        <v>22</v>
      </c>
      <c r="B20" s="21"/>
      <c r="C20" s="555" t="s">
        <v>23</v>
      </c>
      <c r="D20" s="555"/>
      <c r="E20" s="555"/>
      <c r="F20" s="555"/>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56" t="s">
        <v>38</v>
      </c>
      <c r="D33" s="557"/>
      <c r="E33" s="557"/>
      <c r="F33" s="557"/>
    </row>
    <row r="34" spans="1:6" ht="12.75" customHeight="1" x14ac:dyDescent="0.2">
      <c r="A34" s="26"/>
      <c r="B34" s="26"/>
      <c r="C34" s="558" t="s">
        <v>39</v>
      </c>
      <c r="D34" s="559"/>
      <c r="E34" s="559"/>
      <c r="F34" s="559"/>
    </row>
    <row r="35" spans="1:6" ht="25.5" customHeight="1" x14ac:dyDescent="0.2">
      <c r="A35" s="26"/>
      <c r="B35" s="26"/>
      <c r="C35" s="560" t="s">
        <v>40</v>
      </c>
      <c r="D35" s="561"/>
      <c r="E35" s="561"/>
      <c r="F35" s="561"/>
    </row>
    <row r="36" spans="1:6" ht="12.75" x14ac:dyDescent="0.2">
      <c r="B36" s="26"/>
    </row>
    <row r="37" spans="1:6" ht="12.75" x14ac:dyDescent="0.2">
      <c r="A37" s="22" t="s">
        <v>41</v>
      </c>
      <c r="C37" s="45" t="s">
        <v>42</v>
      </c>
      <c r="D37" s="36"/>
      <c r="E37" s="36"/>
      <c r="F37" s="36"/>
    </row>
    <row r="38" spans="1:6" ht="28.5" customHeight="1" x14ac:dyDescent="0.2">
      <c r="C38" s="557" t="s">
        <v>43</v>
      </c>
      <c r="D38" s="557"/>
      <c r="E38" s="557"/>
      <c r="F38" s="557"/>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5" t="s">
        <v>89</v>
      </c>
      <c r="C41" s="565"/>
      <c r="D41" s="565"/>
      <c r="E41" s="565"/>
      <c r="F41" s="565"/>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247591</v>
      </c>
      <c r="E12" s="114">
        <v>249540</v>
      </c>
      <c r="F12" s="114">
        <v>250281</v>
      </c>
      <c r="G12" s="114">
        <v>246401</v>
      </c>
      <c r="H12" s="114">
        <v>246396</v>
      </c>
      <c r="I12" s="115">
        <v>1195</v>
      </c>
      <c r="J12" s="116">
        <v>0.48499163947466678</v>
      </c>
      <c r="N12" s="117"/>
    </row>
    <row r="13" spans="1:15" s="110" customFormat="1" ht="13.5" customHeight="1" x14ac:dyDescent="0.2">
      <c r="A13" s="118" t="s">
        <v>105</v>
      </c>
      <c r="B13" s="119" t="s">
        <v>106</v>
      </c>
      <c r="C13" s="113">
        <v>55.2835119208695</v>
      </c>
      <c r="D13" s="114">
        <v>136877</v>
      </c>
      <c r="E13" s="114">
        <v>138445</v>
      </c>
      <c r="F13" s="114">
        <v>139459</v>
      </c>
      <c r="G13" s="114">
        <v>137415</v>
      </c>
      <c r="H13" s="114">
        <v>137248</v>
      </c>
      <c r="I13" s="115">
        <v>-371</v>
      </c>
      <c r="J13" s="116">
        <v>-0.27031359291210072</v>
      </c>
    </row>
    <row r="14" spans="1:15" s="110" customFormat="1" ht="13.5" customHeight="1" x14ac:dyDescent="0.2">
      <c r="A14" s="120"/>
      <c r="B14" s="119" t="s">
        <v>107</v>
      </c>
      <c r="C14" s="113">
        <v>44.7164880791305</v>
      </c>
      <c r="D14" s="114">
        <v>110714</v>
      </c>
      <c r="E14" s="114">
        <v>111095</v>
      </c>
      <c r="F14" s="114">
        <v>110822</v>
      </c>
      <c r="G14" s="114">
        <v>108986</v>
      </c>
      <c r="H14" s="114">
        <v>109148</v>
      </c>
      <c r="I14" s="115">
        <v>1566</v>
      </c>
      <c r="J14" s="116">
        <v>1.4347491479459082</v>
      </c>
    </row>
    <row r="15" spans="1:15" s="110" customFormat="1" ht="13.5" customHeight="1" x14ac:dyDescent="0.2">
      <c r="A15" s="118" t="s">
        <v>105</v>
      </c>
      <c r="B15" s="121" t="s">
        <v>108</v>
      </c>
      <c r="C15" s="113">
        <v>10.149399614687125</v>
      </c>
      <c r="D15" s="114">
        <v>25129</v>
      </c>
      <c r="E15" s="114">
        <v>26262</v>
      </c>
      <c r="F15" s="114">
        <v>27094</v>
      </c>
      <c r="G15" s="114">
        <v>24355</v>
      </c>
      <c r="H15" s="114">
        <v>25375</v>
      </c>
      <c r="I15" s="115">
        <v>-246</v>
      </c>
      <c r="J15" s="116">
        <v>-0.9694581280788177</v>
      </c>
    </row>
    <row r="16" spans="1:15" s="110" customFormat="1" ht="13.5" customHeight="1" x14ac:dyDescent="0.2">
      <c r="A16" s="118"/>
      <c r="B16" s="121" t="s">
        <v>109</v>
      </c>
      <c r="C16" s="113">
        <v>67.18822574326208</v>
      </c>
      <c r="D16" s="114">
        <v>166352</v>
      </c>
      <c r="E16" s="114">
        <v>167516</v>
      </c>
      <c r="F16" s="114">
        <v>168067</v>
      </c>
      <c r="G16" s="114">
        <v>167729</v>
      </c>
      <c r="H16" s="114">
        <v>167611</v>
      </c>
      <c r="I16" s="115">
        <v>-1259</v>
      </c>
      <c r="J16" s="116">
        <v>-0.75114401799404573</v>
      </c>
    </row>
    <row r="17" spans="1:10" s="110" customFormat="1" ht="13.5" customHeight="1" x14ac:dyDescent="0.2">
      <c r="A17" s="118"/>
      <c r="B17" s="121" t="s">
        <v>110</v>
      </c>
      <c r="C17" s="113">
        <v>21.41030974469993</v>
      </c>
      <c r="D17" s="114">
        <v>53010</v>
      </c>
      <c r="E17" s="114">
        <v>52689</v>
      </c>
      <c r="F17" s="114">
        <v>52156</v>
      </c>
      <c r="G17" s="114">
        <v>51440</v>
      </c>
      <c r="H17" s="114">
        <v>50625</v>
      </c>
      <c r="I17" s="115">
        <v>2385</v>
      </c>
      <c r="J17" s="116">
        <v>4.7111111111111112</v>
      </c>
    </row>
    <row r="18" spans="1:10" s="110" customFormat="1" ht="13.5" customHeight="1" x14ac:dyDescent="0.2">
      <c r="A18" s="120"/>
      <c r="B18" s="121" t="s">
        <v>111</v>
      </c>
      <c r="C18" s="113">
        <v>1.252064897350873</v>
      </c>
      <c r="D18" s="114">
        <v>3100</v>
      </c>
      <c r="E18" s="114">
        <v>3073</v>
      </c>
      <c r="F18" s="114">
        <v>2964</v>
      </c>
      <c r="G18" s="114">
        <v>2877</v>
      </c>
      <c r="H18" s="114">
        <v>2785</v>
      </c>
      <c r="I18" s="115">
        <v>315</v>
      </c>
      <c r="J18" s="116">
        <v>11.310592459605028</v>
      </c>
    </row>
    <row r="19" spans="1:10" s="110" customFormat="1" ht="13.5" customHeight="1" x14ac:dyDescent="0.2">
      <c r="A19" s="120"/>
      <c r="B19" s="121" t="s">
        <v>112</v>
      </c>
      <c r="C19" s="113">
        <v>0.38329341535031564</v>
      </c>
      <c r="D19" s="114">
        <v>949</v>
      </c>
      <c r="E19" s="114">
        <v>891</v>
      </c>
      <c r="F19" s="114">
        <v>884</v>
      </c>
      <c r="G19" s="114">
        <v>799</v>
      </c>
      <c r="H19" s="114">
        <v>759</v>
      </c>
      <c r="I19" s="115">
        <v>190</v>
      </c>
      <c r="J19" s="116">
        <v>25.032938076416336</v>
      </c>
    </row>
    <row r="20" spans="1:10" s="110" customFormat="1" ht="13.5" customHeight="1" x14ac:dyDescent="0.2">
      <c r="A20" s="118" t="s">
        <v>113</v>
      </c>
      <c r="B20" s="122" t="s">
        <v>114</v>
      </c>
      <c r="C20" s="113">
        <v>73.04506221954756</v>
      </c>
      <c r="D20" s="114">
        <v>180853</v>
      </c>
      <c r="E20" s="114">
        <v>183049</v>
      </c>
      <c r="F20" s="114">
        <v>184413</v>
      </c>
      <c r="G20" s="114">
        <v>181349</v>
      </c>
      <c r="H20" s="114">
        <v>181920</v>
      </c>
      <c r="I20" s="115">
        <v>-1067</v>
      </c>
      <c r="J20" s="116">
        <v>-0.58652154793315747</v>
      </c>
    </row>
    <row r="21" spans="1:10" s="110" customFormat="1" ht="13.5" customHeight="1" x14ac:dyDescent="0.2">
      <c r="A21" s="120"/>
      <c r="B21" s="122" t="s">
        <v>115</v>
      </c>
      <c r="C21" s="113">
        <v>26.95493778045244</v>
      </c>
      <c r="D21" s="114">
        <v>66738</v>
      </c>
      <c r="E21" s="114">
        <v>66491</v>
      </c>
      <c r="F21" s="114">
        <v>65868</v>
      </c>
      <c r="G21" s="114">
        <v>65052</v>
      </c>
      <c r="H21" s="114">
        <v>64476</v>
      </c>
      <c r="I21" s="115">
        <v>2262</v>
      </c>
      <c r="J21" s="116">
        <v>3.5082821514982321</v>
      </c>
    </row>
    <row r="22" spans="1:10" s="110" customFormat="1" ht="13.5" customHeight="1" x14ac:dyDescent="0.2">
      <c r="A22" s="118" t="s">
        <v>113</v>
      </c>
      <c r="B22" s="122" t="s">
        <v>116</v>
      </c>
      <c r="C22" s="113">
        <v>88.82027214236382</v>
      </c>
      <c r="D22" s="114">
        <v>219911</v>
      </c>
      <c r="E22" s="114">
        <v>222128</v>
      </c>
      <c r="F22" s="114">
        <v>222738</v>
      </c>
      <c r="G22" s="114">
        <v>219650</v>
      </c>
      <c r="H22" s="114">
        <v>220192</v>
      </c>
      <c r="I22" s="115">
        <v>-281</v>
      </c>
      <c r="J22" s="116">
        <v>-0.12761589885191105</v>
      </c>
    </row>
    <row r="23" spans="1:10" s="110" customFormat="1" ht="13.5" customHeight="1" x14ac:dyDescent="0.2">
      <c r="A23" s="123"/>
      <c r="B23" s="124" t="s">
        <v>117</v>
      </c>
      <c r="C23" s="125">
        <v>11.103392288088017</v>
      </c>
      <c r="D23" s="114">
        <v>27491</v>
      </c>
      <c r="E23" s="114">
        <v>27228</v>
      </c>
      <c r="F23" s="114">
        <v>27349</v>
      </c>
      <c r="G23" s="114">
        <v>26546</v>
      </c>
      <c r="H23" s="114">
        <v>26018</v>
      </c>
      <c r="I23" s="115">
        <v>1473</v>
      </c>
      <c r="J23" s="116">
        <v>5.6614651395187945</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64251</v>
      </c>
      <c r="E26" s="114">
        <v>66482</v>
      </c>
      <c r="F26" s="114">
        <v>66755</v>
      </c>
      <c r="G26" s="114">
        <v>66817</v>
      </c>
      <c r="H26" s="140">
        <v>65998</v>
      </c>
      <c r="I26" s="115">
        <v>-1747</v>
      </c>
      <c r="J26" s="116">
        <v>-2.6470499106033518</v>
      </c>
    </row>
    <row r="27" spans="1:10" s="110" customFormat="1" ht="13.5" customHeight="1" x14ac:dyDescent="0.2">
      <c r="A27" s="118" t="s">
        <v>105</v>
      </c>
      <c r="B27" s="119" t="s">
        <v>106</v>
      </c>
      <c r="C27" s="113">
        <v>40.548785232914661</v>
      </c>
      <c r="D27" s="115">
        <v>26053</v>
      </c>
      <c r="E27" s="114">
        <v>26863</v>
      </c>
      <c r="F27" s="114">
        <v>26834</v>
      </c>
      <c r="G27" s="114">
        <v>26665</v>
      </c>
      <c r="H27" s="140">
        <v>26090</v>
      </c>
      <c r="I27" s="115">
        <v>-37</v>
      </c>
      <c r="J27" s="116">
        <v>-0.14181678804139516</v>
      </c>
    </row>
    <row r="28" spans="1:10" s="110" customFormat="1" ht="13.5" customHeight="1" x14ac:dyDescent="0.2">
      <c r="A28" s="120"/>
      <c r="B28" s="119" t="s">
        <v>107</v>
      </c>
      <c r="C28" s="113">
        <v>59.451214767085339</v>
      </c>
      <c r="D28" s="115">
        <v>38198</v>
      </c>
      <c r="E28" s="114">
        <v>39619</v>
      </c>
      <c r="F28" s="114">
        <v>39921</v>
      </c>
      <c r="G28" s="114">
        <v>40152</v>
      </c>
      <c r="H28" s="140">
        <v>39908</v>
      </c>
      <c r="I28" s="115">
        <v>-1710</v>
      </c>
      <c r="J28" s="116">
        <v>-4.2848551668838324</v>
      </c>
    </row>
    <row r="29" spans="1:10" s="110" customFormat="1" ht="13.5" customHeight="1" x14ac:dyDescent="0.2">
      <c r="A29" s="118" t="s">
        <v>105</v>
      </c>
      <c r="B29" s="121" t="s">
        <v>108</v>
      </c>
      <c r="C29" s="113">
        <v>17.475214393550296</v>
      </c>
      <c r="D29" s="115">
        <v>11228</v>
      </c>
      <c r="E29" s="114">
        <v>11538</v>
      </c>
      <c r="F29" s="114">
        <v>11649</v>
      </c>
      <c r="G29" s="114">
        <v>11722</v>
      </c>
      <c r="H29" s="140">
        <v>11338</v>
      </c>
      <c r="I29" s="115">
        <v>-110</v>
      </c>
      <c r="J29" s="116">
        <v>-0.97018874581054859</v>
      </c>
    </row>
    <row r="30" spans="1:10" s="110" customFormat="1" ht="13.5" customHeight="1" x14ac:dyDescent="0.2">
      <c r="A30" s="118"/>
      <c r="B30" s="121" t="s">
        <v>109</v>
      </c>
      <c r="C30" s="113">
        <v>49.371994210206843</v>
      </c>
      <c r="D30" s="115">
        <v>31722</v>
      </c>
      <c r="E30" s="114">
        <v>33135</v>
      </c>
      <c r="F30" s="114">
        <v>33365</v>
      </c>
      <c r="G30" s="114">
        <v>33564</v>
      </c>
      <c r="H30" s="140">
        <v>33409</v>
      </c>
      <c r="I30" s="115">
        <v>-1687</v>
      </c>
      <c r="J30" s="116">
        <v>-5.0495375497620403</v>
      </c>
    </row>
    <row r="31" spans="1:10" s="110" customFormat="1" ht="13.5" customHeight="1" x14ac:dyDescent="0.2">
      <c r="A31" s="118"/>
      <c r="B31" s="121" t="s">
        <v>110</v>
      </c>
      <c r="C31" s="113">
        <v>19.037835986988529</v>
      </c>
      <c r="D31" s="115">
        <v>12232</v>
      </c>
      <c r="E31" s="114">
        <v>12512</v>
      </c>
      <c r="F31" s="114">
        <v>12519</v>
      </c>
      <c r="G31" s="114">
        <v>12429</v>
      </c>
      <c r="H31" s="140">
        <v>12358</v>
      </c>
      <c r="I31" s="115">
        <v>-126</v>
      </c>
      <c r="J31" s="116">
        <v>-1.0195824567082052</v>
      </c>
    </row>
    <row r="32" spans="1:10" s="110" customFormat="1" ht="13.5" customHeight="1" x14ac:dyDescent="0.2">
      <c r="A32" s="120"/>
      <c r="B32" s="121" t="s">
        <v>111</v>
      </c>
      <c r="C32" s="113">
        <v>14.11495540925433</v>
      </c>
      <c r="D32" s="115">
        <v>9069</v>
      </c>
      <c r="E32" s="114">
        <v>9297</v>
      </c>
      <c r="F32" s="114">
        <v>9222</v>
      </c>
      <c r="G32" s="114">
        <v>9102</v>
      </c>
      <c r="H32" s="140">
        <v>8893</v>
      </c>
      <c r="I32" s="115">
        <v>176</v>
      </c>
      <c r="J32" s="116">
        <v>1.979084673338581</v>
      </c>
    </row>
    <row r="33" spans="1:10" s="110" customFormat="1" ht="13.5" customHeight="1" x14ac:dyDescent="0.2">
      <c r="A33" s="120"/>
      <c r="B33" s="121" t="s">
        <v>112</v>
      </c>
      <c r="C33" s="113">
        <v>1.408538388507572</v>
      </c>
      <c r="D33" s="115">
        <v>905</v>
      </c>
      <c r="E33" s="114">
        <v>947</v>
      </c>
      <c r="F33" s="114">
        <v>938</v>
      </c>
      <c r="G33" s="114">
        <v>805</v>
      </c>
      <c r="H33" s="140">
        <v>757</v>
      </c>
      <c r="I33" s="115">
        <v>148</v>
      </c>
      <c r="J33" s="116">
        <v>19.550858652575958</v>
      </c>
    </row>
    <row r="34" spans="1:10" s="110" customFormat="1" ht="13.5" customHeight="1" x14ac:dyDescent="0.2">
      <c r="A34" s="118" t="s">
        <v>113</v>
      </c>
      <c r="B34" s="122" t="s">
        <v>116</v>
      </c>
      <c r="C34" s="113">
        <v>87.738712237941826</v>
      </c>
      <c r="D34" s="115">
        <v>56373</v>
      </c>
      <c r="E34" s="114">
        <v>58221</v>
      </c>
      <c r="F34" s="114">
        <v>58635</v>
      </c>
      <c r="G34" s="114">
        <v>58770</v>
      </c>
      <c r="H34" s="140">
        <v>58082</v>
      </c>
      <c r="I34" s="115">
        <v>-1709</v>
      </c>
      <c r="J34" s="116">
        <v>-2.9423917909162909</v>
      </c>
    </row>
    <row r="35" spans="1:10" s="110" customFormat="1" ht="13.5" customHeight="1" x14ac:dyDescent="0.2">
      <c r="A35" s="118"/>
      <c r="B35" s="119" t="s">
        <v>117</v>
      </c>
      <c r="C35" s="113">
        <v>11.928219016046443</v>
      </c>
      <c r="D35" s="115">
        <v>7664</v>
      </c>
      <c r="E35" s="114">
        <v>8005</v>
      </c>
      <c r="F35" s="114">
        <v>7865</v>
      </c>
      <c r="G35" s="114">
        <v>7770</v>
      </c>
      <c r="H35" s="140">
        <v>7660</v>
      </c>
      <c r="I35" s="115">
        <v>4</v>
      </c>
      <c r="J35" s="116">
        <v>5.2219321148825062E-2</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39381</v>
      </c>
      <c r="E37" s="114">
        <v>40437</v>
      </c>
      <c r="F37" s="114">
        <v>40575</v>
      </c>
      <c r="G37" s="114">
        <v>41334</v>
      </c>
      <c r="H37" s="140">
        <v>40927</v>
      </c>
      <c r="I37" s="115">
        <v>-1546</v>
      </c>
      <c r="J37" s="116">
        <v>-3.7774574241942971</v>
      </c>
    </row>
    <row r="38" spans="1:10" s="110" customFormat="1" ht="13.5" customHeight="1" x14ac:dyDescent="0.2">
      <c r="A38" s="118" t="s">
        <v>105</v>
      </c>
      <c r="B38" s="119" t="s">
        <v>106</v>
      </c>
      <c r="C38" s="113">
        <v>36.555699448972852</v>
      </c>
      <c r="D38" s="115">
        <v>14396</v>
      </c>
      <c r="E38" s="114">
        <v>14644</v>
      </c>
      <c r="F38" s="114">
        <v>14564</v>
      </c>
      <c r="G38" s="114">
        <v>14807</v>
      </c>
      <c r="H38" s="140">
        <v>14547</v>
      </c>
      <c r="I38" s="115">
        <v>-151</v>
      </c>
      <c r="J38" s="116">
        <v>-1.0380147109369628</v>
      </c>
    </row>
    <row r="39" spans="1:10" s="110" customFormat="1" ht="13.5" customHeight="1" x14ac:dyDescent="0.2">
      <c r="A39" s="120"/>
      <c r="B39" s="119" t="s">
        <v>107</v>
      </c>
      <c r="C39" s="113">
        <v>63.444300551027148</v>
      </c>
      <c r="D39" s="115">
        <v>24985</v>
      </c>
      <c r="E39" s="114">
        <v>25793</v>
      </c>
      <c r="F39" s="114">
        <v>26011</v>
      </c>
      <c r="G39" s="114">
        <v>26527</v>
      </c>
      <c r="H39" s="140">
        <v>26380</v>
      </c>
      <c r="I39" s="115">
        <v>-1395</v>
      </c>
      <c r="J39" s="116">
        <v>-5.2880970432145569</v>
      </c>
    </row>
    <row r="40" spans="1:10" s="110" customFormat="1" ht="13.5" customHeight="1" x14ac:dyDescent="0.2">
      <c r="A40" s="118" t="s">
        <v>105</v>
      </c>
      <c r="B40" s="121" t="s">
        <v>108</v>
      </c>
      <c r="C40" s="113">
        <v>20.692719839516517</v>
      </c>
      <c r="D40" s="115">
        <v>8149</v>
      </c>
      <c r="E40" s="114">
        <v>8161</v>
      </c>
      <c r="F40" s="114">
        <v>8152</v>
      </c>
      <c r="G40" s="114">
        <v>8688</v>
      </c>
      <c r="H40" s="140">
        <v>8265</v>
      </c>
      <c r="I40" s="115">
        <v>-116</v>
      </c>
      <c r="J40" s="116">
        <v>-1.4035087719298245</v>
      </c>
    </row>
    <row r="41" spans="1:10" s="110" customFormat="1" ht="13.5" customHeight="1" x14ac:dyDescent="0.2">
      <c r="A41" s="118"/>
      <c r="B41" s="121" t="s">
        <v>109</v>
      </c>
      <c r="C41" s="113">
        <v>36.934054493283561</v>
      </c>
      <c r="D41" s="115">
        <v>14545</v>
      </c>
      <c r="E41" s="114">
        <v>15227</v>
      </c>
      <c r="F41" s="114">
        <v>15373</v>
      </c>
      <c r="G41" s="114">
        <v>15667</v>
      </c>
      <c r="H41" s="140">
        <v>15803</v>
      </c>
      <c r="I41" s="115">
        <v>-1258</v>
      </c>
      <c r="J41" s="116">
        <v>-7.9605138264886417</v>
      </c>
    </row>
    <row r="42" spans="1:10" s="110" customFormat="1" ht="13.5" customHeight="1" x14ac:dyDescent="0.2">
      <c r="A42" s="118"/>
      <c r="B42" s="121" t="s">
        <v>110</v>
      </c>
      <c r="C42" s="113">
        <v>19.981717071684315</v>
      </c>
      <c r="D42" s="115">
        <v>7869</v>
      </c>
      <c r="E42" s="114">
        <v>8005</v>
      </c>
      <c r="F42" s="114">
        <v>8069</v>
      </c>
      <c r="G42" s="114">
        <v>8095</v>
      </c>
      <c r="H42" s="140">
        <v>8174</v>
      </c>
      <c r="I42" s="115">
        <v>-305</v>
      </c>
      <c r="J42" s="116">
        <v>-3.7313432835820897</v>
      </c>
    </row>
    <row r="43" spans="1:10" s="110" customFormat="1" ht="13.5" customHeight="1" x14ac:dyDescent="0.2">
      <c r="A43" s="120"/>
      <c r="B43" s="121" t="s">
        <v>111</v>
      </c>
      <c r="C43" s="113">
        <v>22.391508595515603</v>
      </c>
      <c r="D43" s="115">
        <v>8818</v>
      </c>
      <c r="E43" s="114">
        <v>9044</v>
      </c>
      <c r="F43" s="114">
        <v>8981</v>
      </c>
      <c r="G43" s="114">
        <v>8884</v>
      </c>
      <c r="H43" s="140">
        <v>8685</v>
      </c>
      <c r="I43" s="115">
        <v>133</v>
      </c>
      <c r="J43" s="116">
        <v>1.5313759355210133</v>
      </c>
    </row>
    <row r="44" spans="1:10" s="110" customFormat="1" ht="13.5" customHeight="1" x14ac:dyDescent="0.2">
      <c r="A44" s="120"/>
      <c r="B44" s="121" t="s">
        <v>112</v>
      </c>
      <c r="C44" s="113">
        <v>2.0822223915085956</v>
      </c>
      <c r="D44" s="115">
        <v>820</v>
      </c>
      <c r="E44" s="114">
        <v>857</v>
      </c>
      <c r="F44" s="114">
        <v>857</v>
      </c>
      <c r="G44" s="114">
        <v>746</v>
      </c>
      <c r="H44" s="140">
        <v>702</v>
      </c>
      <c r="I44" s="115">
        <v>118</v>
      </c>
      <c r="J44" s="116">
        <v>16.809116809116809</v>
      </c>
    </row>
    <row r="45" spans="1:10" s="110" customFormat="1" ht="13.5" customHeight="1" x14ac:dyDescent="0.2">
      <c r="A45" s="118" t="s">
        <v>113</v>
      </c>
      <c r="B45" s="122" t="s">
        <v>116</v>
      </c>
      <c r="C45" s="113">
        <v>86.963256392676669</v>
      </c>
      <c r="D45" s="115">
        <v>34247</v>
      </c>
      <c r="E45" s="114">
        <v>35037</v>
      </c>
      <c r="F45" s="114">
        <v>35277</v>
      </c>
      <c r="G45" s="114">
        <v>35984</v>
      </c>
      <c r="H45" s="140">
        <v>35621</v>
      </c>
      <c r="I45" s="115">
        <v>-1374</v>
      </c>
      <c r="J45" s="116">
        <v>-3.8572752028297912</v>
      </c>
    </row>
    <row r="46" spans="1:10" s="110" customFormat="1" ht="13.5" customHeight="1" x14ac:dyDescent="0.2">
      <c r="A46" s="118"/>
      <c r="B46" s="119" t="s">
        <v>117</v>
      </c>
      <c r="C46" s="113">
        <v>12.500952235849775</v>
      </c>
      <c r="D46" s="115">
        <v>4923</v>
      </c>
      <c r="E46" s="114">
        <v>5147</v>
      </c>
      <c r="F46" s="114">
        <v>5045</v>
      </c>
      <c r="G46" s="114">
        <v>5078</v>
      </c>
      <c r="H46" s="140">
        <v>5055</v>
      </c>
      <c r="I46" s="115">
        <v>-132</v>
      </c>
      <c r="J46" s="116">
        <v>-2.6112759643916914</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24870</v>
      </c>
      <c r="E48" s="114">
        <v>26045</v>
      </c>
      <c r="F48" s="114">
        <v>26180</v>
      </c>
      <c r="G48" s="114">
        <v>25483</v>
      </c>
      <c r="H48" s="140">
        <v>25071</v>
      </c>
      <c r="I48" s="115">
        <v>-201</v>
      </c>
      <c r="J48" s="116">
        <v>-0.8017231063778868</v>
      </c>
    </row>
    <row r="49" spans="1:12" s="110" customFormat="1" ht="13.5" customHeight="1" x14ac:dyDescent="0.2">
      <c r="A49" s="118" t="s">
        <v>105</v>
      </c>
      <c r="B49" s="119" t="s">
        <v>106</v>
      </c>
      <c r="C49" s="113">
        <v>46.871733011660638</v>
      </c>
      <c r="D49" s="115">
        <v>11657</v>
      </c>
      <c r="E49" s="114">
        <v>12219</v>
      </c>
      <c r="F49" s="114">
        <v>12270</v>
      </c>
      <c r="G49" s="114">
        <v>11858</v>
      </c>
      <c r="H49" s="140">
        <v>11543</v>
      </c>
      <c r="I49" s="115">
        <v>114</v>
      </c>
      <c r="J49" s="116">
        <v>0.98761153946114533</v>
      </c>
    </row>
    <row r="50" spans="1:12" s="110" customFormat="1" ht="13.5" customHeight="1" x14ac:dyDescent="0.2">
      <c r="A50" s="120"/>
      <c r="B50" s="119" t="s">
        <v>107</v>
      </c>
      <c r="C50" s="113">
        <v>53.128266988339362</v>
      </c>
      <c r="D50" s="115">
        <v>13213</v>
      </c>
      <c r="E50" s="114">
        <v>13826</v>
      </c>
      <c r="F50" s="114">
        <v>13910</v>
      </c>
      <c r="G50" s="114">
        <v>13625</v>
      </c>
      <c r="H50" s="140">
        <v>13528</v>
      </c>
      <c r="I50" s="115">
        <v>-315</v>
      </c>
      <c r="J50" s="116">
        <v>-2.3285038438793615</v>
      </c>
    </row>
    <row r="51" spans="1:12" s="110" customFormat="1" ht="13.5" customHeight="1" x14ac:dyDescent="0.2">
      <c r="A51" s="118" t="s">
        <v>105</v>
      </c>
      <c r="B51" s="121" t="s">
        <v>108</v>
      </c>
      <c r="C51" s="113">
        <v>12.380377965420186</v>
      </c>
      <c r="D51" s="115">
        <v>3079</v>
      </c>
      <c r="E51" s="114">
        <v>3377</v>
      </c>
      <c r="F51" s="114">
        <v>3497</v>
      </c>
      <c r="G51" s="114">
        <v>3034</v>
      </c>
      <c r="H51" s="140">
        <v>3073</v>
      </c>
      <c r="I51" s="115">
        <v>6</v>
      </c>
      <c r="J51" s="116">
        <v>0.19524894240156199</v>
      </c>
    </row>
    <row r="52" spans="1:12" s="110" customFormat="1" ht="13.5" customHeight="1" x14ac:dyDescent="0.2">
      <c r="A52" s="118"/>
      <c r="B52" s="121" t="s">
        <v>109</v>
      </c>
      <c r="C52" s="113">
        <v>69.067149175713709</v>
      </c>
      <c r="D52" s="115">
        <v>17177</v>
      </c>
      <c r="E52" s="114">
        <v>17908</v>
      </c>
      <c r="F52" s="114">
        <v>17992</v>
      </c>
      <c r="G52" s="114">
        <v>17897</v>
      </c>
      <c r="H52" s="140">
        <v>17606</v>
      </c>
      <c r="I52" s="115">
        <v>-429</v>
      </c>
      <c r="J52" s="116">
        <v>-2.4366693172782008</v>
      </c>
    </row>
    <row r="53" spans="1:12" s="110" customFormat="1" ht="13.5" customHeight="1" x14ac:dyDescent="0.2">
      <c r="A53" s="118"/>
      <c r="B53" s="121" t="s">
        <v>110</v>
      </c>
      <c r="C53" s="113">
        <v>17.543224768797749</v>
      </c>
      <c r="D53" s="115">
        <v>4363</v>
      </c>
      <c r="E53" s="114">
        <v>4507</v>
      </c>
      <c r="F53" s="114">
        <v>4450</v>
      </c>
      <c r="G53" s="114">
        <v>4334</v>
      </c>
      <c r="H53" s="140">
        <v>4184</v>
      </c>
      <c r="I53" s="115">
        <v>179</v>
      </c>
      <c r="J53" s="116">
        <v>4.2782026768642449</v>
      </c>
    </row>
    <row r="54" spans="1:12" s="110" customFormat="1" ht="13.5" customHeight="1" x14ac:dyDescent="0.2">
      <c r="A54" s="120"/>
      <c r="B54" s="121" t="s">
        <v>111</v>
      </c>
      <c r="C54" s="113">
        <v>1.0092480900683554</v>
      </c>
      <c r="D54" s="115">
        <v>251</v>
      </c>
      <c r="E54" s="114">
        <v>253</v>
      </c>
      <c r="F54" s="114">
        <v>241</v>
      </c>
      <c r="G54" s="114">
        <v>218</v>
      </c>
      <c r="H54" s="140">
        <v>208</v>
      </c>
      <c r="I54" s="115">
        <v>43</v>
      </c>
      <c r="J54" s="116">
        <v>20.673076923076923</v>
      </c>
    </row>
    <row r="55" spans="1:12" s="110" customFormat="1" ht="13.5" customHeight="1" x14ac:dyDescent="0.2">
      <c r="A55" s="120"/>
      <c r="B55" s="121" t="s">
        <v>112</v>
      </c>
      <c r="C55" s="113">
        <v>0.34177724165661438</v>
      </c>
      <c r="D55" s="115">
        <v>85</v>
      </c>
      <c r="E55" s="114">
        <v>90</v>
      </c>
      <c r="F55" s="114">
        <v>81</v>
      </c>
      <c r="G55" s="114">
        <v>59</v>
      </c>
      <c r="H55" s="140">
        <v>55</v>
      </c>
      <c r="I55" s="115">
        <v>30</v>
      </c>
      <c r="J55" s="116">
        <v>54.545454545454547</v>
      </c>
    </row>
    <row r="56" spans="1:12" s="110" customFormat="1" ht="13.5" customHeight="1" x14ac:dyDescent="0.2">
      <c r="A56" s="118" t="s">
        <v>113</v>
      </c>
      <c r="B56" s="122" t="s">
        <v>116</v>
      </c>
      <c r="C56" s="113">
        <v>88.966626457579409</v>
      </c>
      <c r="D56" s="115">
        <v>22126</v>
      </c>
      <c r="E56" s="114">
        <v>23184</v>
      </c>
      <c r="F56" s="114">
        <v>23358</v>
      </c>
      <c r="G56" s="114">
        <v>22786</v>
      </c>
      <c r="H56" s="140">
        <v>22461</v>
      </c>
      <c r="I56" s="115">
        <v>-335</v>
      </c>
      <c r="J56" s="116">
        <v>-1.4914741106807354</v>
      </c>
    </row>
    <row r="57" spans="1:12" s="110" customFormat="1" ht="13.5" customHeight="1" x14ac:dyDescent="0.2">
      <c r="A57" s="142"/>
      <c r="B57" s="124" t="s">
        <v>117</v>
      </c>
      <c r="C57" s="125">
        <v>11.021310816244471</v>
      </c>
      <c r="D57" s="143">
        <v>2741</v>
      </c>
      <c r="E57" s="144">
        <v>2858</v>
      </c>
      <c r="F57" s="144">
        <v>2820</v>
      </c>
      <c r="G57" s="144">
        <v>2692</v>
      </c>
      <c r="H57" s="145">
        <v>2605</v>
      </c>
      <c r="I57" s="143">
        <v>136</v>
      </c>
      <c r="J57" s="146">
        <v>5.2207293666026873</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3" t="s">
        <v>516</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9" t="s">
        <v>57</v>
      </c>
      <c r="B6" s="599"/>
      <c r="C6" s="167"/>
      <c r="D6" s="600" t="s">
        <v>127</v>
      </c>
      <c r="E6" s="600"/>
      <c r="F6" s="600"/>
      <c r="G6" s="600"/>
      <c r="H6" s="600"/>
      <c r="I6" s="600"/>
      <c r="J6" s="160"/>
      <c r="K6" s="161"/>
    </row>
    <row r="7" spans="1:11" s="94" customFormat="1" ht="24.95" customHeight="1" x14ac:dyDescent="0.2">
      <c r="A7" s="168"/>
      <c r="B7" s="169"/>
      <c r="C7" s="170"/>
      <c r="D7" s="601" t="s">
        <v>66</v>
      </c>
      <c r="E7" s="601"/>
      <c r="F7" s="601"/>
      <c r="G7" s="601" t="s">
        <v>128</v>
      </c>
      <c r="H7" s="601"/>
      <c r="I7" s="601"/>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5" t="s">
        <v>13</v>
      </c>
      <c r="B15" s="572"/>
      <c r="C15" s="572"/>
      <c r="D15" s="572"/>
      <c r="E15" s="572"/>
      <c r="F15" s="572"/>
      <c r="G15" s="572"/>
      <c r="H15" s="572"/>
      <c r="I15" s="596"/>
      <c r="J15" s="188"/>
      <c r="K15" s="161"/>
    </row>
    <row r="16" spans="1:11" s="192" customFormat="1" ht="24.95" customHeight="1" x14ac:dyDescent="0.2">
      <c r="A16" s="597" t="s">
        <v>104</v>
      </c>
      <c r="B16" s="598"/>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3" t="s">
        <v>139</v>
      </c>
      <c r="C20" s="593"/>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3" t="s">
        <v>143</v>
      </c>
      <c r="C22" s="593"/>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3" t="s">
        <v>155</v>
      </c>
      <c r="C28" s="593"/>
      <c r="D28" s="196"/>
      <c r="E28" s="196"/>
      <c r="F28" s="196"/>
      <c r="G28" s="196"/>
      <c r="H28" s="196"/>
      <c r="I28" s="197"/>
    </row>
    <row r="29" spans="1:9" s="198" customFormat="1" ht="24.95" customHeight="1" x14ac:dyDescent="0.2">
      <c r="A29" s="193" t="s">
        <v>156</v>
      </c>
      <c r="B29" s="593" t="s">
        <v>157</v>
      </c>
      <c r="C29" s="593"/>
      <c r="D29" s="196"/>
      <c r="E29" s="196"/>
      <c r="F29" s="196"/>
      <c r="G29" s="196"/>
      <c r="H29" s="196"/>
      <c r="I29" s="197"/>
    </row>
    <row r="30" spans="1:9" s="198" customFormat="1" ht="24.95" customHeight="1" x14ac:dyDescent="0.2">
      <c r="A30" s="201" t="s">
        <v>158</v>
      </c>
      <c r="B30" s="592" t="s">
        <v>159</v>
      </c>
      <c r="C30" s="592"/>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3" t="s">
        <v>162</v>
      </c>
      <c r="C32" s="593"/>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3" t="s">
        <v>168</v>
      </c>
      <c r="C36" s="593"/>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4" t="s">
        <v>175</v>
      </c>
      <c r="B44" s="594"/>
      <c r="C44" s="594"/>
      <c r="D44" s="594"/>
      <c r="E44" s="594"/>
      <c r="F44" s="594"/>
      <c r="G44" s="594"/>
      <c r="H44" s="594"/>
      <c r="I44" s="594"/>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D7:F7"/>
    <mergeCell ref="G7:I7"/>
    <mergeCell ref="A3:I3"/>
    <mergeCell ref="A4:I4"/>
    <mergeCell ref="A5:D5"/>
    <mergeCell ref="A6:B6"/>
    <mergeCell ref="D6:I6"/>
    <mergeCell ref="B30:C30"/>
    <mergeCell ref="B32:C32"/>
    <mergeCell ref="B36:C36"/>
    <mergeCell ref="A44:I44"/>
    <mergeCell ref="A15:I15"/>
    <mergeCell ref="A16:B16"/>
    <mergeCell ref="B20:C20"/>
    <mergeCell ref="B22:C22"/>
    <mergeCell ref="B28:C28"/>
    <mergeCell ref="B29:C29"/>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247591</v>
      </c>
      <c r="E12" s="236">
        <v>249540</v>
      </c>
      <c r="F12" s="114">
        <v>250281</v>
      </c>
      <c r="G12" s="114">
        <v>246401</v>
      </c>
      <c r="H12" s="140">
        <v>246396</v>
      </c>
      <c r="I12" s="115">
        <v>1195</v>
      </c>
      <c r="J12" s="116">
        <v>0.48499163947466678</v>
      </c>
    </row>
    <row r="13" spans="1:15" s="110" customFormat="1" ht="12" customHeight="1" x14ac:dyDescent="0.2">
      <c r="A13" s="118" t="s">
        <v>105</v>
      </c>
      <c r="B13" s="119" t="s">
        <v>106</v>
      </c>
      <c r="C13" s="113">
        <v>55.2835119208695</v>
      </c>
      <c r="D13" s="115">
        <v>136877</v>
      </c>
      <c r="E13" s="114">
        <v>138445</v>
      </c>
      <c r="F13" s="114">
        <v>139459</v>
      </c>
      <c r="G13" s="114">
        <v>137415</v>
      </c>
      <c r="H13" s="140">
        <v>137248</v>
      </c>
      <c r="I13" s="115">
        <v>-371</v>
      </c>
      <c r="J13" s="116">
        <v>-0.27031359291210072</v>
      </c>
    </row>
    <row r="14" spans="1:15" s="110" customFormat="1" ht="12" customHeight="1" x14ac:dyDescent="0.2">
      <c r="A14" s="118"/>
      <c r="B14" s="119" t="s">
        <v>107</v>
      </c>
      <c r="C14" s="113">
        <v>44.7164880791305</v>
      </c>
      <c r="D14" s="115">
        <v>110714</v>
      </c>
      <c r="E14" s="114">
        <v>111095</v>
      </c>
      <c r="F14" s="114">
        <v>110822</v>
      </c>
      <c r="G14" s="114">
        <v>108986</v>
      </c>
      <c r="H14" s="140">
        <v>109148</v>
      </c>
      <c r="I14" s="115">
        <v>1566</v>
      </c>
      <c r="J14" s="116">
        <v>1.4347491479459082</v>
      </c>
    </row>
    <row r="15" spans="1:15" s="110" customFormat="1" ht="12" customHeight="1" x14ac:dyDescent="0.2">
      <c r="A15" s="118" t="s">
        <v>105</v>
      </c>
      <c r="B15" s="121" t="s">
        <v>108</v>
      </c>
      <c r="C15" s="113">
        <v>10.149399614687125</v>
      </c>
      <c r="D15" s="115">
        <v>25129</v>
      </c>
      <c r="E15" s="114">
        <v>26262</v>
      </c>
      <c r="F15" s="114">
        <v>27094</v>
      </c>
      <c r="G15" s="114">
        <v>24355</v>
      </c>
      <c r="H15" s="140">
        <v>25375</v>
      </c>
      <c r="I15" s="115">
        <v>-246</v>
      </c>
      <c r="J15" s="116">
        <v>-0.9694581280788177</v>
      </c>
    </row>
    <row r="16" spans="1:15" s="110" customFormat="1" ht="12" customHeight="1" x14ac:dyDescent="0.2">
      <c r="A16" s="118"/>
      <c r="B16" s="121" t="s">
        <v>109</v>
      </c>
      <c r="C16" s="113">
        <v>67.18822574326208</v>
      </c>
      <c r="D16" s="115">
        <v>166352</v>
      </c>
      <c r="E16" s="114">
        <v>167516</v>
      </c>
      <c r="F16" s="114">
        <v>168067</v>
      </c>
      <c r="G16" s="114">
        <v>167729</v>
      </c>
      <c r="H16" s="140">
        <v>167611</v>
      </c>
      <c r="I16" s="115">
        <v>-1259</v>
      </c>
      <c r="J16" s="116">
        <v>-0.75114401799404573</v>
      </c>
    </row>
    <row r="17" spans="1:10" s="110" customFormat="1" ht="12" customHeight="1" x14ac:dyDescent="0.2">
      <c r="A17" s="118"/>
      <c r="B17" s="121" t="s">
        <v>110</v>
      </c>
      <c r="C17" s="113">
        <v>21.41030974469993</v>
      </c>
      <c r="D17" s="115">
        <v>53010</v>
      </c>
      <c r="E17" s="114">
        <v>52689</v>
      </c>
      <c r="F17" s="114">
        <v>52156</v>
      </c>
      <c r="G17" s="114">
        <v>51440</v>
      </c>
      <c r="H17" s="140">
        <v>50625</v>
      </c>
      <c r="I17" s="115">
        <v>2385</v>
      </c>
      <c r="J17" s="116">
        <v>4.7111111111111112</v>
      </c>
    </row>
    <row r="18" spans="1:10" s="110" customFormat="1" ht="12" customHeight="1" x14ac:dyDescent="0.2">
      <c r="A18" s="120"/>
      <c r="B18" s="121" t="s">
        <v>111</v>
      </c>
      <c r="C18" s="113">
        <v>1.252064897350873</v>
      </c>
      <c r="D18" s="115">
        <v>3100</v>
      </c>
      <c r="E18" s="114">
        <v>3073</v>
      </c>
      <c r="F18" s="114">
        <v>2964</v>
      </c>
      <c r="G18" s="114">
        <v>2877</v>
      </c>
      <c r="H18" s="140">
        <v>2785</v>
      </c>
      <c r="I18" s="115">
        <v>315</v>
      </c>
      <c r="J18" s="116">
        <v>11.310592459605028</v>
      </c>
    </row>
    <row r="19" spans="1:10" s="110" customFormat="1" ht="12" customHeight="1" x14ac:dyDescent="0.2">
      <c r="A19" s="120"/>
      <c r="B19" s="121" t="s">
        <v>112</v>
      </c>
      <c r="C19" s="113">
        <v>0.38329341535031564</v>
      </c>
      <c r="D19" s="115">
        <v>949</v>
      </c>
      <c r="E19" s="114">
        <v>891</v>
      </c>
      <c r="F19" s="114">
        <v>884</v>
      </c>
      <c r="G19" s="114">
        <v>799</v>
      </c>
      <c r="H19" s="140">
        <v>759</v>
      </c>
      <c r="I19" s="115">
        <v>190</v>
      </c>
      <c r="J19" s="116">
        <v>25.032938076416336</v>
      </c>
    </row>
    <row r="20" spans="1:10" s="110" customFormat="1" ht="12" customHeight="1" x14ac:dyDescent="0.2">
      <c r="A20" s="118" t="s">
        <v>113</v>
      </c>
      <c r="B20" s="119" t="s">
        <v>181</v>
      </c>
      <c r="C20" s="113">
        <v>73.04506221954756</v>
      </c>
      <c r="D20" s="115">
        <v>180853</v>
      </c>
      <c r="E20" s="114">
        <v>183049</v>
      </c>
      <c r="F20" s="114">
        <v>184413</v>
      </c>
      <c r="G20" s="114">
        <v>181349</v>
      </c>
      <c r="H20" s="140">
        <v>181920</v>
      </c>
      <c r="I20" s="115">
        <v>-1067</v>
      </c>
      <c r="J20" s="116">
        <v>-0.58652154793315747</v>
      </c>
    </row>
    <row r="21" spans="1:10" s="110" customFormat="1" ht="12" customHeight="1" x14ac:dyDescent="0.2">
      <c r="A21" s="118"/>
      <c r="B21" s="119" t="s">
        <v>182</v>
      </c>
      <c r="C21" s="113">
        <v>26.95493778045244</v>
      </c>
      <c r="D21" s="115">
        <v>66738</v>
      </c>
      <c r="E21" s="114">
        <v>66491</v>
      </c>
      <c r="F21" s="114">
        <v>65868</v>
      </c>
      <c r="G21" s="114">
        <v>65052</v>
      </c>
      <c r="H21" s="140">
        <v>64476</v>
      </c>
      <c r="I21" s="115">
        <v>2262</v>
      </c>
      <c r="J21" s="116">
        <v>3.5082821514982321</v>
      </c>
    </row>
    <row r="22" spans="1:10" s="110" customFormat="1" ht="12" customHeight="1" x14ac:dyDescent="0.2">
      <c r="A22" s="118" t="s">
        <v>113</v>
      </c>
      <c r="B22" s="119" t="s">
        <v>116</v>
      </c>
      <c r="C22" s="113">
        <v>88.82027214236382</v>
      </c>
      <c r="D22" s="115">
        <v>219911</v>
      </c>
      <c r="E22" s="114">
        <v>222128</v>
      </c>
      <c r="F22" s="114">
        <v>222738</v>
      </c>
      <c r="G22" s="114">
        <v>219650</v>
      </c>
      <c r="H22" s="140">
        <v>220192</v>
      </c>
      <c r="I22" s="115">
        <v>-281</v>
      </c>
      <c r="J22" s="116">
        <v>-0.12761589885191105</v>
      </c>
    </row>
    <row r="23" spans="1:10" s="110" customFormat="1" ht="12" customHeight="1" x14ac:dyDescent="0.2">
      <c r="A23" s="118"/>
      <c r="B23" s="119" t="s">
        <v>117</v>
      </c>
      <c r="C23" s="113">
        <v>11.103392288088017</v>
      </c>
      <c r="D23" s="115">
        <v>27491</v>
      </c>
      <c r="E23" s="114">
        <v>27228</v>
      </c>
      <c r="F23" s="114">
        <v>27349</v>
      </c>
      <c r="G23" s="114">
        <v>26546</v>
      </c>
      <c r="H23" s="140">
        <v>26018</v>
      </c>
      <c r="I23" s="115">
        <v>1473</v>
      </c>
      <c r="J23" s="116">
        <v>5.6614651395187945</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7054675</v>
      </c>
      <c r="E25" s="236">
        <v>7078192</v>
      </c>
      <c r="F25" s="236">
        <v>7101371</v>
      </c>
      <c r="G25" s="236">
        <v>6976079</v>
      </c>
      <c r="H25" s="241">
        <v>6962590</v>
      </c>
      <c r="I25" s="235">
        <v>92085</v>
      </c>
      <c r="J25" s="116">
        <v>1.3225681822425275</v>
      </c>
    </row>
    <row r="26" spans="1:10" s="110" customFormat="1" ht="12" customHeight="1" x14ac:dyDescent="0.2">
      <c r="A26" s="118" t="s">
        <v>105</v>
      </c>
      <c r="B26" s="119" t="s">
        <v>106</v>
      </c>
      <c r="C26" s="113">
        <v>54.577539007821052</v>
      </c>
      <c r="D26" s="115">
        <v>3850268</v>
      </c>
      <c r="E26" s="114">
        <v>3865016</v>
      </c>
      <c r="F26" s="114">
        <v>3893016</v>
      </c>
      <c r="G26" s="114">
        <v>3822088</v>
      </c>
      <c r="H26" s="140">
        <v>3811491</v>
      </c>
      <c r="I26" s="115">
        <v>38777</v>
      </c>
      <c r="J26" s="116">
        <v>1.0173708923883069</v>
      </c>
    </row>
    <row r="27" spans="1:10" s="110" customFormat="1" ht="12" customHeight="1" x14ac:dyDescent="0.2">
      <c r="A27" s="118"/>
      <c r="B27" s="119" t="s">
        <v>107</v>
      </c>
      <c r="C27" s="113">
        <v>45.422460992178948</v>
      </c>
      <c r="D27" s="115">
        <v>3204407</v>
      </c>
      <c r="E27" s="114">
        <v>3213176</v>
      </c>
      <c r="F27" s="114">
        <v>3208355</v>
      </c>
      <c r="G27" s="114">
        <v>3153991</v>
      </c>
      <c r="H27" s="140">
        <v>3151099</v>
      </c>
      <c r="I27" s="115">
        <v>53308</v>
      </c>
      <c r="J27" s="116">
        <v>1.6917272354819699</v>
      </c>
    </row>
    <row r="28" spans="1:10" s="110" customFormat="1" ht="12" customHeight="1" x14ac:dyDescent="0.2">
      <c r="A28" s="118" t="s">
        <v>105</v>
      </c>
      <c r="B28" s="121" t="s">
        <v>108</v>
      </c>
      <c r="C28" s="113">
        <v>10.210690074312424</v>
      </c>
      <c r="D28" s="115">
        <v>720331</v>
      </c>
      <c r="E28" s="114">
        <v>748265</v>
      </c>
      <c r="F28" s="114">
        <v>763941</v>
      </c>
      <c r="G28" s="114">
        <v>692497</v>
      </c>
      <c r="H28" s="140">
        <v>713511</v>
      </c>
      <c r="I28" s="115">
        <v>6820</v>
      </c>
      <c r="J28" s="116">
        <v>0.95583670048534641</v>
      </c>
    </row>
    <row r="29" spans="1:10" s="110" customFormat="1" ht="12" customHeight="1" x14ac:dyDescent="0.2">
      <c r="A29" s="118"/>
      <c r="B29" s="121" t="s">
        <v>109</v>
      </c>
      <c r="C29" s="113">
        <v>68.21357468628959</v>
      </c>
      <c r="D29" s="115">
        <v>4812246</v>
      </c>
      <c r="E29" s="114">
        <v>4821330</v>
      </c>
      <c r="F29" s="114">
        <v>4842993</v>
      </c>
      <c r="G29" s="114">
        <v>4817717</v>
      </c>
      <c r="H29" s="140">
        <v>4809150</v>
      </c>
      <c r="I29" s="115">
        <v>3096</v>
      </c>
      <c r="J29" s="116">
        <v>6.4377280808458878E-2</v>
      </c>
    </row>
    <row r="30" spans="1:10" s="110" customFormat="1" ht="12" customHeight="1" x14ac:dyDescent="0.2">
      <c r="A30" s="118"/>
      <c r="B30" s="121" t="s">
        <v>110</v>
      </c>
      <c r="C30" s="113">
        <v>20.364013934022474</v>
      </c>
      <c r="D30" s="115">
        <v>1436615</v>
      </c>
      <c r="E30" s="114">
        <v>1422941</v>
      </c>
      <c r="F30" s="114">
        <v>1410650</v>
      </c>
      <c r="G30" s="114">
        <v>1385628</v>
      </c>
      <c r="H30" s="140">
        <v>1362394</v>
      </c>
      <c r="I30" s="115">
        <v>74221</v>
      </c>
      <c r="J30" s="116">
        <v>5.4478366757340391</v>
      </c>
    </row>
    <row r="31" spans="1:10" s="110" customFormat="1" ht="12" customHeight="1" x14ac:dyDescent="0.2">
      <c r="A31" s="120"/>
      <c r="B31" s="121" t="s">
        <v>111</v>
      </c>
      <c r="C31" s="113">
        <v>1.2117213053755134</v>
      </c>
      <c r="D31" s="115">
        <v>85483</v>
      </c>
      <c r="E31" s="114">
        <v>85656</v>
      </c>
      <c r="F31" s="114">
        <v>83787</v>
      </c>
      <c r="G31" s="114">
        <v>80237</v>
      </c>
      <c r="H31" s="140">
        <v>77535</v>
      </c>
      <c r="I31" s="115">
        <v>7948</v>
      </c>
      <c r="J31" s="116">
        <v>10.250854452827756</v>
      </c>
    </row>
    <row r="32" spans="1:10" s="110" customFormat="1" ht="12" customHeight="1" x14ac:dyDescent="0.2">
      <c r="A32" s="120"/>
      <c r="B32" s="121" t="s">
        <v>112</v>
      </c>
      <c r="C32" s="113">
        <v>0.36115058454145654</v>
      </c>
      <c r="D32" s="115">
        <v>25478</v>
      </c>
      <c r="E32" s="114">
        <v>25130</v>
      </c>
      <c r="F32" s="114">
        <v>25348</v>
      </c>
      <c r="G32" s="114">
        <v>21913</v>
      </c>
      <c r="H32" s="140">
        <v>20871</v>
      </c>
      <c r="I32" s="115">
        <v>4607</v>
      </c>
      <c r="J32" s="116">
        <v>22.073690767093094</v>
      </c>
    </row>
    <row r="33" spans="1:10" s="110" customFormat="1" ht="12" customHeight="1" x14ac:dyDescent="0.2">
      <c r="A33" s="118" t="s">
        <v>113</v>
      </c>
      <c r="B33" s="119" t="s">
        <v>181</v>
      </c>
      <c r="C33" s="113">
        <v>71.85734282585662</v>
      </c>
      <c r="D33" s="115">
        <v>5069302</v>
      </c>
      <c r="E33" s="114">
        <v>5095933</v>
      </c>
      <c r="F33" s="114">
        <v>5138138</v>
      </c>
      <c r="G33" s="114">
        <v>5037420</v>
      </c>
      <c r="H33" s="140">
        <v>5044291</v>
      </c>
      <c r="I33" s="115">
        <v>25011</v>
      </c>
      <c r="J33" s="116">
        <v>0.49582785767117715</v>
      </c>
    </row>
    <row r="34" spans="1:10" s="110" customFormat="1" ht="12" customHeight="1" x14ac:dyDescent="0.2">
      <c r="A34" s="118"/>
      <c r="B34" s="119" t="s">
        <v>182</v>
      </c>
      <c r="C34" s="113">
        <v>28.142657174143388</v>
      </c>
      <c r="D34" s="115">
        <v>1985373</v>
      </c>
      <c r="E34" s="114">
        <v>1982259</v>
      </c>
      <c r="F34" s="114">
        <v>1963233</v>
      </c>
      <c r="G34" s="114">
        <v>1938659</v>
      </c>
      <c r="H34" s="140">
        <v>1918299</v>
      </c>
      <c r="I34" s="115">
        <v>67074</v>
      </c>
      <c r="J34" s="116">
        <v>3.4965352116640838</v>
      </c>
    </row>
    <row r="35" spans="1:10" s="110" customFormat="1" ht="12" customHeight="1" x14ac:dyDescent="0.2">
      <c r="A35" s="118" t="s">
        <v>113</v>
      </c>
      <c r="B35" s="119" t="s">
        <v>116</v>
      </c>
      <c r="C35" s="113">
        <v>87.739633647191397</v>
      </c>
      <c r="D35" s="115">
        <v>6189746</v>
      </c>
      <c r="E35" s="114">
        <v>6224024</v>
      </c>
      <c r="F35" s="114">
        <v>6244801</v>
      </c>
      <c r="G35" s="114">
        <v>6142914</v>
      </c>
      <c r="H35" s="140">
        <v>6148248</v>
      </c>
      <c r="I35" s="115">
        <v>41498</v>
      </c>
      <c r="J35" s="116">
        <v>0.67495650793526873</v>
      </c>
    </row>
    <row r="36" spans="1:10" s="110" customFormat="1" ht="12" customHeight="1" x14ac:dyDescent="0.2">
      <c r="A36" s="118"/>
      <c r="B36" s="119" t="s">
        <v>117</v>
      </c>
      <c r="C36" s="113">
        <v>12.180305967319544</v>
      </c>
      <c r="D36" s="115">
        <v>859281</v>
      </c>
      <c r="E36" s="114">
        <v>848559</v>
      </c>
      <c r="F36" s="114">
        <v>851002</v>
      </c>
      <c r="G36" s="114">
        <v>827241</v>
      </c>
      <c r="H36" s="140">
        <v>808567</v>
      </c>
      <c r="I36" s="115">
        <v>50714</v>
      </c>
      <c r="J36" s="116">
        <v>6.2720838223672253</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27441554</v>
      </c>
      <c r="E38" s="236">
        <v>27509686</v>
      </c>
      <c r="F38" s="236">
        <v>27669269</v>
      </c>
      <c r="G38" s="236">
        <v>27223430</v>
      </c>
      <c r="H38" s="241">
        <v>27137976</v>
      </c>
      <c r="I38" s="235">
        <v>303578</v>
      </c>
      <c r="J38" s="116">
        <v>1.1186464311118853</v>
      </c>
    </row>
    <row r="39" spans="1:10" s="110" customFormat="1" ht="12" customHeight="1" x14ac:dyDescent="0.2">
      <c r="A39" s="118" t="s">
        <v>105</v>
      </c>
      <c r="B39" s="119" t="s">
        <v>106</v>
      </c>
      <c r="C39" s="113">
        <v>54.248279816806296</v>
      </c>
      <c r="D39" s="115">
        <v>14886571</v>
      </c>
      <c r="E39" s="114">
        <v>14920349</v>
      </c>
      <c r="F39" s="114">
        <v>15072037</v>
      </c>
      <c r="G39" s="114">
        <v>14826108</v>
      </c>
      <c r="H39" s="140">
        <v>14759261</v>
      </c>
      <c r="I39" s="115">
        <v>127310</v>
      </c>
      <c r="J39" s="116">
        <v>0.86257706263206535</v>
      </c>
    </row>
    <row r="40" spans="1:10" s="110" customFormat="1" ht="12" customHeight="1" x14ac:dyDescent="0.2">
      <c r="A40" s="118"/>
      <c r="B40" s="119" t="s">
        <v>107</v>
      </c>
      <c r="C40" s="113">
        <v>45.751720183193704</v>
      </c>
      <c r="D40" s="115">
        <v>12554983</v>
      </c>
      <c r="E40" s="114">
        <v>12589337</v>
      </c>
      <c r="F40" s="114">
        <v>12597232</v>
      </c>
      <c r="G40" s="114">
        <v>12397322</v>
      </c>
      <c r="H40" s="140">
        <v>12378715</v>
      </c>
      <c r="I40" s="115">
        <v>176268</v>
      </c>
      <c r="J40" s="116">
        <v>1.4239604029982111</v>
      </c>
    </row>
    <row r="41" spans="1:10" s="110" customFormat="1" ht="12" customHeight="1" x14ac:dyDescent="0.2">
      <c r="A41" s="118" t="s">
        <v>105</v>
      </c>
      <c r="B41" s="121" t="s">
        <v>108</v>
      </c>
      <c r="C41" s="113">
        <v>10.538714389134086</v>
      </c>
      <c r="D41" s="115">
        <v>2891987</v>
      </c>
      <c r="E41" s="114">
        <v>2997767</v>
      </c>
      <c r="F41" s="114">
        <v>3072196</v>
      </c>
      <c r="G41" s="114">
        <v>2814032</v>
      </c>
      <c r="H41" s="140">
        <v>2889054</v>
      </c>
      <c r="I41" s="115">
        <v>2933</v>
      </c>
      <c r="J41" s="116">
        <v>0.10152112075440611</v>
      </c>
    </row>
    <row r="42" spans="1:10" s="110" customFormat="1" ht="12" customHeight="1" x14ac:dyDescent="0.2">
      <c r="A42" s="118"/>
      <c r="B42" s="121" t="s">
        <v>109</v>
      </c>
      <c r="C42" s="113">
        <v>68.326086780653895</v>
      </c>
      <c r="D42" s="115">
        <v>18749740</v>
      </c>
      <c r="E42" s="114">
        <v>18768586</v>
      </c>
      <c r="F42" s="114">
        <v>18897044</v>
      </c>
      <c r="G42" s="114">
        <v>18813939</v>
      </c>
      <c r="H42" s="140">
        <v>18759218</v>
      </c>
      <c r="I42" s="115">
        <v>-9478</v>
      </c>
      <c r="J42" s="116">
        <v>-5.0524494144691956E-2</v>
      </c>
    </row>
    <row r="43" spans="1:10" s="110" customFormat="1" ht="12" customHeight="1" x14ac:dyDescent="0.2">
      <c r="A43" s="118"/>
      <c r="B43" s="121" t="s">
        <v>110</v>
      </c>
      <c r="C43" s="113">
        <v>19.952805879725325</v>
      </c>
      <c r="D43" s="115">
        <v>5475360</v>
      </c>
      <c r="E43" s="114">
        <v>5419583</v>
      </c>
      <c r="F43" s="114">
        <v>5382047</v>
      </c>
      <c r="G43" s="114">
        <v>5289617</v>
      </c>
      <c r="H43" s="140">
        <v>5195801</v>
      </c>
      <c r="I43" s="115">
        <v>279559</v>
      </c>
      <c r="J43" s="116">
        <v>5.3804793524617285</v>
      </c>
    </row>
    <row r="44" spans="1:10" s="110" customFormat="1" ht="12" customHeight="1" x14ac:dyDescent="0.2">
      <c r="A44" s="120"/>
      <c r="B44" s="121" t="s">
        <v>111</v>
      </c>
      <c r="C44" s="113">
        <v>1.1823893063782029</v>
      </c>
      <c r="D44" s="115">
        <v>324466</v>
      </c>
      <c r="E44" s="114">
        <v>323748</v>
      </c>
      <c r="F44" s="114">
        <v>317982</v>
      </c>
      <c r="G44" s="114">
        <v>305842</v>
      </c>
      <c r="H44" s="140">
        <v>293903</v>
      </c>
      <c r="I44" s="115">
        <v>30563</v>
      </c>
      <c r="J44" s="116">
        <v>10.399009196911907</v>
      </c>
    </row>
    <row r="45" spans="1:10" s="110" customFormat="1" ht="12" customHeight="1" x14ac:dyDescent="0.2">
      <c r="A45" s="120"/>
      <c r="B45" s="121" t="s">
        <v>112</v>
      </c>
      <c r="C45" s="113">
        <v>0.34224738147118056</v>
      </c>
      <c r="D45" s="115">
        <v>93918</v>
      </c>
      <c r="E45" s="114">
        <v>91260</v>
      </c>
      <c r="F45" s="114">
        <v>93173</v>
      </c>
      <c r="G45" s="114">
        <v>81037</v>
      </c>
      <c r="H45" s="140">
        <v>76176</v>
      </c>
      <c r="I45" s="115">
        <v>17742</v>
      </c>
      <c r="J45" s="116">
        <v>23.290800252047887</v>
      </c>
    </row>
    <row r="46" spans="1:10" s="110" customFormat="1" ht="12" customHeight="1" x14ac:dyDescent="0.2">
      <c r="A46" s="118" t="s">
        <v>113</v>
      </c>
      <c r="B46" s="119" t="s">
        <v>181</v>
      </c>
      <c r="C46" s="113">
        <v>71.663525323675188</v>
      </c>
      <c r="D46" s="115">
        <v>19665585</v>
      </c>
      <c r="E46" s="114">
        <v>19737865</v>
      </c>
      <c r="F46" s="114">
        <v>19948582</v>
      </c>
      <c r="G46" s="114">
        <v>19598203</v>
      </c>
      <c r="H46" s="140">
        <v>19593539</v>
      </c>
      <c r="I46" s="115">
        <v>72046</v>
      </c>
      <c r="J46" s="116">
        <v>0.36770284326889596</v>
      </c>
    </row>
    <row r="47" spans="1:10" s="110" customFormat="1" ht="12" customHeight="1" x14ac:dyDescent="0.2">
      <c r="A47" s="118"/>
      <c r="B47" s="119" t="s">
        <v>182</v>
      </c>
      <c r="C47" s="113">
        <v>28.336474676324819</v>
      </c>
      <c r="D47" s="115">
        <v>7775969</v>
      </c>
      <c r="E47" s="114">
        <v>7771821</v>
      </c>
      <c r="F47" s="114">
        <v>7720686</v>
      </c>
      <c r="G47" s="114">
        <v>7625226</v>
      </c>
      <c r="H47" s="140">
        <v>7544437</v>
      </c>
      <c r="I47" s="115">
        <v>231532</v>
      </c>
      <c r="J47" s="116">
        <v>3.06891024472734</v>
      </c>
    </row>
    <row r="48" spans="1:10" s="110" customFormat="1" ht="12" customHeight="1" x14ac:dyDescent="0.2">
      <c r="A48" s="118" t="s">
        <v>113</v>
      </c>
      <c r="B48" s="119" t="s">
        <v>116</v>
      </c>
      <c r="C48" s="113">
        <v>86.197603823748466</v>
      </c>
      <c r="D48" s="115">
        <v>23653962</v>
      </c>
      <c r="E48" s="114">
        <v>23774742</v>
      </c>
      <c r="F48" s="114">
        <v>23889738</v>
      </c>
      <c r="G48" s="114">
        <v>23539136</v>
      </c>
      <c r="H48" s="140">
        <v>23545841</v>
      </c>
      <c r="I48" s="115">
        <v>108121</v>
      </c>
      <c r="J48" s="116">
        <v>0.45919362149774134</v>
      </c>
    </row>
    <row r="49" spans="1:10" s="110" customFormat="1" ht="12" customHeight="1" x14ac:dyDescent="0.2">
      <c r="A49" s="118"/>
      <c r="B49" s="119" t="s">
        <v>117</v>
      </c>
      <c r="C49" s="113">
        <v>13.748740322796587</v>
      </c>
      <c r="D49" s="115">
        <v>3772868</v>
      </c>
      <c r="E49" s="114">
        <v>3720476</v>
      </c>
      <c r="F49" s="114">
        <v>3765171</v>
      </c>
      <c r="G49" s="114">
        <v>3669112</v>
      </c>
      <c r="H49" s="140">
        <v>3577239</v>
      </c>
      <c r="I49" s="115">
        <v>195629</v>
      </c>
      <c r="J49" s="116">
        <v>5.4687148384550204</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283886</v>
      </c>
      <c r="E64" s="236">
        <v>284353</v>
      </c>
      <c r="F64" s="236">
        <v>285213</v>
      </c>
      <c r="G64" s="236">
        <v>281083</v>
      </c>
      <c r="H64" s="140">
        <v>281287</v>
      </c>
      <c r="I64" s="115">
        <v>2599</v>
      </c>
      <c r="J64" s="116">
        <v>0.92396733585270563</v>
      </c>
    </row>
    <row r="65" spans="1:12" s="110" customFormat="1" ht="12" customHeight="1" x14ac:dyDescent="0.2">
      <c r="A65" s="118" t="s">
        <v>105</v>
      </c>
      <c r="B65" s="119" t="s">
        <v>106</v>
      </c>
      <c r="C65" s="113">
        <v>54.410221004205916</v>
      </c>
      <c r="D65" s="235">
        <v>154463</v>
      </c>
      <c r="E65" s="236">
        <v>154882</v>
      </c>
      <c r="F65" s="236">
        <v>155829</v>
      </c>
      <c r="G65" s="236">
        <v>153592</v>
      </c>
      <c r="H65" s="140">
        <v>153606</v>
      </c>
      <c r="I65" s="115">
        <v>857</v>
      </c>
      <c r="J65" s="116">
        <v>0.55792091454760884</v>
      </c>
    </row>
    <row r="66" spans="1:12" s="110" customFormat="1" ht="12" customHeight="1" x14ac:dyDescent="0.2">
      <c r="A66" s="118"/>
      <c r="B66" s="119" t="s">
        <v>107</v>
      </c>
      <c r="C66" s="113">
        <v>45.589778995794084</v>
      </c>
      <c r="D66" s="235">
        <v>129423</v>
      </c>
      <c r="E66" s="236">
        <v>129471</v>
      </c>
      <c r="F66" s="236">
        <v>129384</v>
      </c>
      <c r="G66" s="236">
        <v>127491</v>
      </c>
      <c r="H66" s="140">
        <v>127681</v>
      </c>
      <c r="I66" s="115">
        <v>1742</v>
      </c>
      <c r="J66" s="116">
        <v>1.3643376853251463</v>
      </c>
    </row>
    <row r="67" spans="1:12" s="110" customFormat="1" ht="12" customHeight="1" x14ac:dyDescent="0.2">
      <c r="A67" s="118" t="s">
        <v>105</v>
      </c>
      <c r="B67" s="121" t="s">
        <v>108</v>
      </c>
      <c r="C67" s="113">
        <v>9.9930958201531599</v>
      </c>
      <c r="D67" s="235">
        <v>28369</v>
      </c>
      <c r="E67" s="236">
        <v>29493</v>
      </c>
      <c r="F67" s="236">
        <v>30253</v>
      </c>
      <c r="G67" s="236">
        <v>27483</v>
      </c>
      <c r="H67" s="140">
        <v>28618</v>
      </c>
      <c r="I67" s="115">
        <v>-249</v>
      </c>
      <c r="J67" s="116">
        <v>-0.87008176672024595</v>
      </c>
    </row>
    <row r="68" spans="1:12" s="110" customFormat="1" ht="12" customHeight="1" x14ac:dyDescent="0.2">
      <c r="A68" s="118"/>
      <c r="B68" s="121" t="s">
        <v>109</v>
      </c>
      <c r="C68" s="113">
        <v>66.711990024164635</v>
      </c>
      <c r="D68" s="235">
        <v>189386</v>
      </c>
      <c r="E68" s="236">
        <v>189423</v>
      </c>
      <c r="F68" s="236">
        <v>190218</v>
      </c>
      <c r="G68" s="236">
        <v>189905</v>
      </c>
      <c r="H68" s="140">
        <v>190038</v>
      </c>
      <c r="I68" s="115">
        <v>-652</v>
      </c>
      <c r="J68" s="116">
        <v>-0.34308927688146579</v>
      </c>
    </row>
    <row r="69" spans="1:12" s="110" customFormat="1" ht="12" customHeight="1" x14ac:dyDescent="0.2">
      <c r="A69" s="118"/>
      <c r="B69" s="121" t="s">
        <v>110</v>
      </c>
      <c r="C69" s="113">
        <v>22.057797848432116</v>
      </c>
      <c r="D69" s="235">
        <v>62619</v>
      </c>
      <c r="E69" s="236">
        <v>61970</v>
      </c>
      <c r="F69" s="236">
        <v>61408</v>
      </c>
      <c r="G69" s="236">
        <v>60468</v>
      </c>
      <c r="H69" s="140">
        <v>59490</v>
      </c>
      <c r="I69" s="115">
        <v>3129</v>
      </c>
      <c r="J69" s="116">
        <v>5.2597075138678768</v>
      </c>
    </row>
    <row r="70" spans="1:12" s="110" customFormat="1" ht="12" customHeight="1" x14ac:dyDescent="0.2">
      <c r="A70" s="120"/>
      <c r="B70" s="121" t="s">
        <v>111</v>
      </c>
      <c r="C70" s="113">
        <v>1.2371163072500933</v>
      </c>
      <c r="D70" s="235">
        <v>3512</v>
      </c>
      <c r="E70" s="236">
        <v>3467</v>
      </c>
      <c r="F70" s="236">
        <v>3334</v>
      </c>
      <c r="G70" s="236">
        <v>3227</v>
      </c>
      <c r="H70" s="140">
        <v>3141</v>
      </c>
      <c r="I70" s="115">
        <v>371</v>
      </c>
      <c r="J70" s="116">
        <v>11.811524992040752</v>
      </c>
    </row>
    <row r="71" spans="1:12" s="110" customFormat="1" ht="12" customHeight="1" x14ac:dyDescent="0.2">
      <c r="A71" s="120"/>
      <c r="B71" s="121" t="s">
        <v>112</v>
      </c>
      <c r="C71" s="113">
        <v>0.39452456267656738</v>
      </c>
      <c r="D71" s="235">
        <v>1120</v>
      </c>
      <c r="E71" s="236">
        <v>1063</v>
      </c>
      <c r="F71" s="236">
        <v>1038</v>
      </c>
      <c r="G71" s="236">
        <v>907</v>
      </c>
      <c r="H71" s="140">
        <v>872</v>
      </c>
      <c r="I71" s="115">
        <v>248</v>
      </c>
      <c r="J71" s="116">
        <v>28.440366972477065</v>
      </c>
    </row>
    <row r="72" spans="1:12" s="110" customFormat="1" ht="12" customHeight="1" x14ac:dyDescent="0.2">
      <c r="A72" s="118" t="s">
        <v>113</v>
      </c>
      <c r="B72" s="119" t="s">
        <v>181</v>
      </c>
      <c r="C72" s="113">
        <v>72.39103020226429</v>
      </c>
      <c r="D72" s="235">
        <v>205508</v>
      </c>
      <c r="E72" s="236">
        <v>206345</v>
      </c>
      <c r="F72" s="236">
        <v>208003</v>
      </c>
      <c r="G72" s="236">
        <v>204736</v>
      </c>
      <c r="H72" s="140">
        <v>205557</v>
      </c>
      <c r="I72" s="115">
        <v>-49</v>
      </c>
      <c r="J72" s="116">
        <v>-2.3837670329884167E-2</v>
      </c>
    </row>
    <row r="73" spans="1:12" s="110" customFormat="1" ht="12" customHeight="1" x14ac:dyDescent="0.2">
      <c r="A73" s="118"/>
      <c r="B73" s="119" t="s">
        <v>182</v>
      </c>
      <c r="C73" s="113">
        <v>27.60896979773571</v>
      </c>
      <c r="D73" s="115">
        <v>78378</v>
      </c>
      <c r="E73" s="114">
        <v>78008</v>
      </c>
      <c r="F73" s="114">
        <v>77210</v>
      </c>
      <c r="G73" s="114">
        <v>76347</v>
      </c>
      <c r="H73" s="140">
        <v>75730</v>
      </c>
      <c r="I73" s="115">
        <v>2648</v>
      </c>
      <c r="J73" s="116">
        <v>3.4966327743298562</v>
      </c>
    </row>
    <row r="74" spans="1:12" s="110" customFormat="1" ht="12" customHeight="1" x14ac:dyDescent="0.2">
      <c r="A74" s="118" t="s">
        <v>113</v>
      </c>
      <c r="B74" s="119" t="s">
        <v>116</v>
      </c>
      <c r="C74" s="113">
        <v>89.369324306235598</v>
      </c>
      <c r="D74" s="115">
        <v>253707</v>
      </c>
      <c r="E74" s="114">
        <v>254626</v>
      </c>
      <c r="F74" s="114">
        <v>255504</v>
      </c>
      <c r="G74" s="114">
        <v>252113</v>
      </c>
      <c r="H74" s="140">
        <v>252833</v>
      </c>
      <c r="I74" s="115">
        <v>874</v>
      </c>
      <c r="J74" s="116">
        <v>0.3456827233786729</v>
      </c>
    </row>
    <row r="75" spans="1:12" s="110" customFormat="1" ht="12" customHeight="1" x14ac:dyDescent="0.2">
      <c r="A75" s="142"/>
      <c r="B75" s="124" t="s">
        <v>117</v>
      </c>
      <c r="C75" s="125">
        <v>10.554236559745814</v>
      </c>
      <c r="D75" s="143">
        <v>29962</v>
      </c>
      <c r="E75" s="144">
        <v>29514</v>
      </c>
      <c r="F75" s="144">
        <v>29473</v>
      </c>
      <c r="G75" s="144">
        <v>28713</v>
      </c>
      <c r="H75" s="145">
        <v>28221</v>
      </c>
      <c r="I75" s="143">
        <v>1741</v>
      </c>
      <c r="J75" s="146">
        <v>6.1691648063498814</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3" t="s">
        <v>516</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2"/>
      <c r="B80" s="603"/>
      <c r="C80" s="603"/>
      <c r="D80" s="603"/>
      <c r="E80" s="603"/>
      <c r="F80" s="603"/>
      <c r="G80" s="603"/>
      <c r="H80" s="603"/>
      <c r="I80" s="603"/>
      <c r="J80" s="603"/>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3:J3"/>
    <mergeCell ref="A4:J4"/>
    <mergeCell ref="A5:D5"/>
    <mergeCell ref="A7:B10"/>
    <mergeCell ref="C7:C10"/>
    <mergeCell ref="D7:H7"/>
    <mergeCell ref="I7:J8"/>
    <mergeCell ref="D8:D9"/>
    <mergeCell ref="E8:E9"/>
    <mergeCell ref="F8:F9"/>
    <mergeCell ref="G8:G9"/>
    <mergeCell ref="H8:H9"/>
    <mergeCell ref="A78:J78"/>
    <mergeCell ref="A79:J79"/>
    <mergeCell ref="A80:J80"/>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247591</v>
      </c>
      <c r="G11" s="114">
        <v>249540</v>
      </c>
      <c r="H11" s="114">
        <v>250281</v>
      </c>
      <c r="I11" s="114">
        <v>246401</v>
      </c>
      <c r="J11" s="140">
        <v>246396</v>
      </c>
      <c r="K11" s="114">
        <v>1195</v>
      </c>
      <c r="L11" s="116">
        <v>0.48499163947466678</v>
      </c>
    </row>
    <row r="12" spans="1:17" s="110" customFormat="1" ht="24.95" customHeight="1" x14ac:dyDescent="0.2">
      <c r="A12" s="604" t="s">
        <v>185</v>
      </c>
      <c r="B12" s="605"/>
      <c r="C12" s="605"/>
      <c r="D12" s="606"/>
      <c r="E12" s="113">
        <v>55.2835119208695</v>
      </c>
      <c r="F12" s="115">
        <v>136877</v>
      </c>
      <c r="G12" s="114">
        <v>138445</v>
      </c>
      <c r="H12" s="114">
        <v>139459</v>
      </c>
      <c r="I12" s="114">
        <v>137415</v>
      </c>
      <c r="J12" s="140">
        <v>137248</v>
      </c>
      <c r="K12" s="114">
        <v>-371</v>
      </c>
      <c r="L12" s="116">
        <v>-0.27031359291210072</v>
      </c>
    </row>
    <row r="13" spans="1:17" s="110" customFormat="1" ht="15" customHeight="1" x14ac:dyDescent="0.2">
      <c r="A13" s="120"/>
      <c r="B13" s="612" t="s">
        <v>107</v>
      </c>
      <c r="C13" s="612"/>
      <c r="E13" s="113">
        <v>44.7164880791305</v>
      </c>
      <c r="F13" s="115">
        <v>110714</v>
      </c>
      <c r="G13" s="114">
        <v>111095</v>
      </c>
      <c r="H13" s="114">
        <v>110822</v>
      </c>
      <c r="I13" s="114">
        <v>108986</v>
      </c>
      <c r="J13" s="140">
        <v>109148</v>
      </c>
      <c r="K13" s="114">
        <v>1566</v>
      </c>
      <c r="L13" s="116">
        <v>1.4347491479459082</v>
      </c>
    </row>
    <row r="14" spans="1:17" s="110" customFormat="1" ht="24.95" customHeight="1" x14ac:dyDescent="0.2">
      <c r="A14" s="604" t="s">
        <v>186</v>
      </c>
      <c r="B14" s="605"/>
      <c r="C14" s="605"/>
      <c r="D14" s="606"/>
      <c r="E14" s="113">
        <v>10.149399614687125</v>
      </c>
      <c r="F14" s="115">
        <v>25129</v>
      </c>
      <c r="G14" s="114">
        <v>26262</v>
      </c>
      <c r="H14" s="114">
        <v>27094</v>
      </c>
      <c r="I14" s="114">
        <v>24355</v>
      </c>
      <c r="J14" s="140">
        <v>25375</v>
      </c>
      <c r="K14" s="114">
        <v>-246</v>
      </c>
      <c r="L14" s="116">
        <v>-0.9694581280788177</v>
      </c>
    </row>
    <row r="15" spans="1:17" s="110" customFormat="1" ht="15" customHeight="1" x14ac:dyDescent="0.2">
      <c r="A15" s="120"/>
      <c r="B15" s="119"/>
      <c r="C15" s="258" t="s">
        <v>106</v>
      </c>
      <c r="E15" s="113">
        <v>57.841537665645269</v>
      </c>
      <c r="F15" s="115">
        <v>14535</v>
      </c>
      <c r="G15" s="114">
        <v>15183</v>
      </c>
      <c r="H15" s="114">
        <v>15811</v>
      </c>
      <c r="I15" s="114">
        <v>14092</v>
      </c>
      <c r="J15" s="140">
        <v>14645</v>
      </c>
      <c r="K15" s="114">
        <v>-110</v>
      </c>
      <c r="L15" s="116">
        <v>-0.75110959371799246</v>
      </c>
    </row>
    <row r="16" spans="1:17" s="110" customFormat="1" ht="15" customHeight="1" x14ac:dyDescent="0.2">
      <c r="A16" s="120"/>
      <c r="B16" s="119"/>
      <c r="C16" s="258" t="s">
        <v>107</v>
      </c>
      <c r="E16" s="113">
        <v>42.158462334354731</v>
      </c>
      <c r="F16" s="115">
        <v>10594</v>
      </c>
      <c r="G16" s="114">
        <v>11079</v>
      </c>
      <c r="H16" s="114">
        <v>11283</v>
      </c>
      <c r="I16" s="114">
        <v>10263</v>
      </c>
      <c r="J16" s="140">
        <v>10730</v>
      </c>
      <c r="K16" s="114">
        <v>-136</v>
      </c>
      <c r="L16" s="116">
        <v>-1.2674743709226468</v>
      </c>
    </row>
    <row r="17" spans="1:12" s="110" customFormat="1" ht="15" customHeight="1" x14ac:dyDescent="0.2">
      <c r="A17" s="120"/>
      <c r="B17" s="121" t="s">
        <v>109</v>
      </c>
      <c r="C17" s="258"/>
      <c r="E17" s="113">
        <v>67.18822574326208</v>
      </c>
      <c r="F17" s="115">
        <v>166352</v>
      </c>
      <c r="G17" s="114">
        <v>167516</v>
      </c>
      <c r="H17" s="114">
        <v>168067</v>
      </c>
      <c r="I17" s="114">
        <v>167729</v>
      </c>
      <c r="J17" s="140">
        <v>167611</v>
      </c>
      <c r="K17" s="114">
        <v>-1259</v>
      </c>
      <c r="L17" s="116">
        <v>-0.75114401799404573</v>
      </c>
    </row>
    <row r="18" spans="1:12" s="110" customFormat="1" ht="15" customHeight="1" x14ac:dyDescent="0.2">
      <c r="A18" s="120"/>
      <c r="B18" s="119"/>
      <c r="C18" s="258" t="s">
        <v>106</v>
      </c>
      <c r="E18" s="113">
        <v>55.147518514956239</v>
      </c>
      <c r="F18" s="115">
        <v>91739</v>
      </c>
      <c r="G18" s="114">
        <v>92697</v>
      </c>
      <c r="H18" s="114">
        <v>93339</v>
      </c>
      <c r="I18" s="114">
        <v>93364</v>
      </c>
      <c r="J18" s="140">
        <v>93135</v>
      </c>
      <c r="K18" s="114">
        <v>-1396</v>
      </c>
      <c r="L18" s="116">
        <v>-1.498899447039244</v>
      </c>
    </row>
    <row r="19" spans="1:12" s="110" customFormat="1" ht="15" customHeight="1" x14ac:dyDescent="0.2">
      <c r="A19" s="120"/>
      <c r="B19" s="119"/>
      <c r="C19" s="258" t="s">
        <v>107</v>
      </c>
      <c r="E19" s="113">
        <v>44.852481485043761</v>
      </c>
      <c r="F19" s="115">
        <v>74613</v>
      </c>
      <c r="G19" s="114">
        <v>74819</v>
      </c>
      <c r="H19" s="114">
        <v>74728</v>
      </c>
      <c r="I19" s="114">
        <v>74365</v>
      </c>
      <c r="J19" s="140">
        <v>74476</v>
      </c>
      <c r="K19" s="114">
        <v>137</v>
      </c>
      <c r="L19" s="116">
        <v>0.18395187711477523</v>
      </c>
    </row>
    <row r="20" spans="1:12" s="110" customFormat="1" ht="15" customHeight="1" x14ac:dyDescent="0.2">
      <c r="A20" s="120"/>
      <c r="B20" s="121" t="s">
        <v>110</v>
      </c>
      <c r="C20" s="258"/>
      <c r="E20" s="113">
        <v>21.41030974469993</v>
      </c>
      <c r="F20" s="115">
        <v>53010</v>
      </c>
      <c r="G20" s="114">
        <v>52689</v>
      </c>
      <c r="H20" s="114">
        <v>52156</v>
      </c>
      <c r="I20" s="114">
        <v>51440</v>
      </c>
      <c r="J20" s="140">
        <v>50625</v>
      </c>
      <c r="K20" s="114">
        <v>2385</v>
      </c>
      <c r="L20" s="116">
        <v>4.7111111111111112</v>
      </c>
    </row>
    <row r="21" spans="1:12" s="110" customFormat="1" ht="15" customHeight="1" x14ac:dyDescent="0.2">
      <c r="A21" s="120"/>
      <c r="B21" s="119"/>
      <c r="C21" s="258" t="s">
        <v>106</v>
      </c>
      <c r="E21" s="113">
        <v>54.069043576683647</v>
      </c>
      <c r="F21" s="115">
        <v>28662</v>
      </c>
      <c r="G21" s="114">
        <v>28640</v>
      </c>
      <c r="H21" s="114">
        <v>28429</v>
      </c>
      <c r="I21" s="114">
        <v>28122</v>
      </c>
      <c r="J21" s="140">
        <v>27673</v>
      </c>
      <c r="K21" s="114">
        <v>989</v>
      </c>
      <c r="L21" s="116">
        <v>3.5738806779171033</v>
      </c>
    </row>
    <row r="22" spans="1:12" s="110" customFormat="1" ht="15" customHeight="1" x14ac:dyDescent="0.2">
      <c r="A22" s="120"/>
      <c r="B22" s="119"/>
      <c r="C22" s="258" t="s">
        <v>107</v>
      </c>
      <c r="E22" s="113">
        <v>45.930956423316353</v>
      </c>
      <c r="F22" s="115">
        <v>24348</v>
      </c>
      <c r="G22" s="114">
        <v>24049</v>
      </c>
      <c r="H22" s="114">
        <v>23727</v>
      </c>
      <c r="I22" s="114">
        <v>23318</v>
      </c>
      <c r="J22" s="140">
        <v>22952</v>
      </c>
      <c r="K22" s="114">
        <v>1396</v>
      </c>
      <c r="L22" s="116">
        <v>6.0822586266991987</v>
      </c>
    </row>
    <row r="23" spans="1:12" s="110" customFormat="1" ht="15" customHeight="1" x14ac:dyDescent="0.2">
      <c r="A23" s="120"/>
      <c r="B23" s="121" t="s">
        <v>111</v>
      </c>
      <c r="C23" s="258"/>
      <c r="E23" s="113">
        <v>1.252064897350873</v>
      </c>
      <c r="F23" s="115">
        <v>3100</v>
      </c>
      <c r="G23" s="114">
        <v>3073</v>
      </c>
      <c r="H23" s="114">
        <v>2964</v>
      </c>
      <c r="I23" s="114">
        <v>2877</v>
      </c>
      <c r="J23" s="140">
        <v>2785</v>
      </c>
      <c r="K23" s="114">
        <v>315</v>
      </c>
      <c r="L23" s="116">
        <v>11.310592459605028</v>
      </c>
    </row>
    <row r="24" spans="1:12" s="110" customFormat="1" ht="15" customHeight="1" x14ac:dyDescent="0.2">
      <c r="A24" s="120"/>
      <c r="B24" s="119"/>
      <c r="C24" s="258" t="s">
        <v>106</v>
      </c>
      <c r="E24" s="113">
        <v>62.612903225806448</v>
      </c>
      <c r="F24" s="115">
        <v>1941</v>
      </c>
      <c r="G24" s="114">
        <v>1925</v>
      </c>
      <c r="H24" s="114">
        <v>1880</v>
      </c>
      <c r="I24" s="114">
        <v>1837</v>
      </c>
      <c r="J24" s="140">
        <v>1795</v>
      </c>
      <c r="K24" s="114">
        <v>146</v>
      </c>
      <c r="L24" s="116">
        <v>8.1337047353760443</v>
      </c>
    </row>
    <row r="25" spans="1:12" s="110" customFormat="1" ht="15" customHeight="1" x14ac:dyDescent="0.2">
      <c r="A25" s="120"/>
      <c r="B25" s="119"/>
      <c r="C25" s="258" t="s">
        <v>107</v>
      </c>
      <c r="E25" s="113">
        <v>37.387096774193552</v>
      </c>
      <c r="F25" s="115">
        <v>1159</v>
      </c>
      <c r="G25" s="114">
        <v>1148</v>
      </c>
      <c r="H25" s="114">
        <v>1084</v>
      </c>
      <c r="I25" s="114">
        <v>1040</v>
      </c>
      <c r="J25" s="140">
        <v>990</v>
      </c>
      <c r="K25" s="114">
        <v>169</v>
      </c>
      <c r="L25" s="116">
        <v>17.070707070707069</v>
      </c>
    </row>
    <row r="26" spans="1:12" s="110" customFormat="1" ht="15" customHeight="1" x14ac:dyDescent="0.2">
      <c r="A26" s="120"/>
      <c r="C26" s="121" t="s">
        <v>187</v>
      </c>
      <c r="D26" s="110" t="s">
        <v>188</v>
      </c>
      <c r="E26" s="113">
        <v>0.38329341535031564</v>
      </c>
      <c r="F26" s="115">
        <v>949</v>
      </c>
      <c r="G26" s="114">
        <v>891</v>
      </c>
      <c r="H26" s="114">
        <v>884</v>
      </c>
      <c r="I26" s="114">
        <v>799</v>
      </c>
      <c r="J26" s="140">
        <v>759</v>
      </c>
      <c r="K26" s="114">
        <v>190</v>
      </c>
      <c r="L26" s="116">
        <v>25.032938076416336</v>
      </c>
    </row>
    <row r="27" spans="1:12" s="110" customFormat="1" ht="15" customHeight="1" x14ac:dyDescent="0.2">
      <c r="A27" s="120"/>
      <c r="B27" s="119"/>
      <c r="D27" s="259" t="s">
        <v>106</v>
      </c>
      <c r="E27" s="113">
        <v>54.689146469968385</v>
      </c>
      <c r="F27" s="115">
        <v>519</v>
      </c>
      <c r="G27" s="114">
        <v>486</v>
      </c>
      <c r="H27" s="114">
        <v>494</v>
      </c>
      <c r="I27" s="114">
        <v>453</v>
      </c>
      <c r="J27" s="140">
        <v>430</v>
      </c>
      <c r="K27" s="114">
        <v>89</v>
      </c>
      <c r="L27" s="116">
        <v>20.697674418604652</v>
      </c>
    </row>
    <row r="28" spans="1:12" s="110" customFormat="1" ht="15" customHeight="1" x14ac:dyDescent="0.2">
      <c r="A28" s="120"/>
      <c r="B28" s="119"/>
      <c r="D28" s="259" t="s">
        <v>107</v>
      </c>
      <c r="E28" s="113">
        <v>45.310853530031615</v>
      </c>
      <c r="F28" s="115">
        <v>430</v>
      </c>
      <c r="G28" s="114">
        <v>405</v>
      </c>
      <c r="H28" s="114">
        <v>390</v>
      </c>
      <c r="I28" s="114">
        <v>346</v>
      </c>
      <c r="J28" s="140">
        <v>329</v>
      </c>
      <c r="K28" s="114">
        <v>101</v>
      </c>
      <c r="L28" s="116">
        <v>30.699088145896656</v>
      </c>
    </row>
    <row r="29" spans="1:12" s="110" customFormat="1" ht="24.95" customHeight="1" x14ac:dyDescent="0.2">
      <c r="A29" s="604" t="s">
        <v>189</v>
      </c>
      <c r="B29" s="605"/>
      <c r="C29" s="605"/>
      <c r="D29" s="606"/>
      <c r="E29" s="113">
        <v>88.82027214236382</v>
      </c>
      <c r="F29" s="115">
        <v>219911</v>
      </c>
      <c r="G29" s="114">
        <v>222128</v>
      </c>
      <c r="H29" s="114">
        <v>222738</v>
      </c>
      <c r="I29" s="114">
        <v>219650</v>
      </c>
      <c r="J29" s="140">
        <v>220192</v>
      </c>
      <c r="K29" s="114">
        <v>-281</v>
      </c>
      <c r="L29" s="116">
        <v>-0.12761589885191105</v>
      </c>
    </row>
    <row r="30" spans="1:12" s="110" customFormat="1" ht="15" customHeight="1" x14ac:dyDescent="0.2">
      <c r="A30" s="120"/>
      <c r="B30" s="119"/>
      <c r="C30" s="258" t="s">
        <v>106</v>
      </c>
      <c r="E30" s="113">
        <v>53.948188130652852</v>
      </c>
      <c r="F30" s="115">
        <v>118638</v>
      </c>
      <c r="G30" s="114">
        <v>120374</v>
      </c>
      <c r="H30" s="114">
        <v>121182</v>
      </c>
      <c r="I30" s="114">
        <v>119604</v>
      </c>
      <c r="J30" s="140">
        <v>119861</v>
      </c>
      <c r="K30" s="114">
        <v>-1223</v>
      </c>
      <c r="L30" s="116">
        <v>-1.0203485704274118</v>
      </c>
    </row>
    <row r="31" spans="1:12" s="110" customFormat="1" ht="15" customHeight="1" x14ac:dyDescent="0.2">
      <c r="A31" s="120"/>
      <c r="B31" s="119"/>
      <c r="C31" s="258" t="s">
        <v>107</v>
      </c>
      <c r="E31" s="113">
        <v>46.051811869347148</v>
      </c>
      <c r="F31" s="115">
        <v>101273</v>
      </c>
      <c r="G31" s="114">
        <v>101754</v>
      </c>
      <c r="H31" s="114">
        <v>101556</v>
      </c>
      <c r="I31" s="114">
        <v>100046</v>
      </c>
      <c r="J31" s="140">
        <v>100331</v>
      </c>
      <c r="K31" s="114">
        <v>942</v>
      </c>
      <c r="L31" s="116">
        <v>0.93889226659756209</v>
      </c>
    </row>
    <row r="32" spans="1:12" s="110" customFormat="1" ht="15" customHeight="1" x14ac:dyDescent="0.2">
      <c r="A32" s="120"/>
      <c r="B32" s="119" t="s">
        <v>117</v>
      </c>
      <c r="C32" s="258"/>
      <c r="E32" s="113">
        <v>11.103392288088017</v>
      </c>
      <c r="F32" s="115">
        <v>27491</v>
      </c>
      <c r="G32" s="114">
        <v>27228</v>
      </c>
      <c r="H32" s="114">
        <v>27349</v>
      </c>
      <c r="I32" s="114">
        <v>26546</v>
      </c>
      <c r="J32" s="140">
        <v>26018</v>
      </c>
      <c r="K32" s="114">
        <v>1473</v>
      </c>
      <c r="L32" s="116">
        <v>5.6614651395187945</v>
      </c>
    </row>
    <row r="33" spans="1:12" s="110" customFormat="1" ht="15" customHeight="1" x14ac:dyDescent="0.2">
      <c r="A33" s="120"/>
      <c r="B33" s="119"/>
      <c r="C33" s="258" t="s">
        <v>106</v>
      </c>
      <c r="E33" s="113">
        <v>65.912480448146667</v>
      </c>
      <c r="F33" s="115">
        <v>18120</v>
      </c>
      <c r="G33" s="114">
        <v>17961</v>
      </c>
      <c r="H33" s="114">
        <v>18161</v>
      </c>
      <c r="I33" s="114">
        <v>17688</v>
      </c>
      <c r="J33" s="140">
        <v>17273</v>
      </c>
      <c r="K33" s="114">
        <v>847</v>
      </c>
      <c r="L33" s="116">
        <v>4.9036067851560237</v>
      </c>
    </row>
    <row r="34" spans="1:12" s="110" customFormat="1" ht="15" customHeight="1" x14ac:dyDescent="0.2">
      <c r="A34" s="120"/>
      <c r="B34" s="119"/>
      <c r="C34" s="258" t="s">
        <v>107</v>
      </c>
      <c r="E34" s="113">
        <v>34.087519551853333</v>
      </c>
      <c r="F34" s="115">
        <v>9371</v>
      </c>
      <c r="G34" s="114">
        <v>9267</v>
      </c>
      <c r="H34" s="114">
        <v>9188</v>
      </c>
      <c r="I34" s="114">
        <v>8858</v>
      </c>
      <c r="J34" s="140">
        <v>8745</v>
      </c>
      <c r="K34" s="114">
        <v>626</v>
      </c>
      <c r="L34" s="116">
        <v>7.158376214979989</v>
      </c>
    </row>
    <row r="35" spans="1:12" s="110" customFormat="1" ht="24.95" customHeight="1" x14ac:dyDescent="0.2">
      <c r="A35" s="604" t="s">
        <v>190</v>
      </c>
      <c r="B35" s="605"/>
      <c r="C35" s="605"/>
      <c r="D35" s="606"/>
      <c r="E35" s="113">
        <v>73.04506221954756</v>
      </c>
      <c r="F35" s="115">
        <v>180853</v>
      </c>
      <c r="G35" s="114">
        <v>183049</v>
      </c>
      <c r="H35" s="114">
        <v>184413</v>
      </c>
      <c r="I35" s="114">
        <v>181349</v>
      </c>
      <c r="J35" s="140">
        <v>181920</v>
      </c>
      <c r="K35" s="114">
        <v>-1067</v>
      </c>
      <c r="L35" s="116">
        <v>-0.58652154793315747</v>
      </c>
    </row>
    <row r="36" spans="1:12" s="110" customFormat="1" ht="15" customHeight="1" x14ac:dyDescent="0.2">
      <c r="A36" s="120"/>
      <c r="B36" s="119"/>
      <c r="C36" s="258" t="s">
        <v>106</v>
      </c>
      <c r="E36" s="113">
        <v>68.382609080302785</v>
      </c>
      <c r="F36" s="115">
        <v>123672</v>
      </c>
      <c r="G36" s="114">
        <v>125312</v>
      </c>
      <c r="H36" s="114">
        <v>126378</v>
      </c>
      <c r="I36" s="114">
        <v>124511</v>
      </c>
      <c r="J36" s="140">
        <v>124643</v>
      </c>
      <c r="K36" s="114">
        <v>-971</v>
      </c>
      <c r="L36" s="116">
        <v>-0.77902489510040673</v>
      </c>
    </row>
    <row r="37" spans="1:12" s="110" customFormat="1" ht="15" customHeight="1" x14ac:dyDescent="0.2">
      <c r="A37" s="120"/>
      <c r="B37" s="119"/>
      <c r="C37" s="258" t="s">
        <v>107</v>
      </c>
      <c r="E37" s="113">
        <v>31.617390919697211</v>
      </c>
      <c r="F37" s="115">
        <v>57181</v>
      </c>
      <c r="G37" s="114">
        <v>57737</v>
      </c>
      <c r="H37" s="114">
        <v>58035</v>
      </c>
      <c r="I37" s="114">
        <v>56838</v>
      </c>
      <c r="J37" s="140">
        <v>57277</v>
      </c>
      <c r="K37" s="114">
        <v>-96</v>
      </c>
      <c r="L37" s="116">
        <v>-0.16760654363880789</v>
      </c>
    </row>
    <row r="38" spans="1:12" s="110" customFormat="1" ht="15" customHeight="1" x14ac:dyDescent="0.2">
      <c r="A38" s="120"/>
      <c r="B38" s="119" t="s">
        <v>182</v>
      </c>
      <c r="C38" s="258"/>
      <c r="E38" s="113">
        <v>26.95493778045244</v>
      </c>
      <c r="F38" s="115">
        <v>66738</v>
      </c>
      <c r="G38" s="114">
        <v>66491</v>
      </c>
      <c r="H38" s="114">
        <v>65868</v>
      </c>
      <c r="I38" s="114">
        <v>65052</v>
      </c>
      <c r="J38" s="140">
        <v>64476</v>
      </c>
      <c r="K38" s="114">
        <v>2262</v>
      </c>
      <c r="L38" s="116">
        <v>3.5082821514982321</v>
      </c>
    </row>
    <row r="39" spans="1:12" s="110" customFormat="1" ht="15" customHeight="1" x14ac:dyDescent="0.2">
      <c r="A39" s="120"/>
      <c r="B39" s="119"/>
      <c r="C39" s="258" t="s">
        <v>106</v>
      </c>
      <c r="E39" s="113">
        <v>19.786328628367645</v>
      </c>
      <c r="F39" s="115">
        <v>13205</v>
      </c>
      <c r="G39" s="114">
        <v>13133</v>
      </c>
      <c r="H39" s="114">
        <v>13081</v>
      </c>
      <c r="I39" s="114">
        <v>12904</v>
      </c>
      <c r="J39" s="140">
        <v>12605</v>
      </c>
      <c r="K39" s="114">
        <v>600</v>
      </c>
      <c r="L39" s="116">
        <v>4.7600158667195558</v>
      </c>
    </row>
    <row r="40" spans="1:12" s="110" customFormat="1" ht="15" customHeight="1" x14ac:dyDescent="0.2">
      <c r="A40" s="120"/>
      <c r="B40" s="119"/>
      <c r="C40" s="258" t="s">
        <v>107</v>
      </c>
      <c r="E40" s="113">
        <v>80.213671371632358</v>
      </c>
      <c r="F40" s="115">
        <v>53533</v>
      </c>
      <c r="G40" s="114">
        <v>53358</v>
      </c>
      <c r="H40" s="114">
        <v>52787</v>
      </c>
      <c r="I40" s="114">
        <v>52148</v>
      </c>
      <c r="J40" s="140">
        <v>51871</v>
      </c>
      <c r="K40" s="114">
        <v>1662</v>
      </c>
      <c r="L40" s="116">
        <v>3.2041024850108926</v>
      </c>
    </row>
    <row r="41" spans="1:12" s="110" customFormat="1" ht="24.75" customHeight="1" x14ac:dyDescent="0.2">
      <c r="A41" s="604" t="s">
        <v>519</v>
      </c>
      <c r="B41" s="605"/>
      <c r="C41" s="605"/>
      <c r="D41" s="606"/>
      <c r="E41" s="113">
        <v>5.0054323460868932</v>
      </c>
      <c r="F41" s="115">
        <v>12393</v>
      </c>
      <c r="G41" s="114">
        <v>13786</v>
      </c>
      <c r="H41" s="114">
        <v>14002</v>
      </c>
      <c r="I41" s="114">
        <v>11139</v>
      </c>
      <c r="J41" s="140">
        <v>12229</v>
      </c>
      <c r="K41" s="114">
        <v>164</v>
      </c>
      <c r="L41" s="116">
        <v>1.3410744950527436</v>
      </c>
    </row>
    <row r="42" spans="1:12" s="110" customFormat="1" ht="15" customHeight="1" x14ac:dyDescent="0.2">
      <c r="A42" s="120"/>
      <c r="B42" s="119"/>
      <c r="C42" s="258" t="s">
        <v>106</v>
      </c>
      <c r="E42" s="113">
        <v>59.840232389251995</v>
      </c>
      <c r="F42" s="115">
        <v>7416</v>
      </c>
      <c r="G42" s="114">
        <v>8383</v>
      </c>
      <c r="H42" s="114">
        <v>8511</v>
      </c>
      <c r="I42" s="114">
        <v>6600</v>
      </c>
      <c r="J42" s="140">
        <v>7251</v>
      </c>
      <c r="K42" s="114">
        <v>165</v>
      </c>
      <c r="L42" s="116">
        <v>2.2755482002482417</v>
      </c>
    </row>
    <row r="43" spans="1:12" s="110" customFormat="1" ht="15" customHeight="1" x14ac:dyDescent="0.2">
      <c r="A43" s="123"/>
      <c r="B43" s="124"/>
      <c r="C43" s="260" t="s">
        <v>107</v>
      </c>
      <c r="D43" s="261"/>
      <c r="E43" s="125">
        <v>40.159767610748005</v>
      </c>
      <c r="F43" s="143">
        <v>4977</v>
      </c>
      <c r="G43" s="144">
        <v>5403</v>
      </c>
      <c r="H43" s="144">
        <v>5491</v>
      </c>
      <c r="I43" s="144">
        <v>4539</v>
      </c>
      <c r="J43" s="145">
        <v>4978</v>
      </c>
      <c r="K43" s="144">
        <v>-1</v>
      </c>
      <c r="L43" s="146">
        <v>-2.0088388911209322E-2</v>
      </c>
    </row>
    <row r="44" spans="1:12" s="110" customFormat="1" ht="45.75" customHeight="1" x14ac:dyDescent="0.2">
      <c r="A44" s="604" t="s">
        <v>191</v>
      </c>
      <c r="B44" s="605"/>
      <c r="C44" s="605"/>
      <c r="D44" s="606"/>
      <c r="E44" s="113">
        <v>1.192288895799928</v>
      </c>
      <c r="F44" s="115">
        <v>2952</v>
      </c>
      <c r="G44" s="114">
        <v>2944</v>
      </c>
      <c r="H44" s="114">
        <v>2977</v>
      </c>
      <c r="I44" s="114">
        <v>2898</v>
      </c>
      <c r="J44" s="140">
        <v>2930</v>
      </c>
      <c r="K44" s="114">
        <v>22</v>
      </c>
      <c r="L44" s="116">
        <v>0.75085324232081907</v>
      </c>
    </row>
    <row r="45" spans="1:12" s="110" customFormat="1" ht="15" customHeight="1" x14ac:dyDescent="0.2">
      <c r="A45" s="120"/>
      <c r="B45" s="119"/>
      <c r="C45" s="258" t="s">
        <v>106</v>
      </c>
      <c r="E45" s="113">
        <v>58.672086720867206</v>
      </c>
      <c r="F45" s="115">
        <v>1732</v>
      </c>
      <c r="G45" s="114">
        <v>1715</v>
      </c>
      <c r="H45" s="114">
        <v>1728</v>
      </c>
      <c r="I45" s="114">
        <v>1694</v>
      </c>
      <c r="J45" s="140">
        <v>1712</v>
      </c>
      <c r="K45" s="114">
        <v>20</v>
      </c>
      <c r="L45" s="116">
        <v>1.1682242990654206</v>
      </c>
    </row>
    <row r="46" spans="1:12" s="110" customFormat="1" ht="15" customHeight="1" x14ac:dyDescent="0.2">
      <c r="A46" s="123"/>
      <c r="B46" s="124"/>
      <c r="C46" s="260" t="s">
        <v>107</v>
      </c>
      <c r="D46" s="261"/>
      <c r="E46" s="125">
        <v>41.327913279132794</v>
      </c>
      <c r="F46" s="143">
        <v>1220</v>
      </c>
      <c r="G46" s="144">
        <v>1229</v>
      </c>
      <c r="H46" s="144">
        <v>1249</v>
      </c>
      <c r="I46" s="144">
        <v>1204</v>
      </c>
      <c r="J46" s="145">
        <v>1218</v>
      </c>
      <c r="K46" s="144">
        <v>2</v>
      </c>
      <c r="L46" s="146">
        <v>0.16420361247947454</v>
      </c>
    </row>
    <row r="47" spans="1:12" s="110" customFormat="1" ht="39" customHeight="1" x14ac:dyDescent="0.2">
      <c r="A47" s="604" t="s">
        <v>520</v>
      </c>
      <c r="B47" s="607"/>
      <c r="C47" s="607"/>
      <c r="D47" s="608"/>
      <c r="E47" s="113">
        <v>0.30130335916895201</v>
      </c>
      <c r="F47" s="115">
        <v>746</v>
      </c>
      <c r="G47" s="114">
        <v>785</v>
      </c>
      <c r="H47" s="114">
        <v>705</v>
      </c>
      <c r="I47" s="114">
        <v>679</v>
      </c>
      <c r="J47" s="140">
        <v>761</v>
      </c>
      <c r="K47" s="114">
        <v>-15</v>
      </c>
      <c r="L47" s="116">
        <v>-1.971090670170828</v>
      </c>
    </row>
    <row r="48" spans="1:12" s="110" customFormat="1" ht="15" customHeight="1" x14ac:dyDescent="0.2">
      <c r="A48" s="120"/>
      <c r="B48" s="119"/>
      <c r="C48" s="258" t="s">
        <v>106</v>
      </c>
      <c r="E48" s="113">
        <v>42.091152815013402</v>
      </c>
      <c r="F48" s="115">
        <v>314</v>
      </c>
      <c r="G48" s="114">
        <v>338</v>
      </c>
      <c r="H48" s="114">
        <v>299</v>
      </c>
      <c r="I48" s="114">
        <v>274</v>
      </c>
      <c r="J48" s="140">
        <v>306</v>
      </c>
      <c r="K48" s="114">
        <v>8</v>
      </c>
      <c r="L48" s="116">
        <v>2.6143790849673203</v>
      </c>
    </row>
    <row r="49" spans="1:12" s="110" customFormat="1" ht="15" customHeight="1" x14ac:dyDescent="0.2">
      <c r="A49" s="123"/>
      <c r="B49" s="124"/>
      <c r="C49" s="260" t="s">
        <v>107</v>
      </c>
      <c r="D49" s="261"/>
      <c r="E49" s="125">
        <v>57.908847184986598</v>
      </c>
      <c r="F49" s="143">
        <v>432</v>
      </c>
      <c r="G49" s="144">
        <v>447</v>
      </c>
      <c r="H49" s="144">
        <v>406</v>
      </c>
      <c r="I49" s="144">
        <v>405</v>
      </c>
      <c r="J49" s="145">
        <v>455</v>
      </c>
      <c r="K49" s="144">
        <v>-23</v>
      </c>
      <c r="L49" s="146">
        <v>-5.0549450549450547</v>
      </c>
    </row>
    <row r="50" spans="1:12" s="110" customFormat="1" ht="24.95" customHeight="1" x14ac:dyDescent="0.2">
      <c r="A50" s="609" t="s">
        <v>192</v>
      </c>
      <c r="B50" s="610"/>
      <c r="C50" s="610"/>
      <c r="D50" s="611"/>
      <c r="E50" s="262">
        <v>14.108751933632483</v>
      </c>
      <c r="F50" s="263">
        <v>34932</v>
      </c>
      <c r="G50" s="264">
        <v>36235</v>
      </c>
      <c r="H50" s="264">
        <v>36613</v>
      </c>
      <c r="I50" s="264">
        <v>34193</v>
      </c>
      <c r="J50" s="265">
        <v>34485</v>
      </c>
      <c r="K50" s="263">
        <v>447</v>
      </c>
      <c r="L50" s="266">
        <v>1.2962157459765116</v>
      </c>
    </row>
    <row r="51" spans="1:12" s="110" customFormat="1" ht="15" customHeight="1" x14ac:dyDescent="0.2">
      <c r="A51" s="120"/>
      <c r="B51" s="119"/>
      <c r="C51" s="258" t="s">
        <v>106</v>
      </c>
      <c r="E51" s="113">
        <v>59.987976640329784</v>
      </c>
      <c r="F51" s="115">
        <v>20955</v>
      </c>
      <c r="G51" s="114">
        <v>21754</v>
      </c>
      <c r="H51" s="114">
        <v>22093</v>
      </c>
      <c r="I51" s="114">
        <v>20627</v>
      </c>
      <c r="J51" s="140">
        <v>20671</v>
      </c>
      <c r="K51" s="114">
        <v>284</v>
      </c>
      <c r="L51" s="116">
        <v>1.3739054714334091</v>
      </c>
    </row>
    <row r="52" spans="1:12" s="110" customFormat="1" ht="15" customHeight="1" x14ac:dyDescent="0.2">
      <c r="A52" s="120"/>
      <c r="B52" s="119"/>
      <c r="C52" s="258" t="s">
        <v>107</v>
      </c>
      <c r="E52" s="113">
        <v>40.012023359670216</v>
      </c>
      <c r="F52" s="115">
        <v>13977</v>
      </c>
      <c r="G52" s="114">
        <v>14481</v>
      </c>
      <c r="H52" s="114">
        <v>14520</v>
      </c>
      <c r="I52" s="114">
        <v>13566</v>
      </c>
      <c r="J52" s="140">
        <v>13814</v>
      </c>
      <c r="K52" s="114">
        <v>163</v>
      </c>
      <c r="L52" s="116">
        <v>1.1799623570291009</v>
      </c>
    </row>
    <row r="53" spans="1:12" s="110" customFormat="1" ht="15" customHeight="1" x14ac:dyDescent="0.2">
      <c r="A53" s="120"/>
      <c r="B53" s="119"/>
      <c r="C53" s="258" t="s">
        <v>187</v>
      </c>
      <c r="D53" s="110" t="s">
        <v>193</v>
      </c>
      <c r="E53" s="113">
        <v>25.423680293140961</v>
      </c>
      <c r="F53" s="115">
        <v>8881</v>
      </c>
      <c r="G53" s="114">
        <v>10224</v>
      </c>
      <c r="H53" s="114">
        <v>10429</v>
      </c>
      <c r="I53" s="114">
        <v>8029</v>
      </c>
      <c r="J53" s="140">
        <v>8619</v>
      </c>
      <c r="K53" s="114">
        <v>262</v>
      </c>
      <c r="L53" s="116">
        <v>3.0397957999767953</v>
      </c>
    </row>
    <row r="54" spans="1:12" s="110" customFormat="1" ht="15" customHeight="1" x14ac:dyDescent="0.2">
      <c r="A54" s="120"/>
      <c r="B54" s="119"/>
      <c r="D54" s="267" t="s">
        <v>194</v>
      </c>
      <c r="E54" s="113">
        <v>61.772322936606237</v>
      </c>
      <c r="F54" s="115">
        <v>5486</v>
      </c>
      <c r="G54" s="114">
        <v>6306</v>
      </c>
      <c r="H54" s="114">
        <v>6479</v>
      </c>
      <c r="I54" s="114">
        <v>4959</v>
      </c>
      <c r="J54" s="140">
        <v>5283</v>
      </c>
      <c r="K54" s="114">
        <v>203</v>
      </c>
      <c r="L54" s="116">
        <v>3.8425137232632975</v>
      </c>
    </row>
    <row r="55" spans="1:12" s="110" customFormat="1" ht="15" customHeight="1" x14ac:dyDescent="0.2">
      <c r="A55" s="120"/>
      <c r="B55" s="119"/>
      <c r="D55" s="267" t="s">
        <v>195</v>
      </c>
      <c r="E55" s="113">
        <v>38.227677063393763</v>
      </c>
      <c r="F55" s="115">
        <v>3395</v>
      </c>
      <c r="G55" s="114">
        <v>3918</v>
      </c>
      <c r="H55" s="114">
        <v>3950</v>
      </c>
      <c r="I55" s="114">
        <v>3070</v>
      </c>
      <c r="J55" s="140">
        <v>3336</v>
      </c>
      <c r="K55" s="114">
        <v>59</v>
      </c>
      <c r="L55" s="116">
        <v>1.7685851318944845</v>
      </c>
    </row>
    <row r="56" spans="1:12" s="110" customFormat="1" ht="15" customHeight="1" x14ac:dyDescent="0.2">
      <c r="A56" s="120"/>
      <c r="B56" s="119" t="s">
        <v>196</v>
      </c>
      <c r="C56" s="258"/>
      <c r="E56" s="113">
        <v>60.82208157808644</v>
      </c>
      <c r="F56" s="115">
        <v>150590</v>
      </c>
      <c r="G56" s="114">
        <v>150649</v>
      </c>
      <c r="H56" s="114">
        <v>150952</v>
      </c>
      <c r="I56" s="114">
        <v>150079</v>
      </c>
      <c r="J56" s="140">
        <v>149953</v>
      </c>
      <c r="K56" s="114">
        <v>637</v>
      </c>
      <c r="L56" s="116">
        <v>0.42479977059478635</v>
      </c>
    </row>
    <row r="57" spans="1:12" s="110" customFormat="1" ht="15" customHeight="1" x14ac:dyDescent="0.2">
      <c r="A57" s="120"/>
      <c r="B57" s="119"/>
      <c r="C57" s="258" t="s">
        <v>106</v>
      </c>
      <c r="E57" s="113">
        <v>53.183478318613453</v>
      </c>
      <c r="F57" s="115">
        <v>80089</v>
      </c>
      <c r="G57" s="114">
        <v>80354</v>
      </c>
      <c r="H57" s="114">
        <v>80802</v>
      </c>
      <c r="I57" s="114">
        <v>80391</v>
      </c>
      <c r="J57" s="140">
        <v>80323</v>
      </c>
      <c r="K57" s="114">
        <v>-234</v>
      </c>
      <c r="L57" s="116">
        <v>-0.29132378023729194</v>
      </c>
    </row>
    <row r="58" spans="1:12" s="110" customFormat="1" ht="15" customHeight="1" x14ac:dyDescent="0.2">
      <c r="A58" s="120"/>
      <c r="B58" s="119"/>
      <c r="C58" s="258" t="s">
        <v>107</v>
      </c>
      <c r="E58" s="113">
        <v>46.816521681386547</v>
      </c>
      <c r="F58" s="115">
        <v>70501</v>
      </c>
      <c r="G58" s="114">
        <v>70295</v>
      </c>
      <c r="H58" s="114">
        <v>70150</v>
      </c>
      <c r="I58" s="114">
        <v>69688</v>
      </c>
      <c r="J58" s="140">
        <v>69630</v>
      </c>
      <c r="K58" s="114">
        <v>871</v>
      </c>
      <c r="L58" s="116">
        <v>1.2508976016085021</v>
      </c>
    </row>
    <row r="59" spans="1:12" s="110" customFormat="1" ht="15" customHeight="1" x14ac:dyDescent="0.2">
      <c r="A59" s="120"/>
      <c r="B59" s="119"/>
      <c r="C59" s="258" t="s">
        <v>105</v>
      </c>
      <c r="D59" s="110" t="s">
        <v>197</v>
      </c>
      <c r="E59" s="113">
        <v>91.078424862208649</v>
      </c>
      <c r="F59" s="115">
        <v>137155</v>
      </c>
      <c r="G59" s="114">
        <v>137201</v>
      </c>
      <c r="H59" s="114">
        <v>137558</v>
      </c>
      <c r="I59" s="114">
        <v>136789</v>
      </c>
      <c r="J59" s="140">
        <v>136776</v>
      </c>
      <c r="K59" s="114">
        <v>379</v>
      </c>
      <c r="L59" s="116">
        <v>0.27709539685324913</v>
      </c>
    </row>
    <row r="60" spans="1:12" s="110" customFormat="1" ht="15" customHeight="1" x14ac:dyDescent="0.2">
      <c r="A60" s="120"/>
      <c r="B60" s="119"/>
      <c r="C60" s="258"/>
      <c r="D60" s="267" t="s">
        <v>198</v>
      </c>
      <c r="E60" s="113">
        <v>50.85122671430134</v>
      </c>
      <c r="F60" s="115">
        <v>69745</v>
      </c>
      <c r="G60" s="114">
        <v>69998</v>
      </c>
      <c r="H60" s="114">
        <v>70454</v>
      </c>
      <c r="I60" s="114">
        <v>70087</v>
      </c>
      <c r="J60" s="140">
        <v>70085</v>
      </c>
      <c r="K60" s="114">
        <v>-340</v>
      </c>
      <c r="L60" s="116">
        <v>-0.48512520510808305</v>
      </c>
    </row>
    <row r="61" spans="1:12" s="110" customFormat="1" ht="15" customHeight="1" x14ac:dyDescent="0.2">
      <c r="A61" s="120"/>
      <c r="B61" s="119"/>
      <c r="C61" s="258"/>
      <c r="D61" s="267" t="s">
        <v>199</v>
      </c>
      <c r="E61" s="113">
        <v>49.14877328569866</v>
      </c>
      <c r="F61" s="115">
        <v>67410</v>
      </c>
      <c r="G61" s="114">
        <v>67203</v>
      </c>
      <c r="H61" s="114">
        <v>67104</v>
      </c>
      <c r="I61" s="114">
        <v>66702</v>
      </c>
      <c r="J61" s="140">
        <v>66691</v>
      </c>
      <c r="K61" s="114">
        <v>719</v>
      </c>
      <c r="L61" s="116">
        <v>1.0781064911307372</v>
      </c>
    </row>
    <row r="62" spans="1:12" s="110" customFormat="1" ht="15" customHeight="1" x14ac:dyDescent="0.2">
      <c r="A62" s="120"/>
      <c r="B62" s="119"/>
      <c r="C62" s="258"/>
      <c r="D62" s="258" t="s">
        <v>200</v>
      </c>
      <c r="E62" s="113">
        <v>8.9215751377913541</v>
      </c>
      <c r="F62" s="115">
        <v>13435</v>
      </c>
      <c r="G62" s="114">
        <v>13448</v>
      </c>
      <c r="H62" s="114">
        <v>13394</v>
      </c>
      <c r="I62" s="114">
        <v>13290</v>
      </c>
      <c r="J62" s="140">
        <v>13177</v>
      </c>
      <c r="K62" s="114">
        <v>258</v>
      </c>
      <c r="L62" s="116">
        <v>1.9579570463686726</v>
      </c>
    </row>
    <row r="63" spans="1:12" s="110" customFormat="1" ht="15" customHeight="1" x14ac:dyDescent="0.2">
      <c r="A63" s="120"/>
      <c r="B63" s="119"/>
      <c r="C63" s="258"/>
      <c r="D63" s="267" t="s">
        <v>198</v>
      </c>
      <c r="E63" s="113">
        <v>76.992928917007816</v>
      </c>
      <c r="F63" s="115">
        <v>10344</v>
      </c>
      <c r="G63" s="114">
        <v>10356</v>
      </c>
      <c r="H63" s="114">
        <v>10348</v>
      </c>
      <c r="I63" s="114">
        <v>10304</v>
      </c>
      <c r="J63" s="140">
        <v>10238</v>
      </c>
      <c r="K63" s="114">
        <v>106</v>
      </c>
      <c r="L63" s="116">
        <v>1.0353584684508692</v>
      </c>
    </row>
    <row r="64" spans="1:12" s="110" customFormat="1" ht="15" customHeight="1" x14ac:dyDescent="0.2">
      <c r="A64" s="120"/>
      <c r="B64" s="119"/>
      <c r="C64" s="258"/>
      <c r="D64" s="267" t="s">
        <v>199</v>
      </c>
      <c r="E64" s="113">
        <v>23.007071082992184</v>
      </c>
      <c r="F64" s="115">
        <v>3091</v>
      </c>
      <c r="G64" s="114">
        <v>3092</v>
      </c>
      <c r="H64" s="114">
        <v>3046</v>
      </c>
      <c r="I64" s="114">
        <v>2986</v>
      </c>
      <c r="J64" s="140">
        <v>2939</v>
      </c>
      <c r="K64" s="114">
        <v>152</v>
      </c>
      <c r="L64" s="116">
        <v>5.1718271520925487</v>
      </c>
    </row>
    <row r="65" spans="1:12" s="110" customFormat="1" ht="15" customHeight="1" x14ac:dyDescent="0.2">
      <c r="A65" s="120"/>
      <c r="B65" s="119" t="s">
        <v>201</v>
      </c>
      <c r="C65" s="258"/>
      <c r="E65" s="113">
        <v>16.439208210314593</v>
      </c>
      <c r="F65" s="115">
        <v>40702</v>
      </c>
      <c r="G65" s="114">
        <v>41054</v>
      </c>
      <c r="H65" s="114">
        <v>40803</v>
      </c>
      <c r="I65" s="114">
        <v>40601</v>
      </c>
      <c r="J65" s="140">
        <v>40213</v>
      </c>
      <c r="K65" s="114">
        <v>489</v>
      </c>
      <c r="L65" s="116">
        <v>1.2160246686394947</v>
      </c>
    </row>
    <row r="66" spans="1:12" s="110" customFormat="1" ht="15" customHeight="1" x14ac:dyDescent="0.2">
      <c r="A66" s="120"/>
      <c r="B66" s="119"/>
      <c r="C66" s="258" t="s">
        <v>106</v>
      </c>
      <c r="E66" s="113">
        <v>57.916072920249619</v>
      </c>
      <c r="F66" s="115">
        <v>23573</v>
      </c>
      <c r="G66" s="114">
        <v>23981</v>
      </c>
      <c r="H66" s="114">
        <v>23943</v>
      </c>
      <c r="I66" s="114">
        <v>23965</v>
      </c>
      <c r="J66" s="140">
        <v>23786</v>
      </c>
      <c r="K66" s="114">
        <v>-213</v>
      </c>
      <c r="L66" s="116">
        <v>-0.89548473892205505</v>
      </c>
    </row>
    <row r="67" spans="1:12" s="110" customFormat="1" ht="15" customHeight="1" x14ac:dyDescent="0.2">
      <c r="A67" s="120"/>
      <c r="B67" s="119"/>
      <c r="C67" s="258" t="s">
        <v>107</v>
      </c>
      <c r="E67" s="113">
        <v>42.083927079750381</v>
      </c>
      <c r="F67" s="115">
        <v>17129</v>
      </c>
      <c r="G67" s="114">
        <v>17073</v>
      </c>
      <c r="H67" s="114">
        <v>16860</v>
      </c>
      <c r="I67" s="114">
        <v>16636</v>
      </c>
      <c r="J67" s="140">
        <v>16427</v>
      </c>
      <c r="K67" s="114">
        <v>702</v>
      </c>
      <c r="L67" s="116">
        <v>4.2734522432580508</v>
      </c>
    </row>
    <row r="68" spans="1:12" s="110" customFormat="1" ht="15" customHeight="1" x14ac:dyDescent="0.2">
      <c r="A68" s="120"/>
      <c r="B68" s="119"/>
      <c r="C68" s="258" t="s">
        <v>105</v>
      </c>
      <c r="D68" s="110" t="s">
        <v>202</v>
      </c>
      <c r="E68" s="113">
        <v>19.83194928996118</v>
      </c>
      <c r="F68" s="115">
        <v>8072</v>
      </c>
      <c r="G68" s="114">
        <v>8037</v>
      </c>
      <c r="H68" s="114">
        <v>7858</v>
      </c>
      <c r="I68" s="114">
        <v>7661</v>
      </c>
      <c r="J68" s="140">
        <v>7405</v>
      </c>
      <c r="K68" s="114">
        <v>667</v>
      </c>
      <c r="L68" s="116">
        <v>9.0074274139095198</v>
      </c>
    </row>
    <row r="69" spans="1:12" s="110" customFormat="1" ht="15" customHeight="1" x14ac:dyDescent="0.2">
      <c r="A69" s="120"/>
      <c r="B69" s="119"/>
      <c r="C69" s="258"/>
      <c r="D69" s="267" t="s">
        <v>198</v>
      </c>
      <c r="E69" s="113">
        <v>55.599603567888998</v>
      </c>
      <c r="F69" s="115">
        <v>4488</v>
      </c>
      <c r="G69" s="114">
        <v>4523</v>
      </c>
      <c r="H69" s="114">
        <v>4431</v>
      </c>
      <c r="I69" s="114">
        <v>4368</v>
      </c>
      <c r="J69" s="140">
        <v>4228</v>
      </c>
      <c r="K69" s="114">
        <v>260</v>
      </c>
      <c r="L69" s="116">
        <v>6.1494796594134344</v>
      </c>
    </row>
    <row r="70" spans="1:12" s="110" customFormat="1" ht="15" customHeight="1" x14ac:dyDescent="0.2">
      <c r="A70" s="120"/>
      <c r="B70" s="119"/>
      <c r="C70" s="258"/>
      <c r="D70" s="267" t="s">
        <v>199</v>
      </c>
      <c r="E70" s="113">
        <v>44.400396432111002</v>
      </c>
      <c r="F70" s="115">
        <v>3584</v>
      </c>
      <c r="G70" s="114">
        <v>3514</v>
      </c>
      <c r="H70" s="114">
        <v>3427</v>
      </c>
      <c r="I70" s="114">
        <v>3293</v>
      </c>
      <c r="J70" s="140">
        <v>3177</v>
      </c>
      <c r="K70" s="114">
        <v>407</v>
      </c>
      <c r="L70" s="116">
        <v>12.810827824992131</v>
      </c>
    </row>
    <row r="71" spans="1:12" s="110" customFormat="1" ht="15" customHeight="1" x14ac:dyDescent="0.2">
      <c r="A71" s="120"/>
      <c r="B71" s="119"/>
      <c r="C71" s="258"/>
      <c r="D71" s="110" t="s">
        <v>203</v>
      </c>
      <c r="E71" s="113">
        <v>70.743452410200973</v>
      </c>
      <c r="F71" s="115">
        <v>28794</v>
      </c>
      <c r="G71" s="114">
        <v>29108</v>
      </c>
      <c r="H71" s="114">
        <v>29026</v>
      </c>
      <c r="I71" s="114">
        <v>29100</v>
      </c>
      <c r="J71" s="140">
        <v>28990</v>
      </c>
      <c r="K71" s="114">
        <v>-196</v>
      </c>
      <c r="L71" s="116">
        <v>-0.67609520524318734</v>
      </c>
    </row>
    <row r="72" spans="1:12" s="110" customFormat="1" ht="15" customHeight="1" x14ac:dyDescent="0.2">
      <c r="A72" s="120"/>
      <c r="B72" s="119"/>
      <c r="C72" s="258"/>
      <c r="D72" s="267" t="s">
        <v>198</v>
      </c>
      <c r="E72" s="113">
        <v>57.661318330207685</v>
      </c>
      <c r="F72" s="115">
        <v>16603</v>
      </c>
      <c r="G72" s="114">
        <v>16920</v>
      </c>
      <c r="H72" s="114">
        <v>16958</v>
      </c>
      <c r="I72" s="114">
        <v>17100</v>
      </c>
      <c r="J72" s="140">
        <v>17062</v>
      </c>
      <c r="K72" s="114">
        <v>-459</v>
      </c>
      <c r="L72" s="116">
        <v>-2.6901887234790762</v>
      </c>
    </row>
    <row r="73" spans="1:12" s="110" customFormat="1" ht="15" customHeight="1" x14ac:dyDescent="0.2">
      <c r="A73" s="120"/>
      <c r="B73" s="119"/>
      <c r="C73" s="258"/>
      <c r="D73" s="267" t="s">
        <v>199</v>
      </c>
      <c r="E73" s="113">
        <v>42.338681669792315</v>
      </c>
      <c r="F73" s="115">
        <v>12191</v>
      </c>
      <c r="G73" s="114">
        <v>12188</v>
      </c>
      <c r="H73" s="114">
        <v>12068</v>
      </c>
      <c r="I73" s="114">
        <v>12000</v>
      </c>
      <c r="J73" s="140">
        <v>11928</v>
      </c>
      <c r="K73" s="114">
        <v>263</v>
      </c>
      <c r="L73" s="116">
        <v>2.2048960429242119</v>
      </c>
    </row>
    <row r="74" spans="1:12" s="110" customFormat="1" ht="15" customHeight="1" x14ac:dyDescent="0.2">
      <c r="A74" s="120"/>
      <c r="B74" s="119"/>
      <c r="C74" s="258"/>
      <c r="D74" s="110" t="s">
        <v>204</v>
      </c>
      <c r="E74" s="113">
        <v>9.4245982998378466</v>
      </c>
      <c r="F74" s="115">
        <v>3836</v>
      </c>
      <c r="G74" s="114">
        <v>3909</v>
      </c>
      <c r="H74" s="114">
        <v>3919</v>
      </c>
      <c r="I74" s="114">
        <v>3840</v>
      </c>
      <c r="J74" s="140">
        <v>3818</v>
      </c>
      <c r="K74" s="114">
        <v>18</v>
      </c>
      <c r="L74" s="116">
        <v>0.47145102147721318</v>
      </c>
    </row>
    <row r="75" spans="1:12" s="110" customFormat="1" ht="15" customHeight="1" x14ac:dyDescent="0.2">
      <c r="A75" s="120"/>
      <c r="B75" s="119"/>
      <c r="C75" s="258"/>
      <c r="D75" s="267" t="s">
        <v>198</v>
      </c>
      <c r="E75" s="113">
        <v>64.70281543274244</v>
      </c>
      <c r="F75" s="115">
        <v>2482</v>
      </c>
      <c r="G75" s="114">
        <v>2538</v>
      </c>
      <c r="H75" s="114">
        <v>2554</v>
      </c>
      <c r="I75" s="114">
        <v>2497</v>
      </c>
      <c r="J75" s="140">
        <v>2496</v>
      </c>
      <c r="K75" s="114">
        <v>-14</v>
      </c>
      <c r="L75" s="116">
        <v>-0.5608974358974359</v>
      </c>
    </row>
    <row r="76" spans="1:12" s="110" customFormat="1" ht="15" customHeight="1" x14ac:dyDescent="0.2">
      <c r="A76" s="120"/>
      <c r="B76" s="119"/>
      <c r="C76" s="258"/>
      <c r="D76" s="267" t="s">
        <v>199</v>
      </c>
      <c r="E76" s="113">
        <v>35.29718456725756</v>
      </c>
      <c r="F76" s="115">
        <v>1354</v>
      </c>
      <c r="G76" s="114">
        <v>1371</v>
      </c>
      <c r="H76" s="114">
        <v>1365</v>
      </c>
      <c r="I76" s="114">
        <v>1343</v>
      </c>
      <c r="J76" s="140">
        <v>1322</v>
      </c>
      <c r="K76" s="114">
        <v>32</v>
      </c>
      <c r="L76" s="116">
        <v>2.4205748865355523</v>
      </c>
    </row>
    <row r="77" spans="1:12" s="110" customFormat="1" ht="15" customHeight="1" x14ac:dyDescent="0.2">
      <c r="A77" s="534"/>
      <c r="B77" s="119" t="s">
        <v>205</v>
      </c>
      <c r="C77" s="268"/>
      <c r="D77" s="182"/>
      <c r="E77" s="113">
        <v>8.6299582779664856</v>
      </c>
      <c r="F77" s="115">
        <v>21367</v>
      </c>
      <c r="G77" s="114">
        <v>21602</v>
      </c>
      <c r="H77" s="114">
        <v>21913</v>
      </c>
      <c r="I77" s="114">
        <v>21528</v>
      </c>
      <c r="J77" s="140">
        <v>21745</v>
      </c>
      <c r="K77" s="114">
        <v>-378</v>
      </c>
      <c r="L77" s="116">
        <v>-1.7383306507243044</v>
      </c>
    </row>
    <row r="78" spans="1:12" s="110" customFormat="1" ht="15" customHeight="1" x14ac:dyDescent="0.2">
      <c r="A78" s="120"/>
      <c r="B78" s="119"/>
      <c r="C78" s="268" t="s">
        <v>106</v>
      </c>
      <c r="D78" s="182"/>
      <c r="E78" s="113">
        <v>57.378200028080684</v>
      </c>
      <c r="F78" s="115">
        <v>12260</v>
      </c>
      <c r="G78" s="114">
        <v>12356</v>
      </c>
      <c r="H78" s="114">
        <v>12621</v>
      </c>
      <c r="I78" s="114">
        <v>12432</v>
      </c>
      <c r="J78" s="140">
        <v>12468</v>
      </c>
      <c r="K78" s="114">
        <v>-208</v>
      </c>
      <c r="L78" s="116">
        <v>-1.6682707731793391</v>
      </c>
    </row>
    <row r="79" spans="1:12" s="110" customFormat="1" ht="15" customHeight="1" x14ac:dyDescent="0.2">
      <c r="A79" s="123"/>
      <c r="B79" s="124"/>
      <c r="C79" s="260" t="s">
        <v>107</v>
      </c>
      <c r="D79" s="261"/>
      <c r="E79" s="125">
        <v>42.621799971919316</v>
      </c>
      <c r="F79" s="143">
        <v>9107</v>
      </c>
      <c r="G79" s="144">
        <v>9246</v>
      </c>
      <c r="H79" s="144">
        <v>9292</v>
      </c>
      <c r="I79" s="144">
        <v>9096</v>
      </c>
      <c r="J79" s="145">
        <v>9277</v>
      </c>
      <c r="K79" s="144">
        <v>-170</v>
      </c>
      <c r="L79" s="146">
        <v>-1.8324889511695592</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86:L86"/>
    <mergeCell ref="A35:D35"/>
    <mergeCell ref="A41:D41"/>
    <mergeCell ref="A44:D44"/>
    <mergeCell ref="A47:D47"/>
    <mergeCell ref="A50:D50"/>
    <mergeCell ref="A85:L85"/>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3" t="s">
        <v>104</v>
      </c>
      <c r="B11" s="614"/>
      <c r="C11" s="285">
        <v>100</v>
      </c>
      <c r="D11" s="115">
        <v>247591</v>
      </c>
      <c r="E11" s="114">
        <v>249540</v>
      </c>
      <c r="F11" s="114">
        <v>250281</v>
      </c>
      <c r="G11" s="114">
        <v>246401</v>
      </c>
      <c r="H11" s="140">
        <v>246396</v>
      </c>
      <c r="I11" s="115">
        <v>1195</v>
      </c>
      <c r="J11" s="116">
        <v>0.48499163947466678</v>
      </c>
    </row>
    <row r="12" spans="1:15" s="110" customFormat="1" ht="24.95" customHeight="1" x14ac:dyDescent="0.2">
      <c r="A12" s="193" t="s">
        <v>132</v>
      </c>
      <c r="B12" s="194" t="s">
        <v>133</v>
      </c>
      <c r="C12" s="113">
        <v>0.33603806277287945</v>
      </c>
      <c r="D12" s="115">
        <v>832</v>
      </c>
      <c r="E12" s="114">
        <v>813</v>
      </c>
      <c r="F12" s="114">
        <v>850</v>
      </c>
      <c r="G12" s="114">
        <v>808</v>
      </c>
      <c r="H12" s="140">
        <v>812</v>
      </c>
      <c r="I12" s="115">
        <v>20</v>
      </c>
      <c r="J12" s="116">
        <v>2.4630541871921183</v>
      </c>
    </row>
    <row r="13" spans="1:15" s="110" customFormat="1" ht="24.95" customHeight="1" x14ac:dyDescent="0.2">
      <c r="A13" s="193" t="s">
        <v>134</v>
      </c>
      <c r="B13" s="199" t="s">
        <v>214</v>
      </c>
      <c r="C13" s="113">
        <v>1.3332471697274941</v>
      </c>
      <c r="D13" s="115">
        <v>3301</v>
      </c>
      <c r="E13" s="114">
        <v>3270</v>
      </c>
      <c r="F13" s="114">
        <v>3297</v>
      </c>
      <c r="G13" s="114">
        <v>3253</v>
      </c>
      <c r="H13" s="140">
        <v>3219</v>
      </c>
      <c r="I13" s="115">
        <v>82</v>
      </c>
      <c r="J13" s="116">
        <v>2.5473749611680647</v>
      </c>
    </row>
    <row r="14" spans="1:15" s="287" customFormat="1" ht="24" customHeight="1" x14ac:dyDescent="0.2">
      <c r="A14" s="193" t="s">
        <v>215</v>
      </c>
      <c r="B14" s="199" t="s">
        <v>137</v>
      </c>
      <c r="C14" s="113">
        <v>28.007076186129545</v>
      </c>
      <c r="D14" s="115">
        <v>69343</v>
      </c>
      <c r="E14" s="114">
        <v>69452</v>
      </c>
      <c r="F14" s="114">
        <v>69741</v>
      </c>
      <c r="G14" s="114">
        <v>69376</v>
      </c>
      <c r="H14" s="140">
        <v>69606</v>
      </c>
      <c r="I14" s="115">
        <v>-263</v>
      </c>
      <c r="J14" s="116">
        <v>-0.37784099071919086</v>
      </c>
      <c r="K14" s="110"/>
      <c r="L14" s="110"/>
      <c r="M14" s="110"/>
      <c r="N14" s="110"/>
      <c r="O14" s="110"/>
    </row>
    <row r="15" spans="1:15" s="110" customFormat="1" ht="24.75" customHeight="1" x14ac:dyDescent="0.2">
      <c r="A15" s="193" t="s">
        <v>216</v>
      </c>
      <c r="B15" s="199" t="s">
        <v>217</v>
      </c>
      <c r="C15" s="113">
        <v>2.8466301279125656</v>
      </c>
      <c r="D15" s="115">
        <v>7048</v>
      </c>
      <c r="E15" s="114">
        <v>7015</v>
      </c>
      <c r="F15" s="114">
        <v>6997</v>
      </c>
      <c r="G15" s="114">
        <v>6955</v>
      </c>
      <c r="H15" s="140">
        <v>6997</v>
      </c>
      <c r="I15" s="115">
        <v>51</v>
      </c>
      <c r="J15" s="116">
        <v>0.72888380734600544</v>
      </c>
    </row>
    <row r="16" spans="1:15" s="287" customFormat="1" ht="24.95" customHeight="1" x14ac:dyDescent="0.2">
      <c r="A16" s="193" t="s">
        <v>218</v>
      </c>
      <c r="B16" s="199" t="s">
        <v>141</v>
      </c>
      <c r="C16" s="113">
        <v>14.991659632216034</v>
      </c>
      <c r="D16" s="115">
        <v>37118</v>
      </c>
      <c r="E16" s="114">
        <v>37604</v>
      </c>
      <c r="F16" s="114">
        <v>38052</v>
      </c>
      <c r="G16" s="114">
        <v>37941</v>
      </c>
      <c r="H16" s="140">
        <v>38115</v>
      </c>
      <c r="I16" s="115">
        <v>-997</v>
      </c>
      <c r="J16" s="116">
        <v>-2.6157680703135249</v>
      </c>
      <c r="K16" s="110"/>
      <c r="L16" s="110"/>
      <c r="M16" s="110"/>
      <c r="N16" s="110"/>
      <c r="O16" s="110"/>
    </row>
    <row r="17" spans="1:15" s="110" customFormat="1" ht="24.95" customHeight="1" x14ac:dyDescent="0.2">
      <c r="A17" s="193" t="s">
        <v>219</v>
      </c>
      <c r="B17" s="199" t="s">
        <v>220</v>
      </c>
      <c r="C17" s="113">
        <v>10.168786426000946</v>
      </c>
      <c r="D17" s="115">
        <v>25177</v>
      </c>
      <c r="E17" s="114">
        <v>24833</v>
      </c>
      <c r="F17" s="114">
        <v>24692</v>
      </c>
      <c r="G17" s="114">
        <v>24480</v>
      </c>
      <c r="H17" s="140">
        <v>24494</v>
      </c>
      <c r="I17" s="115">
        <v>683</v>
      </c>
      <c r="J17" s="116">
        <v>2.7884379848126071</v>
      </c>
    </row>
    <row r="18" spans="1:15" s="287" customFormat="1" ht="24.95" customHeight="1" x14ac:dyDescent="0.2">
      <c r="A18" s="201" t="s">
        <v>144</v>
      </c>
      <c r="B18" s="202" t="s">
        <v>145</v>
      </c>
      <c r="C18" s="113">
        <v>4.8963815324466564</v>
      </c>
      <c r="D18" s="115">
        <v>12123</v>
      </c>
      <c r="E18" s="114">
        <v>12229</v>
      </c>
      <c r="F18" s="114">
        <v>12326</v>
      </c>
      <c r="G18" s="114">
        <v>12093</v>
      </c>
      <c r="H18" s="140">
        <v>12048</v>
      </c>
      <c r="I18" s="115">
        <v>75</v>
      </c>
      <c r="J18" s="116">
        <v>0.62250996015936255</v>
      </c>
      <c r="K18" s="110"/>
      <c r="L18" s="110"/>
      <c r="M18" s="110"/>
      <c r="N18" s="110"/>
      <c r="O18" s="110"/>
    </row>
    <row r="19" spans="1:15" s="110" customFormat="1" ht="24.95" customHeight="1" x14ac:dyDescent="0.2">
      <c r="A19" s="193" t="s">
        <v>146</v>
      </c>
      <c r="B19" s="199" t="s">
        <v>147</v>
      </c>
      <c r="C19" s="113">
        <v>13.653161867757714</v>
      </c>
      <c r="D19" s="115">
        <v>33804</v>
      </c>
      <c r="E19" s="114">
        <v>33883</v>
      </c>
      <c r="F19" s="114">
        <v>35340</v>
      </c>
      <c r="G19" s="114">
        <v>34420</v>
      </c>
      <c r="H19" s="140">
        <v>34371</v>
      </c>
      <c r="I19" s="115">
        <v>-567</v>
      </c>
      <c r="J19" s="116">
        <v>-1.6496465043205029</v>
      </c>
    </row>
    <row r="20" spans="1:15" s="287" customFormat="1" ht="24.95" customHeight="1" x14ac:dyDescent="0.2">
      <c r="A20" s="193" t="s">
        <v>148</v>
      </c>
      <c r="B20" s="199" t="s">
        <v>149</v>
      </c>
      <c r="C20" s="113">
        <v>3.0558461333408728</v>
      </c>
      <c r="D20" s="115">
        <v>7566</v>
      </c>
      <c r="E20" s="114">
        <v>7514</v>
      </c>
      <c r="F20" s="114">
        <v>7356</v>
      </c>
      <c r="G20" s="114">
        <v>7237</v>
      </c>
      <c r="H20" s="140">
        <v>7176</v>
      </c>
      <c r="I20" s="115">
        <v>390</v>
      </c>
      <c r="J20" s="116">
        <v>5.4347826086956523</v>
      </c>
      <c r="K20" s="110"/>
      <c r="L20" s="110"/>
      <c r="M20" s="110"/>
      <c r="N20" s="110"/>
      <c r="O20" s="110"/>
    </row>
    <row r="21" spans="1:15" s="110" customFormat="1" ht="24.95" customHeight="1" x14ac:dyDescent="0.2">
      <c r="A21" s="201" t="s">
        <v>150</v>
      </c>
      <c r="B21" s="202" t="s">
        <v>151</v>
      </c>
      <c r="C21" s="113">
        <v>2.3728649264310899</v>
      </c>
      <c r="D21" s="115">
        <v>5875</v>
      </c>
      <c r="E21" s="114">
        <v>5923</v>
      </c>
      <c r="F21" s="114">
        <v>5953</v>
      </c>
      <c r="G21" s="114">
        <v>5650</v>
      </c>
      <c r="H21" s="140">
        <v>5597</v>
      </c>
      <c r="I21" s="115">
        <v>278</v>
      </c>
      <c r="J21" s="116">
        <v>4.9669465785242091</v>
      </c>
    </row>
    <row r="22" spans="1:15" s="110" customFormat="1" ht="24.95" customHeight="1" x14ac:dyDescent="0.2">
      <c r="A22" s="201" t="s">
        <v>152</v>
      </c>
      <c r="B22" s="199" t="s">
        <v>153</v>
      </c>
      <c r="C22" s="113">
        <v>1.7108860984446124</v>
      </c>
      <c r="D22" s="115">
        <v>4236</v>
      </c>
      <c r="E22" s="114">
        <v>5411</v>
      </c>
      <c r="F22" s="114">
        <v>6060</v>
      </c>
      <c r="G22" s="114">
        <v>6087</v>
      </c>
      <c r="H22" s="140">
        <v>6093</v>
      </c>
      <c r="I22" s="115">
        <v>-1857</v>
      </c>
      <c r="J22" s="116">
        <v>-30.477597242737566</v>
      </c>
    </row>
    <row r="23" spans="1:15" s="110" customFormat="1" ht="24.95" customHeight="1" x14ac:dyDescent="0.2">
      <c r="A23" s="193" t="s">
        <v>154</v>
      </c>
      <c r="B23" s="199" t="s">
        <v>155</v>
      </c>
      <c r="C23" s="113">
        <v>1.8554793994935195</v>
      </c>
      <c r="D23" s="115">
        <v>4594</v>
      </c>
      <c r="E23" s="114">
        <v>4588</v>
      </c>
      <c r="F23" s="114">
        <v>4602</v>
      </c>
      <c r="G23" s="114">
        <v>4489</v>
      </c>
      <c r="H23" s="140">
        <v>4520</v>
      </c>
      <c r="I23" s="115">
        <v>74</v>
      </c>
      <c r="J23" s="116">
        <v>1.6371681415929205</v>
      </c>
    </row>
    <row r="24" spans="1:15" s="110" customFormat="1" ht="24.95" customHeight="1" x14ac:dyDescent="0.2">
      <c r="A24" s="193" t="s">
        <v>156</v>
      </c>
      <c r="B24" s="199" t="s">
        <v>221</v>
      </c>
      <c r="C24" s="113">
        <v>8.9716508273725619</v>
      </c>
      <c r="D24" s="115">
        <v>22213</v>
      </c>
      <c r="E24" s="114">
        <v>22506</v>
      </c>
      <c r="F24" s="114">
        <v>20998</v>
      </c>
      <c r="G24" s="114">
        <v>20686</v>
      </c>
      <c r="H24" s="140">
        <v>20598</v>
      </c>
      <c r="I24" s="115">
        <v>1615</v>
      </c>
      <c r="J24" s="116">
        <v>7.8405670453442085</v>
      </c>
    </row>
    <row r="25" spans="1:15" s="110" customFormat="1" ht="24.95" customHeight="1" x14ac:dyDescent="0.2">
      <c r="A25" s="193" t="s">
        <v>222</v>
      </c>
      <c r="B25" s="204" t="s">
        <v>159</v>
      </c>
      <c r="C25" s="113">
        <v>4.466236656421275</v>
      </c>
      <c r="D25" s="115">
        <v>11058</v>
      </c>
      <c r="E25" s="114">
        <v>11174</v>
      </c>
      <c r="F25" s="114">
        <v>11277</v>
      </c>
      <c r="G25" s="114">
        <v>11023</v>
      </c>
      <c r="H25" s="140">
        <v>10941</v>
      </c>
      <c r="I25" s="115">
        <v>117</v>
      </c>
      <c r="J25" s="116">
        <v>1.0693720866465588</v>
      </c>
    </row>
    <row r="26" spans="1:15" s="110" customFormat="1" ht="24.95" customHeight="1" x14ac:dyDescent="0.2">
      <c r="A26" s="201">
        <v>782.78300000000002</v>
      </c>
      <c r="B26" s="203" t="s">
        <v>160</v>
      </c>
      <c r="C26" s="113">
        <v>1.5836601491976687</v>
      </c>
      <c r="D26" s="115">
        <v>3921</v>
      </c>
      <c r="E26" s="114">
        <v>4166</v>
      </c>
      <c r="F26" s="114">
        <v>4603</v>
      </c>
      <c r="G26" s="114">
        <v>4651</v>
      </c>
      <c r="H26" s="140">
        <v>4620</v>
      </c>
      <c r="I26" s="115">
        <v>-699</v>
      </c>
      <c r="J26" s="116">
        <v>-15.129870129870129</v>
      </c>
    </row>
    <row r="27" spans="1:15" s="110" customFormat="1" ht="24.95" customHeight="1" x14ac:dyDescent="0.2">
      <c r="A27" s="193" t="s">
        <v>161</v>
      </c>
      <c r="B27" s="199" t="s">
        <v>223</v>
      </c>
      <c r="C27" s="113">
        <v>4.3135655173249434</v>
      </c>
      <c r="D27" s="115">
        <v>10680</v>
      </c>
      <c r="E27" s="114">
        <v>10661</v>
      </c>
      <c r="F27" s="114">
        <v>10349</v>
      </c>
      <c r="G27" s="114">
        <v>10332</v>
      </c>
      <c r="H27" s="140">
        <v>10335</v>
      </c>
      <c r="I27" s="115">
        <v>345</v>
      </c>
      <c r="J27" s="116">
        <v>3.3381712626995648</v>
      </c>
    </row>
    <row r="28" spans="1:15" s="110" customFormat="1" ht="24.95" customHeight="1" x14ac:dyDescent="0.2">
      <c r="A28" s="193" t="s">
        <v>163</v>
      </c>
      <c r="B28" s="199" t="s">
        <v>164</v>
      </c>
      <c r="C28" s="113">
        <v>3.5106284154108995</v>
      </c>
      <c r="D28" s="115">
        <v>8692</v>
      </c>
      <c r="E28" s="114">
        <v>8744</v>
      </c>
      <c r="F28" s="114">
        <v>8742</v>
      </c>
      <c r="G28" s="114">
        <v>8510</v>
      </c>
      <c r="H28" s="140">
        <v>8666</v>
      </c>
      <c r="I28" s="115">
        <v>26</v>
      </c>
      <c r="J28" s="116">
        <v>0.30002307869836142</v>
      </c>
    </row>
    <row r="29" spans="1:15" s="110" customFormat="1" ht="24.95" customHeight="1" x14ac:dyDescent="0.2">
      <c r="A29" s="193">
        <v>86</v>
      </c>
      <c r="B29" s="199" t="s">
        <v>165</v>
      </c>
      <c r="C29" s="113">
        <v>7.6420386847664092</v>
      </c>
      <c r="D29" s="115">
        <v>18921</v>
      </c>
      <c r="E29" s="114">
        <v>18904</v>
      </c>
      <c r="F29" s="114">
        <v>18822</v>
      </c>
      <c r="G29" s="114">
        <v>18359</v>
      </c>
      <c r="H29" s="140">
        <v>18394</v>
      </c>
      <c r="I29" s="115">
        <v>527</v>
      </c>
      <c r="J29" s="116">
        <v>2.865064695009242</v>
      </c>
    </row>
    <row r="30" spans="1:15" s="110" customFormat="1" ht="24.95" customHeight="1" x14ac:dyDescent="0.2">
      <c r="A30" s="193">
        <v>87.88</v>
      </c>
      <c r="B30" s="204" t="s">
        <v>166</v>
      </c>
      <c r="C30" s="113">
        <v>8.8323081210544814</v>
      </c>
      <c r="D30" s="115">
        <v>21868</v>
      </c>
      <c r="E30" s="114">
        <v>21781</v>
      </c>
      <c r="F30" s="114">
        <v>21434</v>
      </c>
      <c r="G30" s="114">
        <v>21039</v>
      </c>
      <c r="H30" s="140">
        <v>21012</v>
      </c>
      <c r="I30" s="115">
        <v>856</v>
      </c>
      <c r="J30" s="116">
        <v>4.0738625547306304</v>
      </c>
    </row>
    <row r="31" spans="1:15" s="110" customFormat="1" ht="24.95" customHeight="1" x14ac:dyDescent="0.2">
      <c r="A31" s="193" t="s">
        <v>167</v>
      </c>
      <c r="B31" s="199" t="s">
        <v>168</v>
      </c>
      <c r="C31" s="113">
        <v>3.4585263600050085</v>
      </c>
      <c r="D31" s="115">
        <v>8563</v>
      </c>
      <c r="E31" s="114">
        <v>8520</v>
      </c>
      <c r="F31" s="114">
        <v>8530</v>
      </c>
      <c r="G31" s="114">
        <v>8388</v>
      </c>
      <c r="H31" s="140">
        <v>8388</v>
      </c>
      <c r="I31" s="115">
        <v>175</v>
      </c>
      <c r="J31" s="116">
        <v>2.0863137815927515</v>
      </c>
    </row>
    <row r="32" spans="1:15" s="110" customFormat="1" ht="24.95" customHeight="1" x14ac:dyDescent="0.2">
      <c r="A32" s="193"/>
      <c r="B32" s="288" t="s">
        <v>224</v>
      </c>
      <c r="C32" s="113" t="s">
        <v>514</v>
      </c>
      <c r="D32" s="115" t="s">
        <v>514</v>
      </c>
      <c r="E32" s="114" t="s">
        <v>514</v>
      </c>
      <c r="F32" s="114" t="s">
        <v>514</v>
      </c>
      <c r="G32" s="114">
        <v>0</v>
      </c>
      <c r="H32" s="140">
        <v>0</v>
      </c>
      <c r="I32" s="115" t="s">
        <v>514</v>
      </c>
      <c r="J32" s="116" t="s">
        <v>514</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0.33603806277287945</v>
      </c>
      <c r="D34" s="115">
        <v>832</v>
      </c>
      <c r="E34" s="114">
        <v>813</v>
      </c>
      <c r="F34" s="114">
        <v>850</v>
      </c>
      <c r="G34" s="114">
        <v>808</v>
      </c>
      <c r="H34" s="140">
        <v>812</v>
      </c>
      <c r="I34" s="115">
        <v>20</v>
      </c>
      <c r="J34" s="116">
        <v>2.4630541871921183</v>
      </c>
    </row>
    <row r="35" spans="1:10" s="110" customFormat="1" ht="24.95" customHeight="1" x14ac:dyDescent="0.2">
      <c r="A35" s="292" t="s">
        <v>171</v>
      </c>
      <c r="B35" s="293" t="s">
        <v>172</v>
      </c>
      <c r="C35" s="113">
        <v>34.236704888303692</v>
      </c>
      <c r="D35" s="115">
        <v>84767</v>
      </c>
      <c r="E35" s="114">
        <v>84951</v>
      </c>
      <c r="F35" s="114">
        <v>85364</v>
      </c>
      <c r="G35" s="114">
        <v>84722</v>
      </c>
      <c r="H35" s="140">
        <v>84873</v>
      </c>
      <c r="I35" s="115">
        <v>-106</v>
      </c>
      <c r="J35" s="116">
        <v>-0.12489248642088768</v>
      </c>
    </row>
    <row r="36" spans="1:10" s="110" customFormat="1" ht="24.95" customHeight="1" x14ac:dyDescent="0.2">
      <c r="A36" s="294" t="s">
        <v>173</v>
      </c>
      <c r="B36" s="295" t="s">
        <v>174</v>
      </c>
      <c r="C36" s="125">
        <v>65.426853157021057</v>
      </c>
      <c r="D36" s="143">
        <v>161991</v>
      </c>
      <c r="E36" s="144">
        <v>163775</v>
      </c>
      <c r="F36" s="144">
        <v>164066</v>
      </c>
      <c r="G36" s="144">
        <v>160871</v>
      </c>
      <c r="H36" s="145">
        <v>160711</v>
      </c>
      <c r="I36" s="143">
        <v>1280</v>
      </c>
      <c r="J36" s="146">
        <v>0.79646072764154285</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2020-09-28T07:27:49Z</dcterms:created>
  <dcterms:modified xsi:type="dcterms:W3CDTF">2020-09-28T10:32:52Z</dcterms:modified>
</cp:coreProperties>
</file>