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AA\"/>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G75" i="24"/>
  <c r="F75" i="24"/>
  <c r="E75" i="24"/>
  <c r="L74" i="24"/>
  <c r="H74" i="24" s="1"/>
  <c r="G74" i="24"/>
  <c r="F74" i="24"/>
  <c r="E74" i="24"/>
  <c r="L73" i="24"/>
  <c r="H73" i="24" s="1"/>
  <c r="G73" i="24"/>
  <c r="F73" i="24"/>
  <c r="E73" i="24"/>
  <c r="L72" i="24"/>
  <c r="H72" i="24" s="1"/>
  <c r="G72" i="24"/>
  <c r="F72" i="24"/>
  <c r="E72" i="24"/>
  <c r="L71" i="24"/>
  <c r="H71" i="24" s="1"/>
  <c r="G71" i="24"/>
  <c r="F71" i="24"/>
  <c r="E71" i="24"/>
  <c r="L70" i="24"/>
  <c r="H70" i="24" s="1"/>
  <c r="G70" i="24"/>
  <c r="F70" i="24"/>
  <c r="E70" i="24"/>
  <c r="L69" i="24"/>
  <c r="H69" i="24" s="1"/>
  <c r="G69" i="24"/>
  <c r="F69" i="24"/>
  <c r="E69" i="24"/>
  <c r="L68" i="24"/>
  <c r="H68" i="24" s="1"/>
  <c r="G68" i="24"/>
  <c r="F68" i="24"/>
  <c r="E68" i="24"/>
  <c r="L67" i="24"/>
  <c r="H67" i="24" s="1"/>
  <c r="G67" i="24"/>
  <c r="F67" i="24"/>
  <c r="E67" i="24"/>
  <c r="L66" i="24"/>
  <c r="H66" i="24" s="1"/>
  <c r="G66" i="24"/>
  <c r="F66" i="24"/>
  <c r="E66" i="24"/>
  <c r="L65" i="24"/>
  <c r="H65" i="24" s="1"/>
  <c r="G65" i="24"/>
  <c r="F65" i="24"/>
  <c r="E65" i="24"/>
  <c r="L64" i="24"/>
  <c r="H64" i="24" s="1"/>
  <c r="G64" i="24"/>
  <c r="F64" i="24"/>
  <c r="E64" i="24"/>
  <c r="L63" i="24"/>
  <c r="H63" i="24" s="1"/>
  <c r="G63" i="24"/>
  <c r="F63" i="24"/>
  <c r="E63" i="24"/>
  <c r="L62" i="24"/>
  <c r="H62" i="24" s="1"/>
  <c r="G62" i="24"/>
  <c r="F62" i="24"/>
  <c r="E62" i="24"/>
  <c r="L61" i="24"/>
  <c r="H61" i="24" s="1"/>
  <c r="G61" i="24"/>
  <c r="F61" i="24"/>
  <c r="E61" i="24"/>
  <c r="L60" i="24"/>
  <c r="H60" i="24" s="1"/>
  <c r="G60" i="24"/>
  <c r="F60" i="24"/>
  <c r="E60" i="24"/>
  <c r="L59" i="24"/>
  <c r="H59" i="24" s="1"/>
  <c r="G59" i="24"/>
  <c r="F59" i="24"/>
  <c r="E59" i="24"/>
  <c r="L58" i="24"/>
  <c r="H58" i="24" s="1"/>
  <c r="G58" i="24"/>
  <c r="F58" i="24"/>
  <c r="E58" i="24"/>
  <c r="L57" i="24"/>
  <c r="H57" i="24" s="1"/>
  <c r="G57" i="24"/>
  <c r="F57" i="24"/>
  <c r="E57" i="24"/>
  <c r="L56" i="24"/>
  <c r="H56" i="24" s="1"/>
  <c r="G56" i="24"/>
  <c r="F56" i="24"/>
  <c r="E56" i="24"/>
  <c r="L55" i="24"/>
  <c r="H55" i="24" s="1"/>
  <c r="G55" i="24"/>
  <c r="F55" i="24"/>
  <c r="E55" i="24"/>
  <c r="L54" i="24"/>
  <c r="H54" i="24" s="1"/>
  <c r="G54" i="24"/>
  <c r="F54" i="24"/>
  <c r="E54" i="24"/>
  <c r="L53" i="24"/>
  <c r="H53" i="24" s="1"/>
  <c r="G53" i="24"/>
  <c r="F53" i="24"/>
  <c r="E53" i="24"/>
  <c r="L52" i="24"/>
  <c r="H52" i="24" s="1"/>
  <c r="G52" i="24"/>
  <c r="F52" i="24"/>
  <c r="E52" i="24"/>
  <c r="L51" i="24"/>
  <c r="H51" i="24" s="1"/>
  <c r="G51" i="24"/>
  <c r="F51" i="24"/>
  <c r="E51" i="24"/>
  <c r="K44" i="24"/>
  <c r="I44" i="24"/>
  <c r="D44" i="24"/>
  <c r="C44" i="24"/>
  <c r="M44" i="24" s="1"/>
  <c r="B44" i="24"/>
  <c r="J44" i="24" s="1"/>
  <c r="M43" i="24"/>
  <c r="K43" i="24"/>
  <c r="H43" i="24"/>
  <c r="G43" i="24"/>
  <c r="F43" i="24"/>
  <c r="E43" i="24"/>
  <c r="C43" i="24"/>
  <c r="I43" i="24" s="1"/>
  <c r="B43" i="24"/>
  <c r="D43" i="24" s="1"/>
  <c r="K42" i="24"/>
  <c r="I42" i="24"/>
  <c r="D42" i="24"/>
  <c r="C42" i="24"/>
  <c r="B42" i="24"/>
  <c r="J42" i="24" s="1"/>
  <c r="M41" i="24"/>
  <c r="K41" i="24"/>
  <c r="H41" i="24"/>
  <c r="G41" i="24"/>
  <c r="F41" i="24"/>
  <c r="E41" i="24"/>
  <c r="C41" i="24"/>
  <c r="I41" i="24" s="1"/>
  <c r="B41" i="24"/>
  <c r="D41" i="24" s="1"/>
  <c r="K40" i="24"/>
  <c r="D40" i="24"/>
  <c r="C40" i="24"/>
  <c r="B40" i="24"/>
  <c r="J40" i="24" s="1"/>
  <c r="M36" i="24"/>
  <c r="L36" i="24"/>
  <c r="K36" i="24"/>
  <c r="J36" i="24"/>
  <c r="I36" i="24"/>
  <c r="H36" i="24"/>
  <c r="G36" i="24"/>
  <c r="F36" i="24"/>
  <c r="E36" i="24"/>
  <c r="D36" i="24"/>
  <c r="K57" i="15"/>
  <c r="L57" i="15" s="1"/>
  <c r="C38" i="24"/>
  <c r="C37" i="24"/>
  <c r="M37" i="24" s="1"/>
  <c r="C35" i="24"/>
  <c r="C34" i="24"/>
  <c r="C33" i="24"/>
  <c r="C32" i="24"/>
  <c r="C31" i="24"/>
  <c r="C30" i="24"/>
  <c r="C29" i="24"/>
  <c r="C28" i="24"/>
  <c r="I28" i="24" s="1"/>
  <c r="C27" i="24"/>
  <c r="C26" i="24"/>
  <c r="C25" i="24"/>
  <c r="C24" i="24"/>
  <c r="C23" i="24"/>
  <c r="C22" i="24"/>
  <c r="C21" i="24"/>
  <c r="C20" i="24"/>
  <c r="I20" i="24" s="1"/>
  <c r="C19" i="24"/>
  <c r="C18" i="24"/>
  <c r="C17" i="24"/>
  <c r="C16" i="24"/>
  <c r="C15" i="24"/>
  <c r="C9" i="24"/>
  <c r="C8" i="24"/>
  <c r="G8" i="24" s="1"/>
  <c r="C7" i="24"/>
  <c r="B38" i="24"/>
  <c r="B37" i="24"/>
  <c r="B35" i="24"/>
  <c r="B34" i="24"/>
  <c r="B33" i="24"/>
  <c r="B32" i="24"/>
  <c r="B31" i="24"/>
  <c r="B30" i="24"/>
  <c r="B29" i="24"/>
  <c r="B28" i="24"/>
  <c r="B27" i="24"/>
  <c r="B26" i="24"/>
  <c r="B25" i="24"/>
  <c r="B24" i="24"/>
  <c r="B23" i="24"/>
  <c r="B22" i="24"/>
  <c r="B21" i="24"/>
  <c r="B20" i="24"/>
  <c r="B19" i="24"/>
  <c r="B18" i="24"/>
  <c r="B17" i="24"/>
  <c r="B16" i="24"/>
  <c r="B15" i="24"/>
  <c r="B9" i="24"/>
  <c r="B8" i="24"/>
  <c r="B7" i="24"/>
  <c r="F7" i="24" l="1"/>
  <c r="D7" i="24"/>
  <c r="J7" i="24"/>
  <c r="H7" i="24"/>
  <c r="K7" i="24"/>
  <c r="K32" i="24"/>
  <c r="J32" i="24"/>
  <c r="H32" i="24"/>
  <c r="F32" i="24"/>
  <c r="D32" i="24"/>
  <c r="H37" i="24"/>
  <c r="F37" i="24"/>
  <c r="D37" i="24"/>
  <c r="K37" i="24"/>
  <c r="J37" i="24"/>
  <c r="K20" i="24"/>
  <c r="J20" i="24"/>
  <c r="H20" i="24"/>
  <c r="F20" i="24"/>
  <c r="D20" i="24"/>
  <c r="K8" i="24"/>
  <c r="J8" i="24"/>
  <c r="H8" i="24"/>
  <c r="F8" i="24"/>
  <c r="D8" i="24"/>
  <c r="F17" i="24"/>
  <c r="D17" i="24"/>
  <c r="J17" i="24"/>
  <c r="H17" i="24"/>
  <c r="K17" i="24"/>
  <c r="F33" i="24"/>
  <c r="D33" i="24"/>
  <c r="J33" i="24"/>
  <c r="H33" i="24"/>
  <c r="K33" i="24"/>
  <c r="K24" i="24"/>
  <c r="J24" i="24"/>
  <c r="H24" i="24"/>
  <c r="F24" i="24"/>
  <c r="D24" i="24"/>
  <c r="F29" i="24"/>
  <c r="D29" i="24"/>
  <c r="J29" i="24"/>
  <c r="H29" i="24"/>
  <c r="K29" i="24"/>
  <c r="F35" i="24"/>
  <c r="D35" i="24"/>
  <c r="J35" i="24"/>
  <c r="H35" i="24"/>
  <c r="K35" i="24"/>
  <c r="G7" i="24"/>
  <c r="L7" i="24"/>
  <c r="I7" i="24"/>
  <c r="M7" i="24"/>
  <c r="E7" i="24"/>
  <c r="G21" i="24"/>
  <c r="L21" i="24"/>
  <c r="I21" i="24"/>
  <c r="M21" i="24"/>
  <c r="E21" i="24"/>
  <c r="G27" i="24"/>
  <c r="L27" i="24"/>
  <c r="I27" i="24"/>
  <c r="M27" i="24"/>
  <c r="E27" i="24"/>
  <c r="F15" i="24"/>
  <c r="D15" i="24"/>
  <c r="J15" i="24"/>
  <c r="H15" i="24"/>
  <c r="K15" i="24"/>
  <c r="B45" i="24"/>
  <c r="B39" i="24"/>
  <c r="G33" i="24"/>
  <c r="L33" i="24"/>
  <c r="I33" i="24"/>
  <c r="E33" i="24"/>
  <c r="M33" i="24"/>
  <c r="F9" i="24"/>
  <c r="D9" i="24"/>
  <c r="J9" i="24"/>
  <c r="H9" i="24"/>
  <c r="K9" i="24"/>
  <c r="F21" i="24"/>
  <c r="D21" i="24"/>
  <c r="J21" i="24"/>
  <c r="H21" i="24"/>
  <c r="K21" i="24"/>
  <c r="F27" i="24"/>
  <c r="D27" i="24"/>
  <c r="J27" i="24"/>
  <c r="H27" i="24"/>
  <c r="K27" i="24"/>
  <c r="G19" i="24"/>
  <c r="L19" i="24"/>
  <c r="I19" i="24"/>
  <c r="M19" i="24"/>
  <c r="E19" i="24"/>
  <c r="K30" i="24"/>
  <c r="J30" i="24"/>
  <c r="H30" i="24"/>
  <c r="F30" i="24"/>
  <c r="D30" i="24"/>
  <c r="G25" i="24"/>
  <c r="L25" i="24"/>
  <c r="I25" i="24"/>
  <c r="E25" i="24"/>
  <c r="M25" i="24"/>
  <c r="G31" i="24"/>
  <c r="L31" i="24"/>
  <c r="I31" i="24"/>
  <c r="M31" i="24"/>
  <c r="E31" i="24"/>
  <c r="K16" i="24"/>
  <c r="J16" i="24"/>
  <c r="H16" i="24"/>
  <c r="F16" i="24"/>
  <c r="D16" i="24"/>
  <c r="F19" i="24"/>
  <c r="D19" i="24"/>
  <c r="J19" i="24"/>
  <c r="H19" i="24"/>
  <c r="K19" i="24"/>
  <c r="M38" i="24"/>
  <c r="E38" i="24"/>
  <c r="L38" i="24"/>
  <c r="G38" i="24"/>
  <c r="I38" i="24"/>
  <c r="K22" i="24"/>
  <c r="J22" i="24"/>
  <c r="H22" i="24"/>
  <c r="F22" i="24"/>
  <c r="D22" i="24"/>
  <c r="F25" i="24"/>
  <c r="D25" i="24"/>
  <c r="J25" i="24"/>
  <c r="H25" i="24"/>
  <c r="K25" i="24"/>
  <c r="K28" i="24"/>
  <c r="J28" i="24"/>
  <c r="H28" i="24"/>
  <c r="F28" i="24"/>
  <c r="D28" i="24"/>
  <c r="F31" i="24"/>
  <c r="D31" i="24"/>
  <c r="J31" i="24"/>
  <c r="H31" i="24"/>
  <c r="K31" i="24"/>
  <c r="G9" i="24"/>
  <c r="L9" i="24"/>
  <c r="I9" i="24"/>
  <c r="M9" i="24"/>
  <c r="E9" i="24"/>
  <c r="G17" i="24"/>
  <c r="L17" i="24"/>
  <c r="I17" i="24"/>
  <c r="E17" i="24"/>
  <c r="M17" i="24"/>
  <c r="G23" i="24"/>
  <c r="L23" i="24"/>
  <c r="I23" i="24"/>
  <c r="M23" i="24"/>
  <c r="E23" i="24"/>
  <c r="D38" i="24"/>
  <c r="J38" i="24"/>
  <c r="H38" i="24"/>
  <c r="F38" i="24"/>
  <c r="K38" i="24"/>
  <c r="G29" i="24"/>
  <c r="L29" i="24"/>
  <c r="I29" i="24"/>
  <c r="M29" i="24"/>
  <c r="E29" i="24"/>
  <c r="G35" i="24"/>
  <c r="L35" i="24"/>
  <c r="I35" i="24"/>
  <c r="M35" i="24"/>
  <c r="E35" i="24"/>
  <c r="B14" i="24"/>
  <c r="B6" i="24"/>
  <c r="F23" i="24"/>
  <c r="D23" i="24"/>
  <c r="J23" i="24"/>
  <c r="H23" i="24"/>
  <c r="K23" i="24"/>
  <c r="G15" i="24"/>
  <c r="L15" i="24"/>
  <c r="I15" i="24"/>
  <c r="M15" i="24"/>
  <c r="E15" i="24"/>
  <c r="G20" i="24"/>
  <c r="G28" i="24"/>
  <c r="M8" i="24"/>
  <c r="E8" i="24"/>
  <c r="L8" i="24"/>
  <c r="M18" i="24"/>
  <c r="E18" i="24"/>
  <c r="L18" i="24"/>
  <c r="M26" i="24"/>
  <c r="E26" i="24"/>
  <c r="L26" i="24"/>
  <c r="M34" i="24"/>
  <c r="E34" i="24"/>
  <c r="L34" i="24"/>
  <c r="I8" i="24"/>
  <c r="M42" i="24"/>
  <c r="E42" i="24"/>
  <c r="L42" i="24"/>
  <c r="G42" i="24"/>
  <c r="G18" i="24"/>
  <c r="G26" i="24"/>
  <c r="G34" i="24"/>
  <c r="E37" i="24"/>
  <c r="M16" i="24"/>
  <c r="E16" i="24"/>
  <c r="L16" i="24"/>
  <c r="M24" i="24"/>
  <c r="E24" i="24"/>
  <c r="L24" i="24"/>
  <c r="M32" i="24"/>
  <c r="E32" i="24"/>
  <c r="L32" i="24"/>
  <c r="I18" i="24"/>
  <c r="I26" i="24"/>
  <c r="I34" i="24"/>
  <c r="G37" i="24"/>
  <c r="K52" i="24"/>
  <c r="J52" i="24"/>
  <c r="I52" i="24"/>
  <c r="K54" i="24"/>
  <c r="J54" i="24"/>
  <c r="I54" i="24"/>
  <c r="K56" i="24"/>
  <c r="J56" i="24"/>
  <c r="I56" i="24"/>
  <c r="K58" i="24"/>
  <c r="J58" i="24"/>
  <c r="I58" i="24"/>
  <c r="K60" i="24"/>
  <c r="J60" i="24"/>
  <c r="I60" i="24"/>
  <c r="K62" i="24"/>
  <c r="J62" i="24"/>
  <c r="I62" i="24"/>
  <c r="K64" i="24"/>
  <c r="J64" i="24"/>
  <c r="I64" i="24"/>
  <c r="K66" i="24"/>
  <c r="J66" i="24"/>
  <c r="I66" i="24"/>
  <c r="K68" i="24"/>
  <c r="J68" i="24"/>
  <c r="I68" i="24"/>
  <c r="K70" i="24"/>
  <c r="J70" i="24"/>
  <c r="I70" i="24"/>
  <c r="K72" i="24"/>
  <c r="J72" i="24"/>
  <c r="I72" i="24"/>
  <c r="K74" i="24"/>
  <c r="J74" i="24"/>
  <c r="I74" i="24"/>
  <c r="G16" i="24"/>
  <c r="G24" i="24"/>
  <c r="G32" i="24"/>
  <c r="M40" i="24"/>
  <c r="E40" i="24"/>
  <c r="L40" i="24"/>
  <c r="G40" i="24"/>
  <c r="K18" i="24"/>
  <c r="J18" i="24"/>
  <c r="H18" i="24"/>
  <c r="F18" i="24"/>
  <c r="D18" i="24"/>
  <c r="K26" i="24"/>
  <c r="J26" i="24"/>
  <c r="H26" i="24"/>
  <c r="F26" i="24"/>
  <c r="D26" i="24"/>
  <c r="K34" i="24"/>
  <c r="J34" i="24"/>
  <c r="H34" i="24"/>
  <c r="F34" i="24"/>
  <c r="D34" i="24"/>
  <c r="C14" i="24"/>
  <c r="C6" i="24"/>
  <c r="M22" i="24"/>
  <c r="E22" i="24"/>
  <c r="L22" i="24"/>
  <c r="M30" i="24"/>
  <c r="E30" i="24"/>
  <c r="L30" i="24"/>
  <c r="C45" i="24"/>
  <c r="C39" i="24"/>
  <c r="I16" i="24"/>
  <c r="I24" i="24"/>
  <c r="I32" i="24"/>
  <c r="G22" i="24"/>
  <c r="G30" i="24"/>
  <c r="I40" i="24"/>
  <c r="M20" i="24"/>
  <c r="E20" i="24"/>
  <c r="L20" i="24"/>
  <c r="M28" i="24"/>
  <c r="E28" i="24"/>
  <c r="L28" i="24"/>
  <c r="I37" i="24"/>
  <c r="L37" i="24"/>
  <c r="I22" i="24"/>
  <c r="I30" i="24"/>
  <c r="K51" i="24"/>
  <c r="J51" i="24"/>
  <c r="I51" i="24"/>
  <c r="K53" i="24"/>
  <c r="J53" i="24"/>
  <c r="I53" i="24"/>
  <c r="K55" i="24"/>
  <c r="J55" i="24"/>
  <c r="I55" i="24"/>
  <c r="K57" i="24"/>
  <c r="J57" i="24"/>
  <c r="I57" i="24"/>
  <c r="K59" i="24"/>
  <c r="J59" i="24"/>
  <c r="I59" i="24"/>
  <c r="K61" i="24"/>
  <c r="J61" i="24"/>
  <c r="I61" i="24"/>
  <c r="K63" i="24"/>
  <c r="J63" i="24"/>
  <c r="I63" i="24"/>
  <c r="K65" i="24"/>
  <c r="J65" i="24"/>
  <c r="I65" i="24"/>
  <c r="K67" i="24"/>
  <c r="J67" i="24"/>
  <c r="I67" i="24"/>
  <c r="K69" i="24"/>
  <c r="J69" i="24"/>
  <c r="I69" i="24"/>
  <c r="K71" i="24"/>
  <c r="J71" i="24"/>
  <c r="I71" i="24"/>
  <c r="K73" i="24"/>
  <c r="J73" i="24"/>
  <c r="I73" i="24"/>
  <c r="K75" i="24"/>
  <c r="K77" i="24" s="1"/>
  <c r="J75" i="24"/>
  <c r="J77" i="24" s="1"/>
  <c r="I75" i="24"/>
  <c r="I77" i="24" s="1"/>
  <c r="F40" i="24"/>
  <c r="J41" i="24"/>
  <c r="F42" i="24"/>
  <c r="J43" i="24"/>
  <c r="F44" i="24"/>
  <c r="G44" i="24"/>
  <c r="H40" i="24"/>
  <c r="L41" i="24"/>
  <c r="H42" i="24"/>
  <c r="L43" i="24"/>
  <c r="H44" i="24"/>
  <c r="L44" i="24"/>
  <c r="E44" i="24"/>
  <c r="H39" i="24" l="1"/>
  <c r="F39" i="24"/>
  <c r="D39" i="24"/>
  <c r="K39" i="24"/>
  <c r="J39" i="24"/>
  <c r="H45" i="24"/>
  <c r="F45" i="24"/>
  <c r="D45" i="24"/>
  <c r="K45" i="24"/>
  <c r="J45" i="24"/>
  <c r="K79" i="24"/>
  <c r="K78" i="24"/>
  <c r="I39" i="24"/>
  <c r="L39" i="24"/>
  <c r="M39" i="24"/>
  <c r="G39" i="24"/>
  <c r="E39" i="24"/>
  <c r="M6" i="24"/>
  <c r="E6" i="24"/>
  <c r="L6" i="24"/>
  <c r="I6" i="24"/>
  <c r="G6" i="24"/>
  <c r="I78" i="24"/>
  <c r="I79" i="24"/>
  <c r="I45" i="24"/>
  <c r="G45" i="24"/>
  <c r="L45" i="24"/>
  <c r="M45" i="24"/>
  <c r="E45" i="24"/>
  <c r="M14" i="24"/>
  <c r="E14" i="24"/>
  <c r="L14" i="24"/>
  <c r="I14" i="24"/>
  <c r="G14" i="24"/>
  <c r="J79" i="24"/>
  <c r="J78" i="24"/>
  <c r="K6" i="24"/>
  <c r="J6" i="24"/>
  <c r="H6" i="24"/>
  <c r="F6" i="24"/>
  <c r="D6" i="24"/>
  <c r="K14" i="24"/>
  <c r="J14" i="24"/>
  <c r="H14" i="24"/>
  <c r="F14" i="24"/>
  <c r="D14" i="24"/>
  <c r="I83" i="24" l="1"/>
  <c r="I82" i="24"/>
  <c r="I81" i="24"/>
</calcChain>
</file>

<file path=xl/sharedStrings.xml><?xml version="1.0" encoding="utf-8"?>
<sst xmlns="http://schemas.openxmlformats.org/spreadsheetml/2006/main" count="1647" uniqueCount="523">
  <si>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</si>
  <si>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</si>
  <si>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</si>
  <si>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</si>
  <si>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</si>
  <si>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</si>
  <si>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</si>
  <si>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</si>
  <si>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</si>
  <si>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</si>
  <si>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</si>
  <si>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</si>
  <si>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</si>
  <si>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Agentur für Arbeit Göppingen (621)</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</si>
  <si>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</si>
  <si>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</si>
  <si>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</si>
  <si>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</si>
  <si>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</si>
  <si>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</si>
  <si>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</si>
  <si>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</si>
  <si>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</si>
  <si>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</si>
  <si>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</si>
  <si>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</si>
  <si>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</si>
  <si>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</si>
  <si>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Südwest</t>
  </si>
  <si>
    <t>Saonestr. 2-4</t>
  </si>
  <si>
    <t>60528 Frankfurt a.M.</t>
  </si>
  <si>
    <t>E-Mail:</t>
  </si>
  <si>
    <t>Statistik-Service-Suedwest@arbeitsagentur.de</t>
  </si>
  <si>
    <t>Hotline:</t>
  </si>
  <si>
    <t>069/6670-601</t>
  </si>
  <si>
    <t>Fax:</t>
  </si>
  <si>
    <t>069/6670-910601</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</si>
  <si>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</si>
  <si>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</si>
  <si>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</si>
  <si>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</si>
  <si>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</si>
  <si>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</si>
  <si>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</si>
  <si>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</si>
  <si>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</si>
  <si>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</si>
  <si>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</si>
  <si>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</si>
  <si>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</si>
  <si>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</si>
  <si>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</si>
  <si>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</si>
  <si>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</si>
  <si>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</si>
  <si>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</si>
  <si>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</si>
  <si>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</si>
  <si>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</si>
  <si>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</si>
  <si>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</si>
  <si>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</si>
  <si>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</si>
  <si>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</si>
  <si>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</si>
  <si>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</si>
  <si>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</si>
  <si>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</si>
  <si>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</si>
  <si>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</si>
  <si>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</si>
  <si>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</si>
  <si>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</si>
  <si>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</si>
  <si>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</si>
  <si>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</si>
  <si>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</si>
  <si>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</si>
  <si>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</si>
  <si>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</si>
  <si>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</si>
  <si>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</si>
  <si>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</si>
  <si>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</si>
  <si>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</si>
  <si>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</si>
  <si>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</si>
  <si>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</si>
  <si>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</si>
  <si>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</si>
  <si>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</si>
  <si>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</si>
  <si>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Agentur für Arbeit Göppingen (621);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</si>
  <si>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</si>
  <si>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</si>
  <si>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</si>
  <si>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</si>
  <si>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</si>
  <si>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</si>
  <si>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</si>
  <si>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</si>
  <si>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</si>
  <si>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</si>
  <si>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</si>
  <si>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</si>
  <si>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</si>
  <si>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</si>
  <si>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</si>
  <si>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</si>
  <si>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</si>
  <si>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</si>
  <si>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</si>
  <si>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</si>
  <si>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</si>
  <si>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</si>
  <si>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</si>
  <si>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</si>
  <si>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</si>
  <si>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</si>
  <si>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</si>
  <si>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</si>
  <si>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</si>
  <si>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</si>
  <si>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</si>
  <si>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</si>
  <si>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</si>
  <si>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</si>
  <si>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</si>
  <si>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</si>
  <si>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Regionaldirektion RD Baden-Württemberg</t>
  </si>
  <si>
    <t>Westdeutschland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</si>
  <si>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</si>
  <si>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</si>
  <si>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</si>
  <si>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</si>
  <si>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</si>
  <si>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</si>
  <si>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</si>
  <si>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</si>
  <si>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</si>
  <si>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</si>
  <si>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</si>
  <si>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</si>
  <si>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</si>
  <si>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</si>
  <si>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</si>
  <si>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</si>
  <si>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</si>
  <si>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</si>
  <si>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</si>
  <si>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</si>
  <si>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</si>
  <si>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</si>
  <si>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</si>
  <si>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</si>
  <si>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</si>
  <si>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</si>
  <si>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</si>
  <si>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</si>
  <si>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</si>
  <si>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</si>
  <si>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</si>
  <si>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</si>
  <si>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</si>
  <si>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</si>
  <si>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</si>
  <si>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</si>
  <si>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</si>
  <si>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</si>
  <si>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</si>
  <si>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</si>
  <si>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</si>
  <si>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</si>
  <si>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</si>
  <si>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</si>
  <si>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</si>
  <si>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</si>
  <si>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</si>
  <si>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</si>
  <si>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</si>
  <si>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</si>
  <si>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</si>
  <si>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</si>
  <si>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Agentur für Arbeit Göppingen (621)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</si>
  <si>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</si>
  <si>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</si>
  <si>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</si>
  <si>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</si>
  <si>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</si>
  <si>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</si>
  <si>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</si>
  <si>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</si>
  <si>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</si>
  <si>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</si>
  <si>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</si>
  <si>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</si>
  <si>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</si>
  <si>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</si>
  <si>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</si>
  <si>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</si>
  <si>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</si>
  <si>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</si>
  <si>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</si>
  <si>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</si>
  <si>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</si>
  <si>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</si>
  <si>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</si>
  <si>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</si>
  <si>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</si>
  <si>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</si>
  <si>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</si>
  <si>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</si>
  <si>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</si>
  <si>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</si>
  <si>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</si>
  <si>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</si>
  <si>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</si>
  <si>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</si>
  <si>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</si>
  <si>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</si>
  <si>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</si>
  <si>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</si>
  <si>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</si>
  <si>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</si>
  <si>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</si>
  <si>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</si>
  <si>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</si>
  <si>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</si>
  <si>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</si>
  <si>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</si>
  <si>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</si>
  <si>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</si>
  <si>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</si>
  <si>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</si>
  <si>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</si>
  <si>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</si>
  <si>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</si>
  <si>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</si>
  <si>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</si>
  <si>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</si>
  <si>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</si>
  <si>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</si>
  <si>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</si>
  <si>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</si>
  <si>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</si>
  <si>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</si>
  <si>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</si>
  <si>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</si>
  <si>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</si>
  <si>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</si>
  <si>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</si>
  <si>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</si>
  <si>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</si>
  <si>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</si>
  <si>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</si>
  <si>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</si>
  <si>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</si>
  <si>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</si>
  <si>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</si>
  <si>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</si>
  <si>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</si>
  <si>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</si>
  <si>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</si>
  <si>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</si>
  <si>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</si>
  <si>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</si>
  <si>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</si>
  <si>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</si>
  <si>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</si>
  <si>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</si>
  <si>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</si>
  <si>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</si>
  <si>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</si>
  <si>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</si>
  <si>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</si>
  <si>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</si>
  <si>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</si>
  <si>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</si>
  <si>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</si>
  <si>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</si>
  <si>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</si>
  <si>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</si>
  <si>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</si>
  <si>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</si>
  <si>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</si>
  <si>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</si>
  <si>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</si>
  <si>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</si>
  <si>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</si>
  <si>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</si>
  <si>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</si>
  <si>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</si>
  <si>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</si>
  <si>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</si>
  <si>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</si>
  <si>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</si>
  <si>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</si>
  <si>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</si>
  <si>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</si>
  <si>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</si>
  <si>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</si>
  <si>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</si>
  <si>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</si>
  <si>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</si>
  <si>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</si>
  <si>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</si>
  <si>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</si>
  <si>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</si>
  <si>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</si>
  <si>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</si>
  <si>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</si>
  <si>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</si>
  <si>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</si>
  <si>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</si>
  <si>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</si>
  <si>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</si>
  <si>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</si>
  <si>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</si>
  <si>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</si>
  <si>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</si>
  <si>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</si>
  <si>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</si>
  <si>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</si>
  <si>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</si>
  <si>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</si>
  <si>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</si>
  <si>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</si>
  <si>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Agentur für Arbeit Göppingen am Wohnort</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</si>
  <si>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</si>
  <si>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</si>
  <si>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</si>
  <si>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</si>
  <si>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</si>
  <si>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</si>
  <si>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</si>
  <si>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</si>
  <si>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</si>
  <si>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</si>
  <si>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</si>
  <si>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</si>
  <si>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</si>
  <si>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</si>
  <si>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</si>
  <si>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</si>
  <si>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</si>
  <si>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</si>
  <si>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</si>
  <si>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</si>
  <si>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</si>
  <si>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</si>
  <si>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</si>
  <si>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</si>
  <si>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</si>
  <si>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</si>
  <si>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</si>
  <si>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</si>
  <si>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</si>
  <si>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</si>
  <si>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</si>
  <si>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</si>
  <si>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</si>
  <si>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</si>
  <si>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</si>
  <si>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</si>
  <si>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</si>
  <si>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</si>
  <si>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</si>
  <si>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</si>
  <si>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</si>
  <si>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</si>
  <si>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</si>
  <si>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</si>
  <si>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</si>
  <si>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</si>
  <si>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Agentur für Arbeit  Göppingen (621);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</si>
  <si>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</si>
  <si>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</si>
  <si>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</si>
  <si>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</si>
  <si>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</si>
  <si>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</si>
  <si>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</si>
  <si>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</si>
  <si>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</si>
  <si>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</si>
  <si>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</si>
  <si>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</si>
  <si>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</si>
  <si>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</si>
  <si>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</si>
  <si>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</si>
  <si>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</si>
  <si>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</si>
  <si>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</si>
  <si>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</si>
  <si>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</si>
  <si>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</si>
  <si>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</si>
  <si>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</si>
  <si>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</si>
  <si>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</si>
  <si>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</si>
  <si>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</si>
  <si>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</si>
  <si>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</si>
  <si>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</si>
  <si>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</si>
  <si>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</si>
  <si>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</si>
  <si>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</si>
  <si>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</si>
  <si>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</si>
  <si>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</si>
  <si>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</si>
  <si>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</si>
  <si>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</si>
  <si>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</si>
  <si>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</si>
  <si>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</si>
  <si>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</si>
  <si>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</si>
  <si>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</si>
  <si>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</si>
  <si>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</si>
  <si>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</si>
  <si>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</si>
  <si>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</si>
  <si>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</si>
  <si>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</si>
  <si>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</si>
  <si>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</si>
  <si>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</si>
  <si>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</si>
  <si>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</si>
  <si>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</si>
  <si>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</si>
  <si>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</si>
  <si>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</si>
  <si>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</si>
  <si>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</si>
  <si>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</si>
  <si>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</si>
  <si>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</si>
  <si>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</si>
  <si>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</si>
  <si>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</si>
  <si>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</si>
  <si>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</si>
  <si>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</si>
  <si>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</si>
  <si>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</si>
  <si>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</si>
  <si>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</si>
  <si>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</si>
  <si>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</si>
  <si>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</si>
  <si>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</si>
  <si>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</si>
  <si>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</si>
  <si>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</si>
  <si>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</si>
  <si>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</si>
  <si>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</si>
  <si>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</si>
  <si>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</si>
  <si>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</si>
  <si>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</si>
  <si>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</si>
  <si>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</si>
  <si>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</si>
  <si>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</si>
  <si>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</si>
  <si>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</si>
  <si>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</si>
  <si>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</si>
  <si>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</si>
  <si>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</si>
  <si>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</si>
  <si>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</si>
  <si>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</si>
  <si>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</si>
  <si>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</si>
  <si>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</si>
  <si>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</si>
  <si>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</si>
  <si>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</si>
  <si>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</si>
  <si>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</si>
  <si>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</si>
  <si>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</si>
  <si>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</si>
  <si>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</si>
  <si>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</si>
  <si>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</si>
  <si>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</si>
  <si>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</si>
  <si>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</si>
  <si>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</si>
  <si>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</si>
  <si>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</si>
  <si>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</si>
  <si>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</si>
  <si>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</si>
  <si>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</si>
  <si>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</si>
  <si>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</si>
  <si>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</si>
  <si>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</si>
  <si>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</si>
  <si>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</si>
  <si>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</si>
  <si>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</si>
  <si>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</si>
  <si>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</si>
  <si>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</si>
  <si>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t>0,0</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</si>
  <si>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</si>
  <si>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</si>
  <si>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</si>
  <si>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</si>
  <si>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</si>
  <si>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Aufgrund von betrieblichen Umstrukturierungen in der Automobilindustrie erfolgten zum November 2019 bundesweit vermehrte An- und Abmeldungen von Beschäftigungsverhältnissen, die sich in der erhöhten Anzahl von begonnenen und beendeten Beschäftigungsverhältnissen zeigen. Für den Gesamtbestand der Beschäftigten gibt es jedoch kaum Auswirkungen.</t>
  </si>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</sst>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5">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11" fillId="0" borderId="0" xfId="4" applyFont="1" applyBorder="1" applyAlignment="1">
      <alignment horizontal="left"/>
    </xf>
    <xf numFmtId="0" fontId="2" fillId="0" borderId="0" xfId="0" applyFont="1" applyBorder="1" applyAlignment="1">
      <alignment wrapText="1"/>
    </xf>
    <xf numFmtId="0" fontId="0" fillId="0" borderId="0" xfId="0" applyAlignment="1">
      <alignment wrapText="1"/>
    </xf>
    <xf numFmtId="0" fontId="3" fillId="0" borderId="0" xfId="3" applyFont="1" applyFill="1" applyBorder="1" applyAlignment="1">
      <alignment horizontal="left" vertical="top" wrapText="1"/>
    </xf>
    <xf numFmtId="0" fontId="5" fillId="0" borderId="0" xfId="5" applyFont="1" applyFill="1" applyBorder="1" applyAlignment="1">
      <alignment horizontal="left"/>
    </xf>
    <xf numFmtId="0" fontId="3" fillId="0" borderId="0" xfId="3" applyFont="1" applyFill="1" applyBorder="1" applyAlignment="1">
      <alignment horizontal="left" wrapText="1"/>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9" fillId="0" borderId="0" xfId="4"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3" fillId="0" borderId="0" xfId="4" applyFont="1" applyBorder="1" applyAlignment="1">
      <alignment horizontal="left"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164" fontId="16" fillId="0" borderId="6" xfId="4" applyNumberFormat="1" applyFont="1" applyBorder="1" applyAlignment="1">
      <alignment horizontal="center" vertical="top"/>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49" fontId="16" fillId="0" borderId="0" xfId="9" applyNumberFormat="1" applyFont="1" applyFill="1" applyBorder="1" applyAlignment="1"/>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4" applyFont="1" applyAlignment="1">
      <alignment wrapText="1"/>
    </xf>
    <xf numFmtId="0" fontId="34" fillId="0" borderId="0" xfId="6" applyFont="1" applyAlignment="1" applyProtection="1">
      <alignment horizontal="left" wrapText="1"/>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164" fontId="26" fillId="0" borderId="6" xfId="12" applyNumberFormat="1" applyFont="1" applyFill="1" applyBorder="1" applyAlignment="1">
      <alignment horizontal="left" wrapText="1"/>
    </xf>
    <xf numFmtId="0" fontId="2" fillId="0" borderId="6" xfId="0" applyFont="1" applyBorder="1" applyAlignment="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0" borderId="9" xfId="4" applyFont="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3" fillId="0" borderId="0" xfId="4" applyNumberFormat="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3" fillId="0" borderId="0" xfId="4" applyFont="1" applyAlignment="1">
      <alignment horizontal="left" wrapText="1"/>
    </xf>
    <xf numFmtId="0" fontId="3" fillId="0" borderId="0" xfId="4" applyAlignment="1">
      <alignment horizontal="left" wrapText="1"/>
    </xf>
    <xf numFmtId="0" fontId="15" fillId="0" borderId="0" xfId="21" applyAlignment="1" applyProtection="1">
      <alignment horizontal="left" wrapText="1" indent="2"/>
    </xf>
    <xf numFmtId="0" fontId="15" fillId="0" borderId="0" xfId="21" applyFill="1" applyAlignment="1" applyProtection="1">
      <alignment horizontal="left"/>
    </xf>
    <xf numFmtId="0" fontId="15" fillId="0" borderId="0" xfId="21" applyFill="1" applyAlignment="1" applyProtection="1"/>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{BD58B867-C1EB-4488-A077-2B66796B49BB}</c15:txfldGUID>
                      <c15:f>Daten_Diagramme!$D$6</c15:f>
                      <c15:dlblFieldTableCache>
                        <c:ptCount val="1"/>
                        <c:pt idx="0">
                          <c:v>1.0</c:v>
                        </c:pt>
                      </c15:dlblFieldTableCache>
                    </c15:dlblFTEntry>
                  </c15:dlblFieldTable>
                  <c15:showDataLabelsRange val="0"/>
                </c:ext>
                <c:ext xmlns:c16="http://schemas.microsoft.com/office/drawing/2014/chart" uri="{C3380CC4-5D6E-409C-BE32-E72D297353CC}">
                  <c16:uniqueId val="{00000000-164C-4CAC-A42A-4E81E7E5482A}"/>
                </c:ext>
              </c:extLst>
            </c:dLbl>
            <c:dLbl>
              <c:idx val="1"/>
              <c:tx>
                <c:strRef>
                  <c:f>Daten_Diagramme!$D$7</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{C5132258-4F15-4B71-823C-E218946B164F}</c15:txfldGUID>
                      <c15:f>Daten_Diagramme!$D$7</c15:f>
                      <c15:dlblFieldTableCache>
                        <c:ptCount val="1"/>
                        <c:pt idx="0">
                          <c:v>0.8</c:v>
                        </c:pt>
                      </c15:dlblFieldTableCache>
                    </c15:dlblFTEntry>
                  </c15:dlblFieldTable>
                  <c15:showDataLabelsRange val="0"/>
                </c:ext>
                <c:ext xmlns:c16="http://schemas.microsoft.com/office/drawing/2014/chart" uri="{C3380CC4-5D6E-409C-BE32-E72D297353CC}">
                  <c16:uniqueId val="{00000001-164C-4CAC-A42A-4E81E7E5482A}"/>
                </c:ext>
              </c:extLst>
            </c:dLbl>
            <c:dLbl>
              <c:idx val="2"/>
              <c:tx>
                <c:strRef>
                  <c:f>Daten_Diagramme!$D$8</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{2C8983EE-AA61-4891-96CD-BEA50695DA44}</c15:txfldGUID>
                      <c15:f>Daten_Diagramme!$D$8</c15:f>
                      <c15:dlblFieldTableCache>
                        <c:ptCount val="1"/>
                        <c:pt idx="0">
                          <c:v>1.1</c:v>
                        </c:pt>
                      </c15:dlblFieldTableCache>
                    </c15:dlblFTEntry>
                  </c15:dlblFieldTable>
                  <c15:showDataLabelsRange val="0"/>
                </c:ext>
                <c:ext xmlns:c16="http://schemas.microsoft.com/office/drawing/2014/chart" uri="{C3380CC4-5D6E-409C-BE32-E72D297353CC}">
                  <c16:uniqueId val="{00000002-164C-4CAC-A42A-4E81E7E5482A}"/>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{48B8B8D0-6FDE-4414-850E-00EB69AD41CF}</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164C-4CAC-A42A-4E81E7E5482A}"/>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0.96877317881330949</c:v>
                </c:pt>
                <c:pt idx="1">
                  <c:v>0.77822269034374059</c:v>
                </c:pt>
                <c:pt idx="2">
                  <c:v>1.1186464311118853</c:v>
                </c:pt>
                <c:pt idx="3">
                  <c:v>1.0875687030768</c:v>
                </c:pt>
              </c:numCache>
            </c:numRef>
          </c:val>
          <c:extLst>
            <c:ext xmlns:c16="http://schemas.microsoft.com/office/drawing/2014/chart" uri="{C3380CC4-5D6E-409C-BE32-E72D297353CC}">
              <c16:uniqueId val="{00000004-164C-4CAC-A42A-4E81E7E5482A}"/>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{0FCE0CC1-A83D-4AD6-8E6F-07353746EF77}</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164C-4CAC-A42A-4E81E7E5482A}"/>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{7ACAE0C0-133A-4320-9C99-2BB54DE6CF09}</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164C-4CAC-A42A-4E81E7E5482A}"/>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{FDE191BD-C1B2-4DB4-906C-C83EDA190024}</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164C-4CAC-A42A-4E81E7E5482A}"/>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{87139432-B12F-4335-AFBD-80EAC2628843}</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164C-4CAC-A42A-4E81E7E5482A}"/>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164C-4CAC-A42A-4E81E7E5482A}"/>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164C-4CAC-A42A-4E81E7E5482A}"/>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-3.1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{B930D3D4-8502-49E2-8CA8-F8073D4B94C4}</c15:txfldGUID>
                      <c15:f>Daten_Diagramme!$E$6</c15:f>
                      <c15:dlblFieldTableCache>
                        <c:ptCount val="1"/>
                        <c:pt idx="0">
                          <c:v>-3.1</c:v>
                        </c:pt>
                      </c15:dlblFieldTableCache>
                    </c15:dlblFTEntry>
                  </c15:dlblFieldTable>
                  <c15:showDataLabelsRange val="0"/>
                </c:ext>
                <c:ext xmlns:c16="http://schemas.microsoft.com/office/drawing/2014/chart" uri="{C3380CC4-5D6E-409C-BE32-E72D297353CC}">
                  <c16:uniqueId val="{00000000-2531-450F-BD0F-C781762642B2}"/>
                </c:ext>
              </c:extLst>
            </c:dLbl>
            <c:dLbl>
              <c:idx val="1"/>
              <c:tx>
                <c:strRef>
                  <c:f>Daten_Diagramme!$E$7</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{C82C4529-B21C-4490-BB29-CD493842C4AD}</c15:txfldGUID>
                      <c15:f>Daten_Diagramme!$E$7</c15:f>
                      <c15:dlblFieldTableCache>
                        <c:ptCount val="1"/>
                        <c:pt idx="0">
                          <c:v>-2.7</c:v>
                        </c:pt>
                      </c15:dlblFieldTableCache>
                    </c15:dlblFTEntry>
                  </c15:dlblFieldTable>
                  <c15:showDataLabelsRange val="0"/>
                </c:ext>
                <c:ext xmlns:c16="http://schemas.microsoft.com/office/drawing/2014/chart" uri="{C3380CC4-5D6E-409C-BE32-E72D297353CC}">
                  <c16:uniqueId val="{00000001-2531-450F-BD0F-C781762642B2}"/>
                </c:ext>
              </c:extLst>
            </c:dLbl>
            <c:dLbl>
              <c:idx val="2"/>
              <c:tx>
                <c:strRef>
                  <c:f>Daten_Diagramme!$E$8</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{1862DFA2-A7C2-4DDE-A136-AA27F6CB40D4}</c15:txfldGUID>
                      <c15:f>Daten_Diagramme!$E$8</c15:f>
                      <c15:dlblFieldTableCache>
                        <c:ptCount val="1"/>
                        <c:pt idx="0">
                          <c:v>-2.8</c:v>
                        </c:pt>
                      </c15:dlblFieldTableCache>
                    </c15:dlblFTEntry>
                  </c15:dlblFieldTable>
                  <c15:showDataLabelsRange val="0"/>
                </c:ext>
                <c:ext xmlns:c16="http://schemas.microsoft.com/office/drawing/2014/chart" uri="{C3380CC4-5D6E-409C-BE32-E72D297353CC}">
                  <c16:uniqueId val="{00000002-2531-450F-BD0F-C781762642B2}"/>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{73BF7FB4-1439-4EEC-951E-861069C73E1D}</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2531-450F-BD0F-C781762642B2}"/>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-3.1094959317324866</c:v>
                </c:pt>
                <c:pt idx="1">
                  <c:v>-2.6975865719528453</c:v>
                </c:pt>
                <c:pt idx="2">
                  <c:v>-2.7637010795899166</c:v>
                </c:pt>
                <c:pt idx="3">
                  <c:v>-2.8655893304673015</c:v>
                </c:pt>
              </c:numCache>
            </c:numRef>
          </c:val>
          <c:extLst>
            <c:ext xmlns:c16="http://schemas.microsoft.com/office/drawing/2014/chart" uri="{C3380CC4-5D6E-409C-BE32-E72D297353CC}">
              <c16:uniqueId val="{00000004-2531-450F-BD0F-C781762642B2}"/>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{4A509FD9-44B4-4FD0-9D34-E95E03B18BEE}</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2531-450F-BD0F-C781762642B2}"/>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{BF32B8C8-306A-405A-808E-7CD9289D2027}</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2531-450F-BD0F-C781762642B2}"/>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{A89AF821-84F5-46FE-A70E-4E1F952E7CA6}</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2531-450F-BD0F-C781762642B2}"/>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{2860FA6A-6A84-4CEC-ABC8-8EBA6E367685}</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2531-450F-BD0F-C781762642B2}"/>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2531-450F-BD0F-C781762642B2}"/>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2531-450F-BD0F-C781762642B2}"/>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{DF026B62-A17F-41E0-AC27-37CB91C01392}</c15:txfldGUID>
                      <c15:f>Daten_Diagramme!$D$14</c15:f>
                      <c15:dlblFieldTableCache>
                        <c:ptCount val="1"/>
                        <c:pt idx="0">
                          <c:v>1.0</c:v>
                        </c:pt>
                      </c15:dlblFieldTableCache>
                    </c15:dlblFTEntry>
                  </c15:dlblFieldTable>
                  <c15:showDataLabelsRange val="0"/>
                </c:ext>
                <c:ext xmlns:c16="http://schemas.microsoft.com/office/drawing/2014/chart" uri="{C3380CC4-5D6E-409C-BE32-E72D297353CC}">
                  <c16:uniqueId val="{00000000-95F5-41C2-BBE0-FC97BF530F53}"/>
                </c:ext>
              </c:extLst>
            </c:dLbl>
            <c:dLbl>
              <c:idx val="1"/>
              <c:tx>
                <c:strRef>
                  <c:f>Daten_Diagramme!$D$15</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{629C801A-6E3A-4ABE-8FFF-EEF301F9188E}</c15:txfldGUID>
                      <c15:f>Daten_Diagramme!$D$15</c15:f>
                      <c15:dlblFieldTableCache>
                        <c:ptCount val="1"/>
                        <c:pt idx="0">
                          <c:v>0.4</c:v>
                        </c:pt>
                      </c15:dlblFieldTableCache>
                    </c15:dlblFTEntry>
                  </c15:dlblFieldTable>
                  <c15:showDataLabelsRange val="0"/>
                </c:ext>
                <c:ext xmlns:c16="http://schemas.microsoft.com/office/drawing/2014/chart" uri="{C3380CC4-5D6E-409C-BE32-E72D297353CC}">
                  <c16:uniqueId val="{00000001-95F5-41C2-BBE0-FC97BF530F53}"/>
                </c:ext>
              </c:extLst>
            </c:dLbl>
            <c:dLbl>
              <c:idx val="2"/>
              <c:tx>
                <c:strRef>
                  <c:f>Daten_Diagramme!$D$16</c:f>
                  <c:strCache>
                    <c:ptCount val="1"/>
                    <c:pt idx="0">
                      <c:v>18.1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{637695A5-3C26-41D8-9BDA-EE8729899FE1}</c15:txfldGUID>
                      <c15:f>Daten_Diagramme!$D$16</c15:f>
                      <c15:dlblFieldTableCache>
                        <c:ptCount val="1"/>
                        <c:pt idx="0">
                          <c:v>18.1</c:v>
                        </c:pt>
                      </c15:dlblFieldTableCache>
                    </c15:dlblFTEntry>
                  </c15:dlblFieldTable>
                  <c15:showDataLabelsRange val="0"/>
                </c:ext>
                <c:ext xmlns:c16="http://schemas.microsoft.com/office/drawing/2014/chart" uri="{C3380CC4-5D6E-409C-BE32-E72D297353CC}">
                  <c16:uniqueId val="{00000002-95F5-41C2-BBE0-FC97BF530F53}"/>
                </c:ext>
              </c:extLst>
            </c:dLbl>
            <c:dLbl>
              <c:idx val="3"/>
              <c:tx>
                <c:strRef>
                  <c:f>Daten_Diagramme!$D$17</c:f>
                  <c:strCache>
                    <c:ptCount val="1"/>
                    <c:pt idx="0">
                      <c:v>-1.6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{4D50B66B-88E7-4A05-992F-26A43B0542B3}</c15:txfldGUID>
                      <c15:f>Daten_Diagramme!$D$17</c15:f>
                      <c15:dlblFieldTableCache>
                        <c:ptCount val="1"/>
                        <c:pt idx="0">
                          <c:v>-1.6</c:v>
                        </c:pt>
                      </c15:dlblFieldTableCache>
                    </c15:dlblFTEntry>
                  </c15:dlblFieldTable>
                  <c15:showDataLabelsRange val="0"/>
                </c:ext>
                <c:ext xmlns:c16="http://schemas.microsoft.com/office/drawing/2014/chart" uri="{C3380CC4-5D6E-409C-BE32-E72D297353CC}">
                  <c16:uniqueId val="{00000003-95F5-41C2-BBE0-FC97BF530F53}"/>
                </c:ext>
              </c:extLst>
            </c:dLbl>
            <c:dLbl>
              <c:idx val="4"/>
              <c:tx>
                <c:strRef>
                  <c:f>Daten_Diagramme!$D$18</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{74B32F2D-70FE-42CD-9E28-7AA5C2B443EB}</c15:txfldGUID>
                      <c15:f>Daten_Diagramme!$D$18</c15:f>
                      <c15:dlblFieldTableCache>
                        <c:ptCount val="1"/>
                        <c:pt idx="0">
                          <c:v>-2.4</c:v>
                        </c:pt>
                      </c15:dlblFieldTableCache>
                    </c15:dlblFTEntry>
                  </c15:dlblFieldTable>
                  <c15:showDataLabelsRange val="0"/>
                </c:ext>
                <c:ext xmlns:c16="http://schemas.microsoft.com/office/drawing/2014/chart" uri="{C3380CC4-5D6E-409C-BE32-E72D297353CC}">
                  <c16:uniqueId val="{00000004-95F5-41C2-BBE0-FC97BF530F53}"/>
                </c:ext>
              </c:extLst>
            </c:dLbl>
            <c:dLbl>
              <c:idx val="5"/>
              <c:tx>
                <c:strRef>
                  <c:f>Daten_Diagramme!$D$19</c:f>
                  <c:strCache>
                    <c:ptCount val="1"/>
                    <c:pt idx="0">
                      <c:v>-1.6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{77DE86A5-4996-4260-A565-F438EB0E7DDB}</c15:txfldGUID>
                      <c15:f>Daten_Diagramme!$D$19</c15:f>
                      <c15:dlblFieldTableCache>
                        <c:ptCount val="1"/>
                        <c:pt idx="0">
                          <c:v>-1.6</c:v>
                        </c:pt>
                      </c15:dlblFieldTableCache>
                    </c15:dlblFTEntry>
                  </c15:dlblFieldTable>
                  <c15:showDataLabelsRange val="0"/>
                </c:ext>
                <c:ext xmlns:c16="http://schemas.microsoft.com/office/drawing/2014/chart" uri="{C3380CC4-5D6E-409C-BE32-E72D297353CC}">
                  <c16:uniqueId val="{00000005-95F5-41C2-BBE0-FC97BF530F53}"/>
                </c:ext>
              </c:extLst>
            </c:dLbl>
            <c:dLbl>
              <c:idx val="6"/>
              <c:tx>
                <c:strRef>
                  <c:f>Daten_Diagramme!$D$20</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{73D37A70-D77D-433A-BA8D-8698AD1DC3BB}</c15:txfldGUID>
                      <c15:f>Daten_Diagramme!$D$20</c15:f>
                      <c15:dlblFieldTableCache>
                        <c:ptCount val="1"/>
                        <c:pt idx="0">
                          <c:v>-0.8</c:v>
                        </c:pt>
                      </c15:dlblFieldTableCache>
                    </c15:dlblFTEntry>
                  </c15:dlblFieldTable>
                  <c15:showDataLabelsRange val="0"/>
                </c:ext>
                <c:ext xmlns:c16="http://schemas.microsoft.com/office/drawing/2014/chart" uri="{C3380CC4-5D6E-409C-BE32-E72D297353CC}">
                  <c16:uniqueId val="{00000006-95F5-41C2-BBE0-FC97BF530F53}"/>
                </c:ext>
              </c:extLst>
            </c:dLbl>
            <c:dLbl>
              <c:idx val="7"/>
              <c:tx>
                <c:strRef>
                  <c:f>Daten_Diagramme!$D$21</c:f>
                  <c:strCache>
                    <c:ptCount val="1"/>
                    <c:pt idx="0">
                      <c:v>3.4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{56CA02A8-2232-4ECA-85BF-9EC2E1562997}</c15:txfldGUID>
                      <c15:f>Daten_Diagramme!$D$21</c15:f>
                      <c15:dlblFieldTableCache>
                        <c:ptCount val="1"/>
                        <c:pt idx="0">
                          <c:v>3.4</c:v>
                        </c:pt>
                      </c15:dlblFieldTableCache>
                    </c15:dlblFTEntry>
                  </c15:dlblFieldTable>
                  <c15:showDataLabelsRange val="0"/>
                </c:ext>
                <c:ext xmlns:c16="http://schemas.microsoft.com/office/drawing/2014/chart" uri="{C3380CC4-5D6E-409C-BE32-E72D297353CC}">
                  <c16:uniqueId val="{00000007-95F5-41C2-BBE0-FC97BF530F53}"/>
                </c:ext>
              </c:extLst>
            </c:dLbl>
            <c:dLbl>
              <c:idx val="8"/>
              <c:tx>
                <c:strRef>
                  <c:f>Daten_Diagramme!$D$22</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{E1FFE281-3320-4AE0-A453-D1E272545AAD}</c15:txfldGUID>
                      <c15:f>Daten_Diagramme!$D$22</c15:f>
                      <c15:dlblFieldTableCache>
                        <c:ptCount val="1"/>
                        <c:pt idx="0">
                          <c:v>-0.2</c:v>
                        </c:pt>
                      </c15:dlblFieldTableCache>
                    </c15:dlblFTEntry>
                  </c15:dlblFieldTable>
                  <c15:showDataLabelsRange val="0"/>
                </c:ext>
                <c:ext xmlns:c16="http://schemas.microsoft.com/office/drawing/2014/chart" uri="{C3380CC4-5D6E-409C-BE32-E72D297353CC}">
                  <c16:uniqueId val="{00000008-95F5-41C2-BBE0-FC97BF530F53}"/>
                </c:ext>
              </c:extLst>
            </c:dLbl>
            <c:dLbl>
              <c:idx val="9"/>
              <c:tx>
                <c:strRef>
                  <c:f>Daten_Diagramme!$D$23</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{3B0189E7-D1ED-462C-A87A-A44F47893EDB}</c15:txfldGUID>
                      <c15:f>Daten_Diagramme!$D$23</c15:f>
                      <c15:dlblFieldTableCache>
                        <c:ptCount val="1"/>
                        <c:pt idx="0">
                          <c:v>1.1</c:v>
                        </c:pt>
                      </c15:dlblFieldTableCache>
                    </c15:dlblFTEntry>
                  </c15:dlblFieldTable>
                  <c15:showDataLabelsRange val="0"/>
                </c:ext>
                <c:ext xmlns:c16="http://schemas.microsoft.com/office/drawing/2014/chart" uri="{C3380CC4-5D6E-409C-BE32-E72D297353CC}">
                  <c16:uniqueId val="{00000009-95F5-41C2-BBE0-FC97BF530F53}"/>
                </c:ext>
              </c:extLst>
            </c:dLbl>
            <c:dLbl>
              <c:idx val="10"/>
              <c:tx>
                <c:strRef>
                  <c:f>Daten_Diagramme!$D$24</c:f>
                  <c:strCache>
                    <c:ptCount val="1"/>
                    <c:pt idx="0">
                      <c:v>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{BEE2D645-3EA3-4F7D-8271-41046A7854AB}</c15:txfldGUID>
                      <c15:f>Daten_Diagramme!$D$24</c15:f>
                      <c15:dlblFieldTableCache>
                        <c:ptCount val="1"/>
                        <c:pt idx="0">
                          <c:v>0.3</c:v>
                        </c:pt>
                      </c15:dlblFieldTableCache>
                    </c15:dlblFTEntry>
                  </c15:dlblFieldTable>
                  <c15:showDataLabelsRange val="0"/>
                </c:ext>
                <c:ext xmlns:c16="http://schemas.microsoft.com/office/drawing/2014/chart" uri="{C3380CC4-5D6E-409C-BE32-E72D297353CC}">
                  <c16:uniqueId val="{0000000A-95F5-41C2-BBE0-FC97BF530F53}"/>
                </c:ext>
              </c:extLst>
            </c:dLbl>
            <c:dLbl>
              <c:idx val="11"/>
              <c:tx>
                <c:strRef>
                  <c:f>Daten_Diagramme!$D$25</c:f>
                  <c:strCache>
                    <c:ptCount val="1"/>
                    <c:pt idx="0">
                      <c:v>10.9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{BE6034EC-F655-4D21-994C-F9E70E1BDA30}</c15:txfldGUID>
                      <c15:f>Daten_Diagramme!$D$25</c15:f>
                      <c15:dlblFieldTableCache>
                        <c:ptCount val="1"/>
                        <c:pt idx="0">
                          <c:v>10.9</c:v>
                        </c:pt>
                      </c15:dlblFieldTableCache>
                    </c15:dlblFTEntry>
                  </c15:dlblFieldTable>
                  <c15:showDataLabelsRange val="0"/>
                </c:ext>
                <c:ext xmlns:c16="http://schemas.microsoft.com/office/drawing/2014/chart" uri="{C3380CC4-5D6E-409C-BE32-E72D297353CC}">
                  <c16:uniqueId val="{0000000B-95F5-41C2-BBE0-FC97BF530F53}"/>
                </c:ext>
              </c:extLst>
            </c:dLbl>
            <c:dLbl>
              <c:idx val="12"/>
              <c:tx>
                <c:strRef>
                  <c:f>Daten_Diagramme!$D$26</c:f>
                  <c:strCache>
                    <c:ptCount val="1"/>
                    <c:pt idx="0">
                      <c:v>16.3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{1BA20CB1-82F7-427D-A56D-D4FAA4D6E811}</c15:txfldGUID>
                      <c15:f>Daten_Diagramme!$D$26</c15:f>
                      <c15:dlblFieldTableCache>
                        <c:ptCount val="1"/>
                        <c:pt idx="0">
                          <c:v>16.3</c:v>
                        </c:pt>
                      </c15:dlblFieldTableCache>
                    </c15:dlblFTEntry>
                  </c15:dlblFieldTable>
                  <c15:showDataLabelsRange val="0"/>
                </c:ext>
                <c:ext xmlns:c16="http://schemas.microsoft.com/office/drawing/2014/chart" uri="{C3380CC4-5D6E-409C-BE32-E72D297353CC}">
                  <c16:uniqueId val="{0000000C-95F5-41C2-BBE0-FC97BF530F53}"/>
                </c:ext>
              </c:extLst>
            </c:dLbl>
            <c:dLbl>
              <c:idx val="13"/>
              <c:tx>
                <c:strRef>
                  <c:f>Daten_Diagramme!$D$27</c:f>
                  <c:strCache>
                    <c:ptCount val="1"/>
                    <c:pt idx="0">
                      <c:v>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{DD1B738B-FED3-47AC-AD9B-BD7ADE7AC3C0}</c15:txfldGUID>
                      <c15:f>Daten_Diagramme!$D$27</c15:f>
                      <c15:dlblFieldTableCache>
                        <c:ptCount val="1"/>
                        <c:pt idx="0">
                          <c:v>0.6</c:v>
                        </c:pt>
                      </c15:dlblFieldTableCache>
                    </c15:dlblFTEntry>
                  </c15:dlblFieldTable>
                  <c15:showDataLabelsRange val="0"/>
                </c:ext>
                <c:ext xmlns:c16="http://schemas.microsoft.com/office/drawing/2014/chart" uri="{C3380CC4-5D6E-409C-BE32-E72D297353CC}">
                  <c16:uniqueId val="{0000000D-95F5-41C2-BBE0-FC97BF530F53}"/>
                </c:ext>
              </c:extLst>
            </c:dLbl>
            <c:dLbl>
              <c:idx val="14"/>
              <c:tx>
                <c:strRef>
                  <c:f>Daten_Diagramme!$D$28</c:f>
                  <c:strCache>
                    <c:ptCount val="1"/>
                    <c:pt idx="0">
                      <c:v>5.8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{F6B17C64-75B5-4653-A7E2-D808D16356D6}</c15:txfldGUID>
                      <c15:f>Daten_Diagramme!$D$28</c15:f>
                      <c15:dlblFieldTableCache>
                        <c:ptCount val="1"/>
                        <c:pt idx="0">
                          <c:v>5.8</c:v>
                        </c:pt>
                      </c15:dlblFieldTableCache>
                    </c15:dlblFTEntry>
                  </c15:dlblFieldTable>
                  <c15:showDataLabelsRange val="0"/>
                </c:ext>
                <c:ext xmlns:c16="http://schemas.microsoft.com/office/drawing/2014/chart" uri="{C3380CC4-5D6E-409C-BE32-E72D297353CC}">
                  <c16:uniqueId val="{0000000E-95F5-41C2-BBE0-FC97BF530F53}"/>
                </c:ext>
              </c:extLst>
            </c:dLbl>
            <c:dLbl>
              <c:idx val="15"/>
              <c:tx>
                <c:strRef>
                  <c:f>Daten_Diagramme!$D$29</c:f>
                  <c:strCache>
                    <c:ptCount val="1"/>
                    <c:pt idx="0">
                      <c:v>-14.5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{4FAB149C-A194-4D54-ACF9-4830DFDD73FD}</c15:txfldGUID>
                      <c15:f>Daten_Diagramme!$D$29</c15:f>
                      <c15:dlblFieldTableCache>
                        <c:ptCount val="1"/>
                        <c:pt idx="0">
                          <c:v>-14.5</c:v>
                        </c:pt>
                      </c15:dlblFieldTableCache>
                    </c15:dlblFTEntry>
                  </c15:dlblFieldTable>
                  <c15:showDataLabelsRange val="0"/>
                </c:ext>
                <c:ext xmlns:c16="http://schemas.microsoft.com/office/drawing/2014/chart" uri="{C3380CC4-5D6E-409C-BE32-E72D297353CC}">
                  <c16:uniqueId val="{0000000F-95F5-41C2-BBE0-FC97BF530F53}"/>
                </c:ext>
              </c:extLst>
            </c:dLbl>
            <c:dLbl>
              <c:idx val="16"/>
              <c:tx>
                <c:strRef>
                  <c:f>Daten_Diagramme!$D$30</c:f>
                  <c:strCache>
                    <c:ptCount val="1"/>
                    <c:pt idx="0">
                      <c:v>3.4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{E4A1035A-8C8D-4A68-A62F-DF1513184C21}</c15:txfldGUID>
                      <c15:f>Daten_Diagramme!$D$30</c15:f>
                      <c15:dlblFieldTableCache>
                        <c:ptCount val="1"/>
                        <c:pt idx="0">
                          <c:v>3.4</c:v>
                        </c:pt>
                      </c15:dlblFieldTableCache>
                    </c15:dlblFTEntry>
                  </c15:dlblFieldTable>
                  <c15:showDataLabelsRange val="0"/>
                </c:ext>
                <c:ext xmlns:c16="http://schemas.microsoft.com/office/drawing/2014/chart" uri="{C3380CC4-5D6E-409C-BE32-E72D297353CC}">
                  <c16:uniqueId val="{00000010-95F5-41C2-BBE0-FC97BF530F53}"/>
                </c:ext>
              </c:extLst>
            </c:dLbl>
            <c:dLbl>
              <c:idx val="17"/>
              <c:tx>
                <c:strRef>
                  <c:f>Daten_Diagramme!$D$31</c:f>
                  <c:strCache>
                    <c:ptCount val="1"/>
                    <c:pt idx="0">
                      <c:v>2.2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{A5D6D2BB-EB2C-4D91-999B-AD1EB4F29CD2}</c15:txfldGUID>
                      <c15:f>Daten_Diagramme!$D$31</c15:f>
                      <c15:dlblFieldTableCache>
                        <c:ptCount val="1"/>
                        <c:pt idx="0">
                          <c:v>2.2</c:v>
                        </c:pt>
                      </c15:dlblFieldTableCache>
                    </c15:dlblFTEntry>
                  </c15:dlblFieldTable>
                  <c15:showDataLabelsRange val="0"/>
                </c:ext>
                <c:ext xmlns:c16="http://schemas.microsoft.com/office/drawing/2014/chart" uri="{C3380CC4-5D6E-409C-BE32-E72D297353CC}">
                  <c16:uniqueId val="{00000011-95F5-41C2-BBE0-FC97BF530F53}"/>
                </c:ext>
              </c:extLst>
            </c:dLbl>
            <c:dLbl>
              <c:idx val="18"/>
              <c:tx>
                <c:strRef>
                  <c:f>Daten_Diagramme!$D$32</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{0AE851EA-8F30-4AAD-B55F-8BC35F09A9CA}</c15:txfldGUID>
                      <c15:f>Daten_Diagramme!$D$32</c15:f>
                      <c15:dlblFieldTableCache>
                        <c:ptCount val="1"/>
                        <c:pt idx="0">
                          <c:v>2.6</c:v>
                        </c:pt>
                      </c15:dlblFieldTableCache>
                    </c15:dlblFTEntry>
                  </c15:dlblFieldTable>
                  <c15:showDataLabelsRange val="0"/>
                </c:ext>
                <c:ext xmlns:c16="http://schemas.microsoft.com/office/drawing/2014/chart" uri="{C3380CC4-5D6E-409C-BE32-E72D297353CC}">
                  <c16:uniqueId val="{00000012-95F5-41C2-BBE0-FC97BF530F53}"/>
                </c:ext>
              </c:extLst>
            </c:dLbl>
            <c:dLbl>
              <c:idx val="19"/>
              <c:tx>
                <c:strRef>
                  <c:f>Daten_Diagramme!$D$33</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{978DD87A-3E4E-498E-9CCE-FC62695A0E4B}</c15:txfldGUID>
                      <c15:f>Daten_Diagramme!$D$33</c15:f>
                      <c15:dlblFieldTableCache>
                        <c:ptCount val="1"/>
                        <c:pt idx="0">
                          <c:v>-0.4</c:v>
                        </c:pt>
                      </c15:dlblFieldTableCache>
                    </c15:dlblFTEntry>
                  </c15:dlblFieldTable>
                  <c15:showDataLabelsRange val="0"/>
                </c:ext>
                <c:ext xmlns:c16="http://schemas.microsoft.com/office/drawing/2014/chart" uri="{C3380CC4-5D6E-409C-BE32-E72D297353CC}">
                  <c16:uniqueId val="{00000013-95F5-41C2-BBE0-FC97BF530F53}"/>
                </c:ext>
              </c:extLst>
            </c:dLbl>
            <c:dLbl>
              <c:idx val="20"/>
              <c:tx>
                <c:strRef>
                  <c:f>Daten_Diagramme!$D$34</c:f>
                  <c:strCache>
                    <c:ptCount val="1"/>
                    <c:pt idx="0">
                      <c:v>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{A5B600A8-9E59-4459-B640-5EA4AD8880DA}</c15:txfldGUID>
                      <c15:f>Daten_Diagramme!$D$34</c15:f>
                      <c15:dlblFieldTableCache>
                        <c:ptCount val="1"/>
                        <c:pt idx="0">
                          <c:v>0.9</c:v>
                        </c:pt>
                      </c15:dlblFieldTableCache>
                    </c15:dlblFTEntry>
                  </c15:dlblFieldTable>
                  <c15:showDataLabelsRange val="0"/>
                </c:ext>
                <c:ext xmlns:c16="http://schemas.microsoft.com/office/drawing/2014/chart" uri="{C3380CC4-5D6E-409C-BE32-E72D297353CC}">
                  <c16:uniqueId val="{00000014-95F5-41C2-BBE0-FC97BF530F53}"/>
                </c:ext>
              </c:extLst>
            </c:dLbl>
            <c:dLbl>
              <c:idx val="21"/>
              <c:tx>
                <c:strRef>
                  <c:f>Daten_Diagramme!$D$35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{25052F98-5C84-4311-AC95-C654A04C5CA2}</c15:txfldGUID>
                      <c15:f>Daten_Diagramme!$D$35</c15:f>
                      <c15:dlblFieldTableCache>
                        <c:ptCount val="1"/>
                        <c:pt idx="0">
                          <c:v>*</c:v>
                        </c:pt>
                      </c15:dlblFieldTableCache>
                    </c15:dlblFTEntry>
                  </c15:dlblFieldTable>
                  <c15:showDataLabelsRange val="0"/>
                </c:ext>
                <c:ext xmlns:c16="http://schemas.microsoft.com/office/drawing/2014/chart" uri="{C3380CC4-5D6E-409C-BE32-E72D297353CC}">
                  <c16:uniqueId val="{00000015-95F5-41C2-BBE0-FC97BF530F53}"/>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{3FAE2368-1F00-4686-AEB1-95E25DC80AF7}</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95F5-41C2-BBE0-FC97BF530F53}"/>
                </c:ext>
              </c:extLst>
            </c:dLbl>
            <c:dLbl>
              <c:idx val="23"/>
              <c:tx>
                <c:strRef>
                  <c:f>Daten_Diagramme!$D$37</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{D17CFB49-0B70-4801-AD9E-5C0388561AA1}</c15:txfldGUID>
                      <c15:f>Daten_Diagramme!$D$37</c15:f>
                      <c15:dlblFieldTableCache>
                        <c:ptCount val="1"/>
                        <c:pt idx="0">
                          <c:v>0.4</c:v>
                        </c:pt>
                      </c15:dlblFieldTableCache>
                    </c15:dlblFTEntry>
                  </c15:dlblFieldTable>
                  <c15:showDataLabelsRange val="0"/>
                </c:ext>
                <c:ext xmlns:c16="http://schemas.microsoft.com/office/drawing/2014/chart" uri="{C3380CC4-5D6E-409C-BE32-E72D297353CC}">
                  <c16:uniqueId val="{00000017-95F5-41C2-BBE0-FC97BF530F53}"/>
                </c:ext>
              </c:extLst>
            </c:dLbl>
            <c:dLbl>
              <c:idx val="24"/>
              <c:layout>
                <c:manualLayout>
                  <c:x val="4.7769028871392123E-3"/>
                  <c:y val="-4.6876052205785108E-5"/>
                </c:manualLayout>
              </c:layout>
              <c:tx>
                <c:strRef>
                  <c:f>Daten_Diagramme!$D$38</c:f>
                  <c:strCache>
                    <c:ptCount val="1"/>
                    <c:pt idx="0">
                      <c:v>-0.3</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{2701E14E-8684-45F9-AFD0-5CB427F1308A}</c15:txfldGUID>
                      <c15:f>Daten_Diagramme!$D$38</c15:f>
                      <c15:dlblFieldTableCache>
                        <c:ptCount val="1"/>
                        <c:pt idx="0">
                          <c:v>-0.3</c:v>
                        </c:pt>
                      </c15:dlblFieldTableCache>
                    </c15:dlblFTEntry>
                  </c15:dlblFieldTable>
                  <c15:showDataLabelsRange val="0"/>
                </c:ext>
                <c:ext xmlns:c16="http://schemas.microsoft.com/office/drawing/2014/chart" uri="{C3380CC4-5D6E-409C-BE32-E72D297353CC}">
                  <c16:uniqueId val="{00000018-95F5-41C2-BBE0-FC97BF530F53}"/>
                </c:ext>
              </c:extLst>
            </c:dLbl>
            <c:dLbl>
              <c:idx val="25"/>
              <c:tx>
                <c:strRef>
                  <c:f>Daten_Diagramme!$D$39</c:f>
                  <c:strCache>
                    <c:ptCount val="1"/>
                    <c:pt idx="0">
                      <c:v>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{A870BCE6-083F-4B36-9484-45F4E7BBC3D7}</c15:txfldGUID>
                      <c15:f>Daten_Diagramme!$D$39</c15:f>
                      <c15:dlblFieldTableCache>
                        <c:ptCount val="1"/>
                        <c:pt idx="0">
                          <c:v>1.8</c:v>
                        </c:pt>
                      </c15:dlblFieldTableCache>
                    </c15:dlblFTEntry>
                  </c15:dlblFieldTable>
                  <c15:showDataLabelsRange val="0"/>
                </c:ext>
                <c:ext xmlns:c16="http://schemas.microsoft.com/office/drawing/2014/chart" uri="{C3380CC4-5D6E-409C-BE32-E72D297353CC}">
                  <c16:uniqueId val="{00000019-95F5-41C2-BBE0-FC97BF530F53}"/>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{5ECD0B4E-D354-4C39-8DE4-A29471F903E7}</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95F5-41C2-BBE0-FC97BF530F53}"/>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{0D4A1315-BA56-42AD-B5F3-D94B2F5ACED5}</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95F5-41C2-BBE0-FC97BF530F53}"/>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{F1C38EEB-012C-43B4-8087-4308AF199AC8}</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95F5-41C2-BBE0-FC97BF530F53}"/>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{7894A67F-64EE-4703-840E-5C6810C7E869}</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95F5-41C2-BBE0-FC97BF530F53}"/>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{AB8332AB-A4BD-46AF-9D92-A458E8E13748}</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95F5-41C2-BBE0-FC97BF530F53}"/>
                </c:ext>
              </c:extLst>
            </c:dLbl>
            <c:dLbl>
              <c:idx val="31"/>
              <c:tx>
                <c:strRef>
                  <c:f>Daten_Diagramme!$D$45</c:f>
                  <c:strCache>
                    <c:ptCount val="1"/>
                    <c:pt idx="0">
                      <c:v>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{B8AD3635-E0CF-42B8-9D60-AE43826069BF}</c15:txfldGUID>
                      <c15:f>Daten_Diagramme!$D$45</c15:f>
                      <c15:dlblFieldTableCache>
                        <c:ptCount val="1"/>
                        <c:pt idx="0">
                          <c:v>1.8</c:v>
                        </c:pt>
                      </c15:dlblFieldTableCache>
                    </c15:dlblFTEntry>
                  </c15:dlblFieldTable>
                  <c15:showDataLabelsRange val="0"/>
                </c:ext>
                <c:ext xmlns:c16="http://schemas.microsoft.com/office/drawing/2014/chart" uri="{C3380CC4-5D6E-409C-BE32-E72D297353CC}">
                  <c16:uniqueId val="{0000001F-95F5-41C2-BBE0-FC97BF530F53}"/>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0.96877317881330949</c:v>
                </c:pt>
                <c:pt idx="1">
                  <c:v>0.44444444444444442</c:v>
                </c:pt>
                <c:pt idx="2">
                  <c:v>18.073923363852153</c:v>
                </c:pt>
                <c:pt idx="3">
                  <c:v>-1.6202800212167612</c:v>
                </c:pt>
                <c:pt idx="4">
                  <c:v>-2.3879819381729765</c:v>
                </c:pt>
                <c:pt idx="5">
                  <c:v>-1.5950766139161014</c:v>
                </c:pt>
                <c:pt idx="6">
                  <c:v>-0.84234490608992596</c:v>
                </c:pt>
                <c:pt idx="7">
                  <c:v>3.3558753241470485</c:v>
                </c:pt>
                <c:pt idx="8">
                  <c:v>-0.18616820548944626</c:v>
                </c:pt>
                <c:pt idx="9">
                  <c:v>1.1467889908256881</c:v>
                </c:pt>
                <c:pt idx="10">
                  <c:v>0.3193113980285992</c:v>
                </c:pt>
                <c:pt idx="11">
                  <c:v>10.880262438490979</c:v>
                </c:pt>
                <c:pt idx="12">
                  <c:v>16.339563862928348</c:v>
                </c:pt>
                <c:pt idx="13">
                  <c:v>0.63320141637158922</c:v>
                </c:pt>
                <c:pt idx="14">
                  <c:v>5.7661048849345535</c:v>
                </c:pt>
                <c:pt idx="15">
                  <c:v>-14.54313796869312</c:v>
                </c:pt>
                <c:pt idx="16">
                  <c:v>3.424488790342449</c:v>
                </c:pt>
                <c:pt idx="17">
                  <c:v>2.2016592214422461</c:v>
                </c:pt>
                <c:pt idx="18">
                  <c:v>2.6459401356044321</c:v>
                </c:pt>
                <c:pt idx="19">
                  <c:v>-0.40851861773372622</c:v>
                </c:pt>
                <c:pt idx="20">
                  <c:v>0.90771558245083206</c:v>
                </c:pt>
                <c:pt idx="21">
                  <c:v>0</c:v>
                </c:pt>
                <c:pt idx="23">
                  <c:v>0.44444444444444442</c:v>
                </c:pt>
                <c:pt idx="24">
                  <c:v>-0.34765009752156489</c:v>
                </c:pt>
                <c:pt idx="25">
                  <c:v>1.8424077581880292</c:v>
                </c:pt>
              </c:numCache>
            </c:numRef>
          </c:val>
          <c:extLst>
            <c:ext xmlns:c16="http://schemas.microsoft.com/office/drawing/2014/chart" uri="{C3380CC4-5D6E-409C-BE32-E72D297353CC}">
              <c16:uniqueId val="{00000020-95F5-41C2-BBE0-FC97BF530F53}"/>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{8268A264-2D6D-48F1-80A2-45E189F999DD}</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95F5-41C2-BBE0-FC97BF530F53}"/>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{35782B6A-77DD-477F-B00F-A048327E608E}</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95F5-41C2-BBE0-FC97BF530F53}"/>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{83A7CB52-4739-4A64-82CD-544E3270A248}</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95F5-41C2-BBE0-FC97BF530F53}"/>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{A31C662D-8C03-43A3-B12F-4C53A946F84E}</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95F5-41C2-BBE0-FC97BF530F53}"/>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{3D2EF18C-4792-47D4-9307-710DEA594252}</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95F5-41C2-BBE0-FC97BF530F53}"/>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{75F0FCF5-DFE6-46B4-8E86-7FC175B3A505}</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95F5-41C2-BBE0-FC97BF530F53}"/>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{39BDC1A1-23F6-45E9-AD66-1B51CD67E7F3}</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95F5-41C2-BBE0-FC97BF530F53}"/>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{69784A2A-77B4-4EB9-8FDD-266504EF9438}</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95F5-41C2-BBE0-FC97BF530F53}"/>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{7AAEAADE-B715-482D-B145-9273EDCF80F7}</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95F5-41C2-BBE0-FC97BF530F53}"/>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{334F6149-CF3D-45B6-9544-A5EBF3C21852}</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95F5-41C2-BBE0-FC97BF530F53}"/>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{74E4F175-C7B0-4A0E-8BF5-BE55B1FDD5CA}</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95F5-41C2-BBE0-FC97BF530F53}"/>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{58E1E068-74BE-484B-93C0-17C029A196AE}</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95F5-41C2-BBE0-FC97BF530F53}"/>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{1134AA17-1955-4753-A0DA-ABEECF44A8F5}</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95F5-41C2-BBE0-FC97BF530F53}"/>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{199D8E87-F084-4F7C-84C9-DD4B807DF863}</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95F5-41C2-BBE0-FC97BF530F53}"/>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{B8960935-16A4-4D14-BBC5-088DE09E9284}</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95F5-41C2-BBE0-FC97BF530F53}"/>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{3F182BD6-7587-4341-9590-C09498083B6B}</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95F5-41C2-BBE0-FC97BF530F53}"/>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{1CC17FCF-7C4A-4788-A7B9-05B27D8C07A6}</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95F5-41C2-BBE0-FC97BF530F53}"/>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{B200B224-E4BB-49C8-BBB1-2F6F929E91CB}</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95F5-41C2-BBE0-FC97BF530F53}"/>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{580C082E-00F4-4B18-9861-36F4F1598687}</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95F5-41C2-BBE0-FC97BF530F53}"/>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{562915C5-9581-4C6E-AF3E-CE24CE625ECF}</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95F5-41C2-BBE0-FC97BF530F53}"/>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{CA80294F-E6E3-4DF3-9251-420CC2C18185}</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95F5-41C2-BBE0-FC97BF530F53}"/>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{496358FD-4295-4108-8B21-6502467D1230}</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95F5-41C2-BBE0-FC97BF530F53}"/>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{29D889F1-557A-445A-A91B-56683D522FBE}</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95F5-41C2-BBE0-FC97BF530F53}"/>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{C11AAA0C-DDF7-4520-AC22-670F77B82460}</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95F5-41C2-BBE0-FC97BF530F53}"/>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{7CF4B52B-8805-42D3-AD17-89E3A7FAB4BC}</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95F5-41C2-BBE0-FC97BF530F53}"/>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{9CA8C7A4-0124-4290-BA35-F37427246FBF}</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95F5-41C2-BBE0-FC97BF530F53}"/>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{EB84CFED-1A5C-4147-8BB6-67312A722CCA}</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95F5-41C2-BBE0-FC97BF530F53}"/>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{DC46B95B-01E9-4C17-AB68-6605717CFD2B}</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95F5-41C2-BBE0-FC97BF530F53}"/>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{189252C8-C41C-445C-9A23-B9DA0A163382}</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95F5-41C2-BBE0-FC97BF530F53}"/>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{C5620401-B399-47C1-A167-95CF4BBD66D9}</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95F5-41C2-BBE0-FC97BF530F53}"/>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{8A1EB2E6-9457-41CC-BD9E-11155F8551E0}</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95F5-41C2-BBE0-FC97BF530F53}"/>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{F0639458-6382-4632-8A41-C13F2F567CFF}</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95F5-41C2-BBE0-FC97BF530F53}"/>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-0.75</c:v>
                </c:pt>
                <c:pt idx="22">
                  <c:v>0</c:v>
                </c:pt>
                <c:pt idx="23">
                  <c:v>0</c:v>
                </c:pt>
                <c:pt idx="24">
                  <c:v>0</c:v>
                </c:pt>
                <c:pt idx="25">
                  <c:v>0</c:v>
                </c:pt>
              </c:numCache>
            </c:numRef>
          </c:val>
          <c:extLst>
            <c:ext xmlns:c16="http://schemas.microsoft.com/office/drawing/2014/chart" uri="{C3380CC4-5D6E-409C-BE32-E72D297353CC}">
              <c16:uniqueId val="{00000041-95F5-41C2-BBE0-FC97BF530F53}"/>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45</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222</c:v>
                </c:pt>
                <c:pt idx="22">
                  <c:v>#N/A</c:v>
                </c:pt>
                <c:pt idx="23">
                  <c:v>#N/A</c:v>
                </c:pt>
                <c:pt idx="24">
                  <c:v>#N/A</c:v>
                </c:pt>
                <c:pt idx="25">
                  <c:v>#N/A</c:v>
                </c:pt>
              </c:numCache>
            </c:numRef>
          </c:yVal>
          <c:smooth val="0"/>
          <c:extLst>
            <c:ext xmlns:c16="http://schemas.microsoft.com/office/drawing/2014/chart" uri="{C3380CC4-5D6E-409C-BE32-E72D297353CC}">
              <c16:uniqueId val="{00000042-95F5-41C2-BBE0-FC97BF530F53}"/>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-3.1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{E578AEAA-4946-4329-9F90-65A256DB5DE4}</c15:txfldGUID>
                      <c15:f>Daten_Diagramme!$E$14</c15:f>
                      <c15:dlblFieldTableCache>
                        <c:ptCount val="1"/>
                        <c:pt idx="0">
                          <c:v>-3.1</c:v>
                        </c:pt>
                      </c15:dlblFieldTableCache>
                    </c15:dlblFTEntry>
                  </c15:dlblFieldTable>
                  <c15:showDataLabelsRange val="0"/>
                </c:ext>
                <c:ext xmlns:c16="http://schemas.microsoft.com/office/drawing/2014/chart" uri="{C3380CC4-5D6E-409C-BE32-E72D297353CC}">
                  <c16:uniqueId val="{00000000-DB48-4C91-88DA-E2404D382572}"/>
                </c:ext>
              </c:extLst>
            </c:dLbl>
            <c:dLbl>
              <c:idx val="1"/>
              <c:tx>
                <c:strRef>
                  <c:f>Daten_Diagramme!$E$15</c:f>
                  <c:strCache>
                    <c:ptCount val="1"/>
                    <c:pt idx="0">
                      <c:v>11.3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{CF84E345-6599-431D-B54E-7F2FA0555F32}</c15:txfldGUID>
                      <c15:f>Daten_Diagramme!$E$15</c15:f>
                      <c15:dlblFieldTableCache>
                        <c:ptCount val="1"/>
                        <c:pt idx="0">
                          <c:v>11.3</c:v>
                        </c:pt>
                      </c15:dlblFieldTableCache>
                    </c15:dlblFTEntry>
                  </c15:dlblFieldTable>
                  <c15:showDataLabelsRange val="0"/>
                </c:ext>
                <c:ext xmlns:c16="http://schemas.microsoft.com/office/drawing/2014/chart" uri="{C3380CC4-5D6E-409C-BE32-E72D297353CC}">
                  <c16:uniqueId val="{00000001-DB48-4C91-88DA-E2404D382572}"/>
                </c:ext>
              </c:extLst>
            </c:dLbl>
            <c:dLbl>
              <c:idx val="2"/>
              <c:tx>
                <c:strRef>
                  <c:f>Daten_Diagramme!$E$16</c:f>
                  <c:strCache>
                    <c:ptCount val="1"/>
                    <c:pt idx="0">
                      <c:v>-5.0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{22BB0C5C-8F74-48A6-BD90-121B2C0F02A6}</c15:txfldGUID>
                      <c15:f>Daten_Diagramme!$E$16</c15:f>
                      <c15:dlblFieldTableCache>
                        <c:ptCount val="1"/>
                        <c:pt idx="0">
                          <c:v>-5.0</c:v>
                        </c:pt>
                      </c15:dlblFieldTableCache>
                    </c15:dlblFTEntry>
                  </c15:dlblFieldTable>
                  <c15:showDataLabelsRange val="0"/>
                </c:ext>
                <c:ext xmlns:c16="http://schemas.microsoft.com/office/drawing/2014/chart" uri="{C3380CC4-5D6E-409C-BE32-E72D297353CC}">
                  <c16:uniqueId val="{00000002-DB48-4C91-88DA-E2404D382572}"/>
                </c:ext>
              </c:extLst>
            </c:dLbl>
            <c:dLbl>
              <c:idx val="3"/>
              <c:tx>
                <c:strRef>
                  <c:f>Daten_Diagramme!$E$17</c:f>
                  <c:strCache>
                    <c:ptCount val="1"/>
                    <c:pt idx="0">
                      <c:v>-6.8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{D572BB3A-DB12-44F5-948D-2C07C15CCD1D}</c15:txfldGUID>
                      <c15:f>Daten_Diagramme!$E$17</c15:f>
                      <c15:dlblFieldTableCache>
                        <c:ptCount val="1"/>
                        <c:pt idx="0">
                          <c:v>-6.8</c:v>
                        </c:pt>
                      </c15:dlblFieldTableCache>
                    </c15:dlblFTEntry>
                  </c15:dlblFieldTable>
                  <c15:showDataLabelsRange val="0"/>
                </c:ext>
                <c:ext xmlns:c16="http://schemas.microsoft.com/office/drawing/2014/chart" uri="{C3380CC4-5D6E-409C-BE32-E72D297353CC}">
                  <c16:uniqueId val="{00000003-DB48-4C91-88DA-E2404D382572}"/>
                </c:ext>
              </c:extLst>
            </c:dLbl>
            <c:dLbl>
              <c:idx val="4"/>
              <c:tx>
                <c:strRef>
                  <c:f>Daten_Diagramme!$E$18</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{C9C5BAB9-1854-4EDD-B5CF-D82CB9550B52}</c15:txfldGUID>
                      <c15:f>Daten_Diagramme!$E$18</c15:f>
                      <c15:dlblFieldTableCache>
                        <c:ptCount val="1"/>
                        <c:pt idx="0">
                          <c:v>-1.1</c:v>
                        </c:pt>
                      </c15:dlblFieldTableCache>
                    </c15:dlblFTEntry>
                  </c15:dlblFieldTable>
                  <c15:showDataLabelsRange val="0"/>
                </c:ext>
                <c:ext xmlns:c16="http://schemas.microsoft.com/office/drawing/2014/chart" uri="{C3380CC4-5D6E-409C-BE32-E72D297353CC}">
                  <c16:uniqueId val="{00000004-DB48-4C91-88DA-E2404D382572}"/>
                </c:ext>
              </c:extLst>
            </c:dLbl>
            <c:dLbl>
              <c:idx val="5"/>
              <c:tx>
                <c:strRef>
                  <c:f>Daten_Diagramme!$E$19</c:f>
                  <c:strCache>
                    <c:ptCount val="1"/>
                    <c:pt idx="0">
                      <c:v>-10.6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{492DA75D-954B-4A0F-B032-3BB0FBBA2856}</c15:txfldGUID>
                      <c15:f>Daten_Diagramme!$E$19</c15:f>
                      <c15:dlblFieldTableCache>
                        <c:ptCount val="1"/>
                        <c:pt idx="0">
                          <c:v>-10.6</c:v>
                        </c:pt>
                      </c15:dlblFieldTableCache>
                    </c15:dlblFTEntry>
                  </c15:dlblFieldTable>
                  <c15:showDataLabelsRange val="0"/>
                </c:ext>
                <c:ext xmlns:c16="http://schemas.microsoft.com/office/drawing/2014/chart" uri="{C3380CC4-5D6E-409C-BE32-E72D297353CC}">
                  <c16:uniqueId val="{00000005-DB48-4C91-88DA-E2404D382572}"/>
                </c:ext>
              </c:extLst>
            </c:dLbl>
            <c:dLbl>
              <c:idx val="6"/>
              <c:tx>
                <c:strRef>
                  <c:f>Daten_Diagramme!$E$20</c:f>
                  <c:strCache>
                    <c:ptCount val="1"/>
                    <c:pt idx="0">
                      <c:v>-8.0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{B29776E6-5F57-4FD8-A57D-69A04D3D5E60}</c15:txfldGUID>
                      <c15:f>Daten_Diagramme!$E$20</c15:f>
                      <c15:dlblFieldTableCache>
                        <c:ptCount val="1"/>
                        <c:pt idx="0">
                          <c:v>-8.0</c:v>
                        </c:pt>
                      </c15:dlblFieldTableCache>
                    </c15:dlblFTEntry>
                  </c15:dlblFieldTable>
                  <c15:showDataLabelsRange val="0"/>
                </c:ext>
                <c:ext xmlns:c16="http://schemas.microsoft.com/office/drawing/2014/chart" uri="{C3380CC4-5D6E-409C-BE32-E72D297353CC}">
                  <c16:uniqueId val="{00000006-DB48-4C91-88DA-E2404D382572}"/>
                </c:ext>
              </c:extLst>
            </c:dLbl>
            <c:dLbl>
              <c:idx val="7"/>
              <c:tx>
                <c:strRef>
                  <c:f>Daten_Diagramme!$E$21</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{E6A5D913-4E6E-4B75-88DD-BF7CDEB05A06}</c15:txfldGUID>
                      <c15:f>Daten_Diagramme!$E$21</c15:f>
                      <c15:dlblFieldTableCache>
                        <c:ptCount val="1"/>
                        <c:pt idx="0">
                          <c:v>1.9</c:v>
                        </c:pt>
                      </c15:dlblFieldTableCache>
                    </c15:dlblFTEntry>
                  </c15:dlblFieldTable>
                  <c15:showDataLabelsRange val="0"/>
                </c:ext>
                <c:ext xmlns:c16="http://schemas.microsoft.com/office/drawing/2014/chart" uri="{C3380CC4-5D6E-409C-BE32-E72D297353CC}">
                  <c16:uniqueId val="{00000007-DB48-4C91-88DA-E2404D382572}"/>
                </c:ext>
              </c:extLst>
            </c:dLbl>
            <c:dLbl>
              <c:idx val="8"/>
              <c:tx>
                <c:strRef>
                  <c:f>Daten_Diagramme!$E$22</c:f>
                  <c:strCache>
                    <c:ptCount val="1"/>
                    <c:pt idx="0">
                      <c:v>-2.3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{6435D6FB-0B6F-40AE-A245-88984DF0A928}</c15:txfldGUID>
                      <c15:f>Daten_Diagramme!$E$22</c15:f>
                      <c15:dlblFieldTableCache>
                        <c:ptCount val="1"/>
                        <c:pt idx="0">
                          <c:v>-2.3</c:v>
                        </c:pt>
                      </c15:dlblFieldTableCache>
                    </c15:dlblFTEntry>
                  </c15:dlblFieldTable>
                  <c15:showDataLabelsRange val="0"/>
                </c:ext>
                <c:ext xmlns:c16="http://schemas.microsoft.com/office/drawing/2014/chart" uri="{C3380CC4-5D6E-409C-BE32-E72D297353CC}">
                  <c16:uniqueId val="{00000008-DB48-4C91-88DA-E2404D382572}"/>
                </c:ext>
              </c:extLst>
            </c:dLbl>
            <c:dLbl>
              <c:idx val="9"/>
              <c:tx>
                <c:strRef>
                  <c:f>Daten_Diagramme!$E$23</c:f>
                  <c:strCache>
                    <c:ptCount val="1"/>
                    <c:pt idx="0">
                      <c:v>-5.0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{C143162F-756A-4C70-9C26-4EA063DE550F}</c15:txfldGUID>
                      <c15:f>Daten_Diagramme!$E$23</c15:f>
                      <c15:dlblFieldTableCache>
                        <c:ptCount val="1"/>
                        <c:pt idx="0">
                          <c:v>-5.0</c:v>
                        </c:pt>
                      </c15:dlblFieldTableCache>
                    </c15:dlblFTEntry>
                  </c15:dlblFieldTable>
                  <c15:showDataLabelsRange val="0"/>
                </c:ext>
                <c:ext xmlns:c16="http://schemas.microsoft.com/office/drawing/2014/chart" uri="{C3380CC4-5D6E-409C-BE32-E72D297353CC}">
                  <c16:uniqueId val="{00000009-DB48-4C91-88DA-E2404D382572}"/>
                </c:ext>
              </c:extLst>
            </c:dLbl>
            <c:dLbl>
              <c:idx val="10"/>
              <c:tx>
                <c:strRef>
                  <c:f>Daten_Diagramme!$E$24</c:f>
                  <c:strCache>
                    <c:ptCount val="1"/>
                    <c:pt idx="0">
                      <c:v>-7.6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{55170785-A5B3-4EA8-95DB-C7094B02D9A3}</c15:txfldGUID>
                      <c15:f>Daten_Diagramme!$E$24</c15:f>
                      <c15:dlblFieldTableCache>
                        <c:ptCount val="1"/>
                        <c:pt idx="0">
                          <c:v>-7.6</c:v>
                        </c:pt>
                      </c15:dlblFieldTableCache>
                    </c15:dlblFTEntry>
                  </c15:dlblFieldTable>
                  <c15:showDataLabelsRange val="0"/>
                </c:ext>
                <c:ext xmlns:c16="http://schemas.microsoft.com/office/drawing/2014/chart" uri="{C3380CC4-5D6E-409C-BE32-E72D297353CC}">
                  <c16:uniqueId val="{0000000A-DB48-4C91-88DA-E2404D382572}"/>
                </c:ext>
              </c:extLst>
            </c:dLbl>
            <c:dLbl>
              <c:idx val="11"/>
              <c:tx>
                <c:strRef>
                  <c:f>Daten_Diagramme!$E$25</c:f>
                  <c:strCache>
                    <c:ptCount val="1"/>
                    <c:pt idx="0">
                      <c:v>-2.1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{74ECEB11-17A3-4789-AA41-4D65C6AE44EA}</c15:txfldGUID>
                      <c15:f>Daten_Diagramme!$E$25</c15:f>
                      <c15:dlblFieldTableCache>
                        <c:ptCount val="1"/>
                        <c:pt idx="0">
                          <c:v>-2.1</c:v>
                        </c:pt>
                      </c15:dlblFieldTableCache>
                    </c15:dlblFTEntry>
                  </c15:dlblFieldTable>
                  <c15:showDataLabelsRange val="0"/>
                </c:ext>
                <c:ext xmlns:c16="http://schemas.microsoft.com/office/drawing/2014/chart" uri="{C3380CC4-5D6E-409C-BE32-E72D297353CC}">
                  <c16:uniqueId val="{0000000B-DB48-4C91-88DA-E2404D382572}"/>
                </c:ext>
              </c:extLst>
            </c:dLbl>
            <c:dLbl>
              <c:idx val="12"/>
              <c:tx>
                <c:strRef>
                  <c:f>Daten_Diagramme!$E$26</c:f>
                  <c:strCache>
                    <c:ptCount val="1"/>
                    <c:pt idx="0">
                      <c:v>3.5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{0FB09A5E-5DE2-4632-9B83-C05D7BD92321}</c15:txfldGUID>
                      <c15:f>Daten_Diagramme!$E$26</c15:f>
                      <c15:dlblFieldTableCache>
                        <c:ptCount val="1"/>
                        <c:pt idx="0">
                          <c:v>3.5</c:v>
                        </c:pt>
                      </c15:dlblFieldTableCache>
                    </c15:dlblFTEntry>
                  </c15:dlblFieldTable>
                  <c15:showDataLabelsRange val="0"/>
                </c:ext>
                <c:ext xmlns:c16="http://schemas.microsoft.com/office/drawing/2014/chart" uri="{C3380CC4-5D6E-409C-BE32-E72D297353CC}">
                  <c16:uniqueId val="{0000000C-DB48-4C91-88DA-E2404D382572}"/>
                </c:ext>
              </c:extLst>
            </c:dLbl>
            <c:dLbl>
              <c:idx val="13"/>
              <c:tx>
                <c:strRef>
                  <c:f>Daten_Diagramme!$E$27</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{CBE7F00C-5F2E-4107-982C-763B70E9310E}</c15:txfldGUID>
                      <c15:f>Daten_Diagramme!$E$27</c15:f>
                      <c15:dlblFieldTableCache>
                        <c:ptCount val="1"/>
                        <c:pt idx="0">
                          <c:v>-1.9</c:v>
                        </c:pt>
                      </c15:dlblFieldTableCache>
                    </c15:dlblFTEntry>
                  </c15:dlblFieldTable>
                  <c15:showDataLabelsRange val="0"/>
                </c:ext>
                <c:ext xmlns:c16="http://schemas.microsoft.com/office/drawing/2014/chart" uri="{C3380CC4-5D6E-409C-BE32-E72D297353CC}">
                  <c16:uniqueId val="{0000000D-DB48-4C91-88DA-E2404D382572}"/>
                </c:ext>
              </c:extLst>
            </c:dLbl>
            <c:dLbl>
              <c:idx val="14"/>
              <c:tx>
                <c:strRef>
                  <c:f>Daten_Diagramme!$E$28</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{7C75F78A-F5CE-4DF0-9D08-71371377AE30}</c15:txfldGUID>
                      <c15:f>Daten_Diagramme!$E$28</c15:f>
                      <c15:dlblFieldTableCache>
                        <c:ptCount val="1"/>
                        <c:pt idx="0">
                          <c:v>-1.1</c:v>
                        </c:pt>
                      </c15:dlblFieldTableCache>
                    </c15:dlblFTEntry>
                  </c15:dlblFieldTable>
                  <c15:showDataLabelsRange val="0"/>
                </c:ext>
                <c:ext xmlns:c16="http://schemas.microsoft.com/office/drawing/2014/chart" uri="{C3380CC4-5D6E-409C-BE32-E72D297353CC}">
                  <c16:uniqueId val="{0000000E-DB48-4C91-88DA-E2404D382572}"/>
                </c:ext>
              </c:extLst>
            </c:dLbl>
            <c:dLbl>
              <c:idx val="15"/>
              <c:tx>
                <c:strRef>
                  <c:f>Daten_Diagramme!$E$29</c:f>
                  <c:strCache>
                    <c:ptCount val="1"/>
                    <c:pt idx="0">
                      <c:v>-24.4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{A8B0F2FD-F964-43B6-9CCB-310B528440F0}</c15:txfldGUID>
                      <c15:f>Daten_Diagramme!$E$29</c15:f>
                      <c15:dlblFieldTableCache>
                        <c:ptCount val="1"/>
                        <c:pt idx="0">
                          <c:v>-24.4</c:v>
                        </c:pt>
                      </c15:dlblFieldTableCache>
                    </c15:dlblFTEntry>
                  </c15:dlblFieldTable>
                  <c15:showDataLabelsRange val="0"/>
                </c:ext>
                <c:ext xmlns:c16="http://schemas.microsoft.com/office/drawing/2014/chart" uri="{C3380CC4-5D6E-409C-BE32-E72D297353CC}">
                  <c16:uniqueId val="{0000000F-DB48-4C91-88DA-E2404D382572}"/>
                </c:ext>
              </c:extLst>
            </c:dLbl>
            <c:dLbl>
              <c:idx val="16"/>
              <c:tx>
                <c:strRef>
                  <c:f>Daten_Diagramme!$E$30</c:f>
                  <c:strCache>
                    <c:ptCount val="1"/>
                    <c:pt idx="0">
                      <c:v>3.5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{12760B41-BEBA-422B-8EEC-FEF87C9DE36A}</c15:txfldGUID>
                      <c15:f>Daten_Diagramme!$E$30</c15:f>
                      <c15:dlblFieldTableCache>
                        <c:ptCount val="1"/>
                        <c:pt idx="0">
                          <c:v>3.5</c:v>
                        </c:pt>
                      </c15:dlblFieldTableCache>
                    </c15:dlblFTEntry>
                  </c15:dlblFieldTable>
                  <c15:showDataLabelsRange val="0"/>
                </c:ext>
                <c:ext xmlns:c16="http://schemas.microsoft.com/office/drawing/2014/chart" uri="{C3380CC4-5D6E-409C-BE32-E72D297353CC}">
                  <c16:uniqueId val="{00000010-DB48-4C91-88DA-E2404D382572}"/>
                </c:ext>
              </c:extLst>
            </c:dLbl>
            <c:dLbl>
              <c:idx val="17"/>
              <c:tx>
                <c:strRef>
                  <c:f>Daten_Diagramme!$E$31</c:f>
                  <c:strCache>
                    <c:ptCount val="1"/>
                    <c:pt idx="0">
                      <c:v>-2.1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{365E1F9D-2F6D-4DAC-B646-05AA818D78ED}</c15:txfldGUID>
                      <c15:f>Daten_Diagramme!$E$31</c15:f>
                      <c15:dlblFieldTableCache>
                        <c:ptCount val="1"/>
                        <c:pt idx="0">
                          <c:v>-2.1</c:v>
                        </c:pt>
                      </c15:dlblFieldTableCache>
                    </c15:dlblFTEntry>
                  </c15:dlblFieldTable>
                  <c15:showDataLabelsRange val="0"/>
                </c:ext>
                <c:ext xmlns:c16="http://schemas.microsoft.com/office/drawing/2014/chart" uri="{C3380CC4-5D6E-409C-BE32-E72D297353CC}">
                  <c16:uniqueId val="{00000011-DB48-4C91-88DA-E2404D382572}"/>
                </c:ext>
              </c:extLst>
            </c:dLbl>
            <c:dLbl>
              <c:idx val="18"/>
              <c:tx>
                <c:strRef>
                  <c:f>Daten_Diagramme!$E$32</c:f>
                  <c:strCache>
                    <c:ptCount val="1"/>
                    <c:pt idx="0">
                      <c:v>-1.7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{BF269FEB-6CB7-405A-BE92-D10250AB64DE}</c15:txfldGUID>
                      <c15:f>Daten_Diagramme!$E$32</c15:f>
                      <c15:dlblFieldTableCache>
                        <c:ptCount val="1"/>
                        <c:pt idx="0">
                          <c:v>-1.7</c:v>
                        </c:pt>
                      </c15:dlblFieldTableCache>
                    </c15:dlblFTEntry>
                  </c15:dlblFieldTable>
                  <c15:showDataLabelsRange val="0"/>
                </c:ext>
                <c:ext xmlns:c16="http://schemas.microsoft.com/office/drawing/2014/chart" uri="{C3380CC4-5D6E-409C-BE32-E72D297353CC}">
                  <c16:uniqueId val="{00000012-DB48-4C91-88DA-E2404D382572}"/>
                </c:ext>
              </c:extLst>
            </c:dLbl>
            <c:dLbl>
              <c:idx val="19"/>
              <c:tx>
                <c:strRef>
                  <c:f>Daten_Diagramme!$E$33</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{C291E263-4068-4825-B6B1-A1B6FF11FDB8}</c15:txfldGUID>
                      <c15:f>Daten_Diagramme!$E$33</c15:f>
                      <c15:dlblFieldTableCache>
                        <c:ptCount val="1"/>
                        <c:pt idx="0">
                          <c:v>-1.0</c:v>
                        </c:pt>
                      </c15:dlblFieldTableCache>
                    </c15:dlblFTEntry>
                  </c15:dlblFieldTable>
                  <c15:showDataLabelsRange val="0"/>
                </c:ext>
                <c:ext xmlns:c16="http://schemas.microsoft.com/office/drawing/2014/chart" uri="{C3380CC4-5D6E-409C-BE32-E72D297353CC}">
                  <c16:uniqueId val="{00000013-DB48-4C91-88DA-E2404D382572}"/>
                </c:ext>
              </c:extLst>
            </c:dLbl>
            <c:dLbl>
              <c:idx val="20"/>
              <c:tx>
                <c:strRef>
                  <c:f>Daten_Diagramme!$E$34</c:f>
                  <c:strCache>
                    <c:ptCount val="1"/>
                    <c:pt idx="0">
                      <c:v>-3.6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{EBABB329-1BB7-4952-B7FB-3AA286420D82}</c15:txfldGUID>
                      <c15:f>Daten_Diagramme!$E$34</c15:f>
                      <c15:dlblFieldTableCache>
                        <c:ptCount val="1"/>
                        <c:pt idx="0">
                          <c:v>-3.6</c:v>
                        </c:pt>
                      </c15:dlblFieldTableCache>
                    </c15:dlblFTEntry>
                  </c15:dlblFieldTable>
                  <c15:showDataLabelsRange val="0"/>
                </c:ext>
                <c:ext xmlns:c16="http://schemas.microsoft.com/office/drawing/2014/chart" uri="{C3380CC4-5D6E-409C-BE32-E72D297353CC}">
                  <c16:uniqueId val="{00000014-DB48-4C91-88DA-E2404D382572}"/>
                </c:ext>
              </c:extLst>
            </c:dLbl>
            <c:dLbl>
              <c:idx val="21"/>
              <c:tx>
                <c:strRef>
                  <c:f>Daten_Diagramme!$E$35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{B0D9BF4B-9AEB-4E63-B5E9-08619F7741CF}</c15:txfldGUID>
                      <c15:f>Daten_Diagramme!$E$35</c15:f>
                      <c15:dlblFieldTableCache>
                        <c:ptCount val="1"/>
                        <c:pt idx="0">
                          <c:v>*</c:v>
                        </c:pt>
                      </c15:dlblFieldTableCache>
                    </c15:dlblFTEntry>
                  </c15:dlblFieldTable>
                  <c15:showDataLabelsRange val="0"/>
                </c:ext>
                <c:ext xmlns:c16="http://schemas.microsoft.com/office/drawing/2014/chart" uri="{C3380CC4-5D6E-409C-BE32-E72D297353CC}">
                  <c16:uniqueId val="{00000015-DB48-4C91-88DA-E2404D382572}"/>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{DECADFFE-2E45-424F-90F2-4730493A042D}</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DB48-4C91-88DA-E2404D382572}"/>
                </c:ext>
              </c:extLst>
            </c:dLbl>
            <c:dLbl>
              <c:idx val="23"/>
              <c:tx>
                <c:strRef>
                  <c:f>Daten_Diagramme!$E$37</c:f>
                  <c:strCache>
                    <c:ptCount val="1"/>
                    <c:pt idx="0">
                      <c:v>11.3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{959D76F5-DCCF-49AB-B238-70F4CCB30A8A}</c15:txfldGUID>
                      <c15:f>Daten_Diagramme!$E$37</c15:f>
                      <c15:dlblFieldTableCache>
                        <c:ptCount val="1"/>
                        <c:pt idx="0">
                          <c:v>11.3</c:v>
                        </c:pt>
                      </c15:dlblFieldTableCache>
                    </c15:dlblFTEntry>
                  </c15:dlblFieldTable>
                  <c15:showDataLabelsRange val="0"/>
                </c:ext>
                <c:ext xmlns:c16="http://schemas.microsoft.com/office/drawing/2014/chart" uri="{C3380CC4-5D6E-409C-BE32-E72D297353CC}">
                  <c16:uniqueId val="{00000017-DB48-4C91-88DA-E2404D382572}"/>
                </c:ext>
              </c:extLst>
            </c:dLbl>
            <c:dLbl>
              <c:idx val="24"/>
              <c:tx>
                <c:strRef>
                  <c:f>Daten_Diagramme!$E$38</c:f>
                  <c:strCache>
                    <c:ptCount val="1"/>
                    <c:pt idx="0">
                      <c:v>-4.6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{8609CEAA-4F89-40B2-BAE5-8D498617D598}</c15:txfldGUID>
                      <c15:f>Daten_Diagramme!$E$38</c15:f>
                      <c15:dlblFieldTableCache>
                        <c:ptCount val="1"/>
                        <c:pt idx="0">
                          <c:v>-4.6</c:v>
                        </c:pt>
                      </c15:dlblFieldTableCache>
                    </c15:dlblFTEntry>
                  </c15:dlblFieldTable>
                  <c15:showDataLabelsRange val="0"/>
                </c:ext>
                <c:ext xmlns:c16="http://schemas.microsoft.com/office/drawing/2014/chart" uri="{C3380CC4-5D6E-409C-BE32-E72D297353CC}">
                  <c16:uniqueId val="{00000018-DB48-4C91-88DA-E2404D382572}"/>
                </c:ext>
              </c:extLst>
            </c:dLbl>
            <c:dLbl>
              <c:idx val="25"/>
              <c:tx>
                <c:strRef>
                  <c:f>Daten_Diagramme!$E$39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{6736A130-5F3E-43B6-9964-35DA3900C6CF}</c15:txfldGUID>
                      <c15:f>Daten_Diagramme!$E$39</c15:f>
                      <c15:dlblFieldTableCache>
                        <c:ptCount val="1"/>
                        <c:pt idx="0">
                          <c:v>-2.9</c:v>
                        </c:pt>
                      </c15:dlblFieldTableCache>
                    </c15:dlblFTEntry>
                  </c15:dlblFieldTable>
                  <c15:showDataLabelsRange val="0"/>
                </c:ext>
                <c:ext xmlns:c16="http://schemas.microsoft.com/office/drawing/2014/chart" uri="{C3380CC4-5D6E-409C-BE32-E72D297353CC}">
                  <c16:uniqueId val="{00000019-DB48-4C91-88DA-E2404D382572}"/>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{D353C4F0-28EF-4DD9-8341-A0E12C6DDFF8}</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DB48-4C91-88DA-E2404D382572}"/>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{A00E66E5-C3C8-4C41-8E48-0094E22CEC83}</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DB48-4C91-88DA-E2404D382572}"/>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{BF9A1002-EADE-4DB8-B90E-3205FCDEBFD9}</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DB48-4C91-88DA-E2404D382572}"/>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{D31251E2-991B-4BBE-ACD7-9166A13D357B}</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DB48-4C91-88DA-E2404D382572}"/>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{EC559AC4-C22D-4EB7-BAA3-B2D9983ABC60}</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DB48-4C91-88DA-E2404D382572}"/>
                </c:ext>
              </c:extLst>
            </c:dLbl>
            <c:dLbl>
              <c:idx val="31"/>
              <c:tx>
                <c:strRef>
                  <c:f>Daten_Diagramme!$E$45</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{64FEACAD-1A6D-42BD-918A-A3C94585EC3D}</c15:txfldGUID>
                      <c15:f>Daten_Diagramme!$E$45</c15:f>
                      <c15:dlblFieldTableCache>
                        <c:ptCount val="1"/>
                        <c:pt idx="0">
                          <c:v>-2.9</c:v>
                        </c:pt>
                      </c15:dlblFieldTableCache>
                    </c15:dlblFTEntry>
                  </c15:dlblFieldTable>
                  <c15:showDataLabelsRange val="0"/>
                </c:ext>
                <c:ext xmlns:c16="http://schemas.microsoft.com/office/drawing/2014/chart" uri="{C3380CC4-5D6E-409C-BE32-E72D297353CC}">
                  <c16:uniqueId val="{0000001F-DB48-4C91-88DA-E2404D382572}"/>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-3.1094959317324866</c:v>
                </c:pt>
                <c:pt idx="1">
                  <c:v>11.275415896487985</c:v>
                </c:pt>
                <c:pt idx="2">
                  <c:v>-5.0458715596330279</c:v>
                </c:pt>
                <c:pt idx="3">
                  <c:v>-6.8217205138186063</c:v>
                </c:pt>
                <c:pt idx="4">
                  <c:v>-1.0655301012253595</c:v>
                </c:pt>
                <c:pt idx="5">
                  <c:v>-10.617977528089888</c:v>
                </c:pt>
                <c:pt idx="6">
                  <c:v>-7.9526226734348562</c:v>
                </c:pt>
                <c:pt idx="7">
                  <c:v>1.9442832269297736</c:v>
                </c:pt>
                <c:pt idx="8">
                  <c:v>-2.2706630336058131</c:v>
                </c:pt>
                <c:pt idx="9">
                  <c:v>-5.0126368997472621</c:v>
                </c:pt>
                <c:pt idx="10">
                  <c:v>-7.5748814617786513</c:v>
                </c:pt>
                <c:pt idx="11">
                  <c:v>-2.0739404869251579</c:v>
                </c:pt>
                <c:pt idx="12">
                  <c:v>3.5310734463276838</c:v>
                </c:pt>
                <c:pt idx="13">
                  <c:v>-1.8862504787437764</c:v>
                </c:pt>
                <c:pt idx="14">
                  <c:v>-1.0770855332629357</c:v>
                </c:pt>
                <c:pt idx="15">
                  <c:v>-24.355300859598852</c:v>
                </c:pt>
                <c:pt idx="16">
                  <c:v>3.5211267605633805</c:v>
                </c:pt>
                <c:pt idx="17">
                  <c:v>-2.0679468242245198</c:v>
                </c:pt>
                <c:pt idx="18">
                  <c:v>-1.7228274638966303</c:v>
                </c:pt>
                <c:pt idx="19">
                  <c:v>-1.0309278350515463</c:v>
                </c:pt>
                <c:pt idx="20">
                  <c:v>-3.5882908404154863</c:v>
                </c:pt>
                <c:pt idx="21">
                  <c:v>0</c:v>
                </c:pt>
                <c:pt idx="23">
                  <c:v>11.275415896487985</c:v>
                </c:pt>
                <c:pt idx="24">
                  <c:v>-4.6334227998304849</c:v>
                </c:pt>
                <c:pt idx="25">
                  <c:v>-2.9019584047572096</c:v>
                </c:pt>
              </c:numCache>
            </c:numRef>
          </c:val>
          <c:extLst>
            <c:ext xmlns:c16="http://schemas.microsoft.com/office/drawing/2014/chart" uri="{C3380CC4-5D6E-409C-BE32-E72D297353CC}">
              <c16:uniqueId val="{00000020-DB48-4C91-88DA-E2404D382572}"/>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{CD4C9DE8-F848-4309-9040-800C44E175EA}</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DB48-4C91-88DA-E2404D382572}"/>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{1B2011EA-3334-494C-BDFB-B18280FB2DF8}</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DB48-4C91-88DA-E2404D382572}"/>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{2D409461-C9F3-4095-8B08-6E6267EFC58E}</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DB48-4C91-88DA-E2404D382572}"/>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{C28E74BD-3E61-45D3-AFB1-EFBED0547C9A}</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DB48-4C91-88DA-E2404D382572}"/>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{B378D3FC-4427-4130-815F-226CD65F6CA3}</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DB48-4C91-88DA-E2404D382572}"/>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{CE5C8C95-DE55-47C3-A420-9D858E4C42DA}</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DB48-4C91-88DA-E2404D382572}"/>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{ADE7A883-65F5-41B8-8F61-13241879C8DE}</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DB48-4C91-88DA-E2404D382572}"/>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{5916E973-5146-4F71-AB18-E23D334DDA5B}</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DB48-4C91-88DA-E2404D382572}"/>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{03E060B2-55D4-44B9-A981-17AA3DFF0C1C}</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DB48-4C91-88DA-E2404D382572}"/>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{2F0CA7E0-B902-4230-8DF8-5B2E8EBAA265}</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DB48-4C91-88DA-E2404D382572}"/>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{E3CD51FA-CD61-4917-819F-0540967628B1}</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DB48-4C91-88DA-E2404D382572}"/>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{E68A3DC0-79B3-4255-B123-ABD809730905}</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DB48-4C91-88DA-E2404D382572}"/>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{CA0387B1-B8D0-4338-876A-2593AB319C0A}</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DB48-4C91-88DA-E2404D382572}"/>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{947D4688-6EB9-4B3C-8843-B2F1217FD283}</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DB48-4C91-88DA-E2404D382572}"/>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{34ED2264-48D3-498E-8C71-359BF8528B67}</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DB48-4C91-88DA-E2404D382572}"/>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{9A541C83-911B-46C8-856C-A84D6DFF4B41}</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DB48-4C91-88DA-E2404D382572}"/>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{7E8AD4CF-B135-49B1-9E99-8A8FAFA43453}</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DB48-4C91-88DA-E2404D382572}"/>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{F71DB73C-2034-4B72-A653-2673249F8930}</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DB48-4C91-88DA-E2404D382572}"/>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{2B54140E-7F0B-44F7-9DD0-68A078F13328}</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DB48-4C91-88DA-E2404D382572}"/>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{3B60C3A4-4239-4A86-B9BC-45252C178631}</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DB48-4C91-88DA-E2404D382572}"/>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{BD3E6AE5-E1F0-4CB7-BEB5-79DDDAD22F8A}</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DB48-4C91-88DA-E2404D382572}"/>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{4AD89B2E-F97E-48F3-B2BC-27AB58CE76ED}</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DB48-4C91-88DA-E2404D382572}"/>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{95BF9173-6AC1-42BE-BA85-8454BC0D2834}</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DB48-4C91-88DA-E2404D382572}"/>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{D751E8F1-323D-465F-910D-207098363D57}</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DB48-4C91-88DA-E2404D382572}"/>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{FD0E117D-3B3B-43AC-A07C-5E04A004C4EF}</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DB48-4C91-88DA-E2404D382572}"/>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{F2986973-5BA5-44CE-B3AE-3EAA8859F2E3}</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DB48-4C91-88DA-E2404D382572}"/>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{D41F4795-0334-4DA2-8889-6251BCC74EF7}</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DB48-4C91-88DA-E2404D382572}"/>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{F980FF2D-C760-447A-A4A4-3BFA0F05D67C}</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DB48-4C91-88DA-E2404D382572}"/>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{F992F3F3-83D1-4625-AB4B-8678314CC907}</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DB48-4C91-88DA-E2404D382572}"/>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{E964CA31-9E14-4752-8AD3-A4BB27CDD666}</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DB48-4C91-88DA-E2404D382572}"/>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{BEC87D65-C93E-4D3B-A0AB-96185326D7D1}</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DB48-4C91-88DA-E2404D382572}"/>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{1B1DAB06-FCEF-4C1F-91B6-51AC3FCB4B08}</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DB48-4C91-88DA-E2404D382572}"/>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-0.75</c:v>
                </c:pt>
                <c:pt idx="22">
                  <c:v>0</c:v>
                </c:pt>
                <c:pt idx="23">
                  <c:v>0</c:v>
                </c:pt>
                <c:pt idx="24">
                  <c:v>0</c:v>
                </c:pt>
                <c:pt idx="25">
                  <c:v>0</c:v>
                </c:pt>
              </c:numCache>
            </c:numRef>
          </c:val>
          <c:extLst>
            <c:ext xmlns:c16="http://schemas.microsoft.com/office/drawing/2014/chart" uri="{C3380CC4-5D6E-409C-BE32-E72D297353CC}">
              <c16:uniqueId val="{00000041-DB48-4C91-88DA-E2404D382572}"/>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45</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222</c:v>
                </c:pt>
                <c:pt idx="22">
                  <c:v>#N/A</c:v>
                </c:pt>
                <c:pt idx="23">
                  <c:v>#N/A</c:v>
                </c:pt>
                <c:pt idx="24">
                  <c:v>#N/A</c:v>
                </c:pt>
                <c:pt idx="25">
                  <c:v>#N/A</c:v>
                </c:pt>
              </c:numCache>
            </c:numRef>
          </c:yVal>
          <c:smooth val="0"/>
          <c:extLst>
            <c:ext xmlns:c16="http://schemas.microsoft.com/office/drawing/2014/chart" uri="{C3380CC4-5D6E-409C-BE32-E72D297353CC}">
              <c16:uniqueId val="{00000042-DB48-4C91-88DA-E2404D382572}"/>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{ACE360B0-B52C-48DA-B0E8-BCEFEAD2DDBD}</c15:txfldGUID>
                      <c15:f>Diagramm!$I$46</c15:f>
                      <c15:dlblFieldTableCache>
                        <c:ptCount val="1"/>
                      </c15:dlblFieldTableCache>
                    </c15:dlblFTEntry>
                  </c15:dlblFieldTable>
                  <c15:showDataLabelsRange val="0"/>
                </c:ext>
                <c:ext xmlns:c16="http://schemas.microsoft.com/office/drawing/2014/chart" uri="{C3380CC4-5D6E-409C-BE32-E72D297353CC}">
                  <c16:uniqueId val="{00000000-38F4-493B-B22E-059A538C440F}"/>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{D613E9DD-4CF8-4368-86EA-F606FC2C7DD5}</c15:txfldGUID>
                      <c15:f>Diagramm!$I$47</c15:f>
                      <c15:dlblFieldTableCache>
                        <c:ptCount val="1"/>
                      </c15:dlblFieldTableCache>
                    </c15:dlblFTEntry>
                  </c15:dlblFieldTable>
                  <c15:showDataLabelsRange val="0"/>
                </c:ext>
                <c:ext xmlns:c16="http://schemas.microsoft.com/office/drawing/2014/chart" uri="{C3380CC4-5D6E-409C-BE32-E72D297353CC}">
                  <c16:uniqueId val="{00000001-38F4-493B-B22E-059A538C440F}"/>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{95AB7872-5116-4E78-8F5B-607211F13F25}</c15:txfldGUID>
                      <c15:f>Diagramm!$I$48</c15:f>
                      <c15:dlblFieldTableCache>
                        <c:ptCount val="1"/>
                      </c15:dlblFieldTableCache>
                    </c15:dlblFTEntry>
                  </c15:dlblFieldTable>
                  <c15:showDataLabelsRange val="0"/>
                </c:ext>
                <c:ext xmlns:c16="http://schemas.microsoft.com/office/drawing/2014/chart" uri="{C3380CC4-5D6E-409C-BE32-E72D297353CC}">
                  <c16:uniqueId val="{00000002-38F4-493B-B22E-059A538C440F}"/>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{89B7AD13-6352-489C-A28B-2848D43418D2}</c15:txfldGUID>
                      <c15:f>Diagramm!$I$49</c15:f>
                      <c15:dlblFieldTableCache>
                        <c:ptCount val="1"/>
                      </c15:dlblFieldTableCache>
                    </c15:dlblFTEntry>
                  </c15:dlblFieldTable>
                  <c15:showDataLabelsRange val="0"/>
                </c:ext>
                <c:ext xmlns:c16="http://schemas.microsoft.com/office/drawing/2014/chart" uri="{C3380CC4-5D6E-409C-BE32-E72D297353CC}">
                  <c16:uniqueId val="{00000003-38F4-493B-B22E-059A538C440F}"/>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{17CAD414-88C5-4AE5-B67A-88F1284707EC}</c15:txfldGUID>
                      <c15:f>Diagramm!$I$50</c15:f>
                      <c15:dlblFieldTableCache>
                        <c:ptCount val="1"/>
                      </c15:dlblFieldTableCache>
                    </c15:dlblFTEntry>
                  </c15:dlblFieldTable>
                  <c15:showDataLabelsRange val="0"/>
                </c:ext>
                <c:ext xmlns:c16="http://schemas.microsoft.com/office/drawing/2014/chart" uri="{C3380CC4-5D6E-409C-BE32-E72D297353CC}">
                  <c16:uniqueId val="{00000004-38F4-493B-B22E-059A538C440F}"/>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{F72B2294-C6BF-4BFF-93EC-86D0DD574361}</c15:txfldGUID>
                      <c15:f>Diagramm!$I$51</c15:f>
                      <c15:dlblFieldTableCache>
                        <c:ptCount val="1"/>
                      </c15:dlblFieldTableCache>
                    </c15:dlblFTEntry>
                  </c15:dlblFieldTable>
                  <c15:showDataLabelsRange val="0"/>
                </c:ext>
                <c:ext xmlns:c16="http://schemas.microsoft.com/office/drawing/2014/chart" uri="{C3380CC4-5D6E-409C-BE32-E72D297353CC}">
                  <c16:uniqueId val="{00000005-38F4-493B-B22E-059A538C440F}"/>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{160AD33E-B5E1-4620-9F2E-35A263997496}</c15:txfldGUID>
                      <c15:f>Diagramm!$I$52</c15:f>
                      <c15:dlblFieldTableCache>
                        <c:ptCount val="1"/>
                      </c15:dlblFieldTableCache>
                    </c15:dlblFTEntry>
                  </c15:dlblFieldTable>
                  <c15:showDataLabelsRange val="0"/>
                </c:ext>
                <c:ext xmlns:c16="http://schemas.microsoft.com/office/drawing/2014/chart" uri="{C3380CC4-5D6E-409C-BE32-E72D297353CC}">
                  <c16:uniqueId val="{00000006-38F4-493B-B22E-059A538C440F}"/>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{00AEB9A8-5C30-4722-9D7D-73B5CDD0A716}</c15:txfldGUID>
                      <c15:f>Diagramm!$I$53</c15:f>
                      <c15:dlblFieldTableCache>
                        <c:ptCount val="1"/>
                      </c15:dlblFieldTableCache>
                    </c15:dlblFTEntry>
                  </c15:dlblFieldTable>
                  <c15:showDataLabelsRange val="0"/>
                </c:ext>
                <c:ext xmlns:c16="http://schemas.microsoft.com/office/drawing/2014/chart" uri="{C3380CC4-5D6E-409C-BE32-E72D297353CC}">
                  <c16:uniqueId val="{00000007-38F4-493B-B22E-059A538C440F}"/>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{F08650F6-6355-41DD-821D-3B8D9B196B37}</c15:txfldGUID>
                      <c15:f>Diagramm!$I$54</c15:f>
                      <c15:dlblFieldTableCache>
                        <c:ptCount val="1"/>
                      </c15:dlblFieldTableCache>
                    </c15:dlblFTEntry>
                  </c15:dlblFieldTable>
                  <c15:showDataLabelsRange val="0"/>
                </c:ext>
                <c:ext xmlns:c16="http://schemas.microsoft.com/office/drawing/2014/chart" uri="{C3380CC4-5D6E-409C-BE32-E72D297353CC}">
                  <c16:uniqueId val="{00000008-38F4-493B-B22E-059A538C440F}"/>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{518C9BD4-EE69-4EA6-A2A0-444747D1BA8F}</c15:txfldGUID>
                      <c15:f>Diagramm!$I$55</c15:f>
                      <c15:dlblFieldTableCache>
                        <c:ptCount val="1"/>
                      </c15:dlblFieldTableCache>
                    </c15:dlblFTEntry>
                  </c15:dlblFieldTable>
                  <c15:showDataLabelsRange val="0"/>
                </c:ext>
                <c:ext xmlns:c16="http://schemas.microsoft.com/office/drawing/2014/chart" uri="{C3380CC4-5D6E-409C-BE32-E72D297353CC}">
                  <c16:uniqueId val="{00000009-38F4-493B-B22E-059A538C440F}"/>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{B245A64B-FB76-4E7E-A3AF-414C08381EB4}</c15:txfldGUID>
                      <c15:f>Diagramm!$I$56</c15:f>
                      <c15:dlblFieldTableCache>
                        <c:ptCount val="1"/>
                      </c15:dlblFieldTableCache>
                    </c15:dlblFTEntry>
                  </c15:dlblFieldTable>
                  <c15:showDataLabelsRange val="0"/>
                </c:ext>
                <c:ext xmlns:c16="http://schemas.microsoft.com/office/drawing/2014/chart" uri="{C3380CC4-5D6E-409C-BE32-E72D297353CC}">
                  <c16:uniqueId val="{0000000A-38F4-493B-B22E-059A538C440F}"/>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{A2C5CE7A-D0D2-48FE-8C16-2D03C044323A}</c15:txfldGUID>
                      <c15:f>Diagramm!$I$57</c15:f>
                      <c15:dlblFieldTableCache>
                        <c:ptCount val="1"/>
                      </c15:dlblFieldTableCache>
                    </c15:dlblFTEntry>
                  </c15:dlblFieldTable>
                  <c15:showDataLabelsRange val="0"/>
                </c:ext>
                <c:ext xmlns:c16="http://schemas.microsoft.com/office/drawing/2014/chart" uri="{C3380CC4-5D6E-409C-BE32-E72D297353CC}">
                  <c16:uniqueId val="{0000000B-38F4-493B-B22E-059A538C440F}"/>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{319C6CB5-87BB-4D3D-95FD-23A2446F9D07}</c15:txfldGUID>
                      <c15:f>Diagramm!$I$58</c15:f>
                      <c15:dlblFieldTableCache>
                        <c:ptCount val="1"/>
                      </c15:dlblFieldTableCache>
                    </c15:dlblFTEntry>
                  </c15:dlblFieldTable>
                  <c15:showDataLabelsRange val="0"/>
                </c:ext>
                <c:ext xmlns:c16="http://schemas.microsoft.com/office/drawing/2014/chart" uri="{C3380CC4-5D6E-409C-BE32-E72D297353CC}">
                  <c16:uniqueId val="{0000000C-38F4-493B-B22E-059A538C440F}"/>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{4CCD20EB-AA38-4D9F-A6A8-C9322154EBFF}</c15:txfldGUID>
                      <c15:f>Diagramm!$I$59</c15:f>
                      <c15:dlblFieldTableCache>
                        <c:ptCount val="1"/>
                      </c15:dlblFieldTableCache>
                    </c15:dlblFTEntry>
                  </c15:dlblFieldTable>
                  <c15:showDataLabelsRange val="0"/>
                </c:ext>
                <c:ext xmlns:c16="http://schemas.microsoft.com/office/drawing/2014/chart" uri="{C3380CC4-5D6E-409C-BE32-E72D297353CC}">
                  <c16:uniqueId val="{0000000D-38F4-493B-B22E-059A538C440F}"/>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{A10BAE27-8B76-4674-9EAD-A2892214613E}</c15:txfldGUID>
                      <c15:f>Diagramm!$I$60</c15:f>
                      <c15:dlblFieldTableCache>
                        <c:ptCount val="1"/>
                      </c15:dlblFieldTableCache>
                    </c15:dlblFTEntry>
                  </c15:dlblFieldTable>
                  <c15:showDataLabelsRange val="0"/>
                </c:ext>
                <c:ext xmlns:c16="http://schemas.microsoft.com/office/drawing/2014/chart" uri="{C3380CC4-5D6E-409C-BE32-E72D297353CC}">
                  <c16:uniqueId val="{0000000E-38F4-493B-B22E-059A538C440F}"/>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{437C3FE6-9521-40AC-919E-22BFCB542601}</c15:txfldGUID>
                      <c15:f>Diagramm!$I$61</c15:f>
                      <c15:dlblFieldTableCache>
                        <c:ptCount val="1"/>
                      </c15:dlblFieldTableCache>
                    </c15:dlblFTEntry>
                  </c15:dlblFieldTable>
                  <c15:showDataLabelsRange val="0"/>
                </c:ext>
                <c:ext xmlns:c16="http://schemas.microsoft.com/office/drawing/2014/chart" uri="{C3380CC4-5D6E-409C-BE32-E72D297353CC}">
                  <c16:uniqueId val="{0000000F-38F4-493B-B22E-059A538C440F}"/>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{741E4B9E-130F-4B30-9FD1-F6C2A2D00566}</c15:txfldGUID>
                      <c15:f>Diagramm!$I$62</c15:f>
                      <c15:dlblFieldTableCache>
                        <c:ptCount val="1"/>
                      </c15:dlblFieldTableCache>
                    </c15:dlblFTEntry>
                  </c15:dlblFieldTable>
                  <c15:showDataLabelsRange val="0"/>
                </c:ext>
                <c:ext xmlns:c16="http://schemas.microsoft.com/office/drawing/2014/chart" uri="{C3380CC4-5D6E-409C-BE32-E72D297353CC}">
                  <c16:uniqueId val="{00000010-38F4-493B-B22E-059A538C440F}"/>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{F08F2BE7-CE9E-4746-8F27-26882FCCE5AB}</c15:txfldGUID>
                      <c15:f>Diagramm!$I$63</c15:f>
                      <c15:dlblFieldTableCache>
                        <c:ptCount val="1"/>
                      </c15:dlblFieldTableCache>
                    </c15:dlblFTEntry>
                  </c15:dlblFieldTable>
                  <c15:showDataLabelsRange val="0"/>
                </c:ext>
                <c:ext xmlns:c16="http://schemas.microsoft.com/office/drawing/2014/chart" uri="{C3380CC4-5D6E-409C-BE32-E72D297353CC}">
                  <c16:uniqueId val="{00000011-38F4-493B-B22E-059A538C440F}"/>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{94F78313-6F4B-49EB-AE10-10A159025AA7}</c15:txfldGUID>
                      <c15:f>Diagramm!$I$64</c15:f>
                      <c15:dlblFieldTableCache>
                        <c:ptCount val="1"/>
                      </c15:dlblFieldTableCache>
                    </c15:dlblFTEntry>
                  </c15:dlblFieldTable>
                  <c15:showDataLabelsRange val="0"/>
                </c:ext>
                <c:ext xmlns:c16="http://schemas.microsoft.com/office/drawing/2014/chart" uri="{C3380CC4-5D6E-409C-BE32-E72D297353CC}">
                  <c16:uniqueId val="{00000012-38F4-493B-B22E-059A538C440F}"/>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{8A4FD2CE-5500-4694-8608-70683D4C003B}</c15:txfldGUID>
                      <c15:f>Diagramm!$I$65</c15:f>
                      <c15:dlblFieldTableCache>
                        <c:ptCount val="1"/>
                      </c15:dlblFieldTableCache>
                    </c15:dlblFTEntry>
                  </c15:dlblFieldTable>
                  <c15:showDataLabelsRange val="0"/>
                </c:ext>
                <c:ext xmlns:c16="http://schemas.microsoft.com/office/drawing/2014/chart" uri="{C3380CC4-5D6E-409C-BE32-E72D297353CC}">
                  <c16:uniqueId val="{00000013-38F4-493B-B22E-059A538C440F}"/>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{7F41CF84-51A5-45C2-9D70-88B7E6B83EAA}</c15:txfldGUID>
                      <c15:f>Diagramm!$I$66</c15:f>
                      <c15:dlblFieldTableCache>
                        <c:ptCount val="1"/>
                      </c15:dlblFieldTableCache>
                    </c15:dlblFTEntry>
                  </c15:dlblFieldTable>
                  <c15:showDataLabelsRange val="0"/>
                </c:ext>
                <c:ext xmlns:c16="http://schemas.microsoft.com/office/drawing/2014/chart" uri="{C3380CC4-5D6E-409C-BE32-E72D297353CC}">
                  <c16:uniqueId val="{00000014-38F4-493B-B22E-059A538C440F}"/>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{E9B37FD8-FC66-4EDA-84A0-6A9F1197C9C2}</c15:txfldGUID>
                      <c15:f>Diagramm!$I$67</c15:f>
                      <c15:dlblFieldTableCache>
                        <c:ptCount val="1"/>
                      </c15:dlblFieldTableCache>
                    </c15:dlblFTEntry>
                  </c15:dlblFieldTable>
                  <c15:showDataLabelsRange val="0"/>
                </c:ext>
                <c:ext xmlns:c16="http://schemas.microsoft.com/office/drawing/2014/chart" uri="{C3380CC4-5D6E-409C-BE32-E72D297353CC}">
                  <c16:uniqueId val="{00000015-38F4-493B-B22E-059A538C440F}"/>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38F4-493B-B22E-059A538C440F}"/>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{B602A792-99AA-47BC-8193-E05905F46E7C}</c15:txfldGUID>
                      <c15:f>Diagramm!$K$46</c15:f>
                      <c15:dlblFieldTableCache>
                        <c:ptCount val="1"/>
                      </c15:dlblFieldTableCache>
                    </c15:dlblFTEntry>
                  </c15:dlblFieldTable>
                  <c15:showDataLabelsRange val="0"/>
                </c:ext>
                <c:ext xmlns:c16="http://schemas.microsoft.com/office/drawing/2014/chart" uri="{C3380CC4-5D6E-409C-BE32-E72D297353CC}">
                  <c16:uniqueId val="{00000017-38F4-493B-B22E-059A538C440F}"/>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{3B8AB161-20E1-4603-83B7-12EA59E66781}</c15:txfldGUID>
                      <c15:f>Diagramm!$K$47</c15:f>
                      <c15:dlblFieldTableCache>
                        <c:ptCount val="1"/>
                      </c15:dlblFieldTableCache>
                    </c15:dlblFTEntry>
                  </c15:dlblFieldTable>
                  <c15:showDataLabelsRange val="0"/>
                </c:ext>
                <c:ext xmlns:c16="http://schemas.microsoft.com/office/drawing/2014/chart" uri="{C3380CC4-5D6E-409C-BE32-E72D297353CC}">
                  <c16:uniqueId val="{00000018-38F4-493B-B22E-059A538C440F}"/>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{FCD3543C-352A-4F27-B257-116AFF60F19C}</c15:txfldGUID>
                      <c15:f>Diagramm!$K$48</c15:f>
                      <c15:dlblFieldTableCache>
                        <c:ptCount val="1"/>
                      </c15:dlblFieldTableCache>
                    </c15:dlblFTEntry>
                  </c15:dlblFieldTable>
                  <c15:showDataLabelsRange val="0"/>
                </c:ext>
                <c:ext xmlns:c16="http://schemas.microsoft.com/office/drawing/2014/chart" uri="{C3380CC4-5D6E-409C-BE32-E72D297353CC}">
                  <c16:uniqueId val="{00000019-38F4-493B-B22E-059A538C440F}"/>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{8FC25FA1-4F42-43CF-9ADF-7A9B1D331441}</c15:txfldGUID>
                      <c15:f>Diagramm!$K$49</c15:f>
                      <c15:dlblFieldTableCache>
                        <c:ptCount val="1"/>
                      </c15:dlblFieldTableCache>
                    </c15:dlblFTEntry>
                  </c15:dlblFieldTable>
                  <c15:showDataLabelsRange val="0"/>
                </c:ext>
                <c:ext xmlns:c16="http://schemas.microsoft.com/office/drawing/2014/chart" uri="{C3380CC4-5D6E-409C-BE32-E72D297353CC}">
                  <c16:uniqueId val="{0000001A-38F4-493B-B22E-059A538C440F}"/>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{AE459A43-C940-4FBB-9E4E-9F5059594880}</c15:txfldGUID>
                      <c15:f>Diagramm!$K$50</c15:f>
                      <c15:dlblFieldTableCache>
                        <c:ptCount val="1"/>
                      </c15:dlblFieldTableCache>
                    </c15:dlblFTEntry>
                  </c15:dlblFieldTable>
                  <c15:showDataLabelsRange val="0"/>
                </c:ext>
                <c:ext xmlns:c16="http://schemas.microsoft.com/office/drawing/2014/chart" uri="{C3380CC4-5D6E-409C-BE32-E72D297353CC}">
                  <c16:uniqueId val="{0000001B-38F4-493B-B22E-059A538C440F}"/>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{A8644D5C-20C0-4FE8-899E-4138558D874E}</c15:txfldGUID>
                      <c15:f>Diagramm!$K$51</c15:f>
                      <c15:dlblFieldTableCache>
                        <c:ptCount val="1"/>
                      </c15:dlblFieldTableCache>
                    </c15:dlblFTEntry>
                  </c15:dlblFieldTable>
                  <c15:showDataLabelsRange val="0"/>
                </c:ext>
                <c:ext xmlns:c16="http://schemas.microsoft.com/office/drawing/2014/chart" uri="{C3380CC4-5D6E-409C-BE32-E72D297353CC}">
                  <c16:uniqueId val="{0000001C-38F4-493B-B22E-059A538C440F}"/>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{BD92869A-B15A-477B-9B5C-C7E751E3EEC7}</c15:txfldGUID>
                      <c15:f>Diagramm!$K$52</c15:f>
                      <c15:dlblFieldTableCache>
                        <c:ptCount val="1"/>
                      </c15:dlblFieldTableCache>
                    </c15:dlblFTEntry>
                  </c15:dlblFieldTable>
                  <c15:showDataLabelsRange val="0"/>
                </c:ext>
                <c:ext xmlns:c16="http://schemas.microsoft.com/office/drawing/2014/chart" uri="{C3380CC4-5D6E-409C-BE32-E72D297353CC}">
                  <c16:uniqueId val="{0000001D-38F4-493B-B22E-059A538C440F}"/>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{FFD10D21-3E96-48F2-85CD-3383AE31EB03}</c15:txfldGUID>
                      <c15:f>Diagramm!$K$53</c15:f>
                      <c15:dlblFieldTableCache>
                        <c:ptCount val="1"/>
                      </c15:dlblFieldTableCache>
                    </c15:dlblFTEntry>
                  </c15:dlblFieldTable>
                  <c15:showDataLabelsRange val="0"/>
                </c:ext>
                <c:ext xmlns:c16="http://schemas.microsoft.com/office/drawing/2014/chart" uri="{C3380CC4-5D6E-409C-BE32-E72D297353CC}">
                  <c16:uniqueId val="{0000001E-38F4-493B-B22E-059A538C440F}"/>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{81A242E8-7235-4978-AC98-C5480CAC59FD}</c15:txfldGUID>
                      <c15:f>Diagramm!$K$54</c15:f>
                      <c15:dlblFieldTableCache>
                        <c:ptCount val="1"/>
                      </c15:dlblFieldTableCache>
                    </c15:dlblFTEntry>
                  </c15:dlblFieldTable>
                  <c15:showDataLabelsRange val="0"/>
                </c:ext>
                <c:ext xmlns:c16="http://schemas.microsoft.com/office/drawing/2014/chart" uri="{C3380CC4-5D6E-409C-BE32-E72D297353CC}">
                  <c16:uniqueId val="{0000001F-38F4-493B-B22E-059A538C440F}"/>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{653532E7-0169-460A-A8F6-02A54B0A7D2E}</c15:txfldGUID>
                      <c15:f>Diagramm!$K$55</c15:f>
                      <c15:dlblFieldTableCache>
                        <c:ptCount val="1"/>
                      </c15:dlblFieldTableCache>
                    </c15:dlblFTEntry>
                  </c15:dlblFieldTable>
                  <c15:showDataLabelsRange val="0"/>
                </c:ext>
                <c:ext xmlns:c16="http://schemas.microsoft.com/office/drawing/2014/chart" uri="{C3380CC4-5D6E-409C-BE32-E72D297353CC}">
                  <c16:uniqueId val="{00000020-38F4-493B-B22E-059A538C440F}"/>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{FFDD9A5C-5812-4555-A993-AD58A275AC3F}</c15:txfldGUID>
                      <c15:f>Diagramm!$K$56</c15:f>
                      <c15:dlblFieldTableCache>
                        <c:ptCount val="1"/>
                      </c15:dlblFieldTableCache>
                    </c15:dlblFTEntry>
                  </c15:dlblFieldTable>
                  <c15:showDataLabelsRange val="0"/>
                </c:ext>
                <c:ext xmlns:c16="http://schemas.microsoft.com/office/drawing/2014/chart" uri="{C3380CC4-5D6E-409C-BE32-E72D297353CC}">
                  <c16:uniqueId val="{00000021-38F4-493B-B22E-059A538C440F}"/>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{55CF7EE8-5A7F-4D14-A508-83C12A27AFFF}</c15:txfldGUID>
                      <c15:f>Diagramm!$K$57</c15:f>
                      <c15:dlblFieldTableCache>
                        <c:ptCount val="1"/>
                      </c15:dlblFieldTableCache>
                    </c15:dlblFTEntry>
                  </c15:dlblFieldTable>
                  <c15:showDataLabelsRange val="0"/>
                </c:ext>
                <c:ext xmlns:c16="http://schemas.microsoft.com/office/drawing/2014/chart" uri="{C3380CC4-5D6E-409C-BE32-E72D297353CC}">
                  <c16:uniqueId val="{00000022-38F4-493B-B22E-059A538C440F}"/>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{9DB66C10-0A53-4267-9C5F-8FA230D57A4E}</c15:txfldGUID>
                      <c15:f>Diagramm!$K$58</c15:f>
                      <c15:dlblFieldTableCache>
                        <c:ptCount val="1"/>
                      </c15:dlblFieldTableCache>
                    </c15:dlblFTEntry>
                  </c15:dlblFieldTable>
                  <c15:showDataLabelsRange val="0"/>
                </c:ext>
                <c:ext xmlns:c16="http://schemas.microsoft.com/office/drawing/2014/chart" uri="{C3380CC4-5D6E-409C-BE32-E72D297353CC}">
                  <c16:uniqueId val="{00000023-38F4-493B-B22E-059A538C440F}"/>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{92D92B6E-7BDF-4A22-9899-93DEABC831B2}</c15:txfldGUID>
                      <c15:f>Diagramm!$K$59</c15:f>
                      <c15:dlblFieldTableCache>
                        <c:ptCount val="1"/>
                      </c15:dlblFieldTableCache>
                    </c15:dlblFTEntry>
                  </c15:dlblFieldTable>
                  <c15:showDataLabelsRange val="0"/>
                </c:ext>
                <c:ext xmlns:c16="http://schemas.microsoft.com/office/drawing/2014/chart" uri="{C3380CC4-5D6E-409C-BE32-E72D297353CC}">
                  <c16:uniqueId val="{00000024-38F4-493B-B22E-059A538C440F}"/>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{9EF1F5B7-2064-4D5B-899B-28328721AFE6}</c15:txfldGUID>
                      <c15:f>Diagramm!$K$60</c15:f>
                      <c15:dlblFieldTableCache>
                        <c:ptCount val="1"/>
                      </c15:dlblFieldTableCache>
                    </c15:dlblFTEntry>
                  </c15:dlblFieldTable>
                  <c15:showDataLabelsRange val="0"/>
                </c:ext>
                <c:ext xmlns:c16="http://schemas.microsoft.com/office/drawing/2014/chart" uri="{C3380CC4-5D6E-409C-BE32-E72D297353CC}">
                  <c16:uniqueId val="{00000025-38F4-493B-B22E-059A538C440F}"/>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{662FADD9-BA95-4C7C-8654-D2E06E641772}</c15:txfldGUID>
                      <c15:f>Diagramm!$K$61</c15:f>
                      <c15:dlblFieldTableCache>
                        <c:ptCount val="1"/>
                      </c15:dlblFieldTableCache>
                    </c15:dlblFTEntry>
                  </c15:dlblFieldTable>
                  <c15:showDataLabelsRange val="0"/>
                </c:ext>
                <c:ext xmlns:c16="http://schemas.microsoft.com/office/drawing/2014/chart" uri="{C3380CC4-5D6E-409C-BE32-E72D297353CC}">
                  <c16:uniqueId val="{00000026-38F4-493B-B22E-059A538C440F}"/>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{D0C89362-7EE6-4A70-B31F-5DF2CDFCCD2A}</c15:txfldGUID>
                      <c15:f>Diagramm!$K$62</c15:f>
                      <c15:dlblFieldTableCache>
                        <c:ptCount val="1"/>
                      </c15:dlblFieldTableCache>
                    </c15:dlblFTEntry>
                  </c15:dlblFieldTable>
                  <c15:showDataLabelsRange val="0"/>
                </c:ext>
                <c:ext xmlns:c16="http://schemas.microsoft.com/office/drawing/2014/chart" uri="{C3380CC4-5D6E-409C-BE32-E72D297353CC}">
                  <c16:uniqueId val="{00000027-38F4-493B-B22E-059A538C440F}"/>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{8CA3AF09-D1AE-416D-BCAF-B50F4724B87F}</c15:txfldGUID>
                      <c15:f>Diagramm!$K$63</c15:f>
                      <c15:dlblFieldTableCache>
                        <c:ptCount val="1"/>
                      </c15:dlblFieldTableCache>
                    </c15:dlblFTEntry>
                  </c15:dlblFieldTable>
                  <c15:showDataLabelsRange val="0"/>
                </c:ext>
                <c:ext xmlns:c16="http://schemas.microsoft.com/office/drawing/2014/chart" uri="{C3380CC4-5D6E-409C-BE32-E72D297353CC}">
                  <c16:uniqueId val="{00000028-38F4-493B-B22E-059A538C440F}"/>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{96EA102B-99CE-4B56-8F3E-F2CE1D37CB79}</c15:txfldGUID>
                      <c15:f>Diagramm!$K$64</c15:f>
                      <c15:dlblFieldTableCache>
                        <c:ptCount val="1"/>
                      </c15:dlblFieldTableCache>
                    </c15:dlblFTEntry>
                  </c15:dlblFieldTable>
                  <c15:showDataLabelsRange val="0"/>
                </c:ext>
                <c:ext xmlns:c16="http://schemas.microsoft.com/office/drawing/2014/chart" uri="{C3380CC4-5D6E-409C-BE32-E72D297353CC}">
                  <c16:uniqueId val="{00000029-38F4-493B-B22E-059A538C440F}"/>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{07C0DB11-2CCA-4117-A9C2-67058DBDB881}</c15:txfldGUID>
                      <c15:f>Diagramm!$K$65</c15:f>
                      <c15:dlblFieldTableCache>
                        <c:ptCount val="1"/>
                      </c15:dlblFieldTableCache>
                    </c15:dlblFTEntry>
                  </c15:dlblFieldTable>
                  <c15:showDataLabelsRange val="0"/>
                </c:ext>
                <c:ext xmlns:c16="http://schemas.microsoft.com/office/drawing/2014/chart" uri="{C3380CC4-5D6E-409C-BE32-E72D297353CC}">
                  <c16:uniqueId val="{0000002A-38F4-493B-B22E-059A538C440F}"/>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{DC79ADF7-9ACF-421C-8FCF-EFE59D85310B}</c15:txfldGUID>
                      <c15:f>Diagramm!$K$66</c15:f>
                      <c15:dlblFieldTableCache>
                        <c:ptCount val="1"/>
                      </c15:dlblFieldTableCache>
                    </c15:dlblFTEntry>
                  </c15:dlblFieldTable>
                  <c15:showDataLabelsRange val="0"/>
                </c:ext>
                <c:ext xmlns:c16="http://schemas.microsoft.com/office/drawing/2014/chart" uri="{C3380CC4-5D6E-409C-BE32-E72D297353CC}">
                  <c16:uniqueId val="{0000002B-38F4-493B-B22E-059A538C440F}"/>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{3B328E60-4612-4F2F-8E15-C6CF360FE38E}</c15:txfldGUID>
                      <c15:f>Diagramm!$K$67</c15:f>
                      <c15:dlblFieldTableCache>
                        <c:ptCount val="1"/>
                      </c15:dlblFieldTableCache>
                    </c15:dlblFTEntry>
                  </c15:dlblFieldTable>
                  <c15:showDataLabelsRange val="0"/>
                </c:ext>
                <c:ext xmlns:c16="http://schemas.microsoft.com/office/drawing/2014/chart" uri="{C3380CC4-5D6E-409C-BE32-E72D297353CC}">
                  <c16:uniqueId val="{0000002C-38F4-493B-B22E-059A538C440F}"/>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38F4-493B-B22E-059A538C440F}"/>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{A73EA63D-A907-4333-9F99-6DE1DF09B528}</c15:txfldGUID>
                      <c15:f>Diagramm!$J$46</c15:f>
                      <c15:dlblFieldTableCache>
                        <c:ptCount val="1"/>
                      </c15:dlblFieldTableCache>
                    </c15:dlblFTEntry>
                  </c15:dlblFieldTable>
                  <c15:showDataLabelsRange val="0"/>
                </c:ext>
                <c:ext xmlns:c16="http://schemas.microsoft.com/office/drawing/2014/chart" uri="{C3380CC4-5D6E-409C-BE32-E72D297353CC}">
                  <c16:uniqueId val="{0000002E-38F4-493B-B22E-059A538C440F}"/>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{66469C4D-E3C5-4DA0-AD7D-5364562CF19D}</c15:txfldGUID>
                      <c15:f>Diagramm!$J$47</c15:f>
                      <c15:dlblFieldTableCache>
                        <c:ptCount val="1"/>
                      </c15:dlblFieldTableCache>
                    </c15:dlblFTEntry>
                  </c15:dlblFieldTable>
                  <c15:showDataLabelsRange val="0"/>
                </c:ext>
                <c:ext xmlns:c16="http://schemas.microsoft.com/office/drawing/2014/chart" uri="{C3380CC4-5D6E-409C-BE32-E72D297353CC}">
                  <c16:uniqueId val="{0000002F-38F4-493B-B22E-059A538C440F}"/>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{62637D59-DAA3-44B7-AE2B-2EB183DABD4E}</c15:txfldGUID>
                      <c15:f>Diagramm!$J$48</c15:f>
                      <c15:dlblFieldTableCache>
                        <c:ptCount val="1"/>
                      </c15:dlblFieldTableCache>
                    </c15:dlblFTEntry>
                  </c15:dlblFieldTable>
                  <c15:showDataLabelsRange val="0"/>
                </c:ext>
                <c:ext xmlns:c16="http://schemas.microsoft.com/office/drawing/2014/chart" uri="{C3380CC4-5D6E-409C-BE32-E72D297353CC}">
                  <c16:uniqueId val="{00000030-38F4-493B-B22E-059A538C440F}"/>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{4F571B6B-7FD3-4692-9BEA-39C9603C225C}</c15:txfldGUID>
                      <c15:f>Diagramm!$J$49</c15:f>
                      <c15:dlblFieldTableCache>
                        <c:ptCount val="1"/>
                      </c15:dlblFieldTableCache>
                    </c15:dlblFTEntry>
                  </c15:dlblFieldTable>
                  <c15:showDataLabelsRange val="0"/>
                </c:ext>
                <c:ext xmlns:c16="http://schemas.microsoft.com/office/drawing/2014/chart" uri="{C3380CC4-5D6E-409C-BE32-E72D297353CC}">
                  <c16:uniqueId val="{00000031-38F4-493B-B22E-059A538C440F}"/>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{786C21A6-194B-4F7D-A7B9-8BD9074B9F2C}</c15:txfldGUID>
                      <c15:f>Diagramm!$J$50</c15:f>
                      <c15:dlblFieldTableCache>
                        <c:ptCount val="1"/>
                      </c15:dlblFieldTableCache>
                    </c15:dlblFTEntry>
                  </c15:dlblFieldTable>
                  <c15:showDataLabelsRange val="0"/>
                </c:ext>
                <c:ext xmlns:c16="http://schemas.microsoft.com/office/drawing/2014/chart" uri="{C3380CC4-5D6E-409C-BE32-E72D297353CC}">
                  <c16:uniqueId val="{00000032-38F4-493B-B22E-059A538C440F}"/>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{44D247DA-3EA7-4AFC-A982-FC99E23074E2}</c15:txfldGUID>
                      <c15:f>Diagramm!$J$51</c15:f>
                      <c15:dlblFieldTableCache>
                        <c:ptCount val="1"/>
                      </c15:dlblFieldTableCache>
                    </c15:dlblFTEntry>
                  </c15:dlblFieldTable>
                  <c15:showDataLabelsRange val="0"/>
                </c:ext>
                <c:ext xmlns:c16="http://schemas.microsoft.com/office/drawing/2014/chart" uri="{C3380CC4-5D6E-409C-BE32-E72D297353CC}">
                  <c16:uniqueId val="{00000033-38F4-493B-B22E-059A538C440F}"/>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{1E6A1281-84B8-4708-B136-577FAC793D0F}</c15:txfldGUID>
                      <c15:f>Diagramm!$J$52</c15:f>
                      <c15:dlblFieldTableCache>
                        <c:ptCount val="1"/>
                      </c15:dlblFieldTableCache>
                    </c15:dlblFTEntry>
                  </c15:dlblFieldTable>
                  <c15:showDataLabelsRange val="0"/>
                </c:ext>
                <c:ext xmlns:c16="http://schemas.microsoft.com/office/drawing/2014/chart" uri="{C3380CC4-5D6E-409C-BE32-E72D297353CC}">
                  <c16:uniqueId val="{00000034-38F4-493B-B22E-059A538C440F}"/>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{894AEA95-0370-47C6-A2A4-772D0C025708}</c15:txfldGUID>
                      <c15:f>Diagramm!$J$53</c15:f>
                      <c15:dlblFieldTableCache>
                        <c:ptCount val="1"/>
                      </c15:dlblFieldTableCache>
                    </c15:dlblFTEntry>
                  </c15:dlblFieldTable>
                  <c15:showDataLabelsRange val="0"/>
                </c:ext>
                <c:ext xmlns:c16="http://schemas.microsoft.com/office/drawing/2014/chart" uri="{C3380CC4-5D6E-409C-BE32-E72D297353CC}">
                  <c16:uniqueId val="{00000035-38F4-493B-B22E-059A538C440F}"/>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{9D991F23-A40A-410B-B6DA-C7240E2A1AC3}</c15:txfldGUID>
                      <c15:f>Diagramm!$J$54</c15:f>
                      <c15:dlblFieldTableCache>
                        <c:ptCount val="1"/>
                      </c15:dlblFieldTableCache>
                    </c15:dlblFTEntry>
                  </c15:dlblFieldTable>
                  <c15:showDataLabelsRange val="0"/>
                </c:ext>
                <c:ext xmlns:c16="http://schemas.microsoft.com/office/drawing/2014/chart" uri="{C3380CC4-5D6E-409C-BE32-E72D297353CC}">
                  <c16:uniqueId val="{00000036-38F4-493B-B22E-059A538C440F}"/>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{DC16B38B-31A2-4DC9-98F8-F05B1F15CCFF}</c15:txfldGUID>
                      <c15:f>Diagramm!$J$55</c15:f>
                      <c15:dlblFieldTableCache>
                        <c:ptCount val="1"/>
                      </c15:dlblFieldTableCache>
                    </c15:dlblFTEntry>
                  </c15:dlblFieldTable>
                  <c15:showDataLabelsRange val="0"/>
                </c:ext>
                <c:ext xmlns:c16="http://schemas.microsoft.com/office/drawing/2014/chart" uri="{C3380CC4-5D6E-409C-BE32-E72D297353CC}">
                  <c16:uniqueId val="{00000037-38F4-493B-B22E-059A538C440F}"/>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{0BBCCE62-74F6-4763-A661-D17B90758D16}</c15:txfldGUID>
                      <c15:f>Diagramm!$J$56</c15:f>
                      <c15:dlblFieldTableCache>
                        <c:ptCount val="1"/>
                      </c15:dlblFieldTableCache>
                    </c15:dlblFTEntry>
                  </c15:dlblFieldTable>
                  <c15:showDataLabelsRange val="0"/>
                </c:ext>
                <c:ext xmlns:c16="http://schemas.microsoft.com/office/drawing/2014/chart" uri="{C3380CC4-5D6E-409C-BE32-E72D297353CC}">
                  <c16:uniqueId val="{00000038-38F4-493B-B22E-059A538C440F}"/>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{03357760-B5AE-46CF-878A-EFA26C26CBD7}</c15:txfldGUID>
                      <c15:f>Diagramm!$J$57</c15:f>
                      <c15:dlblFieldTableCache>
                        <c:ptCount val="1"/>
                      </c15:dlblFieldTableCache>
                    </c15:dlblFTEntry>
                  </c15:dlblFieldTable>
                  <c15:showDataLabelsRange val="0"/>
                </c:ext>
                <c:ext xmlns:c16="http://schemas.microsoft.com/office/drawing/2014/chart" uri="{C3380CC4-5D6E-409C-BE32-E72D297353CC}">
                  <c16:uniqueId val="{00000039-38F4-493B-B22E-059A538C440F}"/>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{CD58400B-BC27-4184-954D-D8C7D0C30C2D}</c15:txfldGUID>
                      <c15:f>Diagramm!$J$58</c15:f>
                      <c15:dlblFieldTableCache>
                        <c:ptCount val="1"/>
                      </c15:dlblFieldTableCache>
                    </c15:dlblFTEntry>
                  </c15:dlblFieldTable>
                  <c15:showDataLabelsRange val="0"/>
                </c:ext>
                <c:ext xmlns:c16="http://schemas.microsoft.com/office/drawing/2014/chart" uri="{C3380CC4-5D6E-409C-BE32-E72D297353CC}">
                  <c16:uniqueId val="{0000003A-38F4-493B-B22E-059A538C440F}"/>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{2A72BF14-7E91-47C4-AC9B-845C3CEAB098}</c15:txfldGUID>
                      <c15:f>Diagramm!$J$59</c15:f>
                      <c15:dlblFieldTableCache>
                        <c:ptCount val="1"/>
                      </c15:dlblFieldTableCache>
                    </c15:dlblFTEntry>
                  </c15:dlblFieldTable>
                  <c15:showDataLabelsRange val="0"/>
                </c:ext>
                <c:ext xmlns:c16="http://schemas.microsoft.com/office/drawing/2014/chart" uri="{C3380CC4-5D6E-409C-BE32-E72D297353CC}">
                  <c16:uniqueId val="{0000003B-38F4-493B-B22E-059A538C440F}"/>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{F63F2E8C-7DA5-414F-A53B-C0B1731AAE4D}</c15:txfldGUID>
                      <c15:f>Diagramm!$J$60</c15:f>
                      <c15:dlblFieldTableCache>
                        <c:ptCount val="1"/>
                      </c15:dlblFieldTableCache>
                    </c15:dlblFTEntry>
                  </c15:dlblFieldTable>
                  <c15:showDataLabelsRange val="0"/>
                </c:ext>
                <c:ext xmlns:c16="http://schemas.microsoft.com/office/drawing/2014/chart" uri="{C3380CC4-5D6E-409C-BE32-E72D297353CC}">
                  <c16:uniqueId val="{0000003C-38F4-493B-B22E-059A538C440F}"/>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{403677B8-DDA1-4C2B-8C4F-04E9B1F0EEEC}</c15:txfldGUID>
                      <c15:f>Diagramm!$J$61</c15:f>
                      <c15:dlblFieldTableCache>
                        <c:ptCount val="1"/>
                      </c15:dlblFieldTableCache>
                    </c15:dlblFTEntry>
                  </c15:dlblFieldTable>
                  <c15:showDataLabelsRange val="0"/>
                </c:ext>
                <c:ext xmlns:c16="http://schemas.microsoft.com/office/drawing/2014/chart" uri="{C3380CC4-5D6E-409C-BE32-E72D297353CC}">
                  <c16:uniqueId val="{0000003D-38F4-493B-B22E-059A538C440F}"/>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{AE07C933-D990-45CD-855A-A9FD29968527}</c15:txfldGUID>
                      <c15:f>Diagramm!$J$62</c15:f>
                      <c15:dlblFieldTableCache>
                        <c:ptCount val="1"/>
                      </c15:dlblFieldTableCache>
                    </c15:dlblFTEntry>
                  </c15:dlblFieldTable>
                  <c15:showDataLabelsRange val="0"/>
                </c:ext>
                <c:ext xmlns:c16="http://schemas.microsoft.com/office/drawing/2014/chart" uri="{C3380CC4-5D6E-409C-BE32-E72D297353CC}">
                  <c16:uniqueId val="{0000003E-38F4-493B-B22E-059A538C440F}"/>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{79950944-9765-4A5E-836C-F6C27363B7C7}</c15:txfldGUID>
                      <c15:f>Diagramm!$J$63</c15:f>
                      <c15:dlblFieldTableCache>
                        <c:ptCount val="1"/>
                      </c15:dlblFieldTableCache>
                    </c15:dlblFTEntry>
                  </c15:dlblFieldTable>
                  <c15:showDataLabelsRange val="0"/>
                </c:ext>
                <c:ext xmlns:c16="http://schemas.microsoft.com/office/drawing/2014/chart" uri="{C3380CC4-5D6E-409C-BE32-E72D297353CC}">
                  <c16:uniqueId val="{0000003F-38F4-493B-B22E-059A538C440F}"/>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{A2F23C92-A701-4758-B856-EA41481AD963}</c15:txfldGUID>
                      <c15:f>Diagramm!$J$64</c15:f>
                      <c15:dlblFieldTableCache>
                        <c:ptCount val="1"/>
                      </c15:dlblFieldTableCache>
                    </c15:dlblFTEntry>
                  </c15:dlblFieldTable>
                  <c15:showDataLabelsRange val="0"/>
                </c:ext>
                <c:ext xmlns:c16="http://schemas.microsoft.com/office/drawing/2014/chart" uri="{C3380CC4-5D6E-409C-BE32-E72D297353CC}">
                  <c16:uniqueId val="{00000040-38F4-493B-B22E-059A538C440F}"/>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{B74B4888-EE37-4BC9-A3CB-61389F8FBE73}</c15:txfldGUID>
                      <c15:f>Diagramm!$J$65</c15:f>
                      <c15:dlblFieldTableCache>
                        <c:ptCount val="1"/>
                      </c15:dlblFieldTableCache>
                    </c15:dlblFTEntry>
                  </c15:dlblFieldTable>
                  <c15:showDataLabelsRange val="0"/>
                </c:ext>
                <c:ext xmlns:c16="http://schemas.microsoft.com/office/drawing/2014/chart" uri="{C3380CC4-5D6E-409C-BE32-E72D297353CC}">
                  <c16:uniqueId val="{00000041-38F4-493B-B22E-059A538C440F}"/>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{A51960E5-B6B9-4EAA-AB16-9F5F14AF34C1}</c15:txfldGUID>
                      <c15:f>Diagramm!$J$66</c15:f>
                      <c15:dlblFieldTableCache>
                        <c:ptCount val="1"/>
                      </c15:dlblFieldTableCache>
                    </c15:dlblFTEntry>
                  </c15:dlblFieldTable>
                  <c15:showDataLabelsRange val="0"/>
                </c:ext>
                <c:ext xmlns:c16="http://schemas.microsoft.com/office/drawing/2014/chart" uri="{C3380CC4-5D6E-409C-BE32-E72D297353CC}">
                  <c16:uniqueId val="{00000042-38F4-493B-B22E-059A538C440F}"/>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{00B687F7-57AD-4D56-91B5-65B9825E9A7D}</c15:txfldGUID>
                      <c15:f>Diagramm!$J$67</c15:f>
                      <c15:dlblFieldTableCache>
                        <c:ptCount val="1"/>
                      </c15:dlblFieldTableCache>
                    </c15:dlblFTEntry>
                  </c15:dlblFieldTable>
                  <c15:showDataLabelsRange val="0"/>
                </c:ext>
                <c:ext xmlns:c16="http://schemas.microsoft.com/office/drawing/2014/chart" uri="{C3380CC4-5D6E-409C-BE32-E72D297353CC}">
                  <c16:uniqueId val="{00000043-38F4-493B-B22E-059A538C440F}"/>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38F4-493B-B22E-059A538C440F}"/>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870F-4999-986B-FA4C640C0F6A}"/>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870F-4999-986B-FA4C640C0F6A}"/>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870F-4999-986B-FA4C640C0F6A}"/>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870F-4999-986B-FA4C640C0F6A}"/>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870F-4999-986B-FA4C640C0F6A}"/>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870F-4999-986B-FA4C640C0F6A}"/>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870F-4999-986B-FA4C640C0F6A}"/>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870F-4999-986B-FA4C640C0F6A}"/>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870F-4999-986B-FA4C640C0F6A}"/>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870F-4999-986B-FA4C640C0F6A}"/>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870F-4999-986B-FA4C640C0F6A}"/>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870F-4999-986B-FA4C640C0F6A}"/>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870F-4999-986B-FA4C640C0F6A}"/>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870F-4999-986B-FA4C640C0F6A}"/>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870F-4999-986B-FA4C640C0F6A}"/>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870F-4999-986B-FA4C640C0F6A}"/>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870F-4999-986B-FA4C640C0F6A}"/>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870F-4999-986B-FA4C640C0F6A}"/>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870F-4999-986B-FA4C640C0F6A}"/>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870F-4999-986B-FA4C640C0F6A}"/>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870F-4999-986B-FA4C640C0F6A}"/>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870F-4999-986B-FA4C640C0F6A}"/>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870F-4999-986B-FA4C640C0F6A}"/>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870F-4999-986B-FA4C640C0F6A}"/>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870F-4999-986B-FA4C640C0F6A}"/>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870F-4999-986B-FA4C640C0F6A}"/>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870F-4999-986B-FA4C640C0F6A}"/>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870F-4999-986B-FA4C640C0F6A}"/>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870F-4999-986B-FA4C640C0F6A}"/>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870F-4999-986B-FA4C640C0F6A}"/>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870F-4999-986B-FA4C640C0F6A}"/>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870F-4999-986B-FA4C640C0F6A}"/>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870F-4999-986B-FA4C640C0F6A}"/>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870F-4999-986B-FA4C640C0F6A}"/>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870F-4999-986B-FA4C640C0F6A}"/>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870F-4999-986B-FA4C640C0F6A}"/>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870F-4999-986B-FA4C640C0F6A}"/>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870F-4999-986B-FA4C640C0F6A}"/>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870F-4999-986B-FA4C640C0F6A}"/>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870F-4999-986B-FA4C640C0F6A}"/>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870F-4999-986B-FA4C640C0F6A}"/>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870F-4999-986B-FA4C640C0F6A}"/>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870F-4999-986B-FA4C640C0F6A}"/>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870F-4999-986B-FA4C640C0F6A}"/>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870F-4999-986B-FA4C640C0F6A}"/>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870F-4999-986B-FA4C640C0F6A}"/>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870F-4999-986B-FA4C640C0F6A}"/>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870F-4999-986B-FA4C640C0F6A}"/>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870F-4999-986B-FA4C640C0F6A}"/>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870F-4999-986B-FA4C640C0F6A}"/>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870F-4999-986B-FA4C640C0F6A}"/>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870F-4999-986B-FA4C640C0F6A}"/>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870F-4999-986B-FA4C640C0F6A}"/>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870F-4999-986B-FA4C640C0F6A}"/>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870F-4999-986B-FA4C640C0F6A}"/>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870F-4999-986B-FA4C640C0F6A}"/>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870F-4999-986B-FA4C640C0F6A}"/>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870F-4999-986B-FA4C640C0F6A}"/>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870F-4999-986B-FA4C640C0F6A}"/>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870F-4999-986B-FA4C640C0F6A}"/>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870F-4999-986B-FA4C640C0F6A}"/>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870F-4999-986B-FA4C640C0F6A}"/>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870F-4999-986B-FA4C640C0F6A}"/>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870F-4999-986B-FA4C640C0F6A}"/>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870F-4999-986B-FA4C640C0F6A}"/>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870F-4999-986B-FA4C640C0F6A}"/>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870F-4999-986B-FA4C640C0F6A}"/>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870F-4999-986B-FA4C640C0F6A}"/>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870F-4999-986B-FA4C640C0F6A}"/>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100.81994179425536</c:v>
                </c:pt>
                <c:pt idx="2">
                  <c:v>102.41427306086297</c:v>
                </c:pt>
                <c:pt idx="3">
                  <c:v>102.08781475389092</c:v>
                </c:pt>
                <c:pt idx="4">
                  <c:v>102.30545362520562</c:v>
                </c:pt>
                <c:pt idx="5">
                  <c:v>103.20131595596609</c:v>
                </c:pt>
                <c:pt idx="6">
                  <c:v>104.97098750926411</c:v>
                </c:pt>
                <c:pt idx="7">
                  <c:v>104.88349812910107</c:v>
                </c:pt>
                <c:pt idx="8">
                  <c:v>105.2952766580503</c:v>
                </c:pt>
                <c:pt idx="9">
                  <c:v>106.0425516530793</c:v>
                </c:pt>
                <c:pt idx="10">
                  <c:v>107.68351982068292</c:v>
                </c:pt>
                <c:pt idx="11">
                  <c:v>107.73449503805065</c:v>
                </c:pt>
                <c:pt idx="12">
                  <c:v>108.35740496375699</c:v>
                </c:pt>
                <c:pt idx="13">
                  <c:v>109.15746280797526</c:v>
                </c:pt>
                <c:pt idx="14">
                  <c:v>110.61730626705952</c:v>
                </c:pt>
                <c:pt idx="15">
                  <c:v>110.9560564704181</c:v>
                </c:pt>
                <c:pt idx="16">
                  <c:v>110.93328030946657</c:v>
                </c:pt>
                <c:pt idx="17">
                  <c:v>111.55293649789411</c:v>
                </c:pt>
                <c:pt idx="18">
                  <c:v>112.99578821785579</c:v>
                </c:pt>
                <c:pt idx="19">
                  <c:v>112.65053053993964</c:v>
                </c:pt>
                <c:pt idx="20">
                  <c:v>111.61801124346992</c:v>
                </c:pt>
                <c:pt idx="21">
                  <c:v>111.84613437934961</c:v>
                </c:pt>
                <c:pt idx="22">
                  <c:v>113.03483306520128</c:v>
                </c:pt>
                <c:pt idx="23">
                  <c:v>113.6790730464019</c:v>
                </c:pt>
                <c:pt idx="24">
                  <c:v>112.69933659912148</c:v>
                </c:pt>
              </c:numCache>
            </c:numRef>
          </c:val>
          <c:smooth val="0"/>
          <c:extLst>
            <c:ext xmlns:c16="http://schemas.microsoft.com/office/drawing/2014/chart" uri="{C3380CC4-5D6E-409C-BE32-E72D297353CC}">
              <c16:uniqueId val="{00000000-E39B-4DF9-8000-00C6AB5C36D5}"/>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101.68149061871064</c:v>
                </c:pt>
                <c:pt idx="2">
                  <c:v>104.22644939297538</c:v>
                </c:pt>
                <c:pt idx="3">
                  <c:v>103.91806790884893</c:v>
                </c:pt>
                <c:pt idx="4">
                  <c:v>102.14893202622865</c:v>
                </c:pt>
                <c:pt idx="5">
                  <c:v>104.60949165746933</c:v>
                </c:pt>
                <c:pt idx="6">
                  <c:v>106.93371421151723</c:v>
                </c:pt>
                <c:pt idx="7">
                  <c:v>106.97915990391482</c:v>
                </c:pt>
                <c:pt idx="8">
                  <c:v>105.91443225345711</c:v>
                </c:pt>
                <c:pt idx="9">
                  <c:v>107.55696942154125</c:v>
                </c:pt>
                <c:pt idx="10">
                  <c:v>110.95890410958904</c:v>
                </c:pt>
                <c:pt idx="11">
                  <c:v>111.3354541323119</c:v>
                </c:pt>
                <c:pt idx="12">
                  <c:v>110.78361358176979</c:v>
                </c:pt>
                <c:pt idx="13">
                  <c:v>112.95851457508277</c:v>
                </c:pt>
                <c:pt idx="14">
                  <c:v>114.77309615010063</c:v>
                </c:pt>
                <c:pt idx="15">
                  <c:v>114.92890995260663</c:v>
                </c:pt>
                <c:pt idx="16">
                  <c:v>114.54262156722717</c:v>
                </c:pt>
                <c:pt idx="17">
                  <c:v>117.86989547490749</c:v>
                </c:pt>
                <c:pt idx="18">
                  <c:v>119.41180289553984</c:v>
                </c:pt>
                <c:pt idx="19">
                  <c:v>119.4637408297085</c:v>
                </c:pt>
                <c:pt idx="20">
                  <c:v>118.04843212361229</c:v>
                </c:pt>
                <c:pt idx="21">
                  <c:v>120.25579432578068</c:v>
                </c:pt>
                <c:pt idx="22">
                  <c:v>121.19067714081673</c:v>
                </c:pt>
                <c:pt idx="23">
                  <c:v>120.60312926053368</c:v>
                </c:pt>
                <c:pt idx="24">
                  <c:v>115.82483931701617</c:v>
                </c:pt>
              </c:numCache>
            </c:numRef>
          </c:val>
          <c:smooth val="0"/>
          <c:extLst>
            <c:ext xmlns:c16="http://schemas.microsoft.com/office/drawing/2014/chart" uri="{C3380CC4-5D6E-409C-BE32-E72D297353CC}">
              <c16:uniqueId val="{00000001-E39B-4DF9-8000-00C6AB5C36D5}"/>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101.93463031643786</c:v>
                </c:pt>
                <c:pt idx="2">
                  <c:v>100.16700284121718</c:v>
                </c:pt>
                <c:pt idx="3">
                  <c:v>101.18853970112997</c:v>
                </c:pt>
                <c:pt idx="4">
                  <c:v>98.562040471078149</c:v>
                </c:pt>
                <c:pt idx="5">
                  <c:v>101.16901988852018</c:v>
                </c:pt>
                <c:pt idx="6">
                  <c:v>99.345001843537858</c:v>
                </c:pt>
                <c:pt idx="7">
                  <c:v>100.43811134968661</c:v>
                </c:pt>
                <c:pt idx="8">
                  <c:v>99.366690524215414</c:v>
                </c:pt>
                <c:pt idx="9">
                  <c:v>100.63547834385234</c:v>
                </c:pt>
                <c:pt idx="10">
                  <c:v>98.078382891968687</c:v>
                </c:pt>
                <c:pt idx="11">
                  <c:v>99.720216019259539</c:v>
                </c:pt>
                <c:pt idx="12">
                  <c:v>99.089075411542709</c:v>
                </c:pt>
                <c:pt idx="13">
                  <c:v>98.694341423211227</c:v>
                </c:pt>
                <c:pt idx="14">
                  <c:v>95.191619493786192</c:v>
                </c:pt>
                <c:pt idx="15">
                  <c:v>95.404168564426229</c:v>
                </c:pt>
                <c:pt idx="16">
                  <c:v>95.182944021515169</c:v>
                </c:pt>
                <c:pt idx="17">
                  <c:v>99.225714099811313</c:v>
                </c:pt>
                <c:pt idx="18">
                  <c:v>96.269546923460652</c:v>
                </c:pt>
                <c:pt idx="19">
                  <c:v>97.087210185004452</c:v>
                </c:pt>
                <c:pt idx="20">
                  <c:v>95.989762942720191</c:v>
                </c:pt>
                <c:pt idx="21">
                  <c:v>97.607738521265759</c:v>
                </c:pt>
                <c:pt idx="22">
                  <c:v>94.293708113735448</c:v>
                </c:pt>
                <c:pt idx="23">
                  <c:v>94.786041165115932</c:v>
                </c:pt>
                <c:pt idx="24">
                  <c:v>92.038085323269783</c:v>
                </c:pt>
              </c:numCache>
            </c:numRef>
          </c:val>
          <c:smooth val="0"/>
          <c:extLst>
            <c:ext xmlns:c16="http://schemas.microsoft.com/office/drawing/2014/chart" uri="{C3380CC4-5D6E-409C-BE32-E72D297353CC}">
              <c16:uniqueId val="{00000002-E39B-4DF9-8000-00C6AB5C36D5}"/>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E39B-4DF9-8000-00C6AB5C36D5}"/>
                </c:ext>
              </c:extLst>
            </c:dLbl>
            <c:dLbl>
              <c:idx val="1"/>
              <c:delete val="1"/>
              <c:extLst>
                <c:ext xmlns:c15="http://schemas.microsoft.com/office/drawing/2012/chart" uri="{CE6537A1-D6FC-4f65-9D91-7224C49458BB}"/>
                <c:ext xmlns:c16="http://schemas.microsoft.com/office/drawing/2014/chart" uri="{C3380CC4-5D6E-409C-BE32-E72D297353CC}">
                  <c16:uniqueId val="{00000004-E39B-4DF9-8000-00C6AB5C36D5}"/>
                </c:ext>
              </c:extLst>
            </c:dLbl>
            <c:dLbl>
              <c:idx val="2"/>
              <c:delete val="1"/>
              <c:extLst>
                <c:ext xmlns:c15="http://schemas.microsoft.com/office/drawing/2012/chart" uri="{CE6537A1-D6FC-4f65-9D91-7224C49458BB}"/>
                <c:ext xmlns:c16="http://schemas.microsoft.com/office/drawing/2014/chart" uri="{C3380CC4-5D6E-409C-BE32-E72D297353CC}">
                  <c16:uniqueId val="{00000005-E39B-4DF9-8000-00C6AB5C36D5}"/>
                </c:ext>
              </c:extLst>
            </c:dLbl>
            <c:dLbl>
              <c:idx val="3"/>
              <c:delete val="1"/>
              <c:extLst>
                <c:ext xmlns:c15="http://schemas.microsoft.com/office/drawing/2012/chart" uri="{CE6537A1-D6FC-4f65-9D91-7224C49458BB}"/>
                <c:ext xmlns:c16="http://schemas.microsoft.com/office/drawing/2014/chart" uri="{C3380CC4-5D6E-409C-BE32-E72D297353CC}">
                  <c16:uniqueId val="{00000006-E39B-4DF9-8000-00C6AB5C36D5}"/>
                </c:ext>
              </c:extLst>
            </c:dLbl>
            <c:dLbl>
              <c:idx val="4"/>
              <c:delete val="1"/>
              <c:extLst>
                <c:ext xmlns:c15="http://schemas.microsoft.com/office/drawing/2012/chart" uri="{CE6537A1-D6FC-4f65-9D91-7224C49458BB}"/>
                <c:ext xmlns:c16="http://schemas.microsoft.com/office/drawing/2014/chart" uri="{C3380CC4-5D6E-409C-BE32-E72D297353CC}">
                  <c16:uniqueId val="{00000007-E39B-4DF9-8000-00C6AB5C36D5}"/>
                </c:ext>
              </c:extLst>
            </c:dLbl>
            <c:dLbl>
              <c:idx val="5"/>
              <c:delete val="1"/>
              <c:extLst>
                <c:ext xmlns:c15="http://schemas.microsoft.com/office/drawing/2012/chart" uri="{CE6537A1-D6FC-4f65-9D91-7224C49458BB}"/>
                <c:ext xmlns:c16="http://schemas.microsoft.com/office/drawing/2014/chart" uri="{C3380CC4-5D6E-409C-BE32-E72D297353CC}">
                  <c16:uniqueId val="{00000008-E39B-4DF9-8000-00C6AB5C36D5}"/>
                </c:ext>
              </c:extLst>
            </c:dLbl>
            <c:dLbl>
              <c:idx val="6"/>
              <c:delete val="1"/>
              <c:extLst>
                <c:ext xmlns:c15="http://schemas.microsoft.com/office/drawing/2012/chart" uri="{CE6537A1-D6FC-4f65-9D91-7224C49458BB}"/>
                <c:ext xmlns:c16="http://schemas.microsoft.com/office/drawing/2014/chart" uri="{C3380CC4-5D6E-409C-BE32-E72D297353CC}">
                  <c16:uniqueId val="{00000009-E39B-4DF9-8000-00C6AB5C36D5}"/>
                </c:ext>
              </c:extLst>
            </c:dLbl>
            <c:dLbl>
              <c:idx val="7"/>
              <c:delete val="1"/>
              <c:extLst>
                <c:ext xmlns:c15="http://schemas.microsoft.com/office/drawing/2012/chart" uri="{CE6537A1-D6FC-4f65-9D91-7224C49458BB}"/>
                <c:ext xmlns:c16="http://schemas.microsoft.com/office/drawing/2014/chart" uri="{C3380CC4-5D6E-409C-BE32-E72D297353CC}">
                  <c16:uniqueId val="{0000000A-E39B-4DF9-8000-00C6AB5C36D5}"/>
                </c:ext>
              </c:extLst>
            </c:dLbl>
            <c:dLbl>
              <c:idx val="8"/>
              <c:delete val="1"/>
              <c:extLst>
                <c:ext xmlns:c15="http://schemas.microsoft.com/office/drawing/2012/chart" uri="{CE6537A1-D6FC-4f65-9D91-7224C49458BB}"/>
                <c:ext xmlns:c16="http://schemas.microsoft.com/office/drawing/2014/chart" uri="{C3380CC4-5D6E-409C-BE32-E72D297353CC}">
                  <c16:uniqueId val="{0000000B-E39B-4DF9-8000-00C6AB5C36D5}"/>
                </c:ext>
              </c:extLst>
            </c:dLbl>
            <c:dLbl>
              <c:idx val="9"/>
              <c:delete val="1"/>
              <c:extLst>
                <c:ext xmlns:c15="http://schemas.microsoft.com/office/drawing/2012/chart" uri="{CE6537A1-D6FC-4f65-9D91-7224C49458BB}"/>
                <c:ext xmlns:c16="http://schemas.microsoft.com/office/drawing/2014/chart" uri="{C3380CC4-5D6E-409C-BE32-E72D297353CC}">
                  <c16:uniqueId val="{0000000C-E39B-4DF9-8000-00C6AB5C36D5}"/>
                </c:ext>
              </c:extLst>
            </c:dLbl>
            <c:dLbl>
              <c:idx val="10"/>
              <c:delete val="1"/>
              <c:extLst>
                <c:ext xmlns:c15="http://schemas.microsoft.com/office/drawing/2012/chart" uri="{CE6537A1-D6FC-4f65-9D91-7224C49458BB}"/>
                <c:ext xmlns:c16="http://schemas.microsoft.com/office/drawing/2014/chart" uri="{C3380CC4-5D6E-409C-BE32-E72D297353CC}">
                  <c16:uniqueId val="{0000000D-E39B-4DF9-8000-00C6AB5C36D5}"/>
                </c:ext>
              </c:extLst>
            </c:dLbl>
            <c:dLbl>
              <c:idx val="11"/>
              <c:delete val="1"/>
              <c:extLst>
                <c:ext xmlns:c15="http://schemas.microsoft.com/office/drawing/2012/chart" uri="{CE6537A1-D6FC-4f65-9D91-7224C49458BB}"/>
                <c:ext xmlns:c16="http://schemas.microsoft.com/office/drawing/2014/chart" uri="{C3380CC4-5D6E-409C-BE32-E72D297353CC}">
                  <c16:uniqueId val="{0000000E-E39B-4DF9-8000-00C6AB5C36D5}"/>
                </c:ext>
              </c:extLst>
            </c:dLbl>
            <c:dLbl>
              <c:idx val="12"/>
              <c:delete val="1"/>
              <c:extLst>
                <c:ext xmlns:c15="http://schemas.microsoft.com/office/drawing/2012/chart" uri="{CE6537A1-D6FC-4f65-9D91-7224C49458BB}"/>
                <c:ext xmlns:c16="http://schemas.microsoft.com/office/drawing/2014/chart" uri="{C3380CC4-5D6E-409C-BE32-E72D297353CC}">
                  <c16:uniqueId val="{0000000F-E39B-4DF9-8000-00C6AB5C36D5}"/>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E39B-4DF9-8000-00C6AB5C36D5}"/>
                </c:ext>
              </c:extLst>
            </c:dLbl>
            <c:dLbl>
              <c:idx val="14"/>
              <c:delete val="1"/>
              <c:extLst>
                <c:ext xmlns:c15="http://schemas.microsoft.com/office/drawing/2012/chart" uri="{CE6537A1-D6FC-4f65-9D91-7224C49458BB}"/>
                <c:ext xmlns:c16="http://schemas.microsoft.com/office/drawing/2014/chart" uri="{C3380CC4-5D6E-409C-BE32-E72D297353CC}">
                  <c16:uniqueId val="{00000011-E39B-4DF9-8000-00C6AB5C36D5}"/>
                </c:ext>
              </c:extLst>
            </c:dLbl>
            <c:dLbl>
              <c:idx val="15"/>
              <c:delete val="1"/>
              <c:extLst>
                <c:ext xmlns:c15="http://schemas.microsoft.com/office/drawing/2012/chart" uri="{CE6537A1-D6FC-4f65-9D91-7224C49458BB}"/>
                <c:ext xmlns:c16="http://schemas.microsoft.com/office/drawing/2014/chart" uri="{C3380CC4-5D6E-409C-BE32-E72D297353CC}">
                  <c16:uniqueId val="{00000012-E39B-4DF9-8000-00C6AB5C36D5}"/>
                </c:ext>
              </c:extLst>
            </c:dLbl>
            <c:dLbl>
              <c:idx val="16"/>
              <c:delete val="1"/>
              <c:extLst>
                <c:ext xmlns:c15="http://schemas.microsoft.com/office/drawing/2012/chart" uri="{CE6537A1-D6FC-4f65-9D91-7224C49458BB}"/>
                <c:ext xmlns:c16="http://schemas.microsoft.com/office/drawing/2014/chart" uri="{C3380CC4-5D6E-409C-BE32-E72D297353CC}">
                  <c16:uniqueId val="{00000013-E39B-4DF9-8000-00C6AB5C36D5}"/>
                </c:ext>
              </c:extLst>
            </c:dLbl>
            <c:dLbl>
              <c:idx val="17"/>
              <c:delete val="1"/>
              <c:extLst>
                <c:ext xmlns:c15="http://schemas.microsoft.com/office/drawing/2012/chart" uri="{CE6537A1-D6FC-4f65-9D91-7224C49458BB}"/>
                <c:ext xmlns:c16="http://schemas.microsoft.com/office/drawing/2014/chart" uri="{C3380CC4-5D6E-409C-BE32-E72D297353CC}">
                  <c16:uniqueId val="{00000014-E39B-4DF9-8000-00C6AB5C36D5}"/>
                </c:ext>
              </c:extLst>
            </c:dLbl>
            <c:dLbl>
              <c:idx val="18"/>
              <c:delete val="1"/>
              <c:extLst>
                <c:ext xmlns:c15="http://schemas.microsoft.com/office/drawing/2012/chart" uri="{CE6537A1-D6FC-4f65-9D91-7224C49458BB}"/>
                <c:ext xmlns:c16="http://schemas.microsoft.com/office/drawing/2014/chart" uri="{C3380CC4-5D6E-409C-BE32-E72D297353CC}">
                  <c16:uniqueId val="{00000015-E39B-4DF9-8000-00C6AB5C36D5}"/>
                </c:ext>
              </c:extLst>
            </c:dLbl>
            <c:dLbl>
              <c:idx val="19"/>
              <c:delete val="1"/>
              <c:extLst>
                <c:ext xmlns:c15="http://schemas.microsoft.com/office/drawing/2012/chart" uri="{CE6537A1-D6FC-4f65-9D91-7224C49458BB}"/>
                <c:ext xmlns:c16="http://schemas.microsoft.com/office/drawing/2014/chart" uri="{C3380CC4-5D6E-409C-BE32-E72D297353CC}">
                  <c16:uniqueId val="{00000016-E39B-4DF9-8000-00C6AB5C36D5}"/>
                </c:ext>
              </c:extLst>
            </c:dLbl>
            <c:dLbl>
              <c:idx val="20"/>
              <c:delete val="1"/>
              <c:extLst>
                <c:ext xmlns:c15="http://schemas.microsoft.com/office/drawing/2012/chart" uri="{CE6537A1-D6FC-4f65-9D91-7224C49458BB}"/>
                <c:ext xmlns:c16="http://schemas.microsoft.com/office/drawing/2014/chart" uri="{C3380CC4-5D6E-409C-BE32-E72D297353CC}">
                  <c16:uniqueId val="{00000017-E39B-4DF9-8000-00C6AB5C36D5}"/>
                </c:ext>
              </c:extLst>
            </c:dLbl>
            <c:dLbl>
              <c:idx val="21"/>
              <c:delete val="1"/>
              <c:extLst>
                <c:ext xmlns:c15="http://schemas.microsoft.com/office/drawing/2012/chart" uri="{CE6537A1-D6FC-4f65-9D91-7224C49458BB}"/>
                <c:ext xmlns:c16="http://schemas.microsoft.com/office/drawing/2014/chart" uri="{C3380CC4-5D6E-409C-BE32-E72D297353CC}">
                  <c16:uniqueId val="{00000018-E39B-4DF9-8000-00C6AB5C36D5}"/>
                </c:ext>
              </c:extLst>
            </c:dLbl>
            <c:dLbl>
              <c:idx val="22"/>
              <c:delete val="1"/>
              <c:extLst>
                <c:ext xmlns:c15="http://schemas.microsoft.com/office/drawing/2012/chart" uri="{CE6537A1-D6FC-4f65-9D91-7224C49458BB}"/>
                <c:ext xmlns:c16="http://schemas.microsoft.com/office/drawing/2014/chart" uri="{C3380CC4-5D6E-409C-BE32-E72D297353CC}">
                  <c16:uniqueId val="{00000019-E39B-4DF9-8000-00C6AB5C36D5}"/>
                </c:ext>
              </c:extLst>
            </c:dLbl>
            <c:dLbl>
              <c:idx val="23"/>
              <c:delete val="1"/>
              <c:extLst>
                <c:ext xmlns:c15="http://schemas.microsoft.com/office/drawing/2012/chart" uri="{CE6537A1-D6FC-4f65-9D91-7224C49458BB}"/>
                <c:ext xmlns:c16="http://schemas.microsoft.com/office/drawing/2014/chart" uri="{C3380CC4-5D6E-409C-BE32-E72D297353CC}">
                  <c16:uniqueId val="{0000001A-E39B-4DF9-8000-00C6AB5C36D5}"/>
                </c:ext>
              </c:extLst>
            </c:dLbl>
            <c:dLbl>
              <c:idx val="24"/>
              <c:delete val="1"/>
              <c:extLst>
                <c:ext xmlns:c15="http://schemas.microsoft.com/office/drawing/2012/chart" uri="{CE6537A1-D6FC-4f65-9D91-7224C49458BB}"/>
                <c:ext xmlns:c16="http://schemas.microsoft.com/office/drawing/2014/chart" uri="{C3380CC4-5D6E-409C-BE32-E72D297353CC}">
                  <c16:uniqueId val="{0000001B-E39B-4DF9-8000-00C6AB5C36D5}"/>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E39B-4DF9-8000-00C6AB5C36D5}"/>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lc="http://schemas.openxmlformats.org/drawingml/2006/lockedCanvas" xmlns="" xmlns:mo="http://schemas.microsoft.com/office/mac/office/2008/main" xmlns:mv="urn:schemas-microsoft-com:mac:vml" xmlns:o="urn:schemas-microsoft-com:office:office" xmlns:v="urn:schemas-microsoft-com:vml" xmlns:w10="urn:schemas-microsoft-com:office:word" xmlns:w="http://schemas.openxmlformats.org/wordprocessingml/2006/main" xmlns:ma14="http://schemas.microsoft.com/office/mac/drawingml/2011/main" xmlns:pic="http://schemas.openxmlformats.org/drawingml/2006/picture" xmlns:wps="http://schemas.microsoft.com/office/word/2010/wordprocessingShape" xmlns:wne="http://schemas.microsoft.com/office/word/2006/wordml" xmlns:wpi="http://schemas.microsoft.com/office/word/2010/wordprocessingInk" xmlns:wpg="http://schemas.microsoft.com/office/word/2010/wordprocessingGroup" xmlns:w15="http://schemas.microsoft.com/office/word/2012/wordml" xmlns:w14="http://schemas.microsoft.com/office/word/2010/wordml" xmlns:wp="http://schemas.openxmlformats.org/drawingml/2006/wordprocessingDrawing" xmlns:wp14="http://schemas.microsoft.com/office/word/2010/wordprocessingDrawing" xmlns:m="http://schemas.openxmlformats.org/officeDocument/2006/math" xmlns:r="http://schemas.openxmlformats.org/officeDocument/2006/relationships" xmlns:mc="http://schemas.openxmlformats.org/markup-compatibility/2006" xmlns:wpc="http://schemas.microsoft.com/office/word/2010/wordprocessing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Agentur für Arbeit Göppingen (621)</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552450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92" t="s">
        <v>97</v>
      </c>
      <c r="F8" s="592" t="s">
        <v>98</v>
      </c>
      <c r="G8" s="592" t="s">
        <v>99</v>
      </c>
      <c r="H8" s="592" t="s">
        <v>100</v>
      </c>
      <c r="I8" s="592" t="s">
        <v>101</v>
      </c>
      <c r="J8" s="590"/>
      <c r="K8" s="591"/>
    </row>
    <row r="9" spans="1:255" ht="12" customHeight="1" x14ac:dyDescent="0.2">
      <c r="A9" s="578"/>
      <c r="B9" s="579"/>
      <c r="C9" s="579"/>
      <c r="D9" s="583"/>
      <c r="E9" s="593"/>
      <c r="F9" s="593"/>
      <c r="G9" s="593"/>
      <c r="H9" s="593"/>
      <c r="I9" s="593"/>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311732</v>
      </c>
      <c r="F11" s="238">
        <v>314442</v>
      </c>
      <c r="G11" s="238">
        <v>312660</v>
      </c>
      <c r="H11" s="238">
        <v>309372</v>
      </c>
      <c r="I11" s="265">
        <v>308741</v>
      </c>
      <c r="J11" s="263">
        <v>2991</v>
      </c>
      <c r="K11" s="266">
        <v>0.96877317881330949</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14.388641525412854</v>
      </c>
      <c r="E13" s="115">
        <v>44854</v>
      </c>
      <c r="F13" s="114">
        <v>45063</v>
      </c>
      <c r="G13" s="114">
        <v>45450</v>
      </c>
      <c r="H13" s="114">
        <v>46228</v>
      </c>
      <c r="I13" s="140">
        <v>45817</v>
      </c>
      <c r="J13" s="115">
        <v>-963</v>
      </c>
      <c r="K13" s="116">
        <v>-2.1018399284108518</v>
      </c>
    </row>
    <row r="14" spans="1:255" ht="14.1" customHeight="1" x14ac:dyDescent="0.2">
      <c r="A14" s="306" t="s">
        <v>230</v>
      </c>
      <c r="B14" s="307"/>
      <c r="C14" s="308"/>
      <c r="D14" s="113">
        <v>57.489766851013052</v>
      </c>
      <c r="E14" s="115">
        <v>179214</v>
      </c>
      <c r="F14" s="114">
        <v>181300</v>
      </c>
      <c r="G14" s="114">
        <v>181190</v>
      </c>
      <c r="H14" s="114">
        <v>178088</v>
      </c>
      <c r="I14" s="140">
        <v>177777</v>
      </c>
      <c r="J14" s="115">
        <v>1437</v>
      </c>
      <c r="K14" s="116">
        <v>0.80831603638265914</v>
      </c>
    </row>
    <row r="15" spans="1:255" ht="14.1" customHeight="1" x14ac:dyDescent="0.2">
      <c r="A15" s="306" t="s">
        <v>231</v>
      </c>
      <c r="B15" s="307"/>
      <c r="C15" s="308"/>
      <c r="D15" s="113">
        <v>15.327909871299706</v>
      </c>
      <c r="E15" s="115">
        <v>47782</v>
      </c>
      <c r="F15" s="114">
        <v>48130</v>
      </c>
      <c r="G15" s="114">
        <v>47189</v>
      </c>
      <c r="H15" s="114">
        <v>46697</v>
      </c>
      <c r="I15" s="140">
        <v>46892</v>
      </c>
      <c r="J15" s="115">
        <v>890</v>
      </c>
      <c r="K15" s="116">
        <v>1.8979783331911626</v>
      </c>
    </row>
    <row r="16" spans="1:255" ht="14.1" customHeight="1" x14ac:dyDescent="0.2">
      <c r="A16" s="306" t="s">
        <v>232</v>
      </c>
      <c r="B16" s="307"/>
      <c r="C16" s="308"/>
      <c r="D16" s="113">
        <v>12.449796620173739</v>
      </c>
      <c r="E16" s="115">
        <v>38810</v>
      </c>
      <c r="F16" s="114">
        <v>38866</v>
      </c>
      <c r="G16" s="114">
        <v>37766</v>
      </c>
      <c r="H16" s="114">
        <v>37350</v>
      </c>
      <c r="I16" s="140">
        <v>37232</v>
      </c>
      <c r="J16" s="115">
        <v>1578</v>
      </c>
      <c r="K16" s="116">
        <v>4.2382896433175761</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0.34998011112109118</v>
      </c>
      <c r="E18" s="115">
        <v>1091</v>
      </c>
      <c r="F18" s="114">
        <v>1094</v>
      </c>
      <c r="G18" s="114">
        <v>1366</v>
      </c>
      <c r="H18" s="114">
        <v>1327</v>
      </c>
      <c r="I18" s="140">
        <v>1100</v>
      </c>
      <c r="J18" s="115">
        <v>-9</v>
      </c>
      <c r="K18" s="116">
        <v>-0.81818181818181823</v>
      </c>
    </row>
    <row r="19" spans="1:255" ht="14.1" customHeight="1" x14ac:dyDescent="0.2">
      <c r="A19" s="306" t="s">
        <v>235</v>
      </c>
      <c r="B19" s="307" t="s">
        <v>236</v>
      </c>
      <c r="C19" s="308"/>
      <c r="D19" s="113">
        <v>0.22391028190881912</v>
      </c>
      <c r="E19" s="115">
        <v>698</v>
      </c>
      <c r="F19" s="114">
        <v>663</v>
      </c>
      <c r="G19" s="114">
        <v>929</v>
      </c>
      <c r="H19" s="114">
        <v>894</v>
      </c>
      <c r="I19" s="140">
        <v>662</v>
      </c>
      <c r="J19" s="115">
        <v>36</v>
      </c>
      <c r="K19" s="116">
        <v>5.4380664652567976</v>
      </c>
    </row>
    <row r="20" spans="1:255" ht="14.1" customHeight="1" x14ac:dyDescent="0.2">
      <c r="A20" s="306">
        <v>12</v>
      </c>
      <c r="B20" s="307" t="s">
        <v>237</v>
      </c>
      <c r="C20" s="308"/>
      <c r="D20" s="113">
        <v>0.82185980265099512</v>
      </c>
      <c r="E20" s="115">
        <v>2562</v>
      </c>
      <c r="F20" s="114">
        <v>2559</v>
      </c>
      <c r="G20" s="114">
        <v>2655</v>
      </c>
      <c r="H20" s="114">
        <v>2590</v>
      </c>
      <c r="I20" s="140">
        <v>2560</v>
      </c>
      <c r="J20" s="115">
        <v>2</v>
      </c>
      <c r="K20" s="116">
        <v>7.8125E-2</v>
      </c>
    </row>
    <row r="21" spans="1:255" ht="14.1" customHeight="1" x14ac:dyDescent="0.2">
      <c r="A21" s="306">
        <v>21</v>
      </c>
      <c r="B21" s="307" t="s">
        <v>238</v>
      </c>
      <c r="C21" s="308"/>
      <c r="D21" s="113">
        <v>0.17482966137579717</v>
      </c>
      <c r="E21" s="115">
        <v>545</v>
      </c>
      <c r="F21" s="114">
        <v>546</v>
      </c>
      <c r="G21" s="114">
        <v>554</v>
      </c>
      <c r="H21" s="114">
        <v>555</v>
      </c>
      <c r="I21" s="140">
        <v>558</v>
      </c>
      <c r="J21" s="115">
        <v>-13</v>
      </c>
      <c r="K21" s="116">
        <v>-2.3297491039426523</v>
      </c>
    </row>
    <row r="22" spans="1:255" ht="14.1" customHeight="1" x14ac:dyDescent="0.2">
      <c r="A22" s="306">
        <v>22</v>
      </c>
      <c r="B22" s="307" t="s">
        <v>239</v>
      </c>
      <c r="C22" s="308"/>
      <c r="D22" s="113">
        <v>1.2751337687500801</v>
      </c>
      <c r="E22" s="115">
        <v>3975</v>
      </c>
      <c r="F22" s="114">
        <v>4037</v>
      </c>
      <c r="G22" s="114">
        <v>4086</v>
      </c>
      <c r="H22" s="114">
        <v>4105</v>
      </c>
      <c r="I22" s="140">
        <v>4148</v>
      </c>
      <c r="J22" s="115">
        <v>-173</v>
      </c>
      <c r="K22" s="116">
        <v>-4.1706846673095468</v>
      </c>
    </row>
    <row r="23" spans="1:255" ht="14.1" customHeight="1" x14ac:dyDescent="0.2">
      <c r="A23" s="306">
        <v>23</v>
      </c>
      <c r="B23" s="307" t="s">
        <v>240</v>
      </c>
      <c r="C23" s="308"/>
      <c r="D23" s="113">
        <v>0.87158199992301078</v>
      </c>
      <c r="E23" s="115">
        <v>2717</v>
      </c>
      <c r="F23" s="114">
        <v>2780</v>
      </c>
      <c r="G23" s="114">
        <v>2832</v>
      </c>
      <c r="H23" s="114">
        <v>2851</v>
      </c>
      <c r="I23" s="140">
        <v>2934</v>
      </c>
      <c r="J23" s="115">
        <v>-217</v>
      </c>
      <c r="K23" s="116">
        <v>-7.3960463531015677</v>
      </c>
    </row>
    <row r="24" spans="1:255" ht="14.1" customHeight="1" x14ac:dyDescent="0.2">
      <c r="A24" s="306">
        <v>24</v>
      </c>
      <c r="B24" s="307" t="s">
        <v>241</v>
      </c>
      <c r="C24" s="308"/>
      <c r="D24" s="113">
        <v>5.2359077669280021</v>
      </c>
      <c r="E24" s="115">
        <v>16322</v>
      </c>
      <c r="F24" s="114">
        <v>16673</v>
      </c>
      <c r="G24" s="114">
        <v>17201</v>
      </c>
      <c r="H24" s="114">
        <v>17557</v>
      </c>
      <c r="I24" s="140">
        <v>17730</v>
      </c>
      <c r="J24" s="115">
        <v>-1408</v>
      </c>
      <c r="K24" s="116">
        <v>-7.941342357586012</v>
      </c>
    </row>
    <row r="25" spans="1:255" ht="14.1" customHeight="1" x14ac:dyDescent="0.2">
      <c r="A25" s="306">
        <v>25</v>
      </c>
      <c r="B25" s="307" t="s">
        <v>242</v>
      </c>
      <c r="C25" s="308"/>
      <c r="D25" s="113">
        <v>8.7812608266074701</v>
      </c>
      <c r="E25" s="115">
        <v>27374</v>
      </c>
      <c r="F25" s="114">
        <v>27758</v>
      </c>
      <c r="G25" s="114">
        <v>28189</v>
      </c>
      <c r="H25" s="114">
        <v>27909</v>
      </c>
      <c r="I25" s="140">
        <v>28097</v>
      </c>
      <c r="J25" s="115">
        <v>-723</v>
      </c>
      <c r="K25" s="116">
        <v>-2.5732284585542939</v>
      </c>
    </row>
    <row r="26" spans="1:255" ht="14.1" customHeight="1" x14ac:dyDescent="0.2">
      <c r="A26" s="306">
        <v>26</v>
      </c>
      <c r="B26" s="307" t="s">
        <v>243</v>
      </c>
      <c r="C26" s="308"/>
      <c r="D26" s="113">
        <v>4.4422773407927325</v>
      </c>
      <c r="E26" s="115">
        <v>13848</v>
      </c>
      <c r="F26" s="114">
        <v>14157</v>
      </c>
      <c r="G26" s="114">
        <v>14117</v>
      </c>
      <c r="H26" s="114">
        <v>13644</v>
      </c>
      <c r="I26" s="140">
        <v>13663</v>
      </c>
      <c r="J26" s="115">
        <v>185</v>
      </c>
      <c r="K26" s="116">
        <v>1.354021810729708</v>
      </c>
    </row>
    <row r="27" spans="1:255" ht="14.1" customHeight="1" x14ac:dyDescent="0.2">
      <c r="A27" s="306">
        <v>27</v>
      </c>
      <c r="B27" s="307" t="s">
        <v>244</v>
      </c>
      <c r="C27" s="308"/>
      <c r="D27" s="113">
        <v>5.6064183336968938</v>
      </c>
      <c r="E27" s="115">
        <v>17477</v>
      </c>
      <c r="F27" s="114">
        <v>17564</v>
      </c>
      <c r="G27" s="114">
        <v>16803</v>
      </c>
      <c r="H27" s="114">
        <v>16693</v>
      </c>
      <c r="I27" s="140">
        <v>16756</v>
      </c>
      <c r="J27" s="115">
        <v>721</v>
      </c>
      <c r="K27" s="116">
        <v>4.3029362616376226</v>
      </c>
    </row>
    <row r="28" spans="1:255" ht="14.1" customHeight="1" x14ac:dyDescent="0.2">
      <c r="A28" s="306">
        <v>28</v>
      </c>
      <c r="B28" s="307" t="s">
        <v>245</v>
      </c>
      <c r="C28" s="308"/>
      <c r="D28" s="113">
        <v>0.32977044384278803</v>
      </c>
      <c r="E28" s="115">
        <v>1028</v>
      </c>
      <c r="F28" s="114">
        <v>1042</v>
      </c>
      <c r="G28" s="114">
        <v>1065</v>
      </c>
      <c r="H28" s="114">
        <v>1073</v>
      </c>
      <c r="I28" s="140">
        <v>1083</v>
      </c>
      <c r="J28" s="115">
        <v>-55</v>
      </c>
      <c r="K28" s="116">
        <v>-5.0784856879039708</v>
      </c>
    </row>
    <row r="29" spans="1:255" ht="14.1" customHeight="1" x14ac:dyDescent="0.2">
      <c r="A29" s="306">
        <v>29</v>
      </c>
      <c r="B29" s="307" t="s">
        <v>246</v>
      </c>
      <c r="C29" s="308"/>
      <c r="D29" s="113">
        <v>1.6786855375771497</v>
      </c>
      <c r="E29" s="115">
        <v>5233</v>
      </c>
      <c r="F29" s="114">
        <v>5306</v>
      </c>
      <c r="G29" s="114">
        <v>5310</v>
      </c>
      <c r="H29" s="114">
        <v>5292</v>
      </c>
      <c r="I29" s="140">
        <v>5202</v>
      </c>
      <c r="J29" s="115">
        <v>31</v>
      </c>
      <c r="K29" s="116">
        <v>0.59592464436755099</v>
      </c>
    </row>
    <row r="30" spans="1:255" ht="14.1" customHeight="1" x14ac:dyDescent="0.2">
      <c r="A30" s="306" t="s">
        <v>247</v>
      </c>
      <c r="B30" s="307" t="s">
        <v>248</v>
      </c>
      <c r="C30" s="308"/>
      <c r="D30" s="113">
        <v>0.58479719759280413</v>
      </c>
      <c r="E30" s="115">
        <v>1823</v>
      </c>
      <c r="F30" s="114">
        <v>1840</v>
      </c>
      <c r="G30" s="114">
        <v>1842</v>
      </c>
      <c r="H30" s="114">
        <v>1816</v>
      </c>
      <c r="I30" s="140">
        <v>1781</v>
      </c>
      <c r="J30" s="115">
        <v>42</v>
      </c>
      <c r="K30" s="116">
        <v>2.3582257158899496</v>
      </c>
    </row>
    <row r="31" spans="1:255" ht="14.1" customHeight="1" x14ac:dyDescent="0.2">
      <c r="A31" s="306" t="s">
        <v>249</v>
      </c>
      <c r="B31" s="307" t="s">
        <v>250</v>
      </c>
      <c r="C31" s="308"/>
      <c r="D31" s="113">
        <v>1.0784904982484955</v>
      </c>
      <c r="E31" s="115">
        <v>3362</v>
      </c>
      <c r="F31" s="114">
        <v>3414</v>
      </c>
      <c r="G31" s="114">
        <v>3413</v>
      </c>
      <c r="H31" s="114">
        <v>3425</v>
      </c>
      <c r="I31" s="140">
        <v>3371</v>
      </c>
      <c r="J31" s="115">
        <v>-9</v>
      </c>
      <c r="K31" s="116">
        <v>-0.26698309107089885</v>
      </c>
    </row>
    <row r="32" spans="1:255" ht="14.1" customHeight="1" x14ac:dyDescent="0.2">
      <c r="A32" s="306">
        <v>31</v>
      </c>
      <c r="B32" s="307" t="s">
        <v>251</v>
      </c>
      <c r="C32" s="308"/>
      <c r="D32" s="113">
        <v>0.86484544416357645</v>
      </c>
      <c r="E32" s="115">
        <v>2696</v>
      </c>
      <c r="F32" s="114">
        <v>2682</v>
      </c>
      <c r="G32" s="114">
        <v>2662</v>
      </c>
      <c r="H32" s="114">
        <v>2605</v>
      </c>
      <c r="I32" s="140">
        <v>2596</v>
      </c>
      <c r="J32" s="115">
        <v>100</v>
      </c>
      <c r="K32" s="116">
        <v>3.852080123266564</v>
      </c>
    </row>
    <row r="33" spans="1:11" ht="14.1" customHeight="1" x14ac:dyDescent="0.2">
      <c r="A33" s="306">
        <v>32</v>
      </c>
      <c r="B33" s="307" t="s">
        <v>252</v>
      </c>
      <c r="C33" s="308"/>
      <c r="D33" s="113">
        <v>1.7248790627846997</v>
      </c>
      <c r="E33" s="115">
        <v>5377</v>
      </c>
      <c r="F33" s="114">
        <v>5303</v>
      </c>
      <c r="G33" s="114">
        <v>5413</v>
      </c>
      <c r="H33" s="114">
        <v>5275</v>
      </c>
      <c r="I33" s="140">
        <v>5067</v>
      </c>
      <c r="J33" s="115">
        <v>310</v>
      </c>
      <c r="K33" s="116">
        <v>6.1180185514110912</v>
      </c>
    </row>
    <row r="34" spans="1:11" ht="14.1" customHeight="1" x14ac:dyDescent="0.2">
      <c r="A34" s="306">
        <v>33</v>
      </c>
      <c r="B34" s="307" t="s">
        <v>253</v>
      </c>
      <c r="C34" s="308"/>
      <c r="D34" s="113">
        <v>1.2048811158302644</v>
      </c>
      <c r="E34" s="115">
        <v>3756</v>
      </c>
      <c r="F34" s="114">
        <v>3767</v>
      </c>
      <c r="G34" s="114">
        <v>3900</v>
      </c>
      <c r="H34" s="114">
        <v>3772</v>
      </c>
      <c r="I34" s="140">
        <v>3735</v>
      </c>
      <c r="J34" s="115">
        <v>21</v>
      </c>
      <c r="K34" s="116">
        <v>0.56224899598393574</v>
      </c>
    </row>
    <row r="35" spans="1:11" ht="14.1" customHeight="1" x14ac:dyDescent="0.2">
      <c r="A35" s="306">
        <v>34</v>
      </c>
      <c r="B35" s="307" t="s">
        <v>254</v>
      </c>
      <c r="C35" s="308"/>
      <c r="D35" s="113">
        <v>1.8371549921086061</v>
      </c>
      <c r="E35" s="115">
        <v>5727</v>
      </c>
      <c r="F35" s="114">
        <v>5776</v>
      </c>
      <c r="G35" s="114">
        <v>5770</v>
      </c>
      <c r="H35" s="114">
        <v>5598</v>
      </c>
      <c r="I35" s="140">
        <v>5591</v>
      </c>
      <c r="J35" s="115">
        <v>136</v>
      </c>
      <c r="K35" s="116">
        <v>2.4324807726703632</v>
      </c>
    </row>
    <row r="36" spans="1:11" ht="14.1" customHeight="1" x14ac:dyDescent="0.2">
      <c r="A36" s="306">
        <v>41</v>
      </c>
      <c r="B36" s="307" t="s">
        <v>255</v>
      </c>
      <c r="C36" s="308"/>
      <c r="D36" s="113">
        <v>0.76540104961954503</v>
      </c>
      <c r="E36" s="115">
        <v>2386</v>
      </c>
      <c r="F36" s="114">
        <v>2377</v>
      </c>
      <c r="G36" s="114">
        <v>2393</v>
      </c>
      <c r="H36" s="114">
        <v>2401</v>
      </c>
      <c r="I36" s="140">
        <v>2429</v>
      </c>
      <c r="J36" s="115">
        <v>-43</v>
      </c>
      <c r="K36" s="116">
        <v>-1.7702758336764099</v>
      </c>
    </row>
    <row r="37" spans="1:11" ht="14.1" customHeight="1" x14ac:dyDescent="0.2">
      <c r="A37" s="306">
        <v>42</v>
      </c>
      <c r="B37" s="307" t="s">
        <v>256</v>
      </c>
      <c r="C37" s="308"/>
      <c r="D37" s="113">
        <v>0.1061809503034658</v>
      </c>
      <c r="E37" s="115">
        <v>331</v>
      </c>
      <c r="F37" s="114">
        <v>328</v>
      </c>
      <c r="G37" s="114">
        <v>326</v>
      </c>
      <c r="H37" s="114">
        <v>312</v>
      </c>
      <c r="I37" s="140">
        <v>305</v>
      </c>
      <c r="J37" s="115">
        <v>26</v>
      </c>
      <c r="K37" s="116">
        <v>8.5245901639344268</v>
      </c>
    </row>
    <row r="38" spans="1:11" ht="14.1" customHeight="1" x14ac:dyDescent="0.2">
      <c r="A38" s="306">
        <v>43</v>
      </c>
      <c r="B38" s="307" t="s">
        <v>257</v>
      </c>
      <c r="C38" s="308"/>
      <c r="D38" s="113">
        <v>2.7469108080017453</v>
      </c>
      <c r="E38" s="115">
        <v>8563</v>
      </c>
      <c r="F38" s="114">
        <v>8594</v>
      </c>
      <c r="G38" s="114">
        <v>8105</v>
      </c>
      <c r="H38" s="114">
        <v>7998</v>
      </c>
      <c r="I38" s="140">
        <v>7867</v>
      </c>
      <c r="J38" s="115">
        <v>696</v>
      </c>
      <c r="K38" s="116">
        <v>8.8470827507309018</v>
      </c>
    </row>
    <row r="39" spans="1:11" ht="14.1" customHeight="1" x14ac:dyDescent="0.2">
      <c r="A39" s="306">
        <v>51</v>
      </c>
      <c r="B39" s="307" t="s">
        <v>258</v>
      </c>
      <c r="C39" s="308"/>
      <c r="D39" s="113">
        <v>6.5559519074076453</v>
      </c>
      <c r="E39" s="115">
        <v>20437</v>
      </c>
      <c r="F39" s="114">
        <v>20899</v>
      </c>
      <c r="G39" s="114">
        <v>20874</v>
      </c>
      <c r="H39" s="114">
        <v>20886</v>
      </c>
      <c r="I39" s="140">
        <v>20734</v>
      </c>
      <c r="J39" s="115">
        <v>-297</v>
      </c>
      <c r="K39" s="116">
        <v>-1.4324298254075432</v>
      </c>
    </row>
    <row r="40" spans="1:11" ht="14.1" customHeight="1" x14ac:dyDescent="0.2">
      <c r="A40" s="306" t="s">
        <v>259</v>
      </c>
      <c r="B40" s="307" t="s">
        <v>260</v>
      </c>
      <c r="C40" s="308"/>
      <c r="D40" s="113">
        <v>5.0241874430600646</v>
      </c>
      <c r="E40" s="115">
        <v>15662</v>
      </c>
      <c r="F40" s="114">
        <v>15929</v>
      </c>
      <c r="G40" s="114">
        <v>15829</v>
      </c>
      <c r="H40" s="114">
        <v>15889</v>
      </c>
      <c r="I40" s="140">
        <v>15821</v>
      </c>
      <c r="J40" s="115">
        <v>-159</v>
      </c>
      <c r="K40" s="116">
        <v>-1.0049933632513748</v>
      </c>
    </row>
    <row r="41" spans="1:11" ht="14.1" customHeight="1" x14ac:dyDescent="0.2">
      <c r="A41" s="306"/>
      <c r="B41" s="307" t="s">
        <v>261</v>
      </c>
      <c r="C41" s="308"/>
      <c r="D41" s="113">
        <v>4.1516430780285631</v>
      </c>
      <c r="E41" s="115">
        <v>12942</v>
      </c>
      <c r="F41" s="114">
        <v>13206</v>
      </c>
      <c r="G41" s="114">
        <v>13172</v>
      </c>
      <c r="H41" s="114">
        <v>13149</v>
      </c>
      <c r="I41" s="140">
        <v>13141</v>
      </c>
      <c r="J41" s="115">
        <v>-199</v>
      </c>
      <c r="K41" s="116">
        <v>-1.5143444182330112</v>
      </c>
    </row>
    <row r="42" spans="1:11" ht="14.1" customHeight="1" x14ac:dyDescent="0.2">
      <c r="A42" s="306">
        <v>52</v>
      </c>
      <c r="B42" s="307" t="s">
        <v>262</v>
      </c>
      <c r="C42" s="308"/>
      <c r="D42" s="113">
        <v>2.9493282691542735</v>
      </c>
      <c r="E42" s="115">
        <v>9194</v>
      </c>
      <c r="F42" s="114">
        <v>9203</v>
      </c>
      <c r="G42" s="114">
        <v>9217</v>
      </c>
      <c r="H42" s="114">
        <v>9331</v>
      </c>
      <c r="I42" s="140">
        <v>9310</v>
      </c>
      <c r="J42" s="115">
        <v>-116</v>
      </c>
      <c r="K42" s="116">
        <v>-1.2459720730397421</v>
      </c>
    </row>
    <row r="43" spans="1:11" ht="14.1" customHeight="1" x14ac:dyDescent="0.2">
      <c r="A43" s="306" t="s">
        <v>263</v>
      </c>
      <c r="B43" s="307" t="s">
        <v>264</v>
      </c>
      <c r="C43" s="308"/>
      <c r="D43" s="113">
        <v>2.3776833947108416</v>
      </c>
      <c r="E43" s="115">
        <v>7412</v>
      </c>
      <c r="F43" s="114">
        <v>7442</v>
      </c>
      <c r="G43" s="114">
        <v>7379</v>
      </c>
      <c r="H43" s="114">
        <v>7342</v>
      </c>
      <c r="I43" s="140">
        <v>7306</v>
      </c>
      <c r="J43" s="115">
        <v>106</v>
      </c>
      <c r="K43" s="116">
        <v>1.4508623049548317</v>
      </c>
    </row>
    <row r="44" spans="1:11" ht="14.1" customHeight="1" x14ac:dyDescent="0.2">
      <c r="A44" s="306">
        <v>53</v>
      </c>
      <c r="B44" s="307" t="s">
        <v>265</v>
      </c>
      <c r="C44" s="308"/>
      <c r="D44" s="113">
        <v>1.1538757650802614</v>
      </c>
      <c r="E44" s="115">
        <v>3597</v>
      </c>
      <c r="F44" s="114">
        <v>3670</v>
      </c>
      <c r="G44" s="114">
        <v>3510</v>
      </c>
      <c r="H44" s="114">
        <v>3491</v>
      </c>
      <c r="I44" s="140">
        <v>3428</v>
      </c>
      <c r="J44" s="115">
        <v>169</v>
      </c>
      <c r="K44" s="116">
        <v>4.9299883313885644</v>
      </c>
    </row>
    <row r="45" spans="1:11" ht="14.1" customHeight="1" x14ac:dyDescent="0.2">
      <c r="A45" s="306" t="s">
        <v>266</v>
      </c>
      <c r="B45" s="307" t="s">
        <v>267</v>
      </c>
      <c r="C45" s="308"/>
      <c r="D45" s="113">
        <v>1.1067198747642206</v>
      </c>
      <c r="E45" s="115">
        <v>3450</v>
      </c>
      <c r="F45" s="114">
        <v>3526</v>
      </c>
      <c r="G45" s="114">
        <v>3366</v>
      </c>
      <c r="H45" s="114">
        <v>3343</v>
      </c>
      <c r="I45" s="140">
        <v>3285</v>
      </c>
      <c r="J45" s="115">
        <v>165</v>
      </c>
      <c r="K45" s="116">
        <v>5.0228310502283104</v>
      </c>
    </row>
    <row r="46" spans="1:11" ht="14.1" customHeight="1" x14ac:dyDescent="0.2">
      <c r="A46" s="306">
        <v>54</v>
      </c>
      <c r="B46" s="307" t="s">
        <v>268</v>
      </c>
      <c r="C46" s="308"/>
      <c r="D46" s="113">
        <v>2.569514839669973</v>
      </c>
      <c r="E46" s="115">
        <v>8010</v>
      </c>
      <c r="F46" s="114">
        <v>7976</v>
      </c>
      <c r="G46" s="114">
        <v>7860</v>
      </c>
      <c r="H46" s="114">
        <v>7611</v>
      </c>
      <c r="I46" s="140">
        <v>7400</v>
      </c>
      <c r="J46" s="115">
        <v>610</v>
      </c>
      <c r="K46" s="116">
        <v>8.2432432432432439</v>
      </c>
    </row>
    <row r="47" spans="1:11" ht="14.1" customHeight="1" x14ac:dyDescent="0.2">
      <c r="A47" s="306">
        <v>61</v>
      </c>
      <c r="B47" s="307" t="s">
        <v>269</v>
      </c>
      <c r="C47" s="308"/>
      <c r="D47" s="113">
        <v>4.4875085008917921</v>
      </c>
      <c r="E47" s="115">
        <v>13989</v>
      </c>
      <c r="F47" s="114">
        <v>13967</v>
      </c>
      <c r="G47" s="114">
        <v>13901</v>
      </c>
      <c r="H47" s="114">
        <v>13683</v>
      </c>
      <c r="I47" s="140">
        <v>13691</v>
      </c>
      <c r="J47" s="115">
        <v>298</v>
      </c>
      <c r="K47" s="116">
        <v>2.1766123730918121</v>
      </c>
    </row>
    <row r="48" spans="1:11" ht="14.1" customHeight="1" x14ac:dyDescent="0.2">
      <c r="A48" s="306">
        <v>62</v>
      </c>
      <c r="B48" s="307" t="s">
        <v>270</v>
      </c>
      <c r="C48" s="308"/>
      <c r="D48" s="113">
        <v>5.8656153362503689</v>
      </c>
      <c r="E48" s="115">
        <v>18285</v>
      </c>
      <c r="F48" s="114">
        <v>18509</v>
      </c>
      <c r="G48" s="114">
        <v>18440</v>
      </c>
      <c r="H48" s="114">
        <v>18262</v>
      </c>
      <c r="I48" s="140">
        <v>18265</v>
      </c>
      <c r="J48" s="115">
        <v>20</v>
      </c>
      <c r="K48" s="116">
        <v>0.10949904188338352</v>
      </c>
    </row>
    <row r="49" spans="1:11" ht="14.1" customHeight="1" x14ac:dyDescent="0.2">
      <c r="A49" s="306">
        <v>63</v>
      </c>
      <c r="B49" s="307" t="s">
        <v>271</v>
      </c>
      <c r="C49" s="308"/>
      <c r="D49" s="113">
        <v>1.7466926719104872</v>
      </c>
      <c r="E49" s="115">
        <v>5445</v>
      </c>
      <c r="F49" s="114">
        <v>5479</v>
      </c>
      <c r="G49" s="114">
        <v>5505</v>
      </c>
      <c r="H49" s="114">
        <v>5569</v>
      </c>
      <c r="I49" s="140">
        <v>5427</v>
      </c>
      <c r="J49" s="115">
        <v>18</v>
      </c>
      <c r="K49" s="116">
        <v>0.33167495854063017</v>
      </c>
    </row>
    <row r="50" spans="1:11" ht="14.1" customHeight="1" x14ac:dyDescent="0.2">
      <c r="A50" s="306" t="s">
        <v>272</v>
      </c>
      <c r="B50" s="307" t="s">
        <v>273</v>
      </c>
      <c r="C50" s="308"/>
      <c r="D50" s="113">
        <v>0.37243529698587247</v>
      </c>
      <c r="E50" s="115">
        <v>1161</v>
      </c>
      <c r="F50" s="114">
        <v>1155</v>
      </c>
      <c r="G50" s="114">
        <v>1171</v>
      </c>
      <c r="H50" s="114">
        <v>1125</v>
      </c>
      <c r="I50" s="140">
        <v>1134</v>
      </c>
      <c r="J50" s="115">
        <v>27</v>
      </c>
      <c r="K50" s="116">
        <v>2.3809523809523809</v>
      </c>
    </row>
    <row r="51" spans="1:11" ht="14.1" customHeight="1" x14ac:dyDescent="0.2">
      <c r="A51" s="306" t="s">
        <v>274</v>
      </c>
      <c r="B51" s="307" t="s">
        <v>275</v>
      </c>
      <c r="C51" s="308"/>
      <c r="D51" s="113">
        <v>1.1448936907343488</v>
      </c>
      <c r="E51" s="115">
        <v>3569</v>
      </c>
      <c r="F51" s="114">
        <v>3584</v>
      </c>
      <c r="G51" s="114">
        <v>3564</v>
      </c>
      <c r="H51" s="114">
        <v>3625</v>
      </c>
      <c r="I51" s="140">
        <v>3554</v>
      </c>
      <c r="J51" s="115">
        <v>15</v>
      </c>
      <c r="K51" s="116">
        <v>0.4220596510973551</v>
      </c>
    </row>
    <row r="52" spans="1:11" ht="14.1" customHeight="1" x14ac:dyDescent="0.2">
      <c r="A52" s="306">
        <v>71</v>
      </c>
      <c r="B52" s="307" t="s">
        <v>276</v>
      </c>
      <c r="C52" s="308"/>
      <c r="D52" s="113">
        <v>13.294432397059012</v>
      </c>
      <c r="E52" s="115">
        <v>41443</v>
      </c>
      <c r="F52" s="114">
        <v>41815</v>
      </c>
      <c r="G52" s="114">
        <v>41062</v>
      </c>
      <c r="H52" s="114">
        <v>40524</v>
      </c>
      <c r="I52" s="140">
        <v>40406</v>
      </c>
      <c r="J52" s="115">
        <v>1037</v>
      </c>
      <c r="K52" s="116">
        <v>2.5664505271494331</v>
      </c>
    </row>
    <row r="53" spans="1:11" ht="14.1" customHeight="1" x14ac:dyDescent="0.2">
      <c r="A53" s="306" t="s">
        <v>277</v>
      </c>
      <c r="B53" s="307" t="s">
        <v>278</v>
      </c>
      <c r="C53" s="308"/>
      <c r="D53" s="113">
        <v>5.7145240142173401</v>
      </c>
      <c r="E53" s="115">
        <v>17814</v>
      </c>
      <c r="F53" s="114">
        <v>18047</v>
      </c>
      <c r="G53" s="114">
        <v>17468</v>
      </c>
      <c r="H53" s="114">
        <v>16993</v>
      </c>
      <c r="I53" s="140">
        <v>16891</v>
      </c>
      <c r="J53" s="115">
        <v>923</v>
      </c>
      <c r="K53" s="116">
        <v>5.4644485228820079</v>
      </c>
    </row>
    <row r="54" spans="1:11" ht="14.1" customHeight="1" x14ac:dyDescent="0.2">
      <c r="A54" s="306" t="s">
        <v>279</v>
      </c>
      <c r="B54" s="307" t="s">
        <v>280</v>
      </c>
      <c r="C54" s="308"/>
      <c r="D54" s="113">
        <v>6.2569771470365572</v>
      </c>
      <c r="E54" s="115">
        <v>19505</v>
      </c>
      <c r="F54" s="114">
        <v>19659</v>
      </c>
      <c r="G54" s="114">
        <v>19505</v>
      </c>
      <c r="H54" s="114">
        <v>19530</v>
      </c>
      <c r="I54" s="140">
        <v>19528</v>
      </c>
      <c r="J54" s="115">
        <v>-23</v>
      </c>
      <c r="K54" s="116">
        <v>-0.1177795985251946</v>
      </c>
    </row>
    <row r="55" spans="1:11" ht="14.1" customHeight="1" x14ac:dyDescent="0.2">
      <c r="A55" s="306">
        <v>72</v>
      </c>
      <c r="B55" s="307" t="s">
        <v>281</v>
      </c>
      <c r="C55" s="308"/>
      <c r="D55" s="113">
        <v>3.9742471096967908</v>
      </c>
      <c r="E55" s="115">
        <v>12389</v>
      </c>
      <c r="F55" s="114">
        <v>12547</v>
      </c>
      <c r="G55" s="114">
        <v>12251</v>
      </c>
      <c r="H55" s="114">
        <v>12059</v>
      </c>
      <c r="I55" s="140">
        <v>12136</v>
      </c>
      <c r="J55" s="115">
        <v>253</v>
      </c>
      <c r="K55" s="116">
        <v>2.0847066578773896</v>
      </c>
    </row>
    <row r="56" spans="1:11" ht="14.1" customHeight="1" x14ac:dyDescent="0.2">
      <c r="A56" s="306" t="s">
        <v>282</v>
      </c>
      <c r="B56" s="307" t="s">
        <v>283</v>
      </c>
      <c r="C56" s="308"/>
      <c r="D56" s="113">
        <v>1.6940833793129997</v>
      </c>
      <c r="E56" s="115">
        <v>5281</v>
      </c>
      <c r="F56" s="114">
        <v>5368</v>
      </c>
      <c r="G56" s="114">
        <v>5309</v>
      </c>
      <c r="H56" s="114">
        <v>5180</v>
      </c>
      <c r="I56" s="140">
        <v>5217</v>
      </c>
      <c r="J56" s="115">
        <v>64</v>
      </c>
      <c r="K56" s="116">
        <v>1.2267586735671843</v>
      </c>
    </row>
    <row r="57" spans="1:11" ht="14.1" customHeight="1" x14ac:dyDescent="0.2">
      <c r="A57" s="306" t="s">
        <v>284</v>
      </c>
      <c r="B57" s="307" t="s">
        <v>285</v>
      </c>
      <c r="C57" s="308"/>
      <c r="D57" s="113">
        <v>1.5895063708570183</v>
      </c>
      <c r="E57" s="115">
        <v>4955</v>
      </c>
      <c r="F57" s="114">
        <v>4988</v>
      </c>
      <c r="G57" s="114">
        <v>4802</v>
      </c>
      <c r="H57" s="114">
        <v>4766</v>
      </c>
      <c r="I57" s="140">
        <v>4810</v>
      </c>
      <c r="J57" s="115">
        <v>145</v>
      </c>
      <c r="K57" s="116">
        <v>3.0145530145530146</v>
      </c>
    </row>
    <row r="58" spans="1:11" ht="14.1" customHeight="1" x14ac:dyDescent="0.2">
      <c r="A58" s="306">
        <v>73</v>
      </c>
      <c r="B58" s="307" t="s">
        <v>286</v>
      </c>
      <c r="C58" s="308"/>
      <c r="D58" s="113">
        <v>2.1781530288837847</v>
      </c>
      <c r="E58" s="115">
        <v>6790</v>
      </c>
      <c r="F58" s="114">
        <v>6769</v>
      </c>
      <c r="G58" s="114">
        <v>6690</v>
      </c>
      <c r="H58" s="114">
        <v>6577</v>
      </c>
      <c r="I58" s="140">
        <v>6579</v>
      </c>
      <c r="J58" s="115">
        <v>211</v>
      </c>
      <c r="K58" s="116">
        <v>3.207174342605259</v>
      </c>
    </row>
    <row r="59" spans="1:11" ht="14.1" customHeight="1" x14ac:dyDescent="0.2">
      <c r="A59" s="306" t="s">
        <v>287</v>
      </c>
      <c r="B59" s="307" t="s">
        <v>288</v>
      </c>
      <c r="C59" s="308"/>
      <c r="D59" s="113">
        <v>1.7367482324560841</v>
      </c>
      <c r="E59" s="115">
        <v>5414</v>
      </c>
      <c r="F59" s="114">
        <v>5383</v>
      </c>
      <c r="G59" s="114">
        <v>5336</v>
      </c>
      <c r="H59" s="114">
        <v>5244</v>
      </c>
      <c r="I59" s="140">
        <v>5243</v>
      </c>
      <c r="J59" s="115">
        <v>171</v>
      </c>
      <c r="K59" s="116">
        <v>3.2614915124928476</v>
      </c>
    </row>
    <row r="60" spans="1:11" ht="14.1" customHeight="1" x14ac:dyDescent="0.2">
      <c r="A60" s="306">
        <v>81</v>
      </c>
      <c r="B60" s="307" t="s">
        <v>289</v>
      </c>
      <c r="C60" s="308"/>
      <c r="D60" s="113">
        <v>5.7562265022519341</v>
      </c>
      <c r="E60" s="115">
        <v>17944</v>
      </c>
      <c r="F60" s="114">
        <v>17903</v>
      </c>
      <c r="G60" s="114">
        <v>17744</v>
      </c>
      <c r="H60" s="114">
        <v>17464</v>
      </c>
      <c r="I60" s="140">
        <v>17495</v>
      </c>
      <c r="J60" s="115">
        <v>449</v>
      </c>
      <c r="K60" s="116">
        <v>2.5664475564446985</v>
      </c>
    </row>
    <row r="61" spans="1:11" ht="14.1" customHeight="1" x14ac:dyDescent="0.2">
      <c r="A61" s="306" t="s">
        <v>290</v>
      </c>
      <c r="B61" s="307" t="s">
        <v>291</v>
      </c>
      <c r="C61" s="308"/>
      <c r="D61" s="113">
        <v>1.8163037480913091</v>
      </c>
      <c r="E61" s="115">
        <v>5662</v>
      </c>
      <c r="F61" s="114">
        <v>5674</v>
      </c>
      <c r="G61" s="114">
        <v>5712</v>
      </c>
      <c r="H61" s="114">
        <v>5472</v>
      </c>
      <c r="I61" s="140">
        <v>5545</v>
      </c>
      <c r="J61" s="115">
        <v>117</v>
      </c>
      <c r="K61" s="116">
        <v>2.1100090171325521</v>
      </c>
    </row>
    <row r="62" spans="1:11" ht="14.1" customHeight="1" x14ac:dyDescent="0.2">
      <c r="A62" s="306" t="s">
        <v>292</v>
      </c>
      <c r="B62" s="307" t="s">
        <v>293</v>
      </c>
      <c r="C62" s="308"/>
      <c r="D62" s="113">
        <v>2.103088550421516</v>
      </c>
      <c r="E62" s="115">
        <v>6556</v>
      </c>
      <c r="F62" s="114">
        <v>6553</v>
      </c>
      <c r="G62" s="114">
        <v>6447</v>
      </c>
      <c r="H62" s="114">
        <v>6403</v>
      </c>
      <c r="I62" s="140">
        <v>6361</v>
      </c>
      <c r="J62" s="115">
        <v>195</v>
      </c>
      <c r="K62" s="116">
        <v>3.0655557302310958</v>
      </c>
    </row>
    <row r="63" spans="1:11" ht="14.1" customHeight="1" x14ac:dyDescent="0.2">
      <c r="A63" s="306"/>
      <c r="B63" s="307" t="s">
        <v>294</v>
      </c>
      <c r="C63" s="308"/>
      <c r="D63" s="113">
        <v>1.7361066557170903</v>
      </c>
      <c r="E63" s="115">
        <v>5412</v>
      </c>
      <c r="F63" s="114">
        <v>5420</v>
      </c>
      <c r="G63" s="114">
        <v>5361</v>
      </c>
      <c r="H63" s="114">
        <v>5345</v>
      </c>
      <c r="I63" s="140">
        <v>5299</v>
      </c>
      <c r="J63" s="115">
        <v>113</v>
      </c>
      <c r="K63" s="116">
        <v>2.1324778260049064</v>
      </c>
    </row>
    <row r="64" spans="1:11" ht="14.1" customHeight="1" x14ac:dyDescent="0.2">
      <c r="A64" s="306" t="s">
        <v>295</v>
      </c>
      <c r="B64" s="307" t="s">
        <v>296</v>
      </c>
      <c r="C64" s="308"/>
      <c r="D64" s="113">
        <v>0.64414304594972605</v>
      </c>
      <c r="E64" s="115">
        <v>2008</v>
      </c>
      <c r="F64" s="114">
        <v>1979</v>
      </c>
      <c r="G64" s="114">
        <v>1937</v>
      </c>
      <c r="H64" s="114">
        <v>1924</v>
      </c>
      <c r="I64" s="140">
        <v>1919</v>
      </c>
      <c r="J64" s="115">
        <v>89</v>
      </c>
      <c r="K64" s="116">
        <v>4.6378322042730593</v>
      </c>
    </row>
    <row r="65" spans="1:11" ht="14.1" customHeight="1" x14ac:dyDescent="0.2">
      <c r="A65" s="306" t="s">
        <v>297</v>
      </c>
      <c r="B65" s="307" t="s">
        <v>298</v>
      </c>
      <c r="C65" s="308"/>
      <c r="D65" s="113">
        <v>0.56234201172802278</v>
      </c>
      <c r="E65" s="115">
        <v>1753</v>
      </c>
      <c r="F65" s="114">
        <v>1727</v>
      </c>
      <c r="G65" s="114">
        <v>1706</v>
      </c>
      <c r="H65" s="114">
        <v>1724</v>
      </c>
      <c r="I65" s="140">
        <v>1722</v>
      </c>
      <c r="J65" s="115">
        <v>31</v>
      </c>
      <c r="K65" s="116">
        <v>1.8002322880371662</v>
      </c>
    </row>
    <row r="66" spans="1:11" ht="14.1" customHeight="1" x14ac:dyDescent="0.2">
      <c r="A66" s="306">
        <v>82</v>
      </c>
      <c r="B66" s="307" t="s">
        <v>299</v>
      </c>
      <c r="C66" s="308"/>
      <c r="D66" s="113">
        <v>2.3760794528633569</v>
      </c>
      <c r="E66" s="115">
        <v>7407</v>
      </c>
      <c r="F66" s="114">
        <v>7491</v>
      </c>
      <c r="G66" s="114">
        <v>7401</v>
      </c>
      <c r="H66" s="114">
        <v>7298</v>
      </c>
      <c r="I66" s="140">
        <v>7304</v>
      </c>
      <c r="J66" s="115">
        <v>103</v>
      </c>
      <c r="K66" s="116">
        <v>1.4101861993428257</v>
      </c>
    </row>
    <row r="67" spans="1:11" ht="14.1" customHeight="1" x14ac:dyDescent="0.2">
      <c r="A67" s="306" t="s">
        <v>300</v>
      </c>
      <c r="B67" s="307" t="s">
        <v>301</v>
      </c>
      <c r="C67" s="308"/>
      <c r="D67" s="113">
        <v>1.4916659181604712</v>
      </c>
      <c r="E67" s="115">
        <v>4650</v>
      </c>
      <c r="F67" s="114">
        <v>4696</v>
      </c>
      <c r="G67" s="114">
        <v>4623</v>
      </c>
      <c r="H67" s="114">
        <v>4596</v>
      </c>
      <c r="I67" s="140">
        <v>4588</v>
      </c>
      <c r="J67" s="115">
        <v>62</v>
      </c>
      <c r="K67" s="116">
        <v>1.3513513513513513</v>
      </c>
    </row>
    <row r="68" spans="1:11" ht="14.1" customHeight="1" x14ac:dyDescent="0.2">
      <c r="A68" s="306" t="s">
        <v>302</v>
      </c>
      <c r="B68" s="307" t="s">
        <v>303</v>
      </c>
      <c r="C68" s="308"/>
      <c r="D68" s="113">
        <v>0.47284205663839451</v>
      </c>
      <c r="E68" s="115">
        <v>1474</v>
      </c>
      <c r="F68" s="114">
        <v>1512</v>
      </c>
      <c r="G68" s="114">
        <v>1494</v>
      </c>
      <c r="H68" s="114">
        <v>1455</v>
      </c>
      <c r="I68" s="140">
        <v>1464</v>
      </c>
      <c r="J68" s="115">
        <v>10</v>
      </c>
      <c r="K68" s="116">
        <v>0.68306010928961747</v>
      </c>
    </row>
    <row r="69" spans="1:11" ht="14.1" customHeight="1" x14ac:dyDescent="0.2">
      <c r="A69" s="306">
        <v>83</v>
      </c>
      <c r="B69" s="307" t="s">
        <v>304</v>
      </c>
      <c r="C69" s="308"/>
      <c r="D69" s="113">
        <v>4.8939473650443333</v>
      </c>
      <c r="E69" s="115">
        <v>15256</v>
      </c>
      <c r="F69" s="114">
        <v>15290</v>
      </c>
      <c r="G69" s="114">
        <v>15029</v>
      </c>
      <c r="H69" s="114">
        <v>14700</v>
      </c>
      <c r="I69" s="140">
        <v>14687</v>
      </c>
      <c r="J69" s="115">
        <v>569</v>
      </c>
      <c r="K69" s="116">
        <v>3.8741744399809357</v>
      </c>
    </row>
    <row r="70" spans="1:11" ht="14.1" customHeight="1" x14ac:dyDescent="0.2">
      <c r="A70" s="306" t="s">
        <v>305</v>
      </c>
      <c r="B70" s="307" t="s">
        <v>306</v>
      </c>
      <c r="C70" s="308"/>
      <c r="D70" s="113">
        <v>4.1416986385741597</v>
      </c>
      <c r="E70" s="115">
        <v>12911</v>
      </c>
      <c r="F70" s="114">
        <v>12922</v>
      </c>
      <c r="G70" s="114">
        <v>12682</v>
      </c>
      <c r="H70" s="114">
        <v>12331</v>
      </c>
      <c r="I70" s="140">
        <v>12335</v>
      </c>
      <c r="J70" s="115">
        <v>576</v>
      </c>
      <c r="K70" s="116">
        <v>4.6696392379408191</v>
      </c>
    </row>
    <row r="71" spans="1:11" ht="14.1" customHeight="1" x14ac:dyDescent="0.2">
      <c r="A71" s="306"/>
      <c r="B71" s="307" t="s">
        <v>307</v>
      </c>
      <c r="C71" s="308"/>
      <c r="D71" s="113">
        <v>2.7254179872454545</v>
      </c>
      <c r="E71" s="115">
        <v>8496</v>
      </c>
      <c r="F71" s="114">
        <v>8510</v>
      </c>
      <c r="G71" s="114">
        <v>8364</v>
      </c>
      <c r="H71" s="114">
        <v>8053</v>
      </c>
      <c r="I71" s="140">
        <v>8046</v>
      </c>
      <c r="J71" s="115">
        <v>450</v>
      </c>
      <c r="K71" s="116">
        <v>5.592841163310962</v>
      </c>
    </row>
    <row r="72" spans="1:11" ht="14.1" customHeight="1" x14ac:dyDescent="0.2">
      <c r="A72" s="306">
        <v>84</v>
      </c>
      <c r="B72" s="307" t="s">
        <v>308</v>
      </c>
      <c r="C72" s="308"/>
      <c r="D72" s="113">
        <v>0.9992557709827673</v>
      </c>
      <c r="E72" s="115">
        <v>3115</v>
      </c>
      <c r="F72" s="114">
        <v>3081</v>
      </c>
      <c r="G72" s="114">
        <v>3029</v>
      </c>
      <c r="H72" s="114">
        <v>3053</v>
      </c>
      <c r="I72" s="140">
        <v>3076</v>
      </c>
      <c r="J72" s="115">
        <v>39</v>
      </c>
      <c r="K72" s="116">
        <v>1.2678803641092327</v>
      </c>
    </row>
    <row r="73" spans="1:11" ht="14.1" customHeight="1" x14ac:dyDescent="0.2">
      <c r="A73" s="306" t="s">
        <v>309</v>
      </c>
      <c r="B73" s="307" t="s">
        <v>310</v>
      </c>
      <c r="C73" s="308"/>
      <c r="D73" s="113">
        <v>0.25598911885850667</v>
      </c>
      <c r="E73" s="115">
        <v>798</v>
      </c>
      <c r="F73" s="114">
        <v>780</v>
      </c>
      <c r="G73" s="114">
        <v>767</v>
      </c>
      <c r="H73" s="114">
        <v>815</v>
      </c>
      <c r="I73" s="140">
        <v>827</v>
      </c>
      <c r="J73" s="115">
        <v>-29</v>
      </c>
      <c r="K73" s="116">
        <v>-3.5066505441354292</v>
      </c>
    </row>
    <row r="74" spans="1:11" ht="14.1" customHeight="1" x14ac:dyDescent="0.2">
      <c r="A74" s="306" t="s">
        <v>311</v>
      </c>
      <c r="B74" s="307" t="s">
        <v>312</v>
      </c>
      <c r="C74" s="308"/>
      <c r="D74" s="113">
        <v>0.19471854028460345</v>
      </c>
      <c r="E74" s="115">
        <v>607</v>
      </c>
      <c r="F74" s="114">
        <v>604</v>
      </c>
      <c r="G74" s="114">
        <v>592</v>
      </c>
      <c r="H74" s="114">
        <v>587</v>
      </c>
      <c r="I74" s="140">
        <v>594</v>
      </c>
      <c r="J74" s="115">
        <v>13</v>
      </c>
      <c r="K74" s="116">
        <v>2.1885521885521886</v>
      </c>
    </row>
    <row r="75" spans="1:11" ht="14.1" customHeight="1" x14ac:dyDescent="0.2">
      <c r="A75" s="306" t="s">
        <v>313</v>
      </c>
      <c r="B75" s="307" t="s">
        <v>314</v>
      </c>
      <c r="C75" s="308"/>
      <c r="D75" s="113">
        <v>9.7840452696547037E-2</v>
      </c>
      <c r="E75" s="115">
        <v>305</v>
      </c>
      <c r="F75" s="114">
        <v>301</v>
      </c>
      <c r="G75" s="114">
        <v>284</v>
      </c>
      <c r="H75" s="114">
        <v>300</v>
      </c>
      <c r="I75" s="140">
        <v>287</v>
      </c>
      <c r="J75" s="115">
        <v>18</v>
      </c>
      <c r="K75" s="116">
        <v>6.2717770034843205</v>
      </c>
    </row>
    <row r="76" spans="1:11" ht="14.1" customHeight="1" x14ac:dyDescent="0.2">
      <c r="A76" s="306">
        <v>91</v>
      </c>
      <c r="B76" s="307" t="s">
        <v>315</v>
      </c>
      <c r="C76" s="308"/>
      <c r="D76" s="113">
        <v>0.14467555464309087</v>
      </c>
      <c r="E76" s="115">
        <v>451</v>
      </c>
      <c r="F76" s="114">
        <v>450</v>
      </c>
      <c r="G76" s="114">
        <v>445</v>
      </c>
      <c r="H76" s="114">
        <v>442</v>
      </c>
      <c r="I76" s="140">
        <v>433</v>
      </c>
      <c r="J76" s="115">
        <v>18</v>
      </c>
      <c r="K76" s="116">
        <v>4.1570438799076213</v>
      </c>
    </row>
    <row r="77" spans="1:11" ht="14.1" customHeight="1" x14ac:dyDescent="0.2">
      <c r="A77" s="306">
        <v>92</v>
      </c>
      <c r="B77" s="307" t="s">
        <v>316</v>
      </c>
      <c r="C77" s="308"/>
      <c r="D77" s="113">
        <v>1.4958361669639306</v>
      </c>
      <c r="E77" s="115">
        <v>4663</v>
      </c>
      <c r="F77" s="114">
        <v>4703</v>
      </c>
      <c r="G77" s="114">
        <v>4621</v>
      </c>
      <c r="H77" s="114">
        <v>4609</v>
      </c>
      <c r="I77" s="140">
        <v>4614</v>
      </c>
      <c r="J77" s="115">
        <v>49</v>
      </c>
      <c r="K77" s="116">
        <v>1.0619852622453403</v>
      </c>
    </row>
    <row r="78" spans="1:11" ht="14.1" customHeight="1" x14ac:dyDescent="0.2">
      <c r="A78" s="306">
        <v>93</v>
      </c>
      <c r="B78" s="307" t="s">
        <v>317</v>
      </c>
      <c r="C78" s="308"/>
      <c r="D78" s="113">
        <v>0.22326870516982536</v>
      </c>
      <c r="E78" s="115">
        <v>696</v>
      </c>
      <c r="F78" s="114">
        <v>697</v>
      </c>
      <c r="G78" s="114">
        <v>704</v>
      </c>
      <c r="H78" s="114">
        <v>698</v>
      </c>
      <c r="I78" s="140">
        <v>738</v>
      </c>
      <c r="J78" s="115">
        <v>-42</v>
      </c>
      <c r="K78" s="116">
        <v>-5.691056910569106</v>
      </c>
    </row>
    <row r="79" spans="1:11" ht="14.1" customHeight="1" x14ac:dyDescent="0.2">
      <c r="A79" s="306">
        <v>94</v>
      </c>
      <c r="B79" s="307" t="s">
        <v>318</v>
      </c>
      <c r="C79" s="308"/>
      <c r="D79" s="113">
        <v>0.1626397033349159</v>
      </c>
      <c r="E79" s="115">
        <v>507</v>
      </c>
      <c r="F79" s="114">
        <v>533</v>
      </c>
      <c r="G79" s="114">
        <v>531</v>
      </c>
      <c r="H79" s="114">
        <v>512</v>
      </c>
      <c r="I79" s="140">
        <v>536</v>
      </c>
      <c r="J79" s="115">
        <v>-29</v>
      </c>
      <c r="K79" s="116">
        <v>-5.41044776119403</v>
      </c>
    </row>
    <row r="80" spans="1:11" ht="14.1" customHeight="1" x14ac:dyDescent="0.2">
      <c r="A80" s="306" t="s">
        <v>319</v>
      </c>
      <c r="B80" s="307" t="s">
        <v>320</v>
      </c>
      <c r="C80" s="308"/>
      <c r="D80" s="113">
        <v>1.0906804562893767E-2</v>
      </c>
      <c r="E80" s="115">
        <v>34</v>
      </c>
      <c r="F80" s="114">
        <v>34</v>
      </c>
      <c r="G80" s="114">
        <v>34</v>
      </c>
      <c r="H80" s="114">
        <v>37</v>
      </c>
      <c r="I80" s="140">
        <v>38</v>
      </c>
      <c r="J80" s="115">
        <v>-4</v>
      </c>
      <c r="K80" s="116">
        <v>-10.526315789473685</v>
      </c>
    </row>
    <row r="81" spans="1:11" ht="14.1" customHeight="1" x14ac:dyDescent="0.2">
      <c r="A81" s="310" t="s">
        <v>321</v>
      </c>
      <c r="B81" s="311" t="s">
        <v>224</v>
      </c>
      <c r="C81" s="312"/>
      <c r="D81" s="125">
        <v>0.34388513210065058</v>
      </c>
      <c r="E81" s="143">
        <v>1072</v>
      </c>
      <c r="F81" s="144">
        <v>1083</v>
      </c>
      <c r="G81" s="144">
        <v>1065</v>
      </c>
      <c r="H81" s="144">
        <v>1009</v>
      </c>
      <c r="I81" s="145">
        <v>1023</v>
      </c>
      <c r="J81" s="143">
        <v>49</v>
      </c>
      <c r="K81" s="146">
        <v>4.7898338220918868</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20" t="s">
        <v>323</v>
      </c>
      <c r="B85" s="620"/>
      <c r="C85" s="620"/>
      <c r="D85" s="620"/>
      <c r="E85" s="620"/>
      <c r="F85" s="620"/>
      <c r="G85" s="620"/>
      <c r="H85" s="620"/>
      <c r="I85" s="620"/>
      <c r="J85" s="620"/>
      <c r="K85" s="620"/>
    </row>
    <row r="86" spans="1:11" ht="22.5" customHeight="1" x14ac:dyDescent="0.2">
      <c r="A86" s="620"/>
      <c r="B86" s="620"/>
      <c r="C86" s="620"/>
      <c r="D86" s="620"/>
      <c r="E86" s="620"/>
      <c r="F86" s="620"/>
      <c r="G86" s="620"/>
      <c r="H86" s="620"/>
      <c r="I86" s="620"/>
      <c r="J86" s="620"/>
      <c r="K86" s="620"/>
    </row>
    <row r="87" spans="1:11" ht="18" customHeight="1" x14ac:dyDescent="0.2">
      <c r="A87" s="621"/>
      <c r="B87" s="621"/>
      <c r="C87" s="621"/>
      <c r="D87" s="621"/>
      <c r="E87" s="621"/>
      <c r="F87" s="621"/>
      <c r="G87" s="621"/>
      <c r="H87" s="621"/>
      <c r="I87" s="621"/>
      <c r="J87" s="621"/>
      <c r="K87" s="621"/>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85:K85"/>
    <mergeCell ref="A86:K86"/>
    <mergeCell ref="A87:K87"/>
    <mergeCell ref="A3:K3"/>
    <mergeCell ref="A4:K4"/>
    <mergeCell ref="A5:E5"/>
    <mergeCell ref="A7:C10"/>
    <mergeCell ref="D7:D10"/>
    <mergeCell ref="E7:I7"/>
    <mergeCell ref="J7:K8"/>
    <mergeCell ref="E8:E9"/>
    <mergeCell ref="F8:F9"/>
    <mergeCell ref="G8:G9"/>
    <mergeCell ref="H8:H9"/>
    <mergeCell ref="I8:I9"/>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92" t="s">
        <v>97</v>
      </c>
      <c r="E8" s="592" t="s">
        <v>98</v>
      </c>
      <c r="F8" s="592" t="s">
        <v>99</v>
      </c>
      <c r="G8" s="592" t="s">
        <v>100</v>
      </c>
      <c r="H8" s="592" t="s">
        <v>101</v>
      </c>
      <c r="I8" s="590"/>
      <c r="J8" s="591"/>
      <c r="K8"/>
      <c r="L8"/>
      <c r="M8"/>
      <c r="N8"/>
      <c r="O8"/>
      <c r="P8"/>
    </row>
    <row r="9" spans="1:16" ht="12" customHeight="1" x14ac:dyDescent="0.2">
      <c r="A9" s="578"/>
      <c r="B9" s="579"/>
      <c r="C9" s="583"/>
      <c r="D9" s="593"/>
      <c r="E9" s="593"/>
      <c r="F9" s="593"/>
      <c r="G9" s="593"/>
      <c r="H9" s="593"/>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78117</v>
      </c>
      <c r="E12" s="114">
        <v>80856</v>
      </c>
      <c r="F12" s="114">
        <v>80810</v>
      </c>
      <c r="G12" s="114">
        <v>82050</v>
      </c>
      <c r="H12" s="140">
        <v>80624</v>
      </c>
      <c r="I12" s="115">
        <v>-2507</v>
      </c>
      <c r="J12" s="116">
        <v>-3.1094959317324866</v>
      </c>
      <c r="K12"/>
      <c r="L12"/>
      <c r="M12"/>
      <c r="N12"/>
      <c r="O12"/>
      <c r="P12"/>
    </row>
    <row r="13" spans="1:16" s="110" customFormat="1" ht="14.45" customHeight="1" x14ac:dyDescent="0.2">
      <c r="A13" s="120" t="s">
        <v>105</v>
      </c>
      <c r="B13" s="119" t="s">
        <v>106</v>
      </c>
      <c r="C13" s="113">
        <v>41.381517467388662</v>
      </c>
      <c r="D13" s="115">
        <v>32326</v>
      </c>
      <c r="E13" s="114">
        <v>33360</v>
      </c>
      <c r="F13" s="114">
        <v>33411</v>
      </c>
      <c r="G13" s="114">
        <v>33808</v>
      </c>
      <c r="H13" s="140">
        <v>32935</v>
      </c>
      <c r="I13" s="115">
        <v>-609</v>
      </c>
      <c r="J13" s="116">
        <v>-1.849096705632306</v>
      </c>
      <c r="K13"/>
      <c r="L13"/>
      <c r="M13"/>
      <c r="N13"/>
      <c r="O13"/>
      <c r="P13"/>
    </row>
    <row r="14" spans="1:16" s="110" customFormat="1" ht="14.45" customHeight="1" x14ac:dyDescent="0.2">
      <c r="A14" s="120"/>
      <c r="B14" s="119" t="s">
        <v>107</v>
      </c>
      <c r="C14" s="113">
        <v>58.618482532611338</v>
      </c>
      <c r="D14" s="115">
        <v>45791</v>
      </c>
      <c r="E14" s="114">
        <v>47496</v>
      </c>
      <c r="F14" s="114">
        <v>47399</v>
      </c>
      <c r="G14" s="114">
        <v>48242</v>
      </c>
      <c r="H14" s="140">
        <v>47689</v>
      </c>
      <c r="I14" s="115">
        <v>-1898</v>
      </c>
      <c r="J14" s="116">
        <v>-3.9799534483843235</v>
      </c>
      <c r="K14"/>
      <c r="L14"/>
      <c r="M14"/>
      <c r="N14"/>
      <c r="O14"/>
      <c r="P14"/>
    </row>
    <row r="15" spans="1:16" s="110" customFormat="1" ht="14.45" customHeight="1" x14ac:dyDescent="0.2">
      <c r="A15" s="118" t="s">
        <v>105</v>
      </c>
      <c r="B15" s="121" t="s">
        <v>108</v>
      </c>
      <c r="C15" s="113">
        <v>18.322516225661509</v>
      </c>
      <c r="D15" s="115">
        <v>14313</v>
      </c>
      <c r="E15" s="114">
        <v>14819</v>
      </c>
      <c r="F15" s="114">
        <v>14687</v>
      </c>
      <c r="G15" s="114">
        <v>15478</v>
      </c>
      <c r="H15" s="140">
        <v>14827</v>
      </c>
      <c r="I15" s="115">
        <v>-514</v>
      </c>
      <c r="J15" s="116">
        <v>-3.4666486814594997</v>
      </c>
      <c r="K15"/>
      <c r="L15"/>
      <c r="M15"/>
      <c r="N15"/>
      <c r="O15"/>
      <c r="P15"/>
    </row>
    <row r="16" spans="1:16" s="110" customFormat="1" ht="14.45" customHeight="1" x14ac:dyDescent="0.2">
      <c r="A16" s="118"/>
      <c r="B16" s="121" t="s">
        <v>109</v>
      </c>
      <c r="C16" s="113">
        <v>51.029865458222922</v>
      </c>
      <c r="D16" s="115">
        <v>39863</v>
      </c>
      <c r="E16" s="114">
        <v>41597</v>
      </c>
      <c r="F16" s="114">
        <v>41761</v>
      </c>
      <c r="G16" s="114">
        <v>42170</v>
      </c>
      <c r="H16" s="140">
        <v>41817</v>
      </c>
      <c r="I16" s="115">
        <v>-1954</v>
      </c>
      <c r="J16" s="116">
        <v>-4.6727407513690604</v>
      </c>
      <c r="K16"/>
      <c r="L16"/>
      <c r="M16"/>
      <c r="N16"/>
      <c r="O16"/>
      <c r="P16"/>
    </row>
    <row r="17" spans="1:16" s="110" customFormat="1" ht="14.45" customHeight="1" x14ac:dyDescent="0.2">
      <c r="A17" s="118"/>
      <c r="B17" s="121" t="s">
        <v>110</v>
      </c>
      <c r="C17" s="113">
        <v>16.867007181535389</v>
      </c>
      <c r="D17" s="115">
        <v>13176</v>
      </c>
      <c r="E17" s="114">
        <v>13387</v>
      </c>
      <c r="F17" s="114">
        <v>13332</v>
      </c>
      <c r="G17" s="114">
        <v>13415</v>
      </c>
      <c r="H17" s="140">
        <v>13164</v>
      </c>
      <c r="I17" s="115">
        <v>12</v>
      </c>
      <c r="J17" s="116">
        <v>9.1157702825888781E-2</v>
      </c>
      <c r="K17"/>
      <c r="L17"/>
      <c r="M17"/>
      <c r="N17"/>
      <c r="O17"/>
      <c r="P17"/>
    </row>
    <row r="18" spans="1:16" s="110" customFormat="1" ht="14.45" customHeight="1" x14ac:dyDescent="0.2">
      <c r="A18" s="120"/>
      <c r="B18" s="121" t="s">
        <v>111</v>
      </c>
      <c r="C18" s="113">
        <v>13.78061113458018</v>
      </c>
      <c r="D18" s="115">
        <v>10765</v>
      </c>
      <c r="E18" s="114">
        <v>11053</v>
      </c>
      <c r="F18" s="114">
        <v>11030</v>
      </c>
      <c r="G18" s="114">
        <v>10987</v>
      </c>
      <c r="H18" s="140">
        <v>10816</v>
      </c>
      <c r="I18" s="115">
        <v>-51</v>
      </c>
      <c r="J18" s="116">
        <v>-0.47152366863905326</v>
      </c>
      <c r="K18"/>
      <c r="L18"/>
      <c r="M18"/>
      <c r="N18"/>
      <c r="O18"/>
      <c r="P18"/>
    </row>
    <row r="19" spans="1:16" s="110" customFormat="1" ht="14.45" customHeight="1" x14ac:dyDescent="0.2">
      <c r="A19" s="120"/>
      <c r="B19" s="121" t="s">
        <v>112</v>
      </c>
      <c r="C19" s="113">
        <v>1.2058834824686049</v>
      </c>
      <c r="D19" s="115">
        <v>942</v>
      </c>
      <c r="E19" s="114">
        <v>949</v>
      </c>
      <c r="F19" s="114">
        <v>1014</v>
      </c>
      <c r="G19" s="114">
        <v>873</v>
      </c>
      <c r="H19" s="140">
        <v>832</v>
      </c>
      <c r="I19" s="115">
        <v>110</v>
      </c>
      <c r="J19" s="116">
        <v>13.221153846153847</v>
      </c>
      <c r="K19"/>
      <c r="L19"/>
      <c r="M19"/>
      <c r="N19"/>
      <c r="O19"/>
      <c r="P19"/>
    </row>
    <row r="20" spans="1:16" s="110" customFormat="1" ht="14.45" customHeight="1" x14ac:dyDescent="0.2">
      <c r="A20" s="120" t="s">
        <v>113</v>
      </c>
      <c r="B20" s="119" t="s">
        <v>116</v>
      </c>
      <c r="C20" s="113">
        <v>79.421892801822906</v>
      </c>
      <c r="D20" s="115">
        <v>62042</v>
      </c>
      <c r="E20" s="114">
        <v>64138</v>
      </c>
      <c r="F20" s="114">
        <v>64022</v>
      </c>
      <c r="G20" s="114">
        <v>65070</v>
      </c>
      <c r="H20" s="140">
        <v>64132</v>
      </c>
      <c r="I20" s="115">
        <v>-2090</v>
      </c>
      <c r="J20" s="116">
        <v>-3.2589035115075156</v>
      </c>
      <c r="K20"/>
      <c r="L20"/>
      <c r="M20"/>
      <c r="N20"/>
      <c r="O20"/>
      <c r="P20"/>
    </row>
    <row r="21" spans="1:16" s="110" customFormat="1" ht="14.45" customHeight="1" x14ac:dyDescent="0.2">
      <c r="A21" s="123"/>
      <c r="B21" s="124" t="s">
        <v>117</v>
      </c>
      <c r="C21" s="125">
        <v>20.366885569082275</v>
      </c>
      <c r="D21" s="143">
        <v>15910</v>
      </c>
      <c r="E21" s="144">
        <v>16565</v>
      </c>
      <c r="F21" s="144">
        <v>16630</v>
      </c>
      <c r="G21" s="144">
        <v>16815</v>
      </c>
      <c r="H21" s="145">
        <v>16319</v>
      </c>
      <c r="I21" s="143">
        <v>-409</v>
      </c>
      <c r="J21" s="146">
        <v>-2.5062810221214535</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1140611</v>
      </c>
      <c r="E23" s="114">
        <v>1184384</v>
      </c>
      <c r="F23" s="114">
        <v>1183074</v>
      </c>
      <c r="G23" s="114">
        <v>1195441</v>
      </c>
      <c r="H23" s="140">
        <v>1172233</v>
      </c>
      <c r="I23" s="115">
        <v>-31622</v>
      </c>
      <c r="J23" s="116">
        <v>-2.6975865719528453</v>
      </c>
      <c r="K23"/>
      <c r="L23"/>
      <c r="M23"/>
      <c r="N23"/>
      <c r="O23"/>
      <c r="P23"/>
    </row>
    <row r="24" spans="1:16" s="110" customFormat="1" ht="14.45" customHeight="1" x14ac:dyDescent="0.2">
      <c r="A24" s="120" t="s">
        <v>105</v>
      </c>
      <c r="B24" s="119" t="s">
        <v>106</v>
      </c>
      <c r="C24" s="113">
        <v>41.325482570306619</v>
      </c>
      <c r="D24" s="115">
        <v>471363</v>
      </c>
      <c r="E24" s="114">
        <v>486739</v>
      </c>
      <c r="F24" s="114">
        <v>485918</v>
      </c>
      <c r="G24" s="114">
        <v>489287</v>
      </c>
      <c r="H24" s="140">
        <v>477942</v>
      </c>
      <c r="I24" s="115">
        <v>-6579</v>
      </c>
      <c r="J24" s="116">
        <v>-1.3765268589075661</v>
      </c>
      <c r="K24"/>
      <c r="L24"/>
      <c r="M24"/>
      <c r="N24"/>
      <c r="O24"/>
      <c r="P24"/>
    </row>
    <row r="25" spans="1:16" s="110" customFormat="1" ht="14.45" customHeight="1" x14ac:dyDescent="0.2">
      <c r="A25" s="120"/>
      <c r="B25" s="119" t="s">
        <v>107</v>
      </c>
      <c r="C25" s="113">
        <v>58.674517429693381</v>
      </c>
      <c r="D25" s="115">
        <v>669248</v>
      </c>
      <c r="E25" s="114">
        <v>697645</v>
      </c>
      <c r="F25" s="114">
        <v>697156</v>
      </c>
      <c r="G25" s="114">
        <v>706154</v>
      </c>
      <c r="H25" s="140">
        <v>694291</v>
      </c>
      <c r="I25" s="115">
        <v>-25043</v>
      </c>
      <c r="J25" s="116">
        <v>-3.606989000289504</v>
      </c>
      <c r="K25"/>
      <c r="L25"/>
      <c r="M25"/>
      <c r="N25"/>
      <c r="O25"/>
      <c r="P25"/>
    </row>
    <row r="26" spans="1:16" s="110" customFormat="1" ht="14.45" customHeight="1" x14ac:dyDescent="0.2">
      <c r="A26" s="118" t="s">
        <v>105</v>
      </c>
      <c r="B26" s="121" t="s">
        <v>108</v>
      </c>
      <c r="C26" s="113">
        <v>17.730321731072205</v>
      </c>
      <c r="D26" s="115">
        <v>202234</v>
      </c>
      <c r="E26" s="114">
        <v>215418</v>
      </c>
      <c r="F26" s="114">
        <v>212897</v>
      </c>
      <c r="G26" s="114">
        <v>222856</v>
      </c>
      <c r="H26" s="140">
        <v>210460</v>
      </c>
      <c r="I26" s="115">
        <v>-8226</v>
      </c>
      <c r="J26" s="116">
        <v>-3.9085812030789699</v>
      </c>
      <c r="K26"/>
      <c r="L26"/>
      <c r="M26"/>
      <c r="N26"/>
      <c r="O26"/>
      <c r="P26"/>
    </row>
    <row r="27" spans="1:16" s="110" customFormat="1" ht="14.45" customHeight="1" x14ac:dyDescent="0.2">
      <c r="A27" s="118"/>
      <c r="B27" s="121" t="s">
        <v>109</v>
      </c>
      <c r="C27" s="113">
        <v>50.175476126391906</v>
      </c>
      <c r="D27" s="115">
        <v>572307</v>
      </c>
      <c r="E27" s="114">
        <v>595991</v>
      </c>
      <c r="F27" s="114">
        <v>597468</v>
      </c>
      <c r="G27" s="114">
        <v>601630</v>
      </c>
      <c r="H27" s="140">
        <v>596367</v>
      </c>
      <c r="I27" s="115">
        <v>-24060</v>
      </c>
      <c r="J27" s="116">
        <v>-4.0344284643516488</v>
      </c>
      <c r="K27"/>
      <c r="L27"/>
      <c r="M27"/>
      <c r="N27"/>
      <c r="O27"/>
      <c r="P27"/>
    </row>
    <row r="28" spans="1:16" s="110" customFormat="1" ht="14.45" customHeight="1" x14ac:dyDescent="0.2">
      <c r="A28" s="118"/>
      <c r="B28" s="121" t="s">
        <v>110</v>
      </c>
      <c r="C28" s="113">
        <v>17.243652744011762</v>
      </c>
      <c r="D28" s="115">
        <v>196683</v>
      </c>
      <c r="E28" s="114">
        <v>200388</v>
      </c>
      <c r="F28" s="114">
        <v>200726</v>
      </c>
      <c r="G28" s="114">
        <v>200277</v>
      </c>
      <c r="H28" s="140">
        <v>198008</v>
      </c>
      <c r="I28" s="115">
        <v>-1325</v>
      </c>
      <c r="J28" s="116">
        <v>-0.66916488222698067</v>
      </c>
      <c r="K28"/>
      <c r="L28"/>
      <c r="M28"/>
      <c r="N28"/>
      <c r="O28"/>
      <c r="P28"/>
    </row>
    <row r="29" spans="1:16" s="110" customFormat="1" ht="14.45" customHeight="1" x14ac:dyDescent="0.2">
      <c r="A29" s="118"/>
      <c r="B29" s="121" t="s">
        <v>111</v>
      </c>
      <c r="C29" s="113">
        <v>14.850111036979303</v>
      </c>
      <c r="D29" s="115">
        <v>169382</v>
      </c>
      <c r="E29" s="114">
        <v>172584</v>
      </c>
      <c r="F29" s="114">
        <v>171980</v>
      </c>
      <c r="G29" s="114">
        <v>170674</v>
      </c>
      <c r="H29" s="140">
        <v>167393</v>
      </c>
      <c r="I29" s="115">
        <v>1989</v>
      </c>
      <c r="J29" s="116">
        <v>1.1882217297019588</v>
      </c>
      <c r="K29"/>
      <c r="L29"/>
      <c r="M29"/>
      <c r="N29"/>
      <c r="O29"/>
      <c r="P29"/>
    </row>
    <row r="30" spans="1:16" s="110" customFormat="1" ht="14.45" customHeight="1" x14ac:dyDescent="0.2">
      <c r="A30" s="120"/>
      <c r="B30" s="121" t="s">
        <v>112</v>
      </c>
      <c r="C30" s="113">
        <v>1.3398958979003359</v>
      </c>
      <c r="D30" s="115">
        <v>15283</v>
      </c>
      <c r="E30" s="114">
        <v>15543</v>
      </c>
      <c r="F30" s="114">
        <v>16133</v>
      </c>
      <c r="G30" s="114">
        <v>14330</v>
      </c>
      <c r="H30" s="140">
        <v>13906</v>
      </c>
      <c r="I30" s="115">
        <v>1377</v>
      </c>
      <c r="J30" s="116">
        <v>9.9022004889975559</v>
      </c>
      <c r="K30"/>
      <c r="L30"/>
      <c r="M30"/>
      <c r="N30"/>
      <c r="O30"/>
      <c r="P30"/>
    </row>
    <row r="31" spans="1:16" s="110" customFormat="1" ht="14.45" customHeight="1" x14ac:dyDescent="0.2">
      <c r="A31" s="120" t="s">
        <v>113</v>
      </c>
      <c r="B31" s="119" t="s">
        <v>116</v>
      </c>
      <c r="C31" s="113">
        <v>82.441691339115621</v>
      </c>
      <c r="D31" s="115">
        <v>940339</v>
      </c>
      <c r="E31" s="114">
        <v>976573</v>
      </c>
      <c r="F31" s="114">
        <v>977142</v>
      </c>
      <c r="G31" s="114">
        <v>988828</v>
      </c>
      <c r="H31" s="140">
        <v>970966</v>
      </c>
      <c r="I31" s="115">
        <v>-30627</v>
      </c>
      <c r="J31" s="116">
        <v>-3.1542814063520246</v>
      </c>
      <c r="K31"/>
      <c r="L31"/>
      <c r="M31"/>
      <c r="N31"/>
      <c r="O31"/>
      <c r="P31"/>
    </row>
    <row r="32" spans="1:16" s="110" customFormat="1" ht="14.45" customHeight="1" x14ac:dyDescent="0.2">
      <c r="A32" s="123"/>
      <c r="B32" s="124" t="s">
        <v>117</v>
      </c>
      <c r="C32" s="125">
        <v>17.374284484368467</v>
      </c>
      <c r="D32" s="143">
        <v>198173</v>
      </c>
      <c r="E32" s="144">
        <v>205661</v>
      </c>
      <c r="F32" s="144">
        <v>203889</v>
      </c>
      <c r="G32" s="144">
        <v>204504</v>
      </c>
      <c r="H32" s="145">
        <v>199267</v>
      </c>
      <c r="I32" s="143">
        <v>-1094</v>
      </c>
      <c r="J32" s="146">
        <v>-0.54901212945445055</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6415440</v>
      </c>
      <c r="E34" s="114">
        <v>6666510</v>
      </c>
      <c r="F34" s="114">
        <v>6669878</v>
      </c>
      <c r="G34" s="114">
        <v>6713473</v>
      </c>
      <c r="H34" s="140">
        <v>6597783</v>
      </c>
      <c r="I34" s="115">
        <v>-182343</v>
      </c>
      <c r="J34" s="116">
        <v>-2.7637010795899166</v>
      </c>
      <c r="K34"/>
      <c r="L34"/>
      <c r="M34"/>
      <c r="N34"/>
      <c r="O34"/>
      <c r="P34"/>
    </row>
    <row r="35" spans="1:16" s="110" customFormat="1" ht="14.45" customHeight="1" x14ac:dyDescent="0.2">
      <c r="A35" s="120" t="s">
        <v>105</v>
      </c>
      <c r="B35" s="119" t="s">
        <v>106</v>
      </c>
      <c r="C35" s="113">
        <v>40.899221253725386</v>
      </c>
      <c r="D35" s="115">
        <v>2623865</v>
      </c>
      <c r="E35" s="114">
        <v>2714871</v>
      </c>
      <c r="F35" s="114">
        <v>2714736</v>
      </c>
      <c r="G35" s="114">
        <v>2719585</v>
      </c>
      <c r="H35" s="140">
        <v>2663168</v>
      </c>
      <c r="I35" s="115">
        <v>-39303</v>
      </c>
      <c r="J35" s="116">
        <v>-1.47579874795732</v>
      </c>
      <c r="K35"/>
      <c r="L35"/>
      <c r="M35"/>
      <c r="N35"/>
      <c r="O35"/>
      <c r="P35"/>
    </row>
    <row r="36" spans="1:16" s="110" customFormat="1" ht="14.45" customHeight="1" x14ac:dyDescent="0.2">
      <c r="A36" s="120"/>
      <c r="B36" s="119" t="s">
        <v>107</v>
      </c>
      <c r="C36" s="113">
        <v>59.100778746274614</v>
      </c>
      <c r="D36" s="115">
        <v>3791575</v>
      </c>
      <c r="E36" s="114">
        <v>3951639</v>
      </c>
      <c r="F36" s="114">
        <v>3955142</v>
      </c>
      <c r="G36" s="114">
        <v>3993888</v>
      </c>
      <c r="H36" s="140">
        <v>3934615</v>
      </c>
      <c r="I36" s="115">
        <v>-143040</v>
      </c>
      <c r="J36" s="116">
        <v>-3.6354255753104181</v>
      </c>
      <c r="K36"/>
      <c r="L36"/>
      <c r="M36"/>
      <c r="N36"/>
      <c r="O36"/>
      <c r="P36"/>
    </row>
    <row r="37" spans="1:16" s="110" customFormat="1" ht="14.45" customHeight="1" x14ac:dyDescent="0.2">
      <c r="A37" s="118" t="s">
        <v>105</v>
      </c>
      <c r="B37" s="121" t="s">
        <v>108</v>
      </c>
      <c r="C37" s="113">
        <v>17.695200952701608</v>
      </c>
      <c r="D37" s="115">
        <v>1135225</v>
      </c>
      <c r="E37" s="114">
        <v>1207051</v>
      </c>
      <c r="F37" s="114">
        <v>1198554</v>
      </c>
      <c r="G37" s="114">
        <v>1240398</v>
      </c>
      <c r="H37" s="140">
        <v>1176945</v>
      </c>
      <c r="I37" s="115">
        <v>-41720</v>
      </c>
      <c r="J37" s="116">
        <v>-3.5447705712671365</v>
      </c>
      <c r="K37"/>
      <c r="L37"/>
      <c r="M37"/>
      <c r="N37"/>
      <c r="O37"/>
      <c r="P37"/>
    </row>
    <row r="38" spans="1:16" s="110" customFormat="1" ht="14.45" customHeight="1" x14ac:dyDescent="0.2">
      <c r="A38" s="118"/>
      <c r="B38" s="121" t="s">
        <v>109</v>
      </c>
      <c r="C38" s="113">
        <v>49.277399523649194</v>
      </c>
      <c r="D38" s="115">
        <v>3161362</v>
      </c>
      <c r="E38" s="114">
        <v>3298402</v>
      </c>
      <c r="F38" s="114">
        <v>3311797</v>
      </c>
      <c r="G38" s="114">
        <v>3326634</v>
      </c>
      <c r="H38" s="140">
        <v>3306303</v>
      </c>
      <c r="I38" s="115">
        <v>-144941</v>
      </c>
      <c r="J38" s="116">
        <v>-4.3837784982199155</v>
      </c>
      <c r="K38"/>
      <c r="L38"/>
      <c r="M38"/>
      <c r="N38"/>
      <c r="O38"/>
      <c r="P38"/>
    </row>
    <row r="39" spans="1:16" s="110" customFormat="1" ht="14.45" customHeight="1" x14ac:dyDescent="0.2">
      <c r="A39" s="118"/>
      <c r="B39" s="121" t="s">
        <v>110</v>
      </c>
      <c r="C39" s="113">
        <v>18.170226827777984</v>
      </c>
      <c r="D39" s="115">
        <v>1165700</v>
      </c>
      <c r="E39" s="114">
        <v>1187654</v>
      </c>
      <c r="F39" s="114">
        <v>1190909</v>
      </c>
      <c r="G39" s="114">
        <v>1188159</v>
      </c>
      <c r="H39" s="140">
        <v>1175286</v>
      </c>
      <c r="I39" s="115">
        <v>-9586</v>
      </c>
      <c r="J39" s="116">
        <v>-0.81563125911480272</v>
      </c>
      <c r="K39"/>
      <c r="L39"/>
      <c r="M39"/>
      <c r="N39"/>
      <c r="O39"/>
      <c r="P39"/>
    </row>
    <row r="40" spans="1:16" s="110" customFormat="1" ht="14.45" customHeight="1" x14ac:dyDescent="0.2">
      <c r="A40" s="120"/>
      <c r="B40" s="121" t="s">
        <v>111</v>
      </c>
      <c r="C40" s="113">
        <v>14.856845360567631</v>
      </c>
      <c r="D40" s="115">
        <v>953132</v>
      </c>
      <c r="E40" s="114">
        <v>973394</v>
      </c>
      <c r="F40" s="114">
        <v>968611</v>
      </c>
      <c r="G40" s="114">
        <v>958275</v>
      </c>
      <c r="H40" s="140">
        <v>939239</v>
      </c>
      <c r="I40" s="115">
        <v>13893</v>
      </c>
      <c r="J40" s="116">
        <v>1.4791762267111992</v>
      </c>
      <c r="K40"/>
      <c r="L40"/>
      <c r="M40"/>
      <c r="N40"/>
      <c r="O40"/>
      <c r="P40"/>
    </row>
    <row r="41" spans="1:16" s="110" customFormat="1" ht="14.45" customHeight="1" x14ac:dyDescent="0.2">
      <c r="A41" s="120"/>
      <c r="B41" s="121" t="s">
        <v>112</v>
      </c>
      <c r="C41" s="113">
        <v>1.3942301697155612</v>
      </c>
      <c r="D41" s="115">
        <v>89446</v>
      </c>
      <c r="E41" s="114">
        <v>91249</v>
      </c>
      <c r="F41" s="114">
        <v>94752</v>
      </c>
      <c r="G41" s="114">
        <v>82773</v>
      </c>
      <c r="H41" s="140">
        <v>79668</v>
      </c>
      <c r="I41" s="115">
        <v>9778</v>
      </c>
      <c r="J41" s="116">
        <v>12.273434754230054</v>
      </c>
      <c r="K41"/>
      <c r="L41"/>
      <c r="M41"/>
      <c r="N41"/>
      <c r="O41"/>
      <c r="P41"/>
    </row>
    <row r="42" spans="1:16" s="110" customFormat="1" ht="14.45" customHeight="1" x14ac:dyDescent="0.2">
      <c r="A42" s="120" t="s">
        <v>113</v>
      </c>
      <c r="B42" s="119" t="s">
        <v>116</v>
      </c>
      <c r="C42" s="113">
        <v>85.712889529011264</v>
      </c>
      <c r="D42" s="115">
        <v>5498859</v>
      </c>
      <c r="E42" s="114">
        <v>5714606</v>
      </c>
      <c r="F42" s="114">
        <v>5727794</v>
      </c>
      <c r="G42" s="114">
        <v>5772203</v>
      </c>
      <c r="H42" s="140">
        <v>5679499</v>
      </c>
      <c r="I42" s="115">
        <v>-180640</v>
      </c>
      <c r="J42" s="116">
        <v>-3.1805622291684532</v>
      </c>
      <c r="K42"/>
      <c r="L42"/>
      <c r="M42"/>
      <c r="N42"/>
      <c r="O42"/>
      <c r="P42"/>
    </row>
    <row r="43" spans="1:16" s="110" customFormat="1" ht="14.45" customHeight="1" x14ac:dyDescent="0.2">
      <c r="A43" s="123"/>
      <c r="B43" s="124" t="s">
        <v>117</v>
      </c>
      <c r="C43" s="125">
        <v>14.053533350791216</v>
      </c>
      <c r="D43" s="143">
        <v>901596</v>
      </c>
      <c r="E43" s="144">
        <v>936137</v>
      </c>
      <c r="F43" s="144">
        <v>926638</v>
      </c>
      <c r="G43" s="144">
        <v>925284</v>
      </c>
      <c r="H43" s="145">
        <v>902857</v>
      </c>
      <c r="I43" s="143">
        <v>-1261</v>
      </c>
      <c r="J43" s="146">
        <v>-0.13966774361831386</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327</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80058</v>
      </c>
      <c r="E56" s="114">
        <v>83141</v>
      </c>
      <c r="F56" s="114">
        <v>83027</v>
      </c>
      <c r="G56" s="114">
        <v>83701</v>
      </c>
      <c r="H56" s="140">
        <v>82318</v>
      </c>
      <c r="I56" s="115">
        <v>-2260</v>
      </c>
      <c r="J56" s="116">
        <v>-2.7454505697417333</v>
      </c>
      <c r="K56"/>
      <c r="L56"/>
      <c r="M56"/>
      <c r="N56"/>
      <c r="O56"/>
      <c r="P56"/>
    </row>
    <row r="57" spans="1:16" s="110" customFormat="1" ht="14.45" customHeight="1" x14ac:dyDescent="0.2">
      <c r="A57" s="120" t="s">
        <v>105</v>
      </c>
      <c r="B57" s="119" t="s">
        <v>106</v>
      </c>
      <c r="C57" s="113">
        <v>40.909090909090907</v>
      </c>
      <c r="D57" s="115">
        <v>32751</v>
      </c>
      <c r="E57" s="114">
        <v>33882</v>
      </c>
      <c r="F57" s="114">
        <v>33900</v>
      </c>
      <c r="G57" s="114">
        <v>34085</v>
      </c>
      <c r="H57" s="140">
        <v>33265</v>
      </c>
      <c r="I57" s="115">
        <v>-514</v>
      </c>
      <c r="J57" s="116">
        <v>-1.5451675935668119</v>
      </c>
    </row>
    <row r="58" spans="1:16" s="110" customFormat="1" ht="14.45" customHeight="1" x14ac:dyDescent="0.2">
      <c r="A58" s="120"/>
      <c r="B58" s="119" t="s">
        <v>107</v>
      </c>
      <c r="C58" s="113">
        <v>59.090909090909093</v>
      </c>
      <c r="D58" s="115">
        <v>47307</v>
      </c>
      <c r="E58" s="114">
        <v>49259</v>
      </c>
      <c r="F58" s="114">
        <v>49127</v>
      </c>
      <c r="G58" s="114">
        <v>49616</v>
      </c>
      <c r="H58" s="140">
        <v>49053</v>
      </c>
      <c r="I58" s="115">
        <v>-1746</v>
      </c>
      <c r="J58" s="116">
        <v>-3.5594153262797383</v>
      </c>
    </row>
    <row r="59" spans="1:16" s="110" customFormat="1" ht="14.45" customHeight="1" x14ac:dyDescent="0.2">
      <c r="A59" s="118" t="s">
        <v>105</v>
      </c>
      <c r="B59" s="121" t="s">
        <v>108</v>
      </c>
      <c r="C59" s="113">
        <v>16.881510904594169</v>
      </c>
      <c r="D59" s="115">
        <v>13515</v>
      </c>
      <c r="E59" s="114">
        <v>14296</v>
      </c>
      <c r="F59" s="114">
        <v>14203</v>
      </c>
      <c r="G59" s="114">
        <v>14814</v>
      </c>
      <c r="H59" s="140">
        <v>14188</v>
      </c>
      <c r="I59" s="115">
        <v>-673</v>
      </c>
      <c r="J59" s="116">
        <v>-4.743445164928108</v>
      </c>
    </row>
    <row r="60" spans="1:16" s="110" customFormat="1" ht="14.45" customHeight="1" x14ac:dyDescent="0.2">
      <c r="A60" s="118"/>
      <c r="B60" s="121" t="s">
        <v>109</v>
      </c>
      <c r="C60" s="113">
        <v>52.163431512153686</v>
      </c>
      <c r="D60" s="115">
        <v>41761</v>
      </c>
      <c r="E60" s="114">
        <v>43588</v>
      </c>
      <c r="F60" s="114">
        <v>43675</v>
      </c>
      <c r="G60" s="114">
        <v>43862</v>
      </c>
      <c r="H60" s="140">
        <v>43535</v>
      </c>
      <c r="I60" s="115">
        <v>-1774</v>
      </c>
      <c r="J60" s="116">
        <v>-4.0748822786263927</v>
      </c>
    </row>
    <row r="61" spans="1:16" s="110" customFormat="1" ht="14.45" customHeight="1" x14ac:dyDescent="0.2">
      <c r="A61" s="118"/>
      <c r="B61" s="121" t="s">
        <v>110</v>
      </c>
      <c r="C61" s="113">
        <v>16.956456568987484</v>
      </c>
      <c r="D61" s="115">
        <v>13575</v>
      </c>
      <c r="E61" s="114">
        <v>13779</v>
      </c>
      <c r="F61" s="114">
        <v>13712</v>
      </c>
      <c r="G61" s="114">
        <v>13702</v>
      </c>
      <c r="H61" s="140">
        <v>13456</v>
      </c>
      <c r="I61" s="115">
        <v>119</v>
      </c>
      <c r="J61" s="116">
        <v>0.88436385255648042</v>
      </c>
    </row>
    <row r="62" spans="1:16" s="110" customFormat="1" ht="14.45" customHeight="1" x14ac:dyDescent="0.2">
      <c r="A62" s="120"/>
      <c r="B62" s="121" t="s">
        <v>111</v>
      </c>
      <c r="C62" s="113">
        <v>13.998601014264658</v>
      </c>
      <c r="D62" s="115">
        <v>11207</v>
      </c>
      <c r="E62" s="114">
        <v>11478</v>
      </c>
      <c r="F62" s="114">
        <v>11437</v>
      </c>
      <c r="G62" s="114">
        <v>11323</v>
      </c>
      <c r="H62" s="140">
        <v>11139</v>
      </c>
      <c r="I62" s="115">
        <v>68</v>
      </c>
      <c r="J62" s="116">
        <v>0.61046772600772059</v>
      </c>
    </row>
    <row r="63" spans="1:16" s="110" customFormat="1" ht="14.45" customHeight="1" x14ac:dyDescent="0.2">
      <c r="A63" s="120"/>
      <c r="B63" s="121" t="s">
        <v>112</v>
      </c>
      <c r="C63" s="113">
        <v>1.2328561792700292</v>
      </c>
      <c r="D63" s="115">
        <v>987</v>
      </c>
      <c r="E63" s="114">
        <v>985</v>
      </c>
      <c r="F63" s="114">
        <v>1037</v>
      </c>
      <c r="G63" s="114">
        <v>897</v>
      </c>
      <c r="H63" s="140">
        <v>874</v>
      </c>
      <c r="I63" s="115">
        <v>113</v>
      </c>
      <c r="J63" s="116">
        <v>12.929061784897025</v>
      </c>
    </row>
    <row r="64" spans="1:16" s="110" customFormat="1" ht="14.45" customHeight="1" x14ac:dyDescent="0.2">
      <c r="A64" s="120" t="s">
        <v>113</v>
      </c>
      <c r="B64" s="119" t="s">
        <v>116</v>
      </c>
      <c r="C64" s="113">
        <v>78.915286417347417</v>
      </c>
      <c r="D64" s="115">
        <v>63178</v>
      </c>
      <c r="E64" s="114">
        <v>65619</v>
      </c>
      <c r="F64" s="114">
        <v>65453</v>
      </c>
      <c r="G64" s="114">
        <v>66062</v>
      </c>
      <c r="H64" s="140">
        <v>65072</v>
      </c>
      <c r="I64" s="115">
        <v>-1894</v>
      </c>
      <c r="J64" s="116">
        <v>-2.9106220801573643</v>
      </c>
    </row>
    <row r="65" spans="1:10" s="110" customFormat="1" ht="14.45" customHeight="1" x14ac:dyDescent="0.2">
      <c r="A65" s="123"/>
      <c r="B65" s="124" t="s">
        <v>117</v>
      </c>
      <c r="C65" s="125">
        <v>20.864872967098854</v>
      </c>
      <c r="D65" s="143">
        <v>16704</v>
      </c>
      <c r="E65" s="144">
        <v>17359</v>
      </c>
      <c r="F65" s="144">
        <v>17416</v>
      </c>
      <c r="G65" s="144">
        <v>17464</v>
      </c>
      <c r="H65" s="145">
        <v>17069</v>
      </c>
      <c r="I65" s="143">
        <v>-365</v>
      </c>
      <c r="J65" s="146">
        <v>-2.1383795184252152</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328</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92" t="s">
        <v>97</v>
      </c>
      <c r="G8" s="592" t="s">
        <v>98</v>
      </c>
      <c r="H8" s="592" t="s">
        <v>99</v>
      </c>
      <c r="I8" s="592" t="s">
        <v>100</v>
      </c>
      <c r="J8" s="592" t="s">
        <v>101</v>
      </c>
      <c r="K8" s="590"/>
      <c r="L8" s="591"/>
    </row>
    <row r="9" spans="1:17" ht="12" customHeight="1" x14ac:dyDescent="0.2">
      <c r="A9" s="578"/>
      <c r="B9" s="579"/>
      <c r="C9" s="579"/>
      <c r="D9" s="579"/>
      <c r="E9" s="583"/>
      <c r="F9" s="593"/>
      <c r="G9" s="593"/>
      <c r="H9" s="593"/>
      <c r="I9" s="593"/>
      <c r="J9" s="593"/>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78117</v>
      </c>
      <c r="G11" s="114">
        <v>80856</v>
      </c>
      <c r="H11" s="114">
        <v>80810</v>
      </c>
      <c r="I11" s="114">
        <v>82050</v>
      </c>
      <c r="J11" s="140">
        <v>80624</v>
      </c>
      <c r="K11" s="114">
        <v>-2507</v>
      </c>
      <c r="L11" s="116">
        <v>-3.1094959317324866</v>
      </c>
    </row>
    <row r="12" spans="1:17" s="110" customFormat="1" ht="24" customHeight="1" x14ac:dyDescent="0.2">
      <c r="A12" s="606" t="s">
        <v>185</v>
      </c>
      <c r="B12" s="607"/>
      <c r="C12" s="607"/>
      <c r="D12" s="608"/>
      <c r="E12" s="113">
        <v>41.381517467388662</v>
      </c>
      <c r="F12" s="115">
        <v>32326</v>
      </c>
      <c r="G12" s="114">
        <v>33360</v>
      </c>
      <c r="H12" s="114">
        <v>33411</v>
      </c>
      <c r="I12" s="114">
        <v>33808</v>
      </c>
      <c r="J12" s="140">
        <v>32935</v>
      </c>
      <c r="K12" s="114">
        <v>-609</v>
      </c>
      <c r="L12" s="116">
        <v>-1.849096705632306</v>
      </c>
    </row>
    <row r="13" spans="1:17" s="110" customFormat="1" ht="15" customHeight="1" x14ac:dyDescent="0.2">
      <c r="A13" s="120"/>
      <c r="B13" s="609" t="s">
        <v>107</v>
      </c>
      <c r="C13" s="609"/>
      <c r="E13" s="113">
        <v>58.618482532611338</v>
      </c>
      <c r="F13" s="115">
        <v>45791</v>
      </c>
      <c r="G13" s="114">
        <v>47496</v>
      </c>
      <c r="H13" s="114">
        <v>47399</v>
      </c>
      <c r="I13" s="114">
        <v>48242</v>
      </c>
      <c r="J13" s="140">
        <v>47689</v>
      </c>
      <c r="K13" s="114">
        <v>-1898</v>
      </c>
      <c r="L13" s="116">
        <v>-3.9799534483843235</v>
      </c>
    </row>
    <row r="14" spans="1:17" s="110" customFormat="1" ht="22.5" customHeight="1" x14ac:dyDescent="0.2">
      <c r="A14" s="606" t="s">
        <v>186</v>
      </c>
      <c r="B14" s="607"/>
      <c r="C14" s="607"/>
      <c r="D14" s="608"/>
      <c r="E14" s="113">
        <v>18.322516225661509</v>
      </c>
      <c r="F14" s="115">
        <v>14313</v>
      </c>
      <c r="G14" s="114">
        <v>14819</v>
      </c>
      <c r="H14" s="114">
        <v>14687</v>
      </c>
      <c r="I14" s="114">
        <v>15478</v>
      </c>
      <c r="J14" s="140">
        <v>14827</v>
      </c>
      <c r="K14" s="114">
        <v>-514</v>
      </c>
      <c r="L14" s="116">
        <v>-3.4666486814594997</v>
      </c>
    </row>
    <row r="15" spans="1:17" s="110" customFormat="1" ht="15" customHeight="1" x14ac:dyDescent="0.2">
      <c r="A15" s="120"/>
      <c r="B15" s="119"/>
      <c r="C15" s="258" t="s">
        <v>106</v>
      </c>
      <c r="E15" s="113">
        <v>52.078530007685323</v>
      </c>
      <c r="F15" s="115">
        <v>7454</v>
      </c>
      <c r="G15" s="114">
        <v>7534</v>
      </c>
      <c r="H15" s="114">
        <v>7479</v>
      </c>
      <c r="I15" s="114">
        <v>7857</v>
      </c>
      <c r="J15" s="140">
        <v>7464</v>
      </c>
      <c r="K15" s="114">
        <v>-10</v>
      </c>
      <c r="L15" s="116">
        <v>-0.13397642015005359</v>
      </c>
    </row>
    <row r="16" spans="1:17" s="110" customFormat="1" ht="15" customHeight="1" x14ac:dyDescent="0.2">
      <c r="A16" s="120"/>
      <c r="B16" s="119"/>
      <c r="C16" s="258" t="s">
        <v>107</v>
      </c>
      <c r="E16" s="113">
        <v>47.921469992314677</v>
      </c>
      <c r="F16" s="115">
        <v>6859</v>
      </c>
      <c r="G16" s="114">
        <v>7285</v>
      </c>
      <c r="H16" s="114">
        <v>7208</v>
      </c>
      <c r="I16" s="114">
        <v>7621</v>
      </c>
      <c r="J16" s="140">
        <v>7363</v>
      </c>
      <c r="K16" s="114">
        <v>-504</v>
      </c>
      <c r="L16" s="116">
        <v>-6.8450359907646341</v>
      </c>
    </row>
    <row r="17" spans="1:12" s="110" customFormat="1" ht="15" customHeight="1" x14ac:dyDescent="0.2">
      <c r="A17" s="120"/>
      <c r="B17" s="121" t="s">
        <v>109</v>
      </c>
      <c r="C17" s="258"/>
      <c r="E17" s="113">
        <v>51.029865458222922</v>
      </c>
      <c r="F17" s="115">
        <v>39863</v>
      </c>
      <c r="G17" s="114">
        <v>41597</v>
      </c>
      <c r="H17" s="114">
        <v>41761</v>
      </c>
      <c r="I17" s="114">
        <v>42170</v>
      </c>
      <c r="J17" s="140">
        <v>41817</v>
      </c>
      <c r="K17" s="114">
        <v>-1954</v>
      </c>
      <c r="L17" s="116">
        <v>-4.6727407513690604</v>
      </c>
    </row>
    <row r="18" spans="1:12" s="110" customFormat="1" ht="15" customHeight="1" x14ac:dyDescent="0.2">
      <c r="A18" s="120"/>
      <c r="B18" s="119"/>
      <c r="C18" s="258" t="s">
        <v>106</v>
      </c>
      <c r="E18" s="113">
        <v>37.337882246694932</v>
      </c>
      <c r="F18" s="115">
        <v>14884</v>
      </c>
      <c r="G18" s="114">
        <v>15587</v>
      </c>
      <c r="H18" s="114">
        <v>15662</v>
      </c>
      <c r="I18" s="114">
        <v>15640</v>
      </c>
      <c r="J18" s="140">
        <v>15303</v>
      </c>
      <c r="K18" s="114">
        <v>-419</v>
      </c>
      <c r="L18" s="116">
        <v>-2.7380252238123242</v>
      </c>
    </row>
    <row r="19" spans="1:12" s="110" customFormat="1" ht="15" customHeight="1" x14ac:dyDescent="0.2">
      <c r="A19" s="120"/>
      <c r="B19" s="119"/>
      <c r="C19" s="258" t="s">
        <v>107</v>
      </c>
      <c r="E19" s="113">
        <v>62.662117753305068</v>
      </c>
      <c r="F19" s="115">
        <v>24979</v>
      </c>
      <c r="G19" s="114">
        <v>26010</v>
      </c>
      <c r="H19" s="114">
        <v>26099</v>
      </c>
      <c r="I19" s="114">
        <v>26530</v>
      </c>
      <c r="J19" s="140">
        <v>26514</v>
      </c>
      <c r="K19" s="114">
        <v>-1535</v>
      </c>
      <c r="L19" s="116">
        <v>-5.789394282265973</v>
      </c>
    </row>
    <row r="20" spans="1:12" s="110" customFormat="1" ht="15" customHeight="1" x14ac:dyDescent="0.2">
      <c r="A20" s="120"/>
      <c r="B20" s="121" t="s">
        <v>110</v>
      </c>
      <c r="C20" s="258"/>
      <c r="E20" s="113">
        <v>16.867007181535389</v>
      </c>
      <c r="F20" s="115">
        <v>13176</v>
      </c>
      <c r="G20" s="114">
        <v>13387</v>
      </c>
      <c r="H20" s="114">
        <v>13332</v>
      </c>
      <c r="I20" s="114">
        <v>13415</v>
      </c>
      <c r="J20" s="140">
        <v>13164</v>
      </c>
      <c r="K20" s="114">
        <v>12</v>
      </c>
      <c r="L20" s="116">
        <v>9.1157702825888781E-2</v>
      </c>
    </row>
    <row r="21" spans="1:12" s="110" customFormat="1" ht="15" customHeight="1" x14ac:dyDescent="0.2">
      <c r="A21" s="120"/>
      <c r="B21" s="119"/>
      <c r="C21" s="258" t="s">
        <v>106</v>
      </c>
      <c r="E21" s="113">
        <v>34.153005464480877</v>
      </c>
      <c r="F21" s="115">
        <v>4500</v>
      </c>
      <c r="G21" s="114">
        <v>4559</v>
      </c>
      <c r="H21" s="114">
        <v>4541</v>
      </c>
      <c r="I21" s="114">
        <v>4612</v>
      </c>
      <c r="J21" s="140">
        <v>4543</v>
      </c>
      <c r="K21" s="114">
        <v>-43</v>
      </c>
      <c r="L21" s="116">
        <v>-0.94651111600264137</v>
      </c>
    </row>
    <row r="22" spans="1:12" s="110" customFormat="1" ht="15" customHeight="1" x14ac:dyDescent="0.2">
      <c r="A22" s="120"/>
      <c r="B22" s="119"/>
      <c r="C22" s="258" t="s">
        <v>107</v>
      </c>
      <c r="E22" s="113">
        <v>65.84699453551913</v>
      </c>
      <c r="F22" s="115">
        <v>8676</v>
      </c>
      <c r="G22" s="114">
        <v>8828</v>
      </c>
      <c r="H22" s="114">
        <v>8791</v>
      </c>
      <c r="I22" s="114">
        <v>8803</v>
      </c>
      <c r="J22" s="140">
        <v>8621</v>
      </c>
      <c r="K22" s="114">
        <v>55</v>
      </c>
      <c r="L22" s="116">
        <v>0.63797703282681828</v>
      </c>
    </row>
    <row r="23" spans="1:12" s="110" customFormat="1" ht="15" customHeight="1" x14ac:dyDescent="0.2">
      <c r="A23" s="120"/>
      <c r="B23" s="121" t="s">
        <v>111</v>
      </c>
      <c r="C23" s="258"/>
      <c r="E23" s="113">
        <v>13.78061113458018</v>
      </c>
      <c r="F23" s="115">
        <v>10765</v>
      </c>
      <c r="G23" s="114">
        <v>11053</v>
      </c>
      <c r="H23" s="114">
        <v>11030</v>
      </c>
      <c r="I23" s="114">
        <v>10987</v>
      </c>
      <c r="J23" s="140">
        <v>10816</v>
      </c>
      <c r="K23" s="114">
        <v>-51</v>
      </c>
      <c r="L23" s="116">
        <v>-0.47152366863905326</v>
      </c>
    </row>
    <row r="24" spans="1:12" s="110" customFormat="1" ht="15" customHeight="1" x14ac:dyDescent="0.2">
      <c r="A24" s="120"/>
      <c r="B24" s="119"/>
      <c r="C24" s="258" t="s">
        <v>106</v>
      </c>
      <c r="E24" s="113">
        <v>50.980027868091035</v>
      </c>
      <c r="F24" s="115">
        <v>5488</v>
      </c>
      <c r="G24" s="114">
        <v>5680</v>
      </c>
      <c r="H24" s="114">
        <v>5729</v>
      </c>
      <c r="I24" s="114">
        <v>5699</v>
      </c>
      <c r="J24" s="140">
        <v>5625</v>
      </c>
      <c r="K24" s="114">
        <v>-137</v>
      </c>
      <c r="L24" s="116">
        <v>-2.4355555555555557</v>
      </c>
    </row>
    <row r="25" spans="1:12" s="110" customFormat="1" ht="15" customHeight="1" x14ac:dyDescent="0.2">
      <c r="A25" s="120"/>
      <c r="B25" s="119"/>
      <c r="C25" s="258" t="s">
        <v>107</v>
      </c>
      <c r="E25" s="113">
        <v>49.019972131908965</v>
      </c>
      <c r="F25" s="115">
        <v>5277</v>
      </c>
      <c r="G25" s="114">
        <v>5373</v>
      </c>
      <c r="H25" s="114">
        <v>5301</v>
      </c>
      <c r="I25" s="114">
        <v>5288</v>
      </c>
      <c r="J25" s="140">
        <v>5191</v>
      </c>
      <c r="K25" s="114">
        <v>86</v>
      </c>
      <c r="L25" s="116">
        <v>1.6567135426700057</v>
      </c>
    </row>
    <row r="26" spans="1:12" s="110" customFormat="1" ht="15" customHeight="1" x14ac:dyDescent="0.2">
      <c r="A26" s="120"/>
      <c r="C26" s="121" t="s">
        <v>187</v>
      </c>
      <c r="D26" s="110" t="s">
        <v>188</v>
      </c>
      <c r="E26" s="113">
        <v>1.2058834824686049</v>
      </c>
      <c r="F26" s="115">
        <v>942</v>
      </c>
      <c r="G26" s="114">
        <v>949</v>
      </c>
      <c r="H26" s="114">
        <v>1014</v>
      </c>
      <c r="I26" s="114">
        <v>873</v>
      </c>
      <c r="J26" s="140">
        <v>832</v>
      </c>
      <c r="K26" s="114">
        <v>110</v>
      </c>
      <c r="L26" s="116">
        <v>13.221153846153847</v>
      </c>
    </row>
    <row r="27" spans="1:12" s="110" customFormat="1" ht="15" customHeight="1" x14ac:dyDescent="0.2">
      <c r="A27" s="120"/>
      <c r="B27" s="119"/>
      <c r="D27" s="259" t="s">
        <v>106</v>
      </c>
      <c r="E27" s="113">
        <v>44.798301486199577</v>
      </c>
      <c r="F27" s="115">
        <v>422</v>
      </c>
      <c r="G27" s="114">
        <v>437</v>
      </c>
      <c r="H27" s="114">
        <v>492</v>
      </c>
      <c r="I27" s="114">
        <v>412</v>
      </c>
      <c r="J27" s="140">
        <v>385</v>
      </c>
      <c r="K27" s="114">
        <v>37</v>
      </c>
      <c r="L27" s="116">
        <v>9.6103896103896105</v>
      </c>
    </row>
    <row r="28" spans="1:12" s="110" customFormat="1" ht="15" customHeight="1" x14ac:dyDescent="0.2">
      <c r="A28" s="120"/>
      <c r="B28" s="119"/>
      <c r="D28" s="259" t="s">
        <v>107</v>
      </c>
      <c r="E28" s="113">
        <v>55.201698513800423</v>
      </c>
      <c r="F28" s="115">
        <v>520</v>
      </c>
      <c r="G28" s="114">
        <v>512</v>
      </c>
      <c r="H28" s="114">
        <v>522</v>
      </c>
      <c r="I28" s="114">
        <v>461</v>
      </c>
      <c r="J28" s="140">
        <v>447</v>
      </c>
      <c r="K28" s="114">
        <v>73</v>
      </c>
      <c r="L28" s="116">
        <v>16.33109619686801</v>
      </c>
    </row>
    <row r="29" spans="1:12" s="110" customFormat="1" ht="24" customHeight="1" x14ac:dyDescent="0.2">
      <c r="A29" s="606" t="s">
        <v>189</v>
      </c>
      <c r="B29" s="607"/>
      <c r="C29" s="607"/>
      <c r="D29" s="608"/>
      <c r="E29" s="113">
        <v>79.421892801822906</v>
      </c>
      <c r="F29" s="115">
        <v>62042</v>
      </c>
      <c r="G29" s="114">
        <v>64138</v>
      </c>
      <c r="H29" s="114">
        <v>64022</v>
      </c>
      <c r="I29" s="114">
        <v>65070</v>
      </c>
      <c r="J29" s="140">
        <v>64132</v>
      </c>
      <c r="K29" s="114">
        <v>-2090</v>
      </c>
      <c r="L29" s="116">
        <v>-3.2589035115075156</v>
      </c>
    </row>
    <row r="30" spans="1:12" s="110" customFormat="1" ht="15" customHeight="1" x14ac:dyDescent="0.2">
      <c r="A30" s="120"/>
      <c r="B30" s="119"/>
      <c r="C30" s="258" t="s">
        <v>106</v>
      </c>
      <c r="E30" s="113">
        <v>41.025434383159798</v>
      </c>
      <c r="F30" s="115">
        <v>25453</v>
      </c>
      <c r="G30" s="114">
        <v>26155</v>
      </c>
      <c r="H30" s="114">
        <v>26140</v>
      </c>
      <c r="I30" s="114">
        <v>26484</v>
      </c>
      <c r="J30" s="140">
        <v>25911</v>
      </c>
      <c r="K30" s="114">
        <v>-458</v>
      </c>
      <c r="L30" s="116">
        <v>-1.7675890548415731</v>
      </c>
    </row>
    <row r="31" spans="1:12" s="110" customFormat="1" ht="15" customHeight="1" x14ac:dyDescent="0.2">
      <c r="A31" s="120"/>
      <c r="B31" s="119"/>
      <c r="C31" s="258" t="s">
        <v>107</v>
      </c>
      <c r="E31" s="113">
        <v>58.974565616840202</v>
      </c>
      <c r="F31" s="115">
        <v>36589</v>
      </c>
      <c r="G31" s="114">
        <v>37983</v>
      </c>
      <c r="H31" s="114">
        <v>37882</v>
      </c>
      <c r="I31" s="114">
        <v>38586</v>
      </c>
      <c r="J31" s="140">
        <v>38221</v>
      </c>
      <c r="K31" s="114">
        <v>-1632</v>
      </c>
      <c r="L31" s="116">
        <v>-4.2699039794877161</v>
      </c>
    </row>
    <row r="32" spans="1:12" s="110" customFormat="1" ht="15" customHeight="1" x14ac:dyDescent="0.2">
      <c r="A32" s="120"/>
      <c r="B32" s="119" t="s">
        <v>117</v>
      </c>
      <c r="C32" s="258"/>
      <c r="E32" s="113">
        <v>20.366885569082275</v>
      </c>
      <c r="F32" s="114">
        <v>15910</v>
      </c>
      <c r="G32" s="114">
        <v>16565</v>
      </c>
      <c r="H32" s="114">
        <v>16630</v>
      </c>
      <c r="I32" s="114">
        <v>16815</v>
      </c>
      <c r="J32" s="140">
        <v>16319</v>
      </c>
      <c r="K32" s="114">
        <v>-409</v>
      </c>
      <c r="L32" s="116">
        <v>-2.5062810221214535</v>
      </c>
    </row>
    <row r="33" spans="1:12" s="110" customFormat="1" ht="15" customHeight="1" x14ac:dyDescent="0.2">
      <c r="A33" s="120"/>
      <c r="B33" s="119"/>
      <c r="C33" s="258" t="s">
        <v>106</v>
      </c>
      <c r="E33" s="113">
        <v>42.85983658076681</v>
      </c>
      <c r="F33" s="114">
        <v>6819</v>
      </c>
      <c r="G33" s="114">
        <v>7154</v>
      </c>
      <c r="H33" s="114">
        <v>7222</v>
      </c>
      <c r="I33" s="114">
        <v>7275</v>
      </c>
      <c r="J33" s="140">
        <v>6967</v>
      </c>
      <c r="K33" s="114">
        <v>-148</v>
      </c>
      <c r="L33" s="116">
        <v>-2.1243002727142244</v>
      </c>
    </row>
    <row r="34" spans="1:12" s="110" customFormat="1" ht="15" customHeight="1" x14ac:dyDescent="0.2">
      <c r="A34" s="120"/>
      <c r="B34" s="119"/>
      <c r="C34" s="258" t="s">
        <v>107</v>
      </c>
      <c r="E34" s="113">
        <v>57.14016341923319</v>
      </c>
      <c r="F34" s="114">
        <v>9091</v>
      </c>
      <c r="G34" s="114">
        <v>9411</v>
      </c>
      <c r="H34" s="114">
        <v>9408</v>
      </c>
      <c r="I34" s="114">
        <v>9540</v>
      </c>
      <c r="J34" s="140">
        <v>9352</v>
      </c>
      <c r="K34" s="114">
        <v>-261</v>
      </c>
      <c r="L34" s="116">
        <v>-2.7908468776732249</v>
      </c>
    </row>
    <row r="35" spans="1:12" s="110" customFormat="1" ht="24" customHeight="1" x14ac:dyDescent="0.2">
      <c r="A35" s="606" t="s">
        <v>192</v>
      </c>
      <c r="B35" s="607"/>
      <c r="C35" s="607"/>
      <c r="D35" s="608"/>
      <c r="E35" s="113">
        <v>20.955745868376923</v>
      </c>
      <c r="F35" s="114">
        <v>16370</v>
      </c>
      <c r="G35" s="114">
        <v>16945</v>
      </c>
      <c r="H35" s="114">
        <v>16984</v>
      </c>
      <c r="I35" s="114">
        <v>17699</v>
      </c>
      <c r="J35" s="114">
        <v>16938</v>
      </c>
      <c r="K35" s="318">
        <v>-568</v>
      </c>
      <c r="L35" s="319">
        <v>-3.3534065415043099</v>
      </c>
    </row>
    <row r="36" spans="1:12" s="110" customFormat="1" ht="15" customHeight="1" x14ac:dyDescent="0.2">
      <c r="A36" s="120"/>
      <c r="B36" s="119"/>
      <c r="C36" s="258" t="s">
        <v>106</v>
      </c>
      <c r="E36" s="113">
        <v>41.740989615149665</v>
      </c>
      <c r="F36" s="114">
        <v>6833</v>
      </c>
      <c r="G36" s="114">
        <v>7010</v>
      </c>
      <c r="H36" s="114">
        <v>7091</v>
      </c>
      <c r="I36" s="114">
        <v>7413</v>
      </c>
      <c r="J36" s="114">
        <v>6971</v>
      </c>
      <c r="K36" s="318">
        <v>-138</v>
      </c>
      <c r="L36" s="116">
        <v>-1.9796298952804476</v>
      </c>
    </row>
    <row r="37" spans="1:12" s="110" customFormat="1" ht="15" customHeight="1" x14ac:dyDescent="0.2">
      <c r="A37" s="120"/>
      <c r="B37" s="119"/>
      <c r="C37" s="258" t="s">
        <v>107</v>
      </c>
      <c r="E37" s="113">
        <v>58.259010384850335</v>
      </c>
      <c r="F37" s="114">
        <v>9537</v>
      </c>
      <c r="G37" s="114">
        <v>9935</v>
      </c>
      <c r="H37" s="114">
        <v>9893</v>
      </c>
      <c r="I37" s="114">
        <v>10286</v>
      </c>
      <c r="J37" s="140">
        <v>9967</v>
      </c>
      <c r="K37" s="114">
        <v>-430</v>
      </c>
      <c r="L37" s="116">
        <v>-4.3142369820407342</v>
      </c>
    </row>
    <row r="38" spans="1:12" s="110" customFormat="1" ht="15" customHeight="1" x14ac:dyDescent="0.2">
      <c r="A38" s="120"/>
      <c r="B38" s="119" t="s">
        <v>329</v>
      </c>
      <c r="C38" s="258"/>
      <c r="E38" s="113">
        <v>53.065273884045723</v>
      </c>
      <c r="F38" s="114">
        <v>41453</v>
      </c>
      <c r="G38" s="114">
        <v>42772</v>
      </c>
      <c r="H38" s="114">
        <v>42768</v>
      </c>
      <c r="I38" s="114">
        <v>43092</v>
      </c>
      <c r="J38" s="140">
        <v>42604</v>
      </c>
      <c r="K38" s="114">
        <v>-1151</v>
      </c>
      <c r="L38" s="116">
        <v>-2.7016242606328045</v>
      </c>
    </row>
    <row r="39" spans="1:12" s="110" customFormat="1" ht="15" customHeight="1" x14ac:dyDescent="0.2">
      <c r="A39" s="120"/>
      <c r="B39" s="119"/>
      <c r="C39" s="258" t="s">
        <v>106</v>
      </c>
      <c r="E39" s="113">
        <v>41.444527537210817</v>
      </c>
      <c r="F39" s="115">
        <v>17180</v>
      </c>
      <c r="G39" s="114">
        <v>17779</v>
      </c>
      <c r="H39" s="114">
        <v>17788</v>
      </c>
      <c r="I39" s="114">
        <v>17819</v>
      </c>
      <c r="J39" s="140">
        <v>17509</v>
      </c>
      <c r="K39" s="114">
        <v>-329</v>
      </c>
      <c r="L39" s="116">
        <v>-1.8790336398423668</v>
      </c>
    </row>
    <row r="40" spans="1:12" s="110" customFormat="1" ht="15" customHeight="1" x14ac:dyDescent="0.2">
      <c r="A40" s="120"/>
      <c r="B40" s="119"/>
      <c r="C40" s="258" t="s">
        <v>107</v>
      </c>
      <c r="E40" s="113">
        <v>58.555472462789183</v>
      </c>
      <c r="F40" s="115">
        <v>24273</v>
      </c>
      <c r="G40" s="114">
        <v>24993</v>
      </c>
      <c r="H40" s="114">
        <v>24980</v>
      </c>
      <c r="I40" s="114">
        <v>25273</v>
      </c>
      <c r="J40" s="140">
        <v>25095</v>
      </c>
      <c r="K40" s="114">
        <v>-822</v>
      </c>
      <c r="L40" s="116">
        <v>-3.2755528989838614</v>
      </c>
    </row>
    <row r="41" spans="1:12" s="110" customFormat="1" ht="15" customHeight="1" x14ac:dyDescent="0.2">
      <c r="A41" s="120"/>
      <c r="B41" s="320" t="s">
        <v>517</v>
      </c>
      <c r="C41" s="258"/>
      <c r="E41" s="113">
        <v>8.0072199393217858</v>
      </c>
      <c r="F41" s="115">
        <v>6255</v>
      </c>
      <c r="G41" s="114">
        <v>6446</v>
      </c>
      <c r="H41" s="114">
        <v>6380</v>
      </c>
      <c r="I41" s="114">
        <v>6360</v>
      </c>
      <c r="J41" s="140">
        <v>6135</v>
      </c>
      <c r="K41" s="114">
        <v>120</v>
      </c>
      <c r="L41" s="116">
        <v>1.9559902200488997</v>
      </c>
    </row>
    <row r="42" spans="1:12" s="110" customFormat="1" ht="15" customHeight="1" x14ac:dyDescent="0.2">
      <c r="A42" s="120"/>
      <c r="B42" s="119"/>
      <c r="C42" s="268" t="s">
        <v>106</v>
      </c>
      <c r="D42" s="182"/>
      <c r="E42" s="113">
        <v>44.508393285371703</v>
      </c>
      <c r="F42" s="115">
        <v>2784</v>
      </c>
      <c r="G42" s="114">
        <v>2862</v>
      </c>
      <c r="H42" s="114">
        <v>2858</v>
      </c>
      <c r="I42" s="114">
        <v>2838</v>
      </c>
      <c r="J42" s="140">
        <v>2731</v>
      </c>
      <c r="K42" s="114">
        <v>53</v>
      </c>
      <c r="L42" s="116">
        <v>1.9406810692054193</v>
      </c>
    </row>
    <row r="43" spans="1:12" s="110" customFormat="1" ht="15" customHeight="1" x14ac:dyDescent="0.2">
      <c r="A43" s="120"/>
      <c r="B43" s="119"/>
      <c r="C43" s="268" t="s">
        <v>107</v>
      </c>
      <c r="D43" s="182"/>
      <c r="E43" s="113">
        <v>55.491606714628297</v>
      </c>
      <c r="F43" s="115">
        <v>3471</v>
      </c>
      <c r="G43" s="114">
        <v>3584</v>
      </c>
      <c r="H43" s="114">
        <v>3522</v>
      </c>
      <c r="I43" s="114">
        <v>3522</v>
      </c>
      <c r="J43" s="140">
        <v>3404</v>
      </c>
      <c r="K43" s="114">
        <v>67</v>
      </c>
      <c r="L43" s="116">
        <v>1.9682726204465335</v>
      </c>
    </row>
    <row r="44" spans="1:12" s="110" customFormat="1" ht="15" customHeight="1" x14ac:dyDescent="0.2">
      <c r="A44" s="120"/>
      <c r="B44" s="119" t="s">
        <v>205</v>
      </c>
      <c r="C44" s="268"/>
      <c r="D44" s="182"/>
      <c r="E44" s="113">
        <v>17.971760308255565</v>
      </c>
      <c r="F44" s="115">
        <v>14039</v>
      </c>
      <c r="G44" s="114">
        <v>14693</v>
      </c>
      <c r="H44" s="114">
        <v>14678</v>
      </c>
      <c r="I44" s="114">
        <v>14899</v>
      </c>
      <c r="J44" s="140">
        <v>14947</v>
      </c>
      <c r="K44" s="114">
        <v>-908</v>
      </c>
      <c r="L44" s="116">
        <v>-6.0747976182511545</v>
      </c>
    </row>
    <row r="45" spans="1:12" s="110" customFormat="1" ht="15" customHeight="1" x14ac:dyDescent="0.2">
      <c r="A45" s="120"/>
      <c r="B45" s="119"/>
      <c r="C45" s="268" t="s">
        <v>106</v>
      </c>
      <c r="D45" s="182"/>
      <c r="E45" s="113">
        <v>39.383146947788305</v>
      </c>
      <c r="F45" s="115">
        <v>5529</v>
      </c>
      <c r="G45" s="114">
        <v>5709</v>
      </c>
      <c r="H45" s="114">
        <v>5674</v>
      </c>
      <c r="I45" s="114">
        <v>5738</v>
      </c>
      <c r="J45" s="140">
        <v>5724</v>
      </c>
      <c r="K45" s="114">
        <v>-195</v>
      </c>
      <c r="L45" s="116">
        <v>-3.4067085953878409</v>
      </c>
    </row>
    <row r="46" spans="1:12" s="110" customFormat="1" ht="15" customHeight="1" x14ac:dyDescent="0.2">
      <c r="A46" s="123"/>
      <c r="B46" s="124"/>
      <c r="C46" s="260" t="s">
        <v>107</v>
      </c>
      <c r="D46" s="261"/>
      <c r="E46" s="125">
        <v>60.616853052211695</v>
      </c>
      <c r="F46" s="143">
        <v>8510</v>
      </c>
      <c r="G46" s="144">
        <v>8984</v>
      </c>
      <c r="H46" s="144">
        <v>9004</v>
      </c>
      <c r="I46" s="144">
        <v>9161</v>
      </c>
      <c r="J46" s="145">
        <v>9223</v>
      </c>
      <c r="K46" s="144">
        <v>-713</v>
      </c>
      <c r="L46" s="146">
        <v>-7.7306733167082298</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330</v>
      </c>
      <c r="B49" s="192"/>
      <c r="C49" s="192"/>
      <c r="D49" s="192"/>
      <c r="E49" s="273"/>
      <c r="F49" s="274"/>
      <c r="G49" s="274"/>
      <c r="H49" s="274"/>
      <c r="I49" s="274"/>
      <c r="J49" s="274"/>
      <c r="K49" s="274"/>
      <c r="L49" s="276"/>
    </row>
    <row r="50" spans="1:12" ht="14.25" customHeight="1" x14ac:dyDescent="0.2">
      <c r="A50" s="534" t="s">
        <v>518</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21"/>
      <c r="B53" s="621"/>
      <c r="C53" s="621"/>
      <c r="D53" s="621"/>
      <c r="E53" s="621"/>
      <c r="F53" s="621"/>
      <c r="G53" s="621"/>
      <c r="H53" s="621"/>
      <c r="I53" s="621"/>
      <c r="J53" s="621"/>
      <c r="K53" s="621"/>
      <c r="L53" s="621"/>
    </row>
    <row r="54" spans="1:12" ht="21" customHeight="1" x14ac:dyDescent="0.2">
      <c r="A54" s="604"/>
      <c r="B54" s="604"/>
      <c r="C54" s="604"/>
      <c r="D54" s="604"/>
      <c r="E54" s="604"/>
      <c r="F54" s="604"/>
      <c r="G54" s="604"/>
      <c r="H54" s="604"/>
      <c r="I54" s="604"/>
      <c r="J54" s="604"/>
      <c r="K54" s="604"/>
      <c r="L54" s="604"/>
    </row>
    <row r="55" spans="1:12" ht="12.75" customHeight="1" x14ac:dyDescent="0.2"/>
  </sheetData>
  <mergeCells count="21">
    <mergeCell ref="A35:D35"/>
    <mergeCell ref="A51:L51"/>
    <mergeCell ref="A52:L52"/>
    <mergeCell ref="A53:L53"/>
    <mergeCell ref="A54:L54"/>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92" t="s">
        <v>97</v>
      </c>
      <c r="E8" s="592" t="s">
        <v>98</v>
      </c>
      <c r="F8" s="592" t="s">
        <v>99</v>
      </c>
      <c r="G8" s="592" t="s">
        <v>100</v>
      </c>
      <c r="H8" s="592" t="s">
        <v>101</v>
      </c>
      <c r="I8" s="590"/>
      <c r="J8" s="591"/>
    </row>
    <row r="9" spans="1:15" ht="12" customHeight="1" x14ac:dyDescent="0.2">
      <c r="A9" s="616"/>
      <c r="B9" s="617"/>
      <c r="C9" s="583"/>
      <c r="D9" s="593"/>
      <c r="E9" s="593"/>
      <c r="F9" s="593"/>
      <c r="G9" s="593"/>
      <c r="H9" s="593"/>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8" t="s">
        <v>104</v>
      </c>
      <c r="B11" s="619"/>
      <c r="C11" s="285">
        <v>100</v>
      </c>
      <c r="D11" s="115">
        <v>78117</v>
      </c>
      <c r="E11" s="114">
        <v>80856</v>
      </c>
      <c r="F11" s="114">
        <v>80810</v>
      </c>
      <c r="G11" s="114">
        <v>82050</v>
      </c>
      <c r="H11" s="140">
        <v>80624</v>
      </c>
      <c r="I11" s="115">
        <v>-2507</v>
      </c>
      <c r="J11" s="116">
        <v>-3.1094959317324866</v>
      </c>
    </row>
    <row r="12" spans="1:15" s="110" customFormat="1" ht="24.95" customHeight="1" x14ac:dyDescent="0.2">
      <c r="A12" s="193" t="s">
        <v>132</v>
      </c>
      <c r="B12" s="194" t="s">
        <v>133</v>
      </c>
      <c r="C12" s="113">
        <v>0.77063891342473467</v>
      </c>
      <c r="D12" s="115">
        <v>602</v>
      </c>
      <c r="E12" s="114">
        <v>593</v>
      </c>
      <c r="F12" s="114">
        <v>590</v>
      </c>
      <c r="G12" s="114">
        <v>594</v>
      </c>
      <c r="H12" s="140">
        <v>541</v>
      </c>
      <c r="I12" s="115">
        <v>61</v>
      </c>
      <c r="J12" s="116">
        <v>11.275415896487985</v>
      </c>
    </row>
    <row r="13" spans="1:15" s="110" customFormat="1" ht="24.95" customHeight="1" x14ac:dyDescent="0.2">
      <c r="A13" s="193" t="s">
        <v>134</v>
      </c>
      <c r="B13" s="199" t="s">
        <v>214</v>
      </c>
      <c r="C13" s="113">
        <v>0.52997426936518299</v>
      </c>
      <c r="D13" s="115">
        <v>414</v>
      </c>
      <c r="E13" s="114">
        <v>421</v>
      </c>
      <c r="F13" s="114">
        <v>430</v>
      </c>
      <c r="G13" s="114">
        <v>422</v>
      </c>
      <c r="H13" s="140">
        <v>436</v>
      </c>
      <c r="I13" s="115">
        <v>-22</v>
      </c>
      <c r="J13" s="116">
        <v>-5.0458715596330279</v>
      </c>
    </row>
    <row r="14" spans="1:15" s="287" customFormat="1" ht="24.95" customHeight="1" x14ac:dyDescent="0.2">
      <c r="A14" s="193" t="s">
        <v>215</v>
      </c>
      <c r="B14" s="199" t="s">
        <v>137</v>
      </c>
      <c r="C14" s="113">
        <v>12.257255142926637</v>
      </c>
      <c r="D14" s="115">
        <v>9575</v>
      </c>
      <c r="E14" s="114">
        <v>9959</v>
      </c>
      <c r="F14" s="114">
        <v>10006</v>
      </c>
      <c r="G14" s="114">
        <v>10297</v>
      </c>
      <c r="H14" s="140">
        <v>10276</v>
      </c>
      <c r="I14" s="115">
        <v>-701</v>
      </c>
      <c r="J14" s="116">
        <v>-6.8217205138186063</v>
      </c>
      <c r="K14" s="110"/>
      <c r="L14" s="110"/>
      <c r="M14" s="110"/>
      <c r="N14" s="110"/>
      <c r="O14" s="110"/>
    </row>
    <row r="15" spans="1:15" s="110" customFormat="1" ht="24.95" customHeight="1" x14ac:dyDescent="0.2">
      <c r="A15" s="193" t="s">
        <v>216</v>
      </c>
      <c r="B15" s="199" t="s">
        <v>217</v>
      </c>
      <c r="C15" s="113">
        <v>4.7544068512615691</v>
      </c>
      <c r="D15" s="115">
        <v>3714</v>
      </c>
      <c r="E15" s="114">
        <v>3834</v>
      </c>
      <c r="F15" s="114">
        <v>3775</v>
      </c>
      <c r="G15" s="114">
        <v>3822</v>
      </c>
      <c r="H15" s="140">
        <v>3754</v>
      </c>
      <c r="I15" s="115">
        <v>-40</v>
      </c>
      <c r="J15" s="116">
        <v>-1.0655301012253595</v>
      </c>
    </row>
    <row r="16" spans="1:15" s="287" customFormat="1" ht="24.95" customHeight="1" x14ac:dyDescent="0.2">
      <c r="A16" s="193" t="s">
        <v>218</v>
      </c>
      <c r="B16" s="199" t="s">
        <v>141</v>
      </c>
      <c r="C16" s="113">
        <v>6.1100656707246825</v>
      </c>
      <c r="D16" s="115">
        <v>4773</v>
      </c>
      <c r="E16" s="114">
        <v>4990</v>
      </c>
      <c r="F16" s="114">
        <v>5103</v>
      </c>
      <c r="G16" s="114">
        <v>5285</v>
      </c>
      <c r="H16" s="140">
        <v>5340</v>
      </c>
      <c r="I16" s="115">
        <v>-567</v>
      </c>
      <c r="J16" s="116">
        <v>-10.617977528089888</v>
      </c>
      <c r="K16" s="110"/>
      <c r="L16" s="110"/>
      <c r="M16" s="110"/>
      <c r="N16" s="110"/>
      <c r="O16" s="110"/>
    </row>
    <row r="17" spans="1:15" s="110" customFormat="1" ht="24.95" customHeight="1" x14ac:dyDescent="0.2">
      <c r="A17" s="193" t="s">
        <v>142</v>
      </c>
      <c r="B17" s="199" t="s">
        <v>220</v>
      </c>
      <c r="C17" s="113">
        <v>1.3927826209403842</v>
      </c>
      <c r="D17" s="115">
        <v>1088</v>
      </c>
      <c r="E17" s="114">
        <v>1135</v>
      </c>
      <c r="F17" s="114">
        <v>1128</v>
      </c>
      <c r="G17" s="114">
        <v>1190</v>
      </c>
      <c r="H17" s="140">
        <v>1182</v>
      </c>
      <c r="I17" s="115">
        <v>-94</v>
      </c>
      <c r="J17" s="116">
        <v>-7.9526226734348562</v>
      </c>
    </row>
    <row r="18" spans="1:15" s="287" customFormat="1" ht="24.95" customHeight="1" x14ac:dyDescent="0.2">
      <c r="A18" s="201" t="s">
        <v>144</v>
      </c>
      <c r="B18" s="202" t="s">
        <v>145</v>
      </c>
      <c r="C18" s="113">
        <v>4.4971005030915165</v>
      </c>
      <c r="D18" s="115">
        <v>3513</v>
      </c>
      <c r="E18" s="114">
        <v>3449</v>
      </c>
      <c r="F18" s="114">
        <v>3445</v>
      </c>
      <c r="G18" s="114">
        <v>3481</v>
      </c>
      <c r="H18" s="140">
        <v>3446</v>
      </c>
      <c r="I18" s="115">
        <v>67</v>
      </c>
      <c r="J18" s="116">
        <v>1.9442832269297736</v>
      </c>
      <c r="K18" s="110"/>
      <c r="L18" s="110"/>
      <c r="M18" s="110"/>
      <c r="N18" s="110"/>
      <c r="O18" s="110"/>
    </row>
    <row r="19" spans="1:15" s="110" customFormat="1" ht="24.95" customHeight="1" x14ac:dyDescent="0.2">
      <c r="A19" s="193" t="s">
        <v>146</v>
      </c>
      <c r="B19" s="199" t="s">
        <v>147</v>
      </c>
      <c r="C19" s="113">
        <v>15.151631527068371</v>
      </c>
      <c r="D19" s="115">
        <v>11836</v>
      </c>
      <c r="E19" s="114">
        <v>12197</v>
      </c>
      <c r="F19" s="114">
        <v>12093</v>
      </c>
      <c r="G19" s="114">
        <v>12165</v>
      </c>
      <c r="H19" s="140">
        <v>12111</v>
      </c>
      <c r="I19" s="115">
        <v>-275</v>
      </c>
      <c r="J19" s="116">
        <v>-2.2706630336058131</v>
      </c>
    </row>
    <row r="20" spans="1:15" s="287" customFormat="1" ht="24.95" customHeight="1" x14ac:dyDescent="0.2">
      <c r="A20" s="193" t="s">
        <v>148</v>
      </c>
      <c r="B20" s="199" t="s">
        <v>149</v>
      </c>
      <c r="C20" s="113">
        <v>5.7733911952583945</v>
      </c>
      <c r="D20" s="115">
        <v>4510</v>
      </c>
      <c r="E20" s="114">
        <v>4702</v>
      </c>
      <c r="F20" s="114">
        <v>4697</v>
      </c>
      <c r="G20" s="114">
        <v>4815</v>
      </c>
      <c r="H20" s="140">
        <v>4748</v>
      </c>
      <c r="I20" s="115">
        <v>-238</v>
      </c>
      <c r="J20" s="116">
        <v>-5.0126368997472621</v>
      </c>
      <c r="K20" s="110"/>
      <c r="L20" s="110"/>
      <c r="M20" s="110"/>
      <c r="N20" s="110"/>
      <c r="O20" s="110"/>
    </row>
    <row r="21" spans="1:15" s="110" customFormat="1" ht="24.95" customHeight="1" x14ac:dyDescent="0.2">
      <c r="A21" s="201" t="s">
        <v>150</v>
      </c>
      <c r="B21" s="202" t="s">
        <v>151</v>
      </c>
      <c r="C21" s="113">
        <v>10.230807634701794</v>
      </c>
      <c r="D21" s="115">
        <v>7992</v>
      </c>
      <c r="E21" s="114">
        <v>8835</v>
      </c>
      <c r="F21" s="114">
        <v>8915</v>
      </c>
      <c r="G21" s="114">
        <v>9085</v>
      </c>
      <c r="H21" s="140">
        <v>8647</v>
      </c>
      <c r="I21" s="115">
        <v>-655</v>
      </c>
      <c r="J21" s="116">
        <v>-7.5748814617786513</v>
      </c>
    </row>
    <row r="22" spans="1:15" s="110" customFormat="1" ht="24.95" customHeight="1" x14ac:dyDescent="0.2">
      <c r="A22" s="201" t="s">
        <v>152</v>
      </c>
      <c r="B22" s="199" t="s">
        <v>153</v>
      </c>
      <c r="C22" s="113">
        <v>1.3902223587695379</v>
      </c>
      <c r="D22" s="115">
        <v>1086</v>
      </c>
      <c r="E22" s="114">
        <v>1096</v>
      </c>
      <c r="F22" s="114">
        <v>1091</v>
      </c>
      <c r="G22" s="114">
        <v>1126</v>
      </c>
      <c r="H22" s="140">
        <v>1109</v>
      </c>
      <c r="I22" s="115">
        <v>-23</v>
      </c>
      <c r="J22" s="116">
        <v>-2.0739404869251579</v>
      </c>
    </row>
    <row r="23" spans="1:15" s="110" customFormat="1" ht="24.95" customHeight="1" x14ac:dyDescent="0.2">
      <c r="A23" s="193" t="s">
        <v>154</v>
      </c>
      <c r="B23" s="199" t="s">
        <v>155</v>
      </c>
      <c r="C23" s="113">
        <v>0.93833608561516701</v>
      </c>
      <c r="D23" s="115">
        <v>733</v>
      </c>
      <c r="E23" s="114">
        <v>718</v>
      </c>
      <c r="F23" s="114">
        <v>713</v>
      </c>
      <c r="G23" s="114">
        <v>703</v>
      </c>
      <c r="H23" s="140">
        <v>708</v>
      </c>
      <c r="I23" s="115">
        <v>25</v>
      </c>
      <c r="J23" s="116">
        <v>3.5310734463276838</v>
      </c>
    </row>
    <row r="24" spans="1:15" s="110" customFormat="1" ht="24.95" customHeight="1" x14ac:dyDescent="0.2">
      <c r="A24" s="193" t="s">
        <v>156</v>
      </c>
      <c r="B24" s="199" t="s">
        <v>221</v>
      </c>
      <c r="C24" s="113">
        <v>13.117503232330991</v>
      </c>
      <c r="D24" s="115">
        <v>10247</v>
      </c>
      <c r="E24" s="114">
        <v>10415</v>
      </c>
      <c r="F24" s="114">
        <v>10456</v>
      </c>
      <c r="G24" s="114">
        <v>10705</v>
      </c>
      <c r="H24" s="140">
        <v>10444</v>
      </c>
      <c r="I24" s="115">
        <v>-197</v>
      </c>
      <c r="J24" s="116">
        <v>-1.8862504787437764</v>
      </c>
    </row>
    <row r="25" spans="1:15" s="110" customFormat="1" ht="24.95" customHeight="1" x14ac:dyDescent="0.2">
      <c r="A25" s="193" t="s">
        <v>222</v>
      </c>
      <c r="B25" s="204" t="s">
        <v>159</v>
      </c>
      <c r="C25" s="113">
        <v>11.992268008244045</v>
      </c>
      <c r="D25" s="115">
        <v>9368</v>
      </c>
      <c r="E25" s="114">
        <v>9613</v>
      </c>
      <c r="F25" s="114">
        <v>9667</v>
      </c>
      <c r="G25" s="114">
        <v>9611</v>
      </c>
      <c r="H25" s="140">
        <v>9470</v>
      </c>
      <c r="I25" s="115">
        <v>-102</v>
      </c>
      <c r="J25" s="116">
        <v>-1.0770855332629357</v>
      </c>
    </row>
    <row r="26" spans="1:15" s="110" customFormat="1" ht="24.95" customHeight="1" x14ac:dyDescent="0.2">
      <c r="A26" s="201">
        <v>782.78300000000002</v>
      </c>
      <c r="B26" s="203" t="s">
        <v>160</v>
      </c>
      <c r="C26" s="113">
        <v>0.33795460655171089</v>
      </c>
      <c r="D26" s="115">
        <v>264</v>
      </c>
      <c r="E26" s="114">
        <v>328</v>
      </c>
      <c r="F26" s="114">
        <v>338</v>
      </c>
      <c r="G26" s="114">
        <v>392</v>
      </c>
      <c r="H26" s="140">
        <v>349</v>
      </c>
      <c r="I26" s="115">
        <v>-85</v>
      </c>
      <c r="J26" s="116">
        <v>-24.355300859598852</v>
      </c>
    </row>
    <row r="27" spans="1:15" s="110" customFormat="1" ht="24.95" customHeight="1" x14ac:dyDescent="0.2">
      <c r="A27" s="193" t="s">
        <v>161</v>
      </c>
      <c r="B27" s="199" t="s">
        <v>162</v>
      </c>
      <c r="C27" s="113">
        <v>2.4463305042436345</v>
      </c>
      <c r="D27" s="115">
        <v>1911</v>
      </c>
      <c r="E27" s="114">
        <v>1876</v>
      </c>
      <c r="F27" s="114">
        <v>1842</v>
      </c>
      <c r="G27" s="114">
        <v>1884</v>
      </c>
      <c r="H27" s="140">
        <v>1846</v>
      </c>
      <c r="I27" s="115">
        <v>65</v>
      </c>
      <c r="J27" s="116">
        <v>3.5211267605633805</v>
      </c>
    </row>
    <row r="28" spans="1:15" s="110" customFormat="1" ht="24.95" customHeight="1" x14ac:dyDescent="0.2">
      <c r="A28" s="193" t="s">
        <v>163</v>
      </c>
      <c r="B28" s="199" t="s">
        <v>164</v>
      </c>
      <c r="C28" s="113">
        <v>1.6974538192710933</v>
      </c>
      <c r="D28" s="115">
        <v>1326</v>
      </c>
      <c r="E28" s="114">
        <v>1404</v>
      </c>
      <c r="F28" s="114">
        <v>1303</v>
      </c>
      <c r="G28" s="114">
        <v>1421</v>
      </c>
      <c r="H28" s="140">
        <v>1354</v>
      </c>
      <c r="I28" s="115">
        <v>-28</v>
      </c>
      <c r="J28" s="116">
        <v>-2.0679468242245198</v>
      </c>
    </row>
    <row r="29" spans="1:15" s="110" customFormat="1" ht="24.95" customHeight="1" x14ac:dyDescent="0.2">
      <c r="A29" s="193">
        <v>86</v>
      </c>
      <c r="B29" s="199" t="s">
        <v>165</v>
      </c>
      <c r="C29" s="113">
        <v>4.9656284803563882</v>
      </c>
      <c r="D29" s="115">
        <v>3879</v>
      </c>
      <c r="E29" s="114">
        <v>3932</v>
      </c>
      <c r="F29" s="114">
        <v>3948</v>
      </c>
      <c r="G29" s="114">
        <v>3966</v>
      </c>
      <c r="H29" s="140">
        <v>3947</v>
      </c>
      <c r="I29" s="115">
        <v>-68</v>
      </c>
      <c r="J29" s="116">
        <v>-1.7228274638966303</v>
      </c>
    </row>
    <row r="30" spans="1:15" s="110" customFormat="1" ht="24.95" customHeight="1" x14ac:dyDescent="0.2">
      <c r="A30" s="193">
        <v>87.88</v>
      </c>
      <c r="B30" s="204" t="s">
        <v>166</v>
      </c>
      <c r="C30" s="113">
        <v>3.4409923576174202</v>
      </c>
      <c r="D30" s="115">
        <v>2688</v>
      </c>
      <c r="E30" s="114">
        <v>2753</v>
      </c>
      <c r="F30" s="114">
        <v>2724</v>
      </c>
      <c r="G30" s="114">
        <v>2770</v>
      </c>
      <c r="H30" s="140">
        <v>2716</v>
      </c>
      <c r="I30" s="115">
        <v>-28</v>
      </c>
      <c r="J30" s="116">
        <v>-1.0309278350515463</v>
      </c>
    </row>
    <row r="31" spans="1:15" s="110" customFormat="1" ht="24.95" customHeight="1" x14ac:dyDescent="0.2">
      <c r="A31" s="193" t="s">
        <v>167</v>
      </c>
      <c r="B31" s="199" t="s">
        <v>168</v>
      </c>
      <c r="C31" s="113">
        <v>10.456110705736267</v>
      </c>
      <c r="D31" s="115">
        <v>8168</v>
      </c>
      <c r="E31" s="114">
        <v>8559</v>
      </c>
      <c r="F31" s="114">
        <v>8548</v>
      </c>
      <c r="G31" s="114">
        <v>8609</v>
      </c>
      <c r="H31" s="140">
        <v>8472</v>
      </c>
      <c r="I31" s="115">
        <v>-304</v>
      </c>
      <c r="J31" s="116">
        <v>-3.5882908404154863</v>
      </c>
    </row>
    <row r="32" spans="1:15" s="110" customFormat="1" ht="24.95" customHeight="1" x14ac:dyDescent="0.2">
      <c r="A32" s="193"/>
      <c r="B32" s="204" t="s">
        <v>169</v>
      </c>
      <c r="C32" s="113" t="s">
        <v>514</v>
      </c>
      <c r="D32" s="115" t="s">
        <v>514</v>
      </c>
      <c r="E32" s="114">
        <v>6</v>
      </c>
      <c r="F32" s="114">
        <v>4</v>
      </c>
      <c r="G32" s="114">
        <v>4</v>
      </c>
      <c r="H32" s="140">
        <v>4</v>
      </c>
      <c r="I32" s="115" t="s">
        <v>514</v>
      </c>
      <c r="J32" s="116" t="s">
        <v>514</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0.77063891342473467</v>
      </c>
      <c r="D34" s="115">
        <v>602</v>
      </c>
      <c r="E34" s="114">
        <v>593</v>
      </c>
      <c r="F34" s="114">
        <v>590</v>
      </c>
      <c r="G34" s="114">
        <v>594</v>
      </c>
      <c r="H34" s="140">
        <v>541</v>
      </c>
      <c r="I34" s="115">
        <v>61</v>
      </c>
      <c r="J34" s="116">
        <v>11.275415896487985</v>
      </c>
    </row>
    <row r="35" spans="1:10" s="110" customFormat="1" ht="24.95" customHeight="1" x14ac:dyDescent="0.2">
      <c r="A35" s="292" t="s">
        <v>171</v>
      </c>
      <c r="B35" s="293" t="s">
        <v>172</v>
      </c>
      <c r="C35" s="113">
        <v>17.284329915383335</v>
      </c>
      <c r="D35" s="115">
        <v>13502</v>
      </c>
      <c r="E35" s="114">
        <v>13829</v>
      </c>
      <c r="F35" s="114">
        <v>13881</v>
      </c>
      <c r="G35" s="114">
        <v>14200</v>
      </c>
      <c r="H35" s="140">
        <v>14158</v>
      </c>
      <c r="I35" s="115">
        <v>-656</v>
      </c>
      <c r="J35" s="116">
        <v>-4.6334227998304849</v>
      </c>
    </row>
    <row r="36" spans="1:10" s="110" customFormat="1" ht="24.95" customHeight="1" x14ac:dyDescent="0.2">
      <c r="A36" s="294" t="s">
        <v>173</v>
      </c>
      <c r="B36" s="295" t="s">
        <v>174</v>
      </c>
      <c r="C36" s="125">
        <v>81.938630515764814</v>
      </c>
      <c r="D36" s="143">
        <v>64008</v>
      </c>
      <c r="E36" s="144">
        <v>66428</v>
      </c>
      <c r="F36" s="144">
        <v>66335</v>
      </c>
      <c r="G36" s="144">
        <v>67252</v>
      </c>
      <c r="H36" s="145">
        <v>65921</v>
      </c>
      <c r="I36" s="143">
        <v>-1913</v>
      </c>
      <c r="J36" s="146">
        <v>-2.9019584047572096</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11:B11"/>
    <mergeCell ref="A39:J39"/>
    <mergeCell ref="A40:J40"/>
    <mergeCell ref="A3:J3"/>
    <mergeCell ref="A4:J4"/>
    <mergeCell ref="A5:D5"/>
    <mergeCell ref="A7:B9"/>
    <mergeCell ref="C7:C10"/>
    <mergeCell ref="D7:H7"/>
    <mergeCell ref="I7:J8"/>
    <mergeCell ref="D8:D9"/>
    <mergeCell ref="E8:E9"/>
    <mergeCell ref="F8:F9"/>
    <mergeCell ref="G8:G9"/>
    <mergeCell ref="H8:H9"/>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333</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92" t="s">
        <v>97</v>
      </c>
      <c r="F8" s="592" t="s">
        <v>98</v>
      </c>
      <c r="G8" s="592" t="s">
        <v>99</v>
      </c>
      <c r="H8" s="592" t="s">
        <v>100</v>
      </c>
      <c r="I8" s="592" t="s">
        <v>101</v>
      </c>
      <c r="J8" s="590"/>
      <c r="K8" s="591"/>
    </row>
    <row r="9" spans="1:15" ht="12" customHeight="1" x14ac:dyDescent="0.2">
      <c r="A9" s="578"/>
      <c r="B9" s="579"/>
      <c r="C9" s="579"/>
      <c r="D9" s="583"/>
      <c r="E9" s="593"/>
      <c r="F9" s="593"/>
      <c r="G9" s="593"/>
      <c r="H9" s="593"/>
      <c r="I9" s="593"/>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78117</v>
      </c>
      <c r="F11" s="264">
        <v>80856</v>
      </c>
      <c r="G11" s="264">
        <v>80810</v>
      </c>
      <c r="H11" s="264">
        <v>82050</v>
      </c>
      <c r="I11" s="265">
        <v>80624</v>
      </c>
      <c r="J11" s="263">
        <v>-2507</v>
      </c>
      <c r="K11" s="266">
        <v>-3.1094959317324866</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46.585250329633752</v>
      </c>
      <c r="E13" s="115">
        <v>36391</v>
      </c>
      <c r="F13" s="114">
        <v>37451</v>
      </c>
      <c r="G13" s="114">
        <v>37652</v>
      </c>
      <c r="H13" s="114">
        <v>38443</v>
      </c>
      <c r="I13" s="140">
        <v>37804</v>
      </c>
      <c r="J13" s="115">
        <v>-1413</v>
      </c>
      <c r="K13" s="116">
        <v>-3.7376997143159456</v>
      </c>
    </row>
    <row r="14" spans="1:15" ht="15.95" customHeight="1" x14ac:dyDescent="0.2">
      <c r="A14" s="306" t="s">
        <v>230</v>
      </c>
      <c r="B14" s="307"/>
      <c r="C14" s="308"/>
      <c r="D14" s="113">
        <v>42.328814470601792</v>
      </c>
      <c r="E14" s="115">
        <v>33066</v>
      </c>
      <c r="F14" s="114">
        <v>34395</v>
      </c>
      <c r="G14" s="114">
        <v>34262</v>
      </c>
      <c r="H14" s="114">
        <v>34558</v>
      </c>
      <c r="I14" s="140">
        <v>34013</v>
      </c>
      <c r="J14" s="115">
        <v>-947</v>
      </c>
      <c r="K14" s="116">
        <v>-2.7842295592861555</v>
      </c>
    </row>
    <row r="15" spans="1:15" ht="15.95" customHeight="1" x14ac:dyDescent="0.2">
      <c r="A15" s="306" t="s">
        <v>231</v>
      </c>
      <c r="B15" s="307"/>
      <c r="C15" s="308"/>
      <c r="D15" s="113">
        <v>5.5288861579425737</v>
      </c>
      <c r="E15" s="115">
        <v>4319</v>
      </c>
      <c r="F15" s="114">
        <v>4425</v>
      </c>
      <c r="G15" s="114">
        <v>4454</v>
      </c>
      <c r="H15" s="114">
        <v>4432</v>
      </c>
      <c r="I15" s="140">
        <v>4361</v>
      </c>
      <c r="J15" s="115">
        <v>-42</v>
      </c>
      <c r="K15" s="116">
        <v>-0.96308186195826651</v>
      </c>
    </row>
    <row r="16" spans="1:15" ht="15.95" customHeight="1" x14ac:dyDescent="0.2">
      <c r="A16" s="306" t="s">
        <v>232</v>
      </c>
      <c r="B16" s="307"/>
      <c r="C16" s="308"/>
      <c r="D16" s="113">
        <v>2.3656822458619762</v>
      </c>
      <c r="E16" s="115">
        <v>1848</v>
      </c>
      <c r="F16" s="114">
        <v>1952</v>
      </c>
      <c r="G16" s="114">
        <v>1819</v>
      </c>
      <c r="H16" s="114">
        <v>1919</v>
      </c>
      <c r="I16" s="140">
        <v>1832</v>
      </c>
      <c r="J16" s="115">
        <v>16</v>
      </c>
      <c r="K16" s="116">
        <v>0.8733624454148472</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0.68102973744511441</v>
      </c>
      <c r="E18" s="115">
        <v>532</v>
      </c>
      <c r="F18" s="114">
        <v>506</v>
      </c>
      <c r="G18" s="114">
        <v>495</v>
      </c>
      <c r="H18" s="114">
        <v>482</v>
      </c>
      <c r="I18" s="140">
        <v>468</v>
      </c>
      <c r="J18" s="115">
        <v>64</v>
      </c>
      <c r="K18" s="116">
        <v>13.675213675213675</v>
      </c>
    </row>
    <row r="19" spans="1:11" ht="14.1" customHeight="1" x14ac:dyDescent="0.2">
      <c r="A19" s="306" t="s">
        <v>235</v>
      </c>
      <c r="B19" s="307" t="s">
        <v>236</v>
      </c>
      <c r="C19" s="308"/>
      <c r="D19" s="113">
        <v>0.41604260276252286</v>
      </c>
      <c r="E19" s="115">
        <v>325</v>
      </c>
      <c r="F19" s="114">
        <v>310</v>
      </c>
      <c r="G19" s="114">
        <v>307</v>
      </c>
      <c r="H19" s="114">
        <v>296</v>
      </c>
      <c r="I19" s="140">
        <v>284</v>
      </c>
      <c r="J19" s="115">
        <v>41</v>
      </c>
      <c r="K19" s="116">
        <v>14.43661971830986</v>
      </c>
    </row>
    <row r="20" spans="1:11" ht="14.1" customHeight="1" x14ac:dyDescent="0.2">
      <c r="A20" s="306">
        <v>12</v>
      </c>
      <c r="B20" s="307" t="s">
        <v>237</v>
      </c>
      <c r="C20" s="308"/>
      <c r="D20" s="113">
        <v>0.95497778972566794</v>
      </c>
      <c r="E20" s="115">
        <v>746</v>
      </c>
      <c r="F20" s="114">
        <v>759</v>
      </c>
      <c r="G20" s="114">
        <v>805</v>
      </c>
      <c r="H20" s="114">
        <v>828</v>
      </c>
      <c r="I20" s="140">
        <v>783</v>
      </c>
      <c r="J20" s="115">
        <v>-37</v>
      </c>
      <c r="K20" s="116">
        <v>-4.7254150702426561</v>
      </c>
    </row>
    <row r="21" spans="1:11" ht="14.1" customHeight="1" x14ac:dyDescent="0.2">
      <c r="A21" s="306">
        <v>21</v>
      </c>
      <c r="B21" s="307" t="s">
        <v>238</v>
      </c>
      <c r="C21" s="308"/>
      <c r="D21" s="113">
        <v>0.12545284637146845</v>
      </c>
      <c r="E21" s="115">
        <v>98</v>
      </c>
      <c r="F21" s="114">
        <v>101</v>
      </c>
      <c r="G21" s="114">
        <v>106</v>
      </c>
      <c r="H21" s="114">
        <v>98</v>
      </c>
      <c r="I21" s="140">
        <v>96</v>
      </c>
      <c r="J21" s="115">
        <v>2</v>
      </c>
      <c r="K21" s="116">
        <v>2.0833333333333335</v>
      </c>
    </row>
    <row r="22" spans="1:11" ht="14.1" customHeight="1" x14ac:dyDescent="0.2">
      <c r="A22" s="306">
        <v>22</v>
      </c>
      <c r="B22" s="307" t="s">
        <v>239</v>
      </c>
      <c r="C22" s="308"/>
      <c r="D22" s="113">
        <v>0.97417975600701512</v>
      </c>
      <c r="E22" s="115">
        <v>761</v>
      </c>
      <c r="F22" s="114">
        <v>799</v>
      </c>
      <c r="G22" s="114">
        <v>786</v>
      </c>
      <c r="H22" s="114">
        <v>817</v>
      </c>
      <c r="I22" s="140">
        <v>815</v>
      </c>
      <c r="J22" s="115">
        <v>-54</v>
      </c>
      <c r="K22" s="116">
        <v>-6.6257668711656441</v>
      </c>
    </row>
    <row r="23" spans="1:11" ht="14.1" customHeight="1" x14ac:dyDescent="0.2">
      <c r="A23" s="306">
        <v>23</v>
      </c>
      <c r="B23" s="307" t="s">
        <v>240</v>
      </c>
      <c r="C23" s="308"/>
      <c r="D23" s="113">
        <v>0.6131827899176876</v>
      </c>
      <c r="E23" s="115">
        <v>479</v>
      </c>
      <c r="F23" s="114">
        <v>493</v>
      </c>
      <c r="G23" s="114">
        <v>501</v>
      </c>
      <c r="H23" s="114">
        <v>518</v>
      </c>
      <c r="I23" s="140">
        <v>518</v>
      </c>
      <c r="J23" s="115">
        <v>-39</v>
      </c>
      <c r="K23" s="116">
        <v>-7.5289575289575286</v>
      </c>
    </row>
    <row r="24" spans="1:11" ht="14.1" customHeight="1" x14ac:dyDescent="0.2">
      <c r="A24" s="306">
        <v>24</v>
      </c>
      <c r="B24" s="307" t="s">
        <v>241</v>
      </c>
      <c r="C24" s="308"/>
      <c r="D24" s="113">
        <v>1.8536298116927172</v>
      </c>
      <c r="E24" s="115">
        <v>1448</v>
      </c>
      <c r="F24" s="114">
        <v>1558</v>
      </c>
      <c r="G24" s="114">
        <v>1647</v>
      </c>
      <c r="H24" s="114">
        <v>1747</v>
      </c>
      <c r="I24" s="140">
        <v>1777</v>
      </c>
      <c r="J24" s="115">
        <v>-329</v>
      </c>
      <c r="K24" s="116">
        <v>-18.514350028137311</v>
      </c>
    </row>
    <row r="25" spans="1:11" ht="14.1" customHeight="1" x14ac:dyDescent="0.2">
      <c r="A25" s="306">
        <v>25</v>
      </c>
      <c r="B25" s="307" t="s">
        <v>242</v>
      </c>
      <c r="C25" s="308"/>
      <c r="D25" s="113">
        <v>2.1570208789380034</v>
      </c>
      <c r="E25" s="115">
        <v>1685</v>
      </c>
      <c r="F25" s="114">
        <v>1753</v>
      </c>
      <c r="G25" s="114">
        <v>1760</v>
      </c>
      <c r="H25" s="114">
        <v>1809</v>
      </c>
      <c r="I25" s="140">
        <v>1792</v>
      </c>
      <c r="J25" s="115">
        <v>-107</v>
      </c>
      <c r="K25" s="116">
        <v>-5.9709821428571432</v>
      </c>
    </row>
    <row r="26" spans="1:11" ht="14.1" customHeight="1" x14ac:dyDescent="0.2">
      <c r="A26" s="306">
        <v>26</v>
      </c>
      <c r="B26" s="307" t="s">
        <v>243</v>
      </c>
      <c r="C26" s="308"/>
      <c r="D26" s="113">
        <v>0.98826119794666978</v>
      </c>
      <c r="E26" s="115">
        <v>772</v>
      </c>
      <c r="F26" s="114">
        <v>771</v>
      </c>
      <c r="G26" s="114">
        <v>779</v>
      </c>
      <c r="H26" s="114">
        <v>793</v>
      </c>
      <c r="I26" s="140">
        <v>786</v>
      </c>
      <c r="J26" s="115">
        <v>-14</v>
      </c>
      <c r="K26" s="116">
        <v>-1.7811704834605597</v>
      </c>
    </row>
    <row r="27" spans="1:11" ht="14.1" customHeight="1" x14ac:dyDescent="0.2">
      <c r="A27" s="306">
        <v>27</v>
      </c>
      <c r="B27" s="307" t="s">
        <v>244</v>
      </c>
      <c r="C27" s="308"/>
      <c r="D27" s="113">
        <v>0.49413059897333489</v>
      </c>
      <c r="E27" s="115">
        <v>386</v>
      </c>
      <c r="F27" s="114">
        <v>406</v>
      </c>
      <c r="G27" s="114">
        <v>404</v>
      </c>
      <c r="H27" s="114">
        <v>407</v>
      </c>
      <c r="I27" s="140">
        <v>387</v>
      </c>
      <c r="J27" s="115">
        <v>-1</v>
      </c>
      <c r="K27" s="116">
        <v>-0.25839793281653745</v>
      </c>
    </row>
    <row r="28" spans="1:11" ht="14.1" customHeight="1" x14ac:dyDescent="0.2">
      <c r="A28" s="306">
        <v>28</v>
      </c>
      <c r="B28" s="307" t="s">
        <v>245</v>
      </c>
      <c r="C28" s="308"/>
      <c r="D28" s="113">
        <v>0.33539434438086457</v>
      </c>
      <c r="E28" s="115">
        <v>262</v>
      </c>
      <c r="F28" s="114">
        <v>280</v>
      </c>
      <c r="G28" s="114">
        <v>292</v>
      </c>
      <c r="H28" s="114">
        <v>310</v>
      </c>
      <c r="I28" s="140">
        <v>303</v>
      </c>
      <c r="J28" s="115">
        <v>-41</v>
      </c>
      <c r="K28" s="116">
        <v>-13.531353135313532</v>
      </c>
    </row>
    <row r="29" spans="1:11" ht="14.1" customHeight="1" x14ac:dyDescent="0.2">
      <c r="A29" s="306">
        <v>29</v>
      </c>
      <c r="B29" s="307" t="s">
        <v>246</v>
      </c>
      <c r="C29" s="308"/>
      <c r="D29" s="113">
        <v>2.7689235377702679</v>
      </c>
      <c r="E29" s="115">
        <v>2163</v>
      </c>
      <c r="F29" s="114">
        <v>2297</v>
      </c>
      <c r="G29" s="114">
        <v>2302</v>
      </c>
      <c r="H29" s="114">
        <v>2333</v>
      </c>
      <c r="I29" s="140">
        <v>2266</v>
      </c>
      <c r="J29" s="115">
        <v>-103</v>
      </c>
      <c r="K29" s="116">
        <v>-4.5454545454545459</v>
      </c>
    </row>
    <row r="30" spans="1:11" ht="14.1" customHeight="1" x14ac:dyDescent="0.2">
      <c r="A30" s="306" t="s">
        <v>247</v>
      </c>
      <c r="B30" s="307" t="s">
        <v>248</v>
      </c>
      <c r="C30" s="308"/>
      <c r="D30" s="113">
        <v>0.50565177874214318</v>
      </c>
      <c r="E30" s="115">
        <v>395</v>
      </c>
      <c r="F30" s="114">
        <v>397</v>
      </c>
      <c r="G30" s="114">
        <v>398</v>
      </c>
      <c r="H30" s="114">
        <v>401</v>
      </c>
      <c r="I30" s="140">
        <v>411</v>
      </c>
      <c r="J30" s="115">
        <v>-16</v>
      </c>
      <c r="K30" s="116">
        <v>-3.8929440389294405</v>
      </c>
    </row>
    <row r="31" spans="1:11" ht="14.1" customHeight="1" x14ac:dyDescent="0.2">
      <c r="A31" s="306" t="s">
        <v>249</v>
      </c>
      <c r="B31" s="307" t="s">
        <v>250</v>
      </c>
      <c r="C31" s="308"/>
      <c r="D31" s="113">
        <v>2.251750579259316</v>
      </c>
      <c r="E31" s="115">
        <v>1759</v>
      </c>
      <c r="F31" s="114">
        <v>1893</v>
      </c>
      <c r="G31" s="114">
        <v>1893</v>
      </c>
      <c r="H31" s="114">
        <v>1923</v>
      </c>
      <c r="I31" s="140">
        <v>1846</v>
      </c>
      <c r="J31" s="115">
        <v>-87</v>
      </c>
      <c r="K31" s="116">
        <v>-4.7128927410617552</v>
      </c>
    </row>
    <row r="32" spans="1:11" ht="14.1" customHeight="1" x14ac:dyDescent="0.2">
      <c r="A32" s="306">
        <v>31</v>
      </c>
      <c r="B32" s="307" t="s">
        <v>251</v>
      </c>
      <c r="C32" s="308"/>
      <c r="D32" s="113">
        <v>0.16257664784873971</v>
      </c>
      <c r="E32" s="115">
        <v>127</v>
      </c>
      <c r="F32" s="114">
        <v>130</v>
      </c>
      <c r="G32" s="114">
        <v>135</v>
      </c>
      <c r="H32" s="114">
        <v>130</v>
      </c>
      <c r="I32" s="140">
        <v>131</v>
      </c>
      <c r="J32" s="115">
        <v>-4</v>
      </c>
      <c r="K32" s="116">
        <v>-3.053435114503817</v>
      </c>
    </row>
    <row r="33" spans="1:11" ht="14.1" customHeight="1" x14ac:dyDescent="0.2">
      <c r="A33" s="306">
        <v>32</v>
      </c>
      <c r="B33" s="307" t="s">
        <v>252</v>
      </c>
      <c r="C33" s="308"/>
      <c r="D33" s="113">
        <v>0.66950855767630602</v>
      </c>
      <c r="E33" s="115">
        <v>523</v>
      </c>
      <c r="F33" s="114">
        <v>518</v>
      </c>
      <c r="G33" s="114">
        <v>547</v>
      </c>
      <c r="H33" s="114">
        <v>565</v>
      </c>
      <c r="I33" s="140">
        <v>574</v>
      </c>
      <c r="J33" s="115">
        <v>-51</v>
      </c>
      <c r="K33" s="116">
        <v>-8.8850174216027877</v>
      </c>
    </row>
    <row r="34" spans="1:11" ht="14.1" customHeight="1" x14ac:dyDescent="0.2">
      <c r="A34" s="306">
        <v>33</v>
      </c>
      <c r="B34" s="307" t="s">
        <v>253</v>
      </c>
      <c r="C34" s="308"/>
      <c r="D34" s="113">
        <v>0.5658179397570311</v>
      </c>
      <c r="E34" s="115">
        <v>442</v>
      </c>
      <c r="F34" s="114">
        <v>438</v>
      </c>
      <c r="G34" s="114">
        <v>443</v>
      </c>
      <c r="H34" s="114">
        <v>478</v>
      </c>
      <c r="I34" s="140">
        <v>446</v>
      </c>
      <c r="J34" s="115">
        <v>-4</v>
      </c>
      <c r="K34" s="116">
        <v>-0.89686098654708524</v>
      </c>
    </row>
    <row r="35" spans="1:11" ht="14.1" customHeight="1" x14ac:dyDescent="0.2">
      <c r="A35" s="306">
        <v>34</v>
      </c>
      <c r="B35" s="307" t="s">
        <v>254</v>
      </c>
      <c r="C35" s="308"/>
      <c r="D35" s="113">
        <v>4.1425041924293051</v>
      </c>
      <c r="E35" s="115">
        <v>3236</v>
      </c>
      <c r="F35" s="114">
        <v>3246</v>
      </c>
      <c r="G35" s="114">
        <v>3270</v>
      </c>
      <c r="H35" s="114">
        <v>3257</v>
      </c>
      <c r="I35" s="140">
        <v>3189</v>
      </c>
      <c r="J35" s="115">
        <v>47</v>
      </c>
      <c r="K35" s="116">
        <v>1.4738162433364692</v>
      </c>
    </row>
    <row r="36" spans="1:11" ht="14.1" customHeight="1" x14ac:dyDescent="0.2">
      <c r="A36" s="306">
        <v>41</v>
      </c>
      <c r="B36" s="307" t="s">
        <v>255</v>
      </c>
      <c r="C36" s="308"/>
      <c r="D36" s="113">
        <v>0.10625088009012122</v>
      </c>
      <c r="E36" s="115">
        <v>83</v>
      </c>
      <c r="F36" s="114">
        <v>88</v>
      </c>
      <c r="G36" s="114">
        <v>96</v>
      </c>
      <c r="H36" s="114">
        <v>102</v>
      </c>
      <c r="I36" s="140">
        <v>94</v>
      </c>
      <c r="J36" s="115">
        <v>-11</v>
      </c>
      <c r="K36" s="116">
        <v>-11.702127659574469</v>
      </c>
    </row>
    <row r="37" spans="1:11" ht="14.1" customHeight="1" x14ac:dyDescent="0.2">
      <c r="A37" s="306">
        <v>42</v>
      </c>
      <c r="B37" s="307" t="s">
        <v>256</v>
      </c>
      <c r="C37" s="308"/>
      <c r="D37" s="113">
        <v>4.2244325818963861E-2</v>
      </c>
      <c r="E37" s="115">
        <v>33</v>
      </c>
      <c r="F37" s="114">
        <v>36</v>
      </c>
      <c r="G37" s="114">
        <v>36</v>
      </c>
      <c r="H37" s="114">
        <v>38</v>
      </c>
      <c r="I37" s="140">
        <v>38</v>
      </c>
      <c r="J37" s="115">
        <v>-5</v>
      </c>
      <c r="K37" s="116">
        <v>-13.157894736842104</v>
      </c>
    </row>
    <row r="38" spans="1:11" ht="14.1" customHeight="1" x14ac:dyDescent="0.2">
      <c r="A38" s="306">
        <v>43</v>
      </c>
      <c r="B38" s="307" t="s">
        <v>257</v>
      </c>
      <c r="C38" s="308"/>
      <c r="D38" s="113">
        <v>0.48516968137537286</v>
      </c>
      <c r="E38" s="115">
        <v>379</v>
      </c>
      <c r="F38" s="114">
        <v>375</v>
      </c>
      <c r="G38" s="114">
        <v>364</v>
      </c>
      <c r="H38" s="114">
        <v>354</v>
      </c>
      <c r="I38" s="140">
        <v>350</v>
      </c>
      <c r="J38" s="115">
        <v>29</v>
      </c>
      <c r="K38" s="116">
        <v>8.2857142857142865</v>
      </c>
    </row>
    <row r="39" spans="1:11" ht="14.1" customHeight="1" x14ac:dyDescent="0.2">
      <c r="A39" s="306">
        <v>51</v>
      </c>
      <c r="B39" s="307" t="s">
        <v>258</v>
      </c>
      <c r="C39" s="308"/>
      <c r="D39" s="113">
        <v>11.167863589231537</v>
      </c>
      <c r="E39" s="115">
        <v>8724</v>
      </c>
      <c r="F39" s="114">
        <v>8895</v>
      </c>
      <c r="G39" s="114">
        <v>8866</v>
      </c>
      <c r="H39" s="114">
        <v>9282</v>
      </c>
      <c r="I39" s="140">
        <v>9046</v>
      </c>
      <c r="J39" s="115">
        <v>-322</v>
      </c>
      <c r="K39" s="116">
        <v>-3.5595843466725623</v>
      </c>
    </row>
    <row r="40" spans="1:11" ht="14.1" customHeight="1" x14ac:dyDescent="0.2">
      <c r="A40" s="306" t="s">
        <v>259</v>
      </c>
      <c r="B40" s="307" t="s">
        <v>260</v>
      </c>
      <c r="C40" s="308"/>
      <c r="D40" s="113">
        <v>10.861912259815405</v>
      </c>
      <c r="E40" s="115">
        <v>8485</v>
      </c>
      <c r="F40" s="114">
        <v>8644</v>
      </c>
      <c r="G40" s="114">
        <v>8606</v>
      </c>
      <c r="H40" s="114">
        <v>9020</v>
      </c>
      <c r="I40" s="140">
        <v>8793</v>
      </c>
      <c r="J40" s="115">
        <v>-308</v>
      </c>
      <c r="K40" s="116">
        <v>-3.5027863072898895</v>
      </c>
    </row>
    <row r="41" spans="1:11" ht="14.1" customHeight="1" x14ac:dyDescent="0.2">
      <c r="A41" s="306"/>
      <c r="B41" s="307" t="s">
        <v>261</v>
      </c>
      <c r="C41" s="308"/>
      <c r="D41" s="113">
        <v>3.7712661776565919</v>
      </c>
      <c r="E41" s="115">
        <v>2946</v>
      </c>
      <c r="F41" s="114">
        <v>3096</v>
      </c>
      <c r="G41" s="114">
        <v>3083</v>
      </c>
      <c r="H41" s="114">
        <v>3181</v>
      </c>
      <c r="I41" s="140">
        <v>3178</v>
      </c>
      <c r="J41" s="115">
        <v>-232</v>
      </c>
      <c r="K41" s="116">
        <v>-7.3001887979861548</v>
      </c>
    </row>
    <row r="42" spans="1:11" ht="14.1" customHeight="1" x14ac:dyDescent="0.2">
      <c r="A42" s="306">
        <v>52</v>
      </c>
      <c r="B42" s="307" t="s">
        <v>262</v>
      </c>
      <c r="C42" s="308"/>
      <c r="D42" s="113">
        <v>3.9594454472137945</v>
      </c>
      <c r="E42" s="115">
        <v>3093</v>
      </c>
      <c r="F42" s="114">
        <v>3273</v>
      </c>
      <c r="G42" s="114">
        <v>3304</v>
      </c>
      <c r="H42" s="114">
        <v>3338</v>
      </c>
      <c r="I42" s="140">
        <v>3320</v>
      </c>
      <c r="J42" s="115">
        <v>-227</v>
      </c>
      <c r="K42" s="116">
        <v>-6.8373493975903612</v>
      </c>
    </row>
    <row r="43" spans="1:11" ht="14.1" customHeight="1" x14ac:dyDescent="0.2">
      <c r="A43" s="306" t="s">
        <v>263</v>
      </c>
      <c r="B43" s="307" t="s">
        <v>264</v>
      </c>
      <c r="C43" s="308"/>
      <c r="D43" s="113">
        <v>3.8365528630131727</v>
      </c>
      <c r="E43" s="115">
        <v>2997</v>
      </c>
      <c r="F43" s="114">
        <v>3183</v>
      </c>
      <c r="G43" s="114">
        <v>3214</v>
      </c>
      <c r="H43" s="114">
        <v>3254</v>
      </c>
      <c r="I43" s="140">
        <v>3230</v>
      </c>
      <c r="J43" s="115">
        <v>-233</v>
      </c>
      <c r="K43" s="116">
        <v>-7.2136222910216716</v>
      </c>
    </row>
    <row r="44" spans="1:11" ht="14.1" customHeight="1" x14ac:dyDescent="0.2">
      <c r="A44" s="306">
        <v>53</v>
      </c>
      <c r="B44" s="307" t="s">
        <v>265</v>
      </c>
      <c r="C44" s="308"/>
      <c r="D44" s="113">
        <v>1.6897730327585545</v>
      </c>
      <c r="E44" s="115">
        <v>1320</v>
      </c>
      <c r="F44" s="114">
        <v>1256</v>
      </c>
      <c r="G44" s="114">
        <v>1288</v>
      </c>
      <c r="H44" s="114">
        <v>1252</v>
      </c>
      <c r="I44" s="140">
        <v>1159</v>
      </c>
      <c r="J44" s="115">
        <v>161</v>
      </c>
      <c r="K44" s="116">
        <v>13.891285591026747</v>
      </c>
    </row>
    <row r="45" spans="1:11" ht="14.1" customHeight="1" x14ac:dyDescent="0.2">
      <c r="A45" s="306" t="s">
        <v>266</v>
      </c>
      <c r="B45" s="307" t="s">
        <v>267</v>
      </c>
      <c r="C45" s="308"/>
      <c r="D45" s="113">
        <v>1.6398479204270517</v>
      </c>
      <c r="E45" s="115">
        <v>1281</v>
      </c>
      <c r="F45" s="114">
        <v>1214</v>
      </c>
      <c r="G45" s="114">
        <v>1248</v>
      </c>
      <c r="H45" s="114">
        <v>1210</v>
      </c>
      <c r="I45" s="140">
        <v>1118</v>
      </c>
      <c r="J45" s="115">
        <v>163</v>
      </c>
      <c r="K45" s="116">
        <v>14.579606440071556</v>
      </c>
    </row>
    <row r="46" spans="1:11" ht="14.1" customHeight="1" x14ac:dyDescent="0.2">
      <c r="A46" s="306">
        <v>54</v>
      </c>
      <c r="B46" s="307" t="s">
        <v>268</v>
      </c>
      <c r="C46" s="308"/>
      <c r="D46" s="113">
        <v>16.532892968239949</v>
      </c>
      <c r="E46" s="115">
        <v>12915</v>
      </c>
      <c r="F46" s="114">
        <v>13399</v>
      </c>
      <c r="G46" s="114">
        <v>13458</v>
      </c>
      <c r="H46" s="114">
        <v>13474</v>
      </c>
      <c r="I46" s="140">
        <v>13440</v>
      </c>
      <c r="J46" s="115">
        <v>-525</v>
      </c>
      <c r="K46" s="116">
        <v>-3.90625</v>
      </c>
    </row>
    <row r="47" spans="1:11" ht="14.1" customHeight="1" x14ac:dyDescent="0.2">
      <c r="A47" s="306">
        <v>61</v>
      </c>
      <c r="B47" s="307" t="s">
        <v>269</v>
      </c>
      <c r="C47" s="308"/>
      <c r="D47" s="113">
        <v>0.85768782723350867</v>
      </c>
      <c r="E47" s="115">
        <v>670</v>
      </c>
      <c r="F47" s="114">
        <v>695</v>
      </c>
      <c r="G47" s="114">
        <v>686</v>
      </c>
      <c r="H47" s="114">
        <v>714</v>
      </c>
      <c r="I47" s="140">
        <v>693</v>
      </c>
      <c r="J47" s="115">
        <v>-23</v>
      </c>
      <c r="K47" s="116">
        <v>-3.318903318903319</v>
      </c>
    </row>
    <row r="48" spans="1:11" ht="14.1" customHeight="1" x14ac:dyDescent="0.2">
      <c r="A48" s="306">
        <v>62</v>
      </c>
      <c r="B48" s="307" t="s">
        <v>270</v>
      </c>
      <c r="C48" s="308"/>
      <c r="D48" s="113">
        <v>10.226967241445523</v>
      </c>
      <c r="E48" s="115">
        <v>7989</v>
      </c>
      <c r="F48" s="114">
        <v>8280</v>
      </c>
      <c r="G48" s="114">
        <v>8151</v>
      </c>
      <c r="H48" s="114">
        <v>8244</v>
      </c>
      <c r="I48" s="140">
        <v>8065</v>
      </c>
      <c r="J48" s="115">
        <v>-76</v>
      </c>
      <c r="K48" s="116">
        <v>-0.94234345939243647</v>
      </c>
    </row>
    <row r="49" spans="1:11" ht="14.1" customHeight="1" x14ac:dyDescent="0.2">
      <c r="A49" s="306">
        <v>63</v>
      </c>
      <c r="B49" s="307" t="s">
        <v>271</v>
      </c>
      <c r="C49" s="308"/>
      <c r="D49" s="113">
        <v>9.0543671671979205</v>
      </c>
      <c r="E49" s="115">
        <v>7073</v>
      </c>
      <c r="F49" s="114">
        <v>7773</v>
      </c>
      <c r="G49" s="114">
        <v>7766</v>
      </c>
      <c r="H49" s="114">
        <v>7925</v>
      </c>
      <c r="I49" s="140">
        <v>7534</v>
      </c>
      <c r="J49" s="115">
        <v>-461</v>
      </c>
      <c r="K49" s="116">
        <v>-6.1189275285372977</v>
      </c>
    </row>
    <row r="50" spans="1:11" ht="14.1" customHeight="1" x14ac:dyDescent="0.2">
      <c r="A50" s="306" t="s">
        <v>272</v>
      </c>
      <c r="B50" s="307" t="s">
        <v>273</v>
      </c>
      <c r="C50" s="308"/>
      <c r="D50" s="113">
        <v>0.48772994354621912</v>
      </c>
      <c r="E50" s="115">
        <v>381</v>
      </c>
      <c r="F50" s="114">
        <v>400</v>
      </c>
      <c r="G50" s="114">
        <v>411</v>
      </c>
      <c r="H50" s="114">
        <v>423</v>
      </c>
      <c r="I50" s="140">
        <v>411</v>
      </c>
      <c r="J50" s="115">
        <v>-30</v>
      </c>
      <c r="K50" s="116">
        <v>-7.2992700729927007</v>
      </c>
    </row>
    <row r="51" spans="1:11" ht="14.1" customHeight="1" x14ac:dyDescent="0.2">
      <c r="A51" s="306" t="s">
        <v>274</v>
      </c>
      <c r="B51" s="307" t="s">
        <v>275</v>
      </c>
      <c r="C51" s="308"/>
      <c r="D51" s="113">
        <v>8.1569952763162945</v>
      </c>
      <c r="E51" s="115">
        <v>6372</v>
      </c>
      <c r="F51" s="114">
        <v>7034</v>
      </c>
      <c r="G51" s="114">
        <v>7009</v>
      </c>
      <c r="H51" s="114">
        <v>7164</v>
      </c>
      <c r="I51" s="140">
        <v>6817</v>
      </c>
      <c r="J51" s="115">
        <v>-445</v>
      </c>
      <c r="K51" s="116">
        <v>-6.5277981516796242</v>
      </c>
    </row>
    <row r="52" spans="1:11" ht="14.1" customHeight="1" x14ac:dyDescent="0.2">
      <c r="A52" s="306">
        <v>71</v>
      </c>
      <c r="B52" s="307" t="s">
        <v>276</v>
      </c>
      <c r="C52" s="308"/>
      <c r="D52" s="113">
        <v>12.266216060524597</v>
      </c>
      <c r="E52" s="115">
        <v>9582</v>
      </c>
      <c r="F52" s="114">
        <v>9755</v>
      </c>
      <c r="G52" s="114">
        <v>9766</v>
      </c>
      <c r="H52" s="114">
        <v>9753</v>
      </c>
      <c r="I52" s="140">
        <v>9753</v>
      </c>
      <c r="J52" s="115">
        <v>-171</v>
      </c>
      <c r="K52" s="116">
        <v>-1.7533066748692709</v>
      </c>
    </row>
    <row r="53" spans="1:11" ht="14.1" customHeight="1" x14ac:dyDescent="0.2">
      <c r="A53" s="306" t="s">
        <v>277</v>
      </c>
      <c r="B53" s="307" t="s">
        <v>278</v>
      </c>
      <c r="C53" s="308"/>
      <c r="D53" s="113">
        <v>1.0817107671825594</v>
      </c>
      <c r="E53" s="115">
        <v>845</v>
      </c>
      <c r="F53" s="114">
        <v>848</v>
      </c>
      <c r="G53" s="114">
        <v>873</v>
      </c>
      <c r="H53" s="114">
        <v>867</v>
      </c>
      <c r="I53" s="140">
        <v>839</v>
      </c>
      <c r="J53" s="115">
        <v>6</v>
      </c>
      <c r="K53" s="116">
        <v>0.71513706793802145</v>
      </c>
    </row>
    <row r="54" spans="1:11" ht="14.1" customHeight="1" x14ac:dyDescent="0.2">
      <c r="A54" s="306" t="s">
        <v>279</v>
      </c>
      <c r="B54" s="307" t="s">
        <v>280</v>
      </c>
      <c r="C54" s="308"/>
      <c r="D54" s="113">
        <v>10.826068589423556</v>
      </c>
      <c r="E54" s="115">
        <v>8457</v>
      </c>
      <c r="F54" s="114">
        <v>8624</v>
      </c>
      <c r="G54" s="114">
        <v>8609</v>
      </c>
      <c r="H54" s="114">
        <v>8606</v>
      </c>
      <c r="I54" s="140">
        <v>8630</v>
      </c>
      <c r="J54" s="115">
        <v>-173</v>
      </c>
      <c r="K54" s="116">
        <v>-2.0046349942062571</v>
      </c>
    </row>
    <row r="55" spans="1:11" ht="14.1" customHeight="1" x14ac:dyDescent="0.2">
      <c r="A55" s="306">
        <v>72</v>
      </c>
      <c r="B55" s="307" t="s">
        <v>281</v>
      </c>
      <c r="C55" s="308"/>
      <c r="D55" s="113">
        <v>1.2609291191418002</v>
      </c>
      <c r="E55" s="115">
        <v>985</v>
      </c>
      <c r="F55" s="114">
        <v>982</v>
      </c>
      <c r="G55" s="114">
        <v>998</v>
      </c>
      <c r="H55" s="114">
        <v>1004</v>
      </c>
      <c r="I55" s="140">
        <v>1014</v>
      </c>
      <c r="J55" s="115">
        <v>-29</v>
      </c>
      <c r="K55" s="116">
        <v>-2.8599605522682445</v>
      </c>
    </row>
    <row r="56" spans="1:11" ht="14.1" customHeight="1" x14ac:dyDescent="0.2">
      <c r="A56" s="306" t="s">
        <v>282</v>
      </c>
      <c r="B56" s="307" t="s">
        <v>283</v>
      </c>
      <c r="C56" s="308"/>
      <c r="D56" s="113">
        <v>0.18817926955720266</v>
      </c>
      <c r="E56" s="115">
        <v>147</v>
      </c>
      <c r="F56" s="114">
        <v>147</v>
      </c>
      <c r="G56" s="114">
        <v>148</v>
      </c>
      <c r="H56" s="114">
        <v>159</v>
      </c>
      <c r="I56" s="140">
        <v>162</v>
      </c>
      <c r="J56" s="115">
        <v>-15</v>
      </c>
      <c r="K56" s="116">
        <v>-9.2592592592592595</v>
      </c>
    </row>
    <row r="57" spans="1:11" ht="14.1" customHeight="1" x14ac:dyDescent="0.2">
      <c r="A57" s="306" t="s">
        <v>284</v>
      </c>
      <c r="B57" s="307" t="s">
        <v>285</v>
      </c>
      <c r="C57" s="308"/>
      <c r="D57" s="113">
        <v>0.85512756506266241</v>
      </c>
      <c r="E57" s="115">
        <v>668</v>
      </c>
      <c r="F57" s="114">
        <v>675</v>
      </c>
      <c r="G57" s="114">
        <v>692</v>
      </c>
      <c r="H57" s="114">
        <v>684</v>
      </c>
      <c r="I57" s="140">
        <v>688</v>
      </c>
      <c r="J57" s="115">
        <v>-20</v>
      </c>
      <c r="K57" s="116">
        <v>-2.9069767441860463</v>
      </c>
    </row>
    <row r="58" spans="1:11" ht="14.1" customHeight="1" x14ac:dyDescent="0.2">
      <c r="A58" s="306">
        <v>73</v>
      </c>
      <c r="B58" s="307" t="s">
        <v>286</v>
      </c>
      <c r="C58" s="308"/>
      <c r="D58" s="113">
        <v>0.84232625420843099</v>
      </c>
      <c r="E58" s="115">
        <v>658</v>
      </c>
      <c r="F58" s="114">
        <v>655</v>
      </c>
      <c r="G58" s="114">
        <v>642</v>
      </c>
      <c r="H58" s="114">
        <v>647</v>
      </c>
      <c r="I58" s="140">
        <v>632</v>
      </c>
      <c r="J58" s="115">
        <v>26</v>
      </c>
      <c r="K58" s="116">
        <v>4.1139240506329111</v>
      </c>
    </row>
    <row r="59" spans="1:11" ht="14.1" customHeight="1" x14ac:dyDescent="0.2">
      <c r="A59" s="306" t="s">
        <v>287</v>
      </c>
      <c r="B59" s="307" t="s">
        <v>288</v>
      </c>
      <c r="C59" s="308"/>
      <c r="D59" s="113">
        <v>0.63750528054072741</v>
      </c>
      <c r="E59" s="115">
        <v>498</v>
      </c>
      <c r="F59" s="114">
        <v>490</v>
      </c>
      <c r="G59" s="114">
        <v>470</v>
      </c>
      <c r="H59" s="114">
        <v>474</v>
      </c>
      <c r="I59" s="140">
        <v>459</v>
      </c>
      <c r="J59" s="115">
        <v>39</v>
      </c>
      <c r="K59" s="116">
        <v>8.4967320261437909</v>
      </c>
    </row>
    <row r="60" spans="1:11" ht="14.1" customHeight="1" x14ac:dyDescent="0.2">
      <c r="A60" s="306">
        <v>81</v>
      </c>
      <c r="B60" s="307" t="s">
        <v>289</v>
      </c>
      <c r="C60" s="308"/>
      <c r="D60" s="113">
        <v>3.3488229194669534</v>
      </c>
      <c r="E60" s="115">
        <v>2616</v>
      </c>
      <c r="F60" s="114">
        <v>2635</v>
      </c>
      <c r="G60" s="114">
        <v>2614</v>
      </c>
      <c r="H60" s="114">
        <v>2645</v>
      </c>
      <c r="I60" s="140">
        <v>2649</v>
      </c>
      <c r="J60" s="115">
        <v>-33</v>
      </c>
      <c r="K60" s="116">
        <v>-1.245753114382786</v>
      </c>
    </row>
    <row r="61" spans="1:11" ht="14.1" customHeight="1" x14ac:dyDescent="0.2">
      <c r="A61" s="306" t="s">
        <v>290</v>
      </c>
      <c r="B61" s="307" t="s">
        <v>291</v>
      </c>
      <c r="C61" s="308"/>
      <c r="D61" s="113">
        <v>1.0970723402076372</v>
      </c>
      <c r="E61" s="115">
        <v>857</v>
      </c>
      <c r="F61" s="114">
        <v>861</v>
      </c>
      <c r="G61" s="114">
        <v>861</v>
      </c>
      <c r="H61" s="114">
        <v>881</v>
      </c>
      <c r="I61" s="140">
        <v>895</v>
      </c>
      <c r="J61" s="115">
        <v>-38</v>
      </c>
      <c r="K61" s="116">
        <v>-4.2458100558659222</v>
      </c>
    </row>
    <row r="62" spans="1:11" ht="14.1" customHeight="1" x14ac:dyDescent="0.2">
      <c r="A62" s="306" t="s">
        <v>292</v>
      </c>
      <c r="B62" s="307" t="s">
        <v>293</v>
      </c>
      <c r="C62" s="308"/>
      <c r="D62" s="113">
        <v>1.172600074247603</v>
      </c>
      <c r="E62" s="115">
        <v>916</v>
      </c>
      <c r="F62" s="114">
        <v>913</v>
      </c>
      <c r="G62" s="114">
        <v>905</v>
      </c>
      <c r="H62" s="114">
        <v>903</v>
      </c>
      <c r="I62" s="140">
        <v>894</v>
      </c>
      <c r="J62" s="115">
        <v>22</v>
      </c>
      <c r="K62" s="116">
        <v>2.4608501118568231</v>
      </c>
    </row>
    <row r="63" spans="1:11" ht="14.1" customHeight="1" x14ac:dyDescent="0.2">
      <c r="A63" s="306"/>
      <c r="B63" s="307" t="s">
        <v>294</v>
      </c>
      <c r="C63" s="308"/>
      <c r="D63" s="113">
        <v>0.88841097328366425</v>
      </c>
      <c r="E63" s="115">
        <v>694</v>
      </c>
      <c r="F63" s="114">
        <v>690</v>
      </c>
      <c r="G63" s="114">
        <v>682</v>
      </c>
      <c r="H63" s="114">
        <v>684</v>
      </c>
      <c r="I63" s="140">
        <v>693</v>
      </c>
      <c r="J63" s="115">
        <v>1</v>
      </c>
      <c r="K63" s="116">
        <v>0.14430014430014429</v>
      </c>
    </row>
    <row r="64" spans="1:11" ht="14.1" customHeight="1" x14ac:dyDescent="0.2">
      <c r="A64" s="306" t="s">
        <v>295</v>
      </c>
      <c r="B64" s="307" t="s">
        <v>296</v>
      </c>
      <c r="C64" s="308"/>
      <c r="D64" s="113">
        <v>7.0407209698273104E-2</v>
      </c>
      <c r="E64" s="115">
        <v>55</v>
      </c>
      <c r="F64" s="114">
        <v>58</v>
      </c>
      <c r="G64" s="114">
        <v>55</v>
      </c>
      <c r="H64" s="114">
        <v>56</v>
      </c>
      <c r="I64" s="140">
        <v>58</v>
      </c>
      <c r="J64" s="115">
        <v>-3</v>
      </c>
      <c r="K64" s="116">
        <v>-5.1724137931034484</v>
      </c>
    </row>
    <row r="65" spans="1:11" ht="14.1" customHeight="1" x14ac:dyDescent="0.2">
      <c r="A65" s="306" t="s">
        <v>297</v>
      </c>
      <c r="B65" s="307" t="s">
        <v>298</v>
      </c>
      <c r="C65" s="308"/>
      <c r="D65" s="113">
        <v>0.66054764007834399</v>
      </c>
      <c r="E65" s="115">
        <v>516</v>
      </c>
      <c r="F65" s="114">
        <v>519</v>
      </c>
      <c r="G65" s="114">
        <v>512</v>
      </c>
      <c r="H65" s="114">
        <v>517</v>
      </c>
      <c r="I65" s="140">
        <v>513</v>
      </c>
      <c r="J65" s="115">
        <v>3</v>
      </c>
      <c r="K65" s="116">
        <v>0.58479532163742687</v>
      </c>
    </row>
    <row r="66" spans="1:11" ht="14.1" customHeight="1" x14ac:dyDescent="0.2">
      <c r="A66" s="306">
        <v>82</v>
      </c>
      <c r="B66" s="307" t="s">
        <v>299</v>
      </c>
      <c r="C66" s="308"/>
      <c r="D66" s="113">
        <v>1.8049848304466378</v>
      </c>
      <c r="E66" s="115">
        <v>1410</v>
      </c>
      <c r="F66" s="114">
        <v>1473</v>
      </c>
      <c r="G66" s="114">
        <v>1446</v>
      </c>
      <c r="H66" s="114">
        <v>1461</v>
      </c>
      <c r="I66" s="140">
        <v>1436</v>
      </c>
      <c r="J66" s="115">
        <v>-26</v>
      </c>
      <c r="K66" s="116">
        <v>-1.8105849582172702</v>
      </c>
    </row>
    <row r="67" spans="1:11" ht="14.1" customHeight="1" x14ac:dyDescent="0.2">
      <c r="A67" s="306" t="s">
        <v>300</v>
      </c>
      <c r="B67" s="307" t="s">
        <v>301</v>
      </c>
      <c r="C67" s="308"/>
      <c r="D67" s="113">
        <v>0.84616664746470038</v>
      </c>
      <c r="E67" s="115">
        <v>661</v>
      </c>
      <c r="F67" s="114">
        <v>679</v>
      </c>
      <c r="G67" s="114">
        <v>671</v>
      </c>
      <c r="H67" s="114">
        <v>672</v>
      </c>
      <c r="I67" s="140">
        <v>650</v>
      </c>
      <c r="J67" s="115">
        <v>11</v>
      </c>
      <c r="K67" s="116">
        <v>1.6923076923076923</v>
      </c>
    </row>
    <row r="68" spans="1:11" ht="14.1" customHeight="1" x14ac:dyDescent="0.2">
      <c r="A68" s="306" t="s">
        <v>302</v>
      </c>
      <c r="B68" s="307" t="s">
        <v>303</v>
      </c>
      <c r="C68" s="308"/>
      <c r="D68" s="113">
        <v>0.61062252774684123</v>
      </c>
      <c r="E68" s="115">
        <v>477</v>
      </c>
      <c r="F68" s="114">
        <v>523</v>
      </c>
      <c r="G68" s="114">
        <v>507</v>
      </c>
      <c r="H68" s="114">
        <v>510</v>
      </c>
      <c r="I68" s="140">
        <v>513</v>
      </c>
      <c r="J68" s="115">
        <v>-36</v>
      </c>
      <c r="K68" s="116">
        <v>-7.0175438596491224</v>
      </c>
    </row>
    <row r="69" spans="1:11" ht="14.1" customHeight="1" x14ac:dyDescent="0.2">
      <c r="A69" s="306">
        <v>83</v>
      </c>
      <c r="B69" s="307" t="s">
        <v>304</v>
      </c>
      <c r="C69" s="308"/>
      <c r="D69" s="113">
        <v>2.8060473392475389</v>
      </c>
      <c r="E69" s="115">
        <v>2192</v>
      </c>
      <c r="F69" s="114">
        <v>2197</v>
      </c>
      <c r="G69" s="114">
        <v>2168</v>
      </c>
      <c r="H69" s="114">
        <v>2212</v>
      </c>
      <c r="I69" s="140">
        <v>2156</v>
      </c>
      <c r="J69" s="115">
        <v>36</v>
      </c>
      <c r="K69" s="116">
        <v>1.6697588126159555</v>
      </c>
    </row>
    <row r="70" spans="1:11" ht="14.1" customHeight="1" x14ac:dyDescent="0.2">
      <c r="A70" s="306" t="s">
        <v>305</v>
      </c>
      <c r="B70" s="307" t="s">
        <v>306</v>
      </c>
      <c r="C70" s="308"/>
      <c r="D70" s="113">
        <v>1.7998643061049451</v>
      </c>
      <c r="E70" s="115">
        <v>1406</v>
      </c>
      <c r="F70" s="114">
        <v>1399</v>
      </c>
      <c r="G70" s="114">
        <v>1363</v>
      </c>
      <c r="H70" s="114">
        <v>1399</v>
      </c>
      <c r="I70" s="140">
        <v>1355</v>
      </c>
      <c r="J70" s="115">
        <v>51</v>
      </c>
      <c r="K70" s="116">
        <v>3.7638376383763839</v>
      </c>
    </row>
    <row r="71" spans="1:11" ht="14.1" customHeight="1" x14ac:dyDescent="0.2">
      <c r="A71" s="306"/>
      <c r="B71" s="307" t="s">
        <v>307</v>
      </c>
      <c r="C71" s="308"/>
      <c r="D71" s="113">
        <v>1.2302059730916446</v>
      </c>
      <c r="E71" s="115">
        <v>961</v>
      </c>
      <c r="F71" s="114">
        <v>964</v>
      </c>
      <c r="G71" s="114">
        <v>935</v>
      </c>
      <c r="H71" s="114">
        <v>975</v>
      </c>
      <c r="I71" s="140">
        <v>949</v>
      </c>
      <c r="J71" s="115">
        <v>12</v>
      </c>
      <c r="K71" s="116">
        <v>1.2644889357218125</v>
      </c>
    </row>
    <row r="72" spans="1:11" ht="14.1" customHeight="1" x14ac:dyDescent="0.2">
      <c r="A72" s="306">
        <v>84</v>
      </c>
      <c r="B72" s="307" t="s">
        <v>308</v>
      </c>
      <c r="C72" s="308"/>
      <c r="D72" s="113">
        <v>1.5835221526684333</v>
      </c>
      <c r="E72" s="115">
        <v>1237</v>
      </c>
      <c r="F72" s="114">
        <v>1336</v>
      </c>
      <c r="G72" s="114">
        <v>1219</v>
      </c>
      <c r="H72" s="114">
        <v>1309</v>
      </c>
      <c r="I72" s="140">
        <v>1246</v>
      </c>
      <c r="J72" s="115">
        <v>-9</v>
      </c>
      <c r="K72" s="116">
        <v>-0.7223113964686998</v>
      </c>
    </row>
    <row r="73" spans="1:11" ht="14.1" customHeight="1" x14ac:dyDescent="0.2">
      <c r="A73" s="306" t="s">
        <v>309</v>
      </c>
      <c r="B73" s="307" t="s">
        <v>310</v>
      </c>
      <c r="C73" s="308"/>
      <c r="D73" s="113">
        <v>6.6566816442003657E-2</v>
      </c>
      <c r="E73" s="115">
        <v>52</v>
      </c>
      <c r="F73" s="114">
        <v>51</v>
      </c>
      <c r="G73" s="114">
        <v>51</v>
      </c>
      <c r="H73" s="114">
        <v>49</v>
      </c>
      <c r="I73" s="140">
        <v>52</v>
      </c>
      <c r="J73" s="115">
        <v>0</v>
      </c>
      <c r="K73" s="116">
        <v>0</v>
      </c>
    </row>
    <row r="74" spans="1:11" ht="14.1" customHeight="1" x14ac:dyDescent="0.2">
      <c r="A74" s="306" t="s">
        <v>311</v>
      </c>
      <c r="B74" s="307" t="s">
        <v>312</v>
      </c>
      <c r="C74" s="308"/>
      <c r="D74" s="113">
        <v>6.2726423185734223E-2</v>
      </c>
      <c r="E74" s="115">
        <v>49</v>
      </c>
      <c r="F74" s="114">
        <v>50</v>
      </c>
      <c r="G74" s="114">
        <v>51</v>
      </c>
      <c r="H74" s="114">
        <v>62</v>
      </c>
      <c r="I74" s="140">
        <v>62</v>
      </c>
      <c r="J74" s="115">
        <v>-13</v>
      </c>
      <c r="K74" s="116">
        <v>-20.967741935483872</v>
      </c>
    </row>
    <row r="75" spans="1:11" ht="14.1" customHeight="1" x14ac:dyDescent="0.2">
      <c r="A75" s="306" t="s">
        <v>313</v>
      </c>
      <c r="B75" s="307" t="s">
        <v>314</v>
      </c>
      <c r="C75" s="308"/>
      <c r="D75" s="113">
        <v>0.14209455048196937</v>
      </c>
      <c r="E75" s="115">
        <v>111</v>
      </c>
      <c r="F75" s="114">
        <v>175</v>
      </c>
      <c r="G75" s="114">
        <v>69</v>
      </c>
      <c r="H75" s="114">
        <v>169</v>
      </c>
      <c r="I75" s="140">
        <v>97</v>
      </c>
      <c r="J75" s="115">
        <v>14</v>
      </c>
      <c r="K75" s="116">
        <v>14.43298969072165</v>
      </c>
    </row>
    <row r="76" spans="1:11" ht="14.1" customHeight="1" x14ac:dyDescent="0.2">
      <c r="A76" s="306">
        <v>91</v>
      </c>
      <c r="B76" s="307" t="s">
        <v>315</v>
      </c>
      <c r="C76" s="308"/>
      <c r="D76" s="113">
        <v>4.3524456904387006E-2</v>
      </c>
      <c r="E76" s="115">
        <v>34</v>
      </c>
      <c r="F76" s="114">
        <v>33</v>
      </c>
      <c r="G76" s="114">
        <v>30</v>
      </c>
      <c r="H76" s="114">
        <v>34</v>
      </c>
      <c r="I76" s="140">
        <v>39</v>
      </c>
      <c r="J76" s="115">
        <v>-5</v>
      </c>
      <c r="K76" s="116">
        <v>-12.820512820512821</v>
      </c>
    </row>
    <row r="77" spans="1:11" ht="14.1" customHeight="1" x14ac:dyDescent="0.2">
      <c r="A77" s="306">
        <v>92</v>
      </c>
      <c r="B77" s="307" t="s">
        <v>316</v>
      </c>
      <c r="C77" s="308"/>
      <c r="D77" s="113">
        <v>0.34435526197882665</v>
      </c>
      <c r="E77" s="115">
        <v>269</v>
      </c>
      <c r="F77" s="114">
        <v>265</v>
      </c>
      <c r="G77" s="114">
        <v>256</v>
      </c>
      <c r="H77" s="114">
        <v>257</v>
      </c>
      <c r="I77" s="140">
        <v>270</v>
      </c>
      <c r="J77" s="115">
        <v>-1</v>
      </c>
      <c r="K77" s="116">
        <v>-0.37037037037037035</v>
      </c>
    </row>
    <row r="78" spans="1:11" ht="14.1" customHeight="1" x14ac:dyDescent="0.2">
      <c r="A78" s="306">
        <v>93</v>
      </c>
      <c r="B78" s="307" t="s">
        <v>317</v>
      </c>
      <c r="C78" s="308"/>
      <c r="D78" s="113">
        <v>0.17921835195924063</v>
      </c>
      <c r="E78" s="115">
        <v>140</v>
      </c>
      <c r="F78" s="114">
        <v>144</v>
      </c>
      <c r="G78" s="114">
        <v>138</v>
      </c>
      <c r="H78" s="114">
        <v>144</v>
      </c>
      <c r="I78" s="140">
        <v>139</v>
      </c>
      <c r="J78" s="115">
        <v>1</v>
      </c>
      <c r="K78" s="116">
        <v>0.71942446043165464</v>
      </c>
    </row>
    <row r="79" spans="1:11" ht="14.1" customHeight="1" x14ac:dyDescent="0.2">
      <c r="A79" s="306">
        <v>94</v>
      </c>
      <c r="B79" s="307" t="s">
        <v>318</v>
      </c>
      <c r="C79" s="308"/>
      <c r="D79" s="113">
        <v>0.68871052395765331</v>
      </c>
      <c r="E79" s="115">
        <v>538</v>
      </c>
      <c r="F79" s="114">
        <v>600</v>
      </c>
      <c r="G79" s="114">
        <v>603</v>
      </c>
      <c r="H79" s="114">
        <v>569</v>
      </c>
      <c r="I79" s="140">
        <v>589</v>
      </c>
      <c r="J79" s="115">
        <v>-51</v>
      </c>
      <c r="K79" s="116">
        <v>-8.6587436332767407</v>
      </c>
    </row>
    <row r="80" spans="1:11" ht="14.1" customHeight="1" x14ac:dyDescent="0.2">
      <c r="A80" s="306" t="s">
        <v>319</v>
      </c>
      <c r="B80" s="307" t="s">
        <v>320</v>
      </c>
      <c r="C80" s="308"/>
      <c r="D80" s="113">
        <v>3.0723146050155536E-2</v>
      </c>
      <c r="E80" s="115">
        <v>24</v>
      </c>
      <c r="F80" s="114">
        <v>23</v>
      </c>
      <c r="G80" s="114">
        <v>20</v>
      </c>
      <c r="H80" s="114">
        <v>22</v>
      </c>
      <c r="I80" s="140">
        <v>17</v>
      </c>
      <c r="J80" s="115">
        <v>7</v>
      </c>
      <c r="K80" s="116">
        <v>41.176470588235297</v>
      </c>
    </row>
    <row r="81" spans="1:11" ht="14.1" customHeight="1" x14ac:dyDescent="0.2">
      <c r="A81" s="310" t="s">
        <v>321</v>
      </c>
      <c r="B81" s="311" t="s">
        <v>334</v>
      </c>
      <c r="C81" s="312"/>
      <c r="D81" s="125">
        <v>3.1913667959599064</v>
      </c>
      <c r="E81" s="143">
        <v>2493</v>
      </c>
      <c r="F81" s="144">
        <v>2633</v>
      </c>
      <c r="G81" s="144">
        <v>2623</v>
      </c>
      <c r="H81" s="144">
        <v>2698</v>
      </c>
      <c r="I81" s="145">
        <v>2614</v>
      </c>
      <c r="J81" s="143">
        <v>-121</v>
      </c>
      <c r="K81" s="146">
        <v>-4.6289211935730679</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20" t="s">
        <v>323</v>
      </c>
      <c r="B85" s="620"/>
      <c r="C85" s="620"/>
      <c r="D85" s="620"/>
      <c r="E85" s="620"/>
      <c r="F85" s="620"/>
      <c r="G85" s="620"/>
      <c r="H85" s="620"/>
      <c r="I85" s="620"/>
      <c r="J85" s="620"/>
      <c r="K85" s="620"/>
    </row>
    <row r="86" spans="1:11" ht="18" customHeight="1" x14ac:dyDescent="0.2">
      <c r="A86" s="620"/>
      <c r="B86" s="620"/>
      <c r="C86" s="620"/>
      <c r="D86" s="620"/>
      <c r="E86" s="620"/>
      <c r="F86" s="620"/>
      <c r="G86" s="620"/>
      <c r="H86" s="620"/>
      <c r="I86" s="620"/>
      <c r="J86" s="620"/>
      <c r="K86" s="620"/>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election activeCell="A2" sqref="A2"/>
    </sheetView>
  </sheetViews>
  <sheetFormatPr baseColWidth="10" defaultColWidth="7.75" defaultRowHeight="15.95" customHeight="1" x14ac:dyDescent="0.2"/>
  <cols>
    <col min="1" max="1" width="3.625" style="401" customWidth="1"/>
    <col min="2" max="2" width="3.125" style="402" customWidth="1"/>
    <col min="3" max="3" width="3.25" style="401" customWidth="1"/>
    <col min="4" max="4" width="5.625" style="402" customWidth="1"/>
    <col min="5" max="5" width="15.5" style="402" customWidth="1"/>
    <col min="6" max="11" width="8.5" style="403" customWidth="1"/>
    <col min="12" max="12" width="7.625" style="404"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22" t="s">
        <v>335</v>
      </c>
      <c r="B3" s="622"/>
      <c r="C3" s="622"/>
      <c r="D3" s="622"/>
      <c r="E3" s="622"/>
      <c r="F3" s="622"/>
      <c r="G3" s="622"/>
      <c r="H3" s="622"/>
      <c r="I3" s="622"/>
      <c r="J3" s="622"/>
      <c r="K3" s="622"/>
      <c r="L3" s="62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23" t="s">
        <v>336</v>
      </c>
      <c r="B5" s="623"/>
      <c r="C5" s="623"/>
      <c r="D5" s="623"/>
      <c r="E5" s="336"/>
      <c r="F5" s="336"/>
      <c r="G5" s="336"/>
      <c r="H5" s="336"/>
      <c r="I5" s="337"/>
      <c r="J5" s="337"/>
      <c r="K5" s="336"/>
      <c r="L5" s="336"/>
    </row>
    <row r="6" spans="1:17" s="553" customFormat="1" ht="35.1" customHeight="1" x14ac:dyDescent="0.25">
      <c r="A6" s="634" t="s">
        <v>521</v>
      </c>
      <c r="B6" s="635"/>
      <c r="C6" s="635"/>
      <c r="D6" s="635"/>
      <c r="E6" s="635"/>
      <c r="F6" s="635"/>
      <c r="G6" s="635"/>
      <c r="H6" s="635"/>
      <c r="I6" s="635"/>
      <c r="J6" s="635"/>
      <c r="K6" s="635"/>
      <c r="L6" s="635"/>
    </row>
    <row r="7" spans="1:17" s="91" customFormat="1" ht="12" customHeight="1" x14ac:dyDescent="0.2">
      <c r="A7" s="624" t="s">
        <v>337</v>
      </c>
      <c r="B7" s="624"/>
      <c r="C7" s="624"/>
      <c r="D7" s="624"/>
      <c r="E7" s="624"/>
      <c r="F7" s="627" t="s">
        <v>104</v>
      </c>
      <c r="G7" s="628"/>
      <c r="H7" s="628"/>
      <c r="I7" s="628"/>
      <c r="J7" s="628"/>
      <c r="K7" s="628"/>
      <c r="L7" s="629"/>
      <c r="M7" s="96"/>
      <c r="N7" s="96"/>
      <c r="O7" s="96"/>
      <c r="P7" s="96"/>
      <c r="Q7" s="96"/>
    </row>
    <row r="8" spans="1:17" ht="21.75" customHeight="1" x14ac:dyDescent="0.2">
      <c r="A8" s="624"/>
      <c r="B8" s="624"/>
      <c r="C8" s="624"/>
      <c r="D8" s="624"/>
      <c r="E8" s="624"/>
      <c r="F8" s="630" t="s">
        <v>336</v>
      </c>
      <c r="G8" s="630" t="s">
        <v>338</v>
      </c>
      <c r="H8" s="630" t="s">
        <v>339</v>
      </c>
      <c r="I8" s="630" t="s">
        <v>340</v>
      </c>
      <c r="J8" s="630" t="s">
        <v>341</v>
      </c>
      <c r="K8" s="632" t="s">
        <v>342</v>
      </c>
      <c r="L8" s="633"/>
    </row>
    <row r="9" spans="1:17" ht="12" customHeight="1" x14ac:dyDescent="0.2">
      <c r="A9" s="624"/>
      <c r="B9" s="624"/>
      <c r="C9" s="624"/>
      <c r="D9" s="624"/>
      <c r="E9" s="624"/>
      <c r="F9" s="631"/>
      <c r="G9" s="631"/>
      <c r="H9" s="631"/>
      <c r="I9" s="631"/>
      <c r="J9" s="631"/>
      <c r="K9" s="338" t="s">
        <v>102</v>
      </c>
      <c r="L9" s="339" t="s">
        <v>343</v>
      </c>
    </row>
    <row r="10" spans="1:17" ht="12" customHeight="1" x14ac:dyDescent="0.2">
      <c r="A10" s="625"/>
      <c r="B10" s="625"/>
      <c r="C10" s="625"/>
      <c r="D10" s="625"/>
      <c r="E10" s="626"/>
      <c r="F10" s="340">
        <v>1</v>
      </c>
      <c r="G10" s="341">
        <v>2</v>
      </c>
      <c r="H10" s="341">
        <v>3</v>
      </c>
      <c r="I10" s="341">
        <v>4</v>
      </c>
      <c r="J10" s="341">
        <v>5</v>
      </c>
      <c r="K10" s="341">
        <v>6</v>
      </c>
      <c r="L10" s="341">
        <v>7</v>
      </c>
      <c r="M10" s="101"/>
    </row>
    <row r="11" spans="1:17" s="110" customFormat="1" ht="27.75" customHeight="1" x14ac:dyDescent="0.2">
      <c r="A11" s="636" t="s">
        <v>344</v>
      </c>
      <c r="B11" s="637"/>
      <c r="C11" s="637"/>
      <c r="D11" s="637"/>
      <c r="E11" s="638"/>
      <c r="F11" s="342"/>
      <c r="G11" s="342"/>
      <c r="H11" s="342"/>
      <c r="I11" s="342"/>
      <c r="J11" s="343"/>
      <c r="K11" s="342"/>
      <c r="L11" s="343"/>
    </row>
    <row r="12" spans="1:17" s="110" customFormat="1" ht="15.75" customHeight="1" x14ac:dyDescent="0.2">
      <c r="A12" s="344" t="s">
        <v>104</v>
      </c>
      <c r="B12" s="345"/>
      <c r="C12" s="346"/>
      <c r="D12" s="346"/>
      <c r="E12" s="347"/>
      <c r="F12" s="535">
        <v>24952</v>
      </c>
      <c r="G12" s="535">
        <v>29753</v>
      </c>
      <c r="H12" s="535">
        <v>29174</v>
      </c>
      <c r="I12" s="535">
        <v>20773</v>
      </c>
      <c r="J12" s="536">
        <v>23342</v>
      </c>
      <c r="K12" s="537">
        <v>1610</v>
      </c>
      <c r="L12" s="348">
        <v>6.8974380944220721</v>
      </c>
    </row>
    <row r="13" spans="1:17" s="110" customFormat="1" ht="15" customHeight="1" x14ac:dyDescent="0.2">
      <c r="A13" s="349" t="s">
        <v>345</v>
      </c>
      <c r="B13" s="350" t="s">
        <v>346</v>
      </c>
      <c r="C13" s="346"/>
      <c r="D13" s="346"/>
      <c r="E13" s="347"/>
      <c r="F13" s="535">
        <v>14944</v>
      </c>
      <c r="G13" s="535">
        <v>20063</v>
      </c>
      <c r="H13" s="535">
        <v>17013</v>
      </c>
      <c r="I13" s="535">
        <v>12369</v>
      </c>
      <c r="J13" s="536">
        <v>13755</v>
      </c>
      <c r="K13" s="537">
        <v>1189</v>
      </c>
      <c r="L13" s="348">
        <v>8.6441294074881867</v>
      </c>
    </row>
    <row r="14" spans="1:17" s="110" customFormat="1" ht="22.5" customHeight="1" x14ac:dyDescent="0.2">
      <c r="A14" s="349"/>
      <c r="B14" s="350" t="s">
        <v>347</v>
      </c>
      <c r="C14" s="346"/>
      <c r="D14" s="346"/>
      <c r="E14" s="347"/>
      <c r="F14" s="535">
        <v>10008</v>
      </c>
      <c r="G14" s="535">
        <v>9690</v>
      </c>
      <c r="H14" s="535">
        <v>12161</v>
      </c>
      <c r="I14" s="535">
        <v>8404</v>
      </c>
      <c r="J14" s="536">
        <v>9587</v>
      </c>
      <c r="K14" s="537">
        <v>421</v>
      </c>
      <c r="L14" s="348">
        <v>4.3913633044748099</v>
      </c>
    </row>
    <row r="15" spans="1:17" s="110" customFormat="1" ht="15" customHeight="1" x14ac:dyDescent="0.2">
      <c r="A15" s="349" t="s">
        <v>348</v>
      </c>
      <c r="B15" s="350" t="s">
        <v>108</v>
      </c>
      <c r="C15" s="346"/>
      <c r="D15" s="346"/>
      <c r="E15" s="347"/>
      <c r="F15" s="535">
        <v>5551</v>
      </c>
      <c r="G15" s="535">
        <v>5961</v>
      </c>
      <c r="H15" s="535">
        <v>12657</v>
      </c>
      <c r="I15" s="535">
        <v>4450</v>
      </c>
      <c r="J15" s="536">
        <v>5361</v>
      </c>
      <c r="K15" s="537">
        <v>190</v>
      </c>
      <c r="L15" s="348">
        <v>3.5441149039358328</v>
      </c>
    </row>
    <row r="16" spans="1:17" s="110" customFormat="1" ht="15" customHeight="1" x14ac:dyDescent="0.2">
      <c r="A16" s="349"/>
      <c r="B16" s="350" t="s">
        <v>109</v>
      </c>
      <c r="C16" s="346"/>
      <c r="D16" s="346"/>
      <c r="E16" s="347"/>
      <c r="F16" s="535">
        <v>16331</v>
      </c>
      <c r="G16" s="535">
        <v>19938</v>
      </c>
      <c r="H16" s="535">
        <v>14565</v>
      </c>
      <c r="I16" s="535">
        <v>14285</v>
      </c>
      <c r="J16" s="536">
        <v>15764</v>
      </c>
      <c r="K16" s="537">
        <v>567</v>
      </c>
      <c r="L16" s="348">
        <v>3.5968028419182949</v>
      </c>
    </row>
    <row r="17" spans="1:12" s="110" customFormat="1" ht="15" customHeight="1" x14ac:dyDescent="0.2">
      <c r="A17" s="349"/>
      <c r="B17" s="350" t="s">
        <v>110</v>
      </c>
      <c r="C17" s="346"/>
      <c r="D17" s="346"/>
      <c r="E17" s="347"/>
      <c r="F17" s="535">
        <v>2797</v>
      </c>
      <c r="G17" s="535">
        <v>3632</v>
      </c>
      <c r="H17" s="535">
        <v>1702</v>
      </c>
      <c r="I17" s="535">
        <v>1869</v>
      </c>
      <c r="J17" s="536">
        <v>1949</v>
      </c>
      <c r="K17" s="537">
        <v>848</v>
      </c>
      <c r="L17" s="348">
        <v>43.509492047203693</v>
      </c>
    </row>
    <row r="18" spans="1:12" s="110" customFormat="1" ht="15" customHeight="1" x14ac:dyDescent="0.2">
      <c r="A18" s="349"/>
      <c r="B18" s="350" t="s">
        <v>111</v>
      </c>
      <c r="C18" s="346"/>
      <c r="D18" s="346"/>
      <c r="E18" s="347"/>
      <c r="F18" s="535">
        <v>273</v>
      </c>
      <c r="G18" s="535">
        <v>222</v>
      </c>
      <c r="H18" s="535">
        <v>250</v>
      </c>
      <c r="I18" s="535">
        <v>169</v>
      </c>
      <c r="J18" s="536">
        <v>268</v>
      </c>
      <c r="K18" s="537">
        <v>5</v>
      </c>
      <c r="L18" s="348">
        <v>1.8656716417910448</v>
      </c>
    </row>
    <row r="19" spans="1:12" s="110" customFormat="1" ht="15" customHeight="1" x14ac:dyDescent="0.2">
      <c r="A19" s="118" t="s">
        <v>113</v>
      </c>
      <c r="B19" s="119" t="s">
        <v>181</v>
      </c>
      <c r="C19" s="346"/>
      <c r="D19" s="346"/>
      <c r="E19" s="347"/>
      <c r="F19" s="535">
        <v>17719</v>
      </c>
      <c r="G19" s="535">
        <v>23129</v>
      </c>
      <c r="H19" s="535">
        <v>22191</v>
      </c>
      <c r="I19" s="535">
        <v>14523</v>
      </c>
      <c r="J19" s="536">
        <v>16396</v>
      </c>
      <c r="K19" s="537">
        <v>1323</v>
      </c>
      <c r="L19" s="348">
        <v>8.069041229568187</v>
      </c>
    </row>
    <row r="20" spans="1:12" s="110" customFormat="1" ht="15" customHeight="1" x14ac:dyDescent="0.2">
      <c r="A20" s="118"/>
      <c r="B20" s="119" t="s">
        <v>182</v>
      </c>
      <c r="C20" s="346"/>
      <c r="D20" s="346"/>
      <c r="E20" s="347"/>
      <c r="F20" s="535">
        <v>7233</v>
      </c>
      <c r="G20" s="535">
        <v>6624</v>
      </c>
      <c r="H20" s="535">
        <v>6983</v>
      </c>
      <c r="I20" s="535">
        <v>6250</v>
      </c>
      <c r="J20" s="536">
        <v>6946</v>
      </c>
      <c r="K20" s="537">
        <v>287</v>
      </c>
      <c r="L20" s="348">
        <v>4.1318744601209332</v>
      </c>
    </row>
    <row r="21" spans="1:12" s="110" customFormat="1" ht="15" customHeight="1" x14ac:dyDescent="0.2">
      <c r="A21" s="118" t="s">
        <v>113</v>
      </c>
      <c r="B21" s="119" t="s">
        <v>116</v>
      </c>
      <c r="C21" s="346"/>
      <c r="D21" s="346"/>
      <c r="E21" s="347"/>
      <c r="F21" s="535">
        <v>17150</v>
      </c>
      <c r="G21" s="535">
        <v>20661</v>
      </c>
      <c r="H21" s="535">
        <v>20489</v>
      </c>
      <c r="I21" s="535">
        <v>12701</v>
      </c>
      <c r="J21" s="536">
        <v>15307</v>
      </c>
      <c r="K21" s="537">
        <v>1843</v>
      </c>
      <c r="L21" s="348">
        <v>12.040243026066506</v>
      </c>
    </row>
    <row r="22" spans="1:12" s="110" customFormat="1" ht="15" customHeight="1" x14ac:dyDescent="0.2">
      <c r="A22" s="118"/>
      <c r="B22" s="119" t="s">
        <v>117</v>
      </c>
      <c r="C22" s="346"/>
      <c r="D22" s="346"/>
      <c r="E22" s="347"/>
      <c r="F22" s="535">
        <v>7781</v>
      </c>
      <c r="G22" s="535">
        <v>9077</v>
      </c>
      <c r="H22" s="535">
        <v>8647</v>
      </c>
      <c r="I22" s="535">
        <v>8053</v>
      </c>
      <c r="J22" s="536">
        <v>8023</v>
      </c>
      <c r="K22" s="537">
        <v>-242</v>
      </c>
      <c r="L22" s="348">
        <v>-3.0163280568365947</v>
      </c>
    </row>
    <row r="23" spans="1:12" s="110" customFormat="1" ht="15" customHeight="1" x14ac:dyDescent="0.2">
      <c r="A23" s="351" t="s">
        <v>348</v>
      </c>
      <c r="B23" s="352" t="s">
        <v>193</v>
      </c>
      <c r="C23" s="353"/>
      <c r="D23" s="353"/>
      <c r="E23" s="354"/>
      <c r="F23" s="538">
        <v>638</v>
      </c>
      <c r="G23" s="538">
        <v>1782</v>
      </c>
      <c r="H23" s="538">
        <v>5542</v>
      </c>
      <c r="I23" s="538">
        <v>387</v>
      </c>
      <c r="J23" s="539">
        <v>474</v>
      </c>
      <c r="K23" s="540">
        <v>164</v>
      </c>
      <c r="L23" s="355">
        <v>34.599156118143462</v>
      </c>
    </row>
    <row r="24" spans="1:12" s="110" customFormat="1" ht="15" customHeight="1" x14ac:dyDescent="0.2">
      <c r="A24" s="639" t="s">
        <v>349</v>
      </c>
      <c r="B24" s="640"/>
      <c r="C24" s="640"/>
      <c r="D24" s="640"/>
      <c r="E24" s="641"/>
      <c r="F24" s="356"/>
      <c r="G24" s="356"/>
      <c r="H24" s="356"/>
      <c r="I24" s="356"/>
      <c r="J24" s="356"/>
      <c r="K24" s="357"/>
      <c r="L24" s="358"/>
    </row>
    <row r="25" spans="1:12" s="110" customFormat="1" ht="15" customHeight="1" x14ac:dyDescent="0.2">
      <c r="A25" s="359" t="s">
        <v>104</v>
      </c>
      <c r="B25" s="360"/>
      <c r="C25" s="361"/>
      <c r="D25" s="361"/>
      <c r="E25" s="362"/>
      <c r="F25" s="541">
        <v>28.2</v>
      </c>
      <c r="G25" s="541">
        <v>22.5</v>
      </c>
      <c r="H25" s="541">
        <v>37.700000000000003</v>
      </c>
      <c r="I25" s="541">
        <v>33.6</v>
      </c>
      <c r="J25" s="541">
        <v>32.5</v>
      </c>
      <c r="K25" s="542" t="s">
        <v>350</v>
      </c>
      <c r="L25" s="363">
        <v>-4.3000000000000007</v>
      </c>
    </row>
    <row r="26" spans="1:12" s="110" customFormat="1" ht="15" customHeight="1" x14ac:dyDescent="0.2">
      <c r="A26" s="364" t="s">
        <v>105</v>
      </c>
      <c r="B26" s="365" t="s">
        <v>346</v>
      </c>
      <c r="C26" s="361"/>
      <c r="D26" s="361"/>
      <c r="E26" s="362"/>
      <c r="F26" s="541">
        <v>26.3</v>
      </c>
      <c r="G26" s="541">
        <v>17.7</v>
      </c>
      <c r="H26" s="541">
        <v>36.1</v>
      </c>
      <c r="I26" s="541">
        <v>32.1</v>
      </c>
      <c r="J26" s="543">
        <v>31.1</v>
      </c>
      <c r="K26" s="542" t="s">
        <v>350</v>
      </c>
      <c r="L26" s="363">
        <v>-4.8000000000000007</v>
      </c>
    </row>
    <row r="27" spans="1:12" s="110" customFormat="1" ht="15" customHeight="1" x14ac:dyDescent="0.2">
      <c r="A27" s="364"/>
      <c r="B27" s="365" t="s">
        <v>347</v>
      </c>
      <c r="C27" s="361"/>
      <c r="D27" s="361"/>
      <c r="E27" s="362"/>
      <c r="F27" s="541">
        <v>31.1</v>
      </c>
      <c r="G27" s="541">
        <v>32.700000000000003</v>
      </c>
      <c r="H27" s="541">
        <v>39.9</v>
      </c>
      <c r="I27" s="541">
        <v>35.799999999999997</v>
      </c>
      <c r="J27" s="541">
        <v>34.5</v>
      </c>
      <c r="K27" s="542" t="s">
        <v>350</v>
      </c>
      <c r="L27" s="363">
        <v>-3.3999999999999986</v>
      </c>
    </row>
    <row r="28" spans="1:12" s="110" customFormat="1" ht="15" customHeight="1" x14ac:dyDescent="0.2">
      <c r="A28" s="364" t="s">
        <v>113</v>
      </c>
      <c r="B28" s="365" t="s">
        <v>108</v>
      </c>
      <c r="C28" s="361"/>
      <c r="D28" s="361"/>
      <c r="E28" s="362"/>
      <c r="F28" s="541">
        <v>44.2</v>
      </c>
      <c r="G28" s="541">
        <v>46</v>
      </c>
      <c r="H28" s="541">
        <v>51.4</v>
      </c>
      <c r="I28" s="541">
        <v>49.6</v>
      </c>
      <c r="J28" s="541">
        <v>45.3</v>
      </c>
      <c r="K28" s="542" t="s">
        <v>350</v>
      </c>
      <c r="L28" s="363">
        <v>-1.0999999999999943</v>
      </c>
    </row>
    <row r="29" spans="1:12" s="110" customFormat="1" ht="11.25" x14ac:dyDescent="0.2">
      <c r="A29" s="364"/>
      <c r="B29" s="365" t="s">
        <v>109</v>
      </c>
      <c r="C29" s="361"/>
      <c r="D29" s="361"/>
      <c r="E29" s="362"/>
      <c r="F29" s="541">
        <v>25.1</v>
      </c>
      <c r="G29" s="541">
        <v>19.399999999999999</v>
      </c>
      <c r="H29" s="541">
        <v>32</v>
      </c>
      <c r="I29" s="541">
        <v>29.6</v>
      </c>
      <c r="J29" s="543">
        <v>29.1</v>
      </c>
      <c r="K29" s="542" t="s">
        <v>350</v>
      </c>
      <c r="L29" s="363">
        <v>-4</v>
      </c>
    </row>
    <row r="30" spans="1:12" s="110" customFormat="1" ht="15" customHeight="1" x14ac:dyDescent="0.2">
      <c r="A30" s="364"/>
      <c r="B30" s="365" t="s">
        <v>110</v>
      </c>
      <c r="C30" s="361"/>
      <c r="D30" s="361"/>
      <c r="E30" s="362"/>
      <c r="F30" s="541">
        <v>18.5</v>
      </c>
      <c r="G30" s="541">
        <v>11.3</v>
      </c>
      <c r="H30" s="541">
        <v>30.2</v>
      </c>
      <c r="I30" s="541">
        <v>28.2</v>
      </c>
      <c r="J30" s="541">
        <v>27.1</v>
      </c>
      <c r="K30" s="542" t="s">
        <v>350</v>
      </c>
      <c r="L30" s="363">
        <v>-8.6000000000000014</v>
      </c>
    </row>
    <row r="31" spans="1:12" s="110" customFormat="1" ht="15" customHeight="1" x14ac:dyDescent="0.2">
      <c r="A31" s="364"/>
      <c r="B31" s="365" t="s">
        <v>111</v>
      </c>
      <c r="C31" s="361"/>
      <c r="D31" s="361"/>
      <c r="E31" s="362"/>
      <c r="F31" s="541">
        <v>28.6</v>
      </c>
      <c r="G31" s="541">
        <v>38.700000000000003</v>
      </c>
      <c r="H31" s="541">
        <v>45.6</v>
      </c>
      <c r="I31" s="541">
        <v>39.6</v>
      </c>
      <c r="J31" s="541">
        <v>33.6</v>
      </c>
      <c r="K31" s="542" t="s">
        <v>350</v>
      </c>
      <c r="L31" s="363">
        <v>-5</v>
      </c>
    </row>
    <row r="32" spans="1:12" s="110" customFormat="1" ht="15" customHeight="1" x14ac:dyDescent="0.2">
      <c r="A32" s="366" t="s">
        <v>113</v>
      </c>
      <c r="B32" s="367" t="s">
        <v>181</v>
      </c>
      <c r="C32" s="361"/>
      <c r="D32" s="361"/>
      <c r="E32" s="362"/>
      <c r="F32" s="541">
        <v>26.3</v>
      </c>
      <c r="G32" s="541">
        <v>18.399999999999999</v>
      </c>
      <c r="H32" s="541">
        <v>36.6</v>
      </c>
      <c r="I32" s="541">
        <v>33.6</v>
      </c>
      <c r="J32" s="543">
        <v>30.9</v>
      </c>
      <c r="K32" s="542" t="s">
        <v>350</v>
      </c>
      <c r="L32" s="363">
        <v>-4.5999999999999979</v>
      </c>
    </row>
    <row r="33" spans="1:12" s="110" customFormat="1" ht="15" customHeight="1" x14ac:dyDescent="0.2">
      <c r="A33" s="366"/>
      <c r="B33" s="367" t="s">
        <v>182</v>
      </c>
      <c r="C33" s="361"/>
      <c r="D33" s="361"/>
      <c r="E33" s="362"/>
      <c r="F33" s="541">
        <v>32.9</v>
      </c>
      <c r="G33" s="541">
        <v>35.799999999999997</v>
      </c>
      <c r="H33" s="541">
        <v>40.200000000000003</v>
      </c>
      <c r="I33" s="541">
        <v>33.6</v>
      </c>
      <c r="J33" s="541">
        <v>36</v>
      </c>
      <c r="K33" s="542" t="s">
        <v>350</v>
      </c>
      <c r="L33" s="363">
        <v>-3.1000000000000014</v>
      </c>
    </row>
    <row r="34" spans="1:12" s="368" customFormat="1" ht="15" customHeight="1" x14ac:dyDescent="0.2">
      <c r="A34" s="366" t="s">
        <v>113</v>
      </c>
      <c r="B34" s="367" t="s">
        <v>116</v>
      </c>
      <c r="C34" s="361"/>
      <c r="D34" s="361"/>
      <c r="E34" s="362"/>
      <c r="F34" s="541">
        <v>25.3</v>
      </c>
      <c r="G34" s="541">
        <v>19.399999999999999</v>
      </c>
      <c r="H34" s="541">
        <v>37.299999999999997</v>
      </c>
      <c r="I34" s="541">
        <v>32</v>
      </c>
      <c r="J34" s="541">
        <v>30</v>
      </c>
      <c r="K34" s="542" t="s">
        <v>350</v>
      </c>
      <c r="L34" s="363">
        <v>-4.6999999999999993</v>
      </c>
    </row>
    <row r="35" spans="1:12" s="368" customFormat="1" ht="11.25" x14ac:dyDescent="0.2">
      <c r="A35" s="369"/>
      <c r="B35" s="370" t="s">
        <v>117</v>
      </c>
      <c r="C35" s="371"/>
      <c r="D35" s="371"/>
      <c r="E35" s="372"/>
      <c r="F35" s="544">
        <v>34.700000000000003</v>
      </c>
      <c r="G35" s="544">
        <v>29.2</v>
      </c>
      <c r="H35" s="544">
        <v>38.5</v>
      </c>
      <c r="I35" s="544">
        <v>36</v>
      </c>
      <c r="J35" s="545">
        <v>37.1</v>
      </c>
      <c r="K35" s="546" t="s">
        <v>350</v>
      </c>
      <c r="L35" s="373">
        <v>-2.3999999999999986</v>
      </c>
    </row>
    <row r="36" spans="1:12" s="368" customFormat="1" ht="15.95" customHeight="1" x14ac:dyDescent="0.2">
      <c r="A36" s="374" t="s">
        <v>351</v>
      </c>
      <c r="B36" s="375"/>
      <c r="C36" s="376"/>
      <c r="D36" s="375"/>
      <c r="E36" s="377"/>
      <c r="F36" s="547">
        <v>24134</v>
      </c>
      <c r="G36" s="547">
        <v>27731</v>
      </c>
      <c r="H36" s="547">
        <v>22459</v>
      </c>
      <c r="I36" s="547">
        <v>20258</v>
      </c>
      <c r="J36" s="547">
        <v>22701</v>
      </c>
      <c r="K36" s="548">
        <v>1433</v>
      </c>
      <c r="L36" s="379">
        <v>6.3124972468173208</v>
      </c>
    </row>
    <row r="37" spans="1:12" s="368" customFormat="1" ht="15.95" customHeight="1" x14ac:dyDescent="0.2">
      <c r="A37" s="380"/>
      <c r="B37" s="381" t="s">
        <v>113</v>
      </c>
      <c r="C37" s="381" t="s">
        <v>352</v>
      </c>
      <c r="D37" s="381"/>
      <c r="E37" s="382"/>
      <c r="F37" s="547">
        <v>6817</v>
      </c>
      <c r="G37" s="547">
        <v>6242</v>
      </c>
      <c r="H37" s="547">
        <v>8466</v>
      </c>
      <c r="I37" s="547">
        <v>6802</v>
      </c>
      <c r="J37" s="547">
        <v>7371</v>
      </c>
      <c r="K37" s="548">
        <v>-554</v>
      </c>
      <c r="L37" s="379">
        <v>-7.515940849274183</v>
      </c>
    </row>
    <row r="38" spans="1:12" s="368" customFormat="1" ht="15.95" customHeight="1" x14ac:dyDescent="0.2">
      <c r="A38" s="380"/>
      <c r="B38" s="383" t="s">
        <v>105</v>
      </c>
      <c r="C38" s="383" t="s">
        <v>106</v>
      </c>
      <c r="D38" s="384"/>
      <c r="E38" s="382"/>
      <c r="F38" s="547">
        <v>14479</v>
      </c>
      <c r="G38" s="547">
        <v>18849</v>
      </c>
      <c r="H38" s="547">
        <v>13074</v>
      </c>
      <c r="I38" s="547">
        <v>12156</v>
      </c>
      <c r="J38" s="549">
        <v>13432</v>
      </c>
      <c r="K38" s="548">
        <v>1047</v>
      </c>
      <c r="L38" s="379">
        <v>7.7948183442525316</v>
      </c>
    </row>
    <row r="39" spans="1:12" s="368" customFormat="1" ht="15.95" customHeight="1" x14ac:dyDescent="0.2">
      <c r="A39" s="380"/>
      <c r="B39" s="384"/>
      <c r="C39" s="381" t="s">
        <v>353</v>
      </c>
      <c r="D39" s="384"/>
      <c r="E39" s="382"/>
      <c r="F39" s="547">
        <v>3812</v>
      </c>
      <c r="G39" s="547">
        <v>3340</v>
      </c>
      <c r="H39" s="547">
        <v>4722</v>
      </c>
      <c r="I39" s="547">
        <v>3902</v>
      </c>
      <c r="J39" s="547">
        <v>4177</v>
      </c>
      <c r="K39" s="548">
        <v>-365</v>
      </c>
      <c r="L39" s="379">
        <v>-8.7383289442183383</v>
      </c>
    </row>
    <row r="40" spans="1:12" s="368" customFormat="1" ht="15.95" customHeight="1" x14ac:dyDescent="0.2">
      <c r="A40" s="380"/>
      <c r="B40" s="383"/>
      <c r="C40" s="383" t="s">
        <v>107</v>
      </c>
      <c r="D40" s="384"/>
      <c r="E40" s="382"/>
      <c r="F40" s="547">
        <v>9655</v>
      </c>
      <c r="G40" s="547">
        <v>8882</v>
      </c>
      <c r="H40" s="547">
        <v>9385</v>
      </c>
      <c r="I40" s="547">
        <v>8102</v>
      </c>
      <c r="J40" s="547">
        <v>9269</v>
      </c>
      <c r="K40" s="548">
        <v>386</v>
      </c>
      <c r="L40" s="379">
        <v>4.1644190311791993</v>
      </c>
    </row>
    <row r="41" spans="1:12" s="368" customFormat="1" ht="24" customHeight="1" x14ac:dyDescent="0.2">
      <c r="A41" s="380"/>
      <c r="B41" s="384"/>
      <c r="C41" s="381" t="s">
        <v>353</v>
      </c>
      <c r="D41" s="384"/>
      <c r="E41" s="382"/>
      <c r="F41" s="547">
        <v>3005</v>
      </c>
      <c r="G41" s="547">
        <v>2902</v>
      </c>
      <c r="H41" s="547">
        <v>3744</v>
      </c>
      <c r="I41" s="547">
        <v>2900</v>
      </c>
      <c r="J41" s="549">
        <v>3194</v>
      </c>
      <c r="K41" s="548">
        <v>-189</v>
      </c>
      <c r="L41" s="379">
        <v>-5.917345021916093</v>
      </c>
    </row>
    <row r="42" spans="1:12" s="110" customFormat="1" ht="15" customHeight="1" x14ac:dyDescent="0.2">
      <c r="A42" s="380"/>
      <c r="B42" s="383" t="s">
        <v>113</v>
      </c>
      <c r="C42" s="383" t="s">
        <v>354</v>
      </c>
      <c r="D42" s="384"/>
      <c r="E42" s="382"/>
      <c r="F42" s="547">
        <v>4880</v>
      </c>
      <c r="G42" s="547">
        <v>4178</v>
      </c>
      <c r="H42" s="547">
        <v>6584</v>
      </c>
      <c r="I42" s="547">
        <v>4085</v>
      </c>
      <c r="J42" s="547">
        <v>4850</v>
      </c>
      <c r="K42" s="548">
        <v>30</v>
      </c>
      <c r="L42" s="379">
        <v>0.61855670103092786</v>
      </c>
    </row>
    <row r="43" spans="1:12" s="110" customFormat="1" ht="15" customHeight="1" x14ac:dyDescent="0.2">
      <c r="A43" s="380"/>
      <c r="B43" s="384"/>
      <c r="C43" s="381" t="s">
        <v>353</v>
      </c>
      <c r="D43" s="384"/>
      <c r="E43" s="382"/>
      <c r="F43" s="547">
        <v>2156</v>
      </c>
      <c r="G43" s="547">
        <v>1922</v>
      </c>
      <c r="H43" s="547">
        <v>3382</v>
      </c>
      <c r="I43" s="547">
        <v>2025</v>
      </c>
      <c r="J43" s="547">
        <v>2198</v>
      </c>
      <c r="K43" s="548">
        <v>-42</v>
      </c>
      <c r="L43" s="379">
        <v>-1.910828025477707</v>
      </c>
    </row>
    <row r="44" spans="1:12" s="110" customFormat="1" ht="15" customHeight="1" x14ac:dyDescent="0.2">
      <c r="A44" s="380"/>
      <c r="B44" s="383"/>
      <c r="C44" s="365" t="s">
        <v>109</v>
      </c>
      <c r="D44" s="384"/>
      <c r="E44" s="382"/>
      <c r="F44" s="547">
        <v>16186</v>
      </c>
      <c r="G44" s="547">
        <v>19702</v>
      </c>
      <c r="H44" s="547">
        <v>13925</v>
      </c>
      <c r="I44" s="547">
        <v>14138</v>
      </c>
      <c r="J44" s="549">
        <v>15637</v>
      </c>
      <c r="K44" s="548">
        <v>549</v>
      </c>
      <c r="L44" s="379">
        <v>3.5109036260152204</v>
      </c>
    </row>
    <row r="45" spans="1:12" s="110" customFormat="1" ht="15" customHeight="1" x14ac:dyDescent="0.2">
      <c r="A45" s="380"/>
      <c r="B45" s="384"/>
      <c r="C45" s="381" t="s">
        <v>353</v>
      </c>
      <c r="D45" s="384"/>
      <c r="E45" s="382"/>
      <c r="F45" s="547">
        <v>4066</v>
      </c>
      <c r="G45" s="547">
        <v>3823</v>
      </c>
      <c r="H45" s="547">
        <v>4456</v>
      </c>
      <c r="I45" s="547">
        <v>4183</v>
      </c>
      <c r="J45" s="547">
        <v>4556</v>
      </c>
      <c r="K45" s="548">
        <v>-490</v>
      </c>
      <c r="L45" s="379">
        <v>-10.755048287971904</v>
      </c>
    </row>
    <row r="46" spans="1:12" s="110" customFormat="1" ht="15" customHeight="1" x14ac:dyDescent="0.2">
      <c r="A46" s="380"/>
      <c r="B46" s="383"/>
      <c r="C46" s="365" t="s">
        <v>110</v>
      </c>
      <c r="D46" s="384"/>
      <c r="E46" s="382"/>
      <c r="F46" s="547">
        <v>2795</v>
      </c>
      <c r="G46" s="547">
        <v>3629</v>
      </c>
      <c r="H46" s="547">
        <v>1700</v>
      </c>
      <c r="I46" s="547">
        <v>1866</v>
      </c>
      <c r="J46" s="547">
        <v>1946</v>
      </c>
      <c r="K46" s="548">
        <v>849</v>
      </c>
      <c r="L46" s="379">
        <v>43.627954779033914</v>
      </c>
    </row>
    <row r="47" spans="1:12" s="110" customFormat="1" ht="15" customHeight="1" x14ac:dyDescent="0.2">
      <c r="A47" s="380"/>
      <c r="B47" s="384"/>
      <c r="C47" s="381" t="s">
        <v>353</v>
      </c>
      <c r="D47" s="384"/>
      <c r="E47" s="382"/>
      <c r="F47" s="547">
        <v>517</v>
      </c>
      <c r="G47" s="547">
        <v>411</v>
      </c>
      <c r="H47" s="547">
        <v>514</v>
      </c>
      <c r="I47" s="547">
        <v>527</v>
      </c>
      <c r="J47" s="549">
        <v>527</v>
      </c>
      <c r="K47" s="548">
        <v>-10</v>
      </c>
      <c r="L47" s="379">
        <v>-1.8975332068311195</v>
      </c>
    </row>
    <row r="48" spans="1:12" s="110" customFormat="1" ht="15" customHeight="1" x14ac:dyDescent="0.2">
      <c r="A48" s="380"/>
      <c r="B48" s="384"/>
      <c r="C48" s="365" t="s">
        <v>111</v>
      </c>
      <c r="D48" s="385"/>
      <c r="E48" s="386"/>
      <c r="F48" s="547">
        <v>273</v>
      </c>
      <c r="G48" s="547">
        <v>222</v>
      </c>
      <c r="H48" s="547">
        <v>250</v>
      </c>
      <c r="I48" s="547">
        <v>169</v>
      </c>
      <c r="J48" s="547">
        <v>268</v>
      </c>
      <c r="K48" s="548">
        <v>5</v>
      </c>
      <c r="L48" s="379">
        <v>1.8656716417910448</v>
      </c>
    </row>
    <row r="49" spans="1:12" s="110" customFormat="1" ht="15" customHeight="1" x14ac:dyDescent="0.2">
      <c r="A49" s="380"/>
      <c r="B49" s="384"/>
      <c r="C49" s="381" t="s">
        <v>353</v>
      </c>
      <c r="D49" s="384"/>
      <c r="E49" s="382"/>
      <c r="F49" s="547">
        <v>78</v>
      </c>
      <c r="G49" s="547">
        <v>86</v>
      </c>
      <c r="H49" s="547">
        <v>114</v>
      </c>
      <c r="I49" s="547">
        <v>67</v>
      </c>
      <c r="J49" s="547">
        <v>90</v>
      </c>
      <c r="K49" s="548">
        <v>-12</v>
      </c>
      <c r="L49" s="379">
        <v>-13.333333333333334</v>
      </c>
    </row>
    <row r="50" spans="1:12" s="110" customFormat="1" ht="15" customHeight="1" x14ac:dyDescent="0.2">
      <c r="A50" s="380"/>
      <c r="B50" s="383" t="s">
        <v>113</v>
      </c>
      <c r="C50" s="381" t="s">
        <v>181</v>
      </c>
      <c r="D50" s="384"/>
      <c r="E50" s="382"/>
      <c r="F50" s="547">
        <v>16956</v>
      </c>
      <c r="G50" s="547">
        <v>21174</v>
      </c>
      <c r="H50" s="547">
        <v>15656</v>
      </c>
      <c r="I50" s="547">
        <v>14047</v>
      </c>
      <c r="J50" s="549">
        <v>15812</v>
      </c>
      <c r="K50" s="548">
        <v>1144</v>
      </c>
      <c r="L50" s="379">
        <v>7.2350113837591703</v>
      </c>
    </row>
    <row r="51" spans="1:12" s="110" customFormat="1" ht="15" customHeight="1" x14ac:dyDescent="0.2">
      <c r="A51" s="380"/>
      <c r="B51" s="384"/>
      <c r="C51" s="381" t="s">
        <v>353</v>
      </c>
      <c r="D51" s="384"/>
      <c r="E51" s="382"/>
      <c r="F51" s="547">
        <v>4452</v>
      </c>
      <c r="G51" s="547">
        <v>3896</v>
      </c>
      <c r="H51" s="547">
        <v>5730</v>
      </c>
      <c r="I51" s="547">
        <v>4713</v>
      </c>
      <c r="J51" s="547">
        <v>4893</v>
      </c>
      <c r="K51" s="548">
        <v>-441</v>
      </c>
      <c r="L51" s="379">
        <v>-9.0128755364806867</v>
      </c>
    </row>
    <row r="52" spans="1:12" s="110" customFormat="1" ht="15" customHeight="1" x14ac:dyDescent="0.2">
      <c r="A52" s="380"/>
      <c r="B52" s="383"/>
      <c r="C52" s="381" t="s">
        <v>182</v>
      </c>
      <c r="D52" s="384"/>
      <c r="E52" s="382"/>
      <c r="F52" s="547">
        <v>7178</v>
      </c>
      <c r="G52" s="547">
        <v>6557</v>
      </c>
      <c r="H52" s="547">
        <v>6803</v>
      </c>
      <c r="I52" s="547">
        <v>6211</v>
      </c>
      <c r="J52" s="547">
        <v>6889</v>
      </c>
      <c r="K52" s="548">
        <v>289</v>
      </c>
      <c r="L52" s="379">
        <v>4.1950936275221364</v>
      </c>
    </row>
    <row r="53" spans="1:12" s="269" customFormat="1" ht="11.25" customHeight="1" x14ac:dyDescent="0.2">
      <c r="A53" s="380"/>
      <c r="B53" s="384"/>
      <c r="C53" s="381" t="s">
        <v>353</v>
      </c>
      <c r="D53" s="384"/>
      <c r="E53" s="382"/>
      <c r="F53" s="547">
        <v>2365</v>
      </c>
      <c r="G53" s="547">
        <v>2346</v>
      </c>
      <c r="H53" s="547">
        <v>2736</v>
      </c>
      <c r="I53" s="547">
        <v>2089</v>
      </c>
      <c r="J53" s="549">
        <v>2478</v>
      </c>
      <c r="K53" s="548">
        <v>-113</v>
      </c>
      <c r="L53" s="379">
        <v>-4.5601291364003229</v>
      </c>
    </row>
    <row r="54" spans="1:12" s="151" customFormat="1" ht="12.75" customHeight="1" x14ac:dyDescent="0.2">
      <c r="A54" s="380"/>
      <c r="B54" s="383" t="s">
        <v>113</v>
      </c>
      <c r="C54" s="383" t="s">
        <v>116</v>
      </c>
      <c r="D54" s="384"/>
      <c r="E54" s="382"/>
      <c r="F54" s="547">
        <v>16495</v>
      </c>
      <c r="G54" s="547">
        <v>19026</v>
      </c>
      <c r="H54" s="547">
        <v>14890</v>
      </c>
      <c r="I54" s="547">
        <v>12346</v>
      </c>
      <c r="J54" s="547">
        <v>14829</v>
      </c>
      <c r="K54" s="548">
        <v>1666</v>
      </c>
      <c r="L54" s="379">
        <v>11.234742733832356</v>
      </c>
    </row>
    <row r="55" spans="1:12" ht="11.25" x14ac:dyDescent="0.2">
      <c r="A55" s="380"/>
      <c r="B55" s="384"/>
      <c r="C55" s="381" t="s">
        <v>353</v>
      </c>
      <c r="D55" s="384"/>
      <c r="E55" s="382"/>
      <c r="F55" s="547">
        <v>4166</v>
      </c>
      <c r="G55" s="547">
        <v>3699</v>
      </c>
      <c r="H55" s="547">
        <v>5551</v>
      </c>
      <c r="I55" s="547">
        <v>3954</v>
      </c>
      <c r="J55" s="547">
        <v>4451</v>
      </c>
      <c r="K55" s="548">
        <v>-285</v>
      </c>
      <c r="L55" s="379">
        <v>-6.4030554931476074</v>
      </c>
    </row>
    <row r="56" spans="1:12" ht="14.25" customHeight="1" x14ac:dyDescent="0.2">
      <c r="A56" s="380"/>
      <c r="B56" s="384"/>
      <c r="C56" s="383" t="s">
        <v>117</v>
      </c>
      <c r="D56" s="384"/>
      <c r="E56" s="382"/>
      <c r="F56" s="547">
        <v>7618</v>
      </c>
      <c r="G56" s="547">
        <v>8691</v>
      </c>
      <c r="H56" s="547">
        <v>7539</v>
      </c>
      <c r="I56" s="547">
        <v>7893</v>
      </c>
      <c r="J56" s="547">
        <v>7860</v>
      </c>
      <c r="K56" s="548">
        <v>-242</v>
      </c>
      <c r="L56" s="379">
        <v>-3.0788804071246818</v>
      </c>
    </row>
    <row r="57" spans="1:12" ht="18.75" customHeight="1" x14ac:dyDescent="0.2">
      <c r="A57" s="387"/>
      <c r="B57" s="388"/>
      <c r="C57" s="389" t="s">
        <v>353</v>
      </c>
      <c r="D57" s="388"/>
      <c r="E57" s="390"/>
      <c r="F57" s="550">
        <v>2647</v>
      </c>
      <c r="G57" s="551">
        <v>2539</v>
      </c>
      <c r="H57" s="551">
        <v>2906</v>
      </c>
      <c r="I57" s="551">
        <v>2842</v>
      </c>
      <c r="J57" s="551">
        <v>2916</v>
      </c>
      <c r="K57" s="552">
        <f t="shared" ref="K57" si="0">IF(OR(F57=".",J57=".")=TRUE,".",IF(OR(F57="*",J57="*")=TRUE,"*",IF(AND(F57="-",J57="-")=TRUE,"-",IF(AND(ISNUMBER(J57),ISNUMBER(F57))=TRUE,IF(F57-J57=0,0,F57-J57),IF(ISNUMBER(F57)=TRUE,F57,-J57)))))</f>
        <v>-269</v>
      </c>
      <c r="L57" s="391">
        <f t="shared" ref="L57" si="1">IF(K57 =".",".",IF(K57 ="*","*",IF(K57="-","-",IF(K57=0,0,IF(OR(J57="-",J57=".",F57="-",F57=".")=TRUE,"X",IF(J57=0,"0,0",IF(ABS(K57*100/J57)&gt;250,".X",(K57*100/J57))))))))</f>
        <v>-9.2249657064471879</v>
      </c>
    </row>
    <row r="58" spans="1:12" ht="11.25" x14ac:dyDescent="0.2">
      <c r="A58" s="392"/>
      <c r="B58" s="384"/>
      <c r="C58" s="381"/>
      <c r="D58" s="384"/>
      <c r="E58" s="384"/>
      <c r="F58" s="393"/>
      <c r="G58" s="393"/>
      <c r="H58" s="393"/>
      <c r="I58" s="378"/>
      <c r="J58" s="393"/>
      <c r="K58" s="394"/>
      <c r="L58" s="269" t="s">
        <v>45</v>
      </c>
    </row>
    <row r="59" spans="1:12" ht="20.25" customHeight="1" x14ac:dyDescent="0.2">
      <c r="A59" s="642" t="s">
        <v>355</v>
      </c>
      <c r="B59" s="643"/>
      <c r="C59" s="643"/>
      <c r="D59" s="642"/>
      <c r="E59" s="643"/>
      <c r="F59" s="643"/>
      <c r="G59" s="643"/>
      <c r="H59" s="643"/>
      <c r="I59" s="643"/>
      <c r="J59" s="643"/>
      <c r="K59" s="643"/>
      <c r="L59" s="643"/>
    </row>
    <row r="60" spans="1:12" ht="11.25" customHeight="1" x14ac:dyDescent="0.2">
      <c r="A60" s="644" t="s">
        <v>356</v>
      </c>
      <c r="B60" s="645"/>
      <c r="C60" s="645"/>
      <c r="D60" s="645"/>
      <c r="E60" s="645"/>
      <c r="F60" s="645"/>
      <c r="G60" s="645"/>
      <c r="H60" s="645"/>
      <c r="I60" s="645"/>
      <c r="J60" s="645"/>
      <c r="K60" s="645"/>
      <c r="L60" s="645"/>
    </row>
    <row r="61" spans="1:12" ht="12.75" customHeight="1" x14ac:dyDescent="0.2">
      <c r="A61" s="646" t="s">
        <v>357</v>
      </c>
      <c r="B61" s="647"/>
      <c r="C61" s="647"/>
      <c r="D61" s="647"/>
      <c r="E61" s="647"/>
      <c r="F61" s="647"/>
      <c r="G61" s="647"/>
      <c r="H61" s="647"/>
      <c r="I61" s="647"/>
      <c r="J61" s="647"/>
      <c r="K61" s="647"/>
      <c r="L61" s="647"/>
    </row>
    <row r="62" spans="1:12" ht="15.95" customHeight="1" x14ac:dyDescent="0.2">
      <c r="A62" s="395"/>
      <c r="B62" s="395"/>
      <c r="C62" s="395"/>
      <c r="D62" s="395"/>
      <c r="E62" s="395"/>
      <c r="F62" s="395"/>
      <c r="G62" s="395"/>
      <c r="H62" s="395"/>
      <c r="I62" s="395"/>
      <c r="J62" s="396"/>
      <c r="K62" s="396"/>
      <c r="L62" s="397"/>
    </row>
    <row r="63" spans="1:12" ht="15.95" customHeight="1" x14ac:dyDescent="0.2">
      <c r="A63" s="397"/>
      <c r="B63" s="398"/>
      <c r="C63" s="397"/>
      <c r="D63" s="398"/>
      <c r="E63" s="398"/>
      <c r="F63" s="396"/>
      <c r="G63" s="396"/>
      <c r="H63" s="396"/>
      <c r="I63" s="396"/>
      <c r="J63" s="396"/>
      <c r="K63" s="396"/>
      <c r="L63" s="399"/>
    </row>
    <row r="64" spans="1:12" ht="15.95" customHeight="1" x14ac:dyDescent="0.2">
      <c r="A64" s="397"/>
      <c r="B64" s="398"/>
      <c r="C64" s="397"/>
      <c r="D64" s="398"/>
      <c r="E64" s="398"/>
      <c r="F64" s="396"/>
      <c r="G64" s="396"/>
      <c r="H64" s="396"/>
      <c r="I64" s="396"/>
      <c r="J64" s="396"/>
      <c r="K64" s="396"/>
      <c r="L64" s="399"/>
    </row>
    <row r="65" spans="12:12" ht="15.95" customHeight="1" x14ac:dyDescent="0.2">
      <c r="L65" s="400"/>
    </row>
  </sheetData>
  <mergeCells count="16">
    <mergeCell ref="A11:E11"/>
    <mergeCell ref="A24:E24"/>
    <mergeCell ref="A59:L59"/>
    <mergeCell ref="A60:L60"/>
    <mergeCell ref="A61:L61"/>
    <mergeCell ref="A3:L3"/>
    <mergeCell ref="A5:D5"/>
    <mergeCell ref="A7:E10"/>
    <mergeCell ref="F7:L7"/>
    <mergeCell ref="F8:F9"/>
    <mergeCell ref="G8:G9"/>
    <mergeCell ref="H8:H9"/>
    <mergeCell ref="I8:I9"/>
    <mergeCell ref="J8:J9"/>
    <mergeCell ref="K8:L8"/>
    <mergeCell ref="A6:L6"/>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election activeCell="A2" sqref="A2"/>
    </sheetView>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358</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336</v>
      </c>
      <c r="B5" s="573"/>
      <c r="C5" s="573"/>
      <c r="D5" s="573"/>
      <c r="E5" s="252"/>
      <c r="F5" s="252"/>
      <c r="G5" s="252"/>
      <c r="H5" s="252"/>
      <c r="I5" s="252"/>
      <c r="J5" s="252"/>
    </row>
    <row r="6" spans="1:15" s="555" customFormat="1" ht="35.1" customHeight="1" x14ac:dyDescent="0.25">
      <c r="A6" s="634" t="s">
        <v>521</v>
      </c>
      <c r="B6" s="634"/>
      <c r="C6" s="634"/>
      <c r="D6" s="634"/>
      <c r="E6" s="634"/>
      <c r="F6" s="634"/>
      <c r="G6" s="634"/>
      <c r="H6" s="634"/>
      <c r="I6" s="634"/>
      <c r="J6" s="634"/>
      <c r="K6" s="554"/>
      <c r="L6" s="554"/>
    </row>
    <row r="7" spans="1:15" s="91" customFormat="1" ht="24.95" customHeight="1" x14ac:dyDescent="0.2">
      <c r="A7" s="588" t="s">
        <v>213</v>
      </c>
      <c r="B7" s="589"/>
      <c r="C7" s="582" t="s">
        <v>94</v>
      </c>
      <c r="D7" s="648" t="s">
        <v>359</v>
      </c>
      <c r="E7" s="649"/>
      <c r="F7" s="649"/>
      <c r="G7" s="649"/>
      <c r="H7" s="650"/>
      <c r="I7" s="651" t="s">
        <v>360</v>
      </c>
      <c r="J7" s="652"/>
      <c r="K7" s="96"/>
      <c r="L7" s="96"/>
      <c r="M7" s="96"/>
      <c r="N7" s="96"/>
      <c r="O7" s="96"/>
    </row>
    <row r="8" spans="1:15" ht="21.75" customHeight="1" x14ac:dyDescent="0.2">
      <c r="A8" s="616"/>
      <c r="B8" s="617"/>
      <c r="C8" s="583"/>
      <c r="D8" s="592" t="s">
        <v>336</v>
      </c>
      <c r="E8" s="592" t="s">
        <v>338</v>
      </c>
      <c r="F8" s="592" t="s">
        <v>339</v>
      </c>
      <c r="G8" s="592" t="s">
        <v>340</v>
      </c>
      <c r="H8" s="592" t="s">
        <v>341</v>
      </c>
      <c r="I8" s="653"/>
      <c r="J8" s="654"/>
    </row>
    <row r="9" spans="1:15" ht="12" customHeight="1" x14ac:dyDescent="0.2">
      <c r="A9" s="616"/>
      <c r="B9" s="617"/>
      <c r="C9" s="583"/>
      <c r="D9" s="593"/>
      <c r="E9" s="593"/>
      <c r="F9" s="593"/>
      <c r="G9" s="593"/>
      <c r="H9" s="593"/>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8" t="s">
        <v>104</v>
      </c>
      <c r="B11" s="619"/>
      <c r="C11" s="285">
        <v>100</v>
      </c>
      <c r="D11" s="115">
        <v>24952</v>
      </c>
      <c r="E11" s="114">
        <v>29753</v>
      </c>
      <c r="F11" s="114">
        <v>29174</v>
      </c>
      <c r="G11" s="114">
        <v>20773</v>
      </c>
      <c r="H11" s="140">
        <v>23342</v>
      </c>
      <c r="I11" s="115">
        <v>1610</v>
      </c>
      <c r="J11" s="116">
        <v>6.8974380944220721</v>
      </c>
    </row>
    <row r="12" spans="1:15" s="110" customFormat="1" ht="24.95" customHeight="1" x14ac:dyDescent="0.2">
      <c r="A12" s="193" t="s">
        <v>132</v>
      </c>
      <c r="B12" s="194" t="s">
        <v>133</v>
      </c>
      <c r="C12" s="113">
        <v>0.82558512343699908</v>
      </c>
      <c r="D12" s="115">
        <v>206</v>
      </c>
      <c r="E12" s="114">
        <v>139</v>
      </c>
      <c r="F12" s="114">
        <v>348</v>
      </c>
      <c r="G12" s="114">
        <v>330</v>
      </c>
      <c r="H12" s="140">
        <v>227</v>
      </c>
      <c r="I12" s="115">
        <v>-21</v>
      </c>
      <c r="J12" s="116">
        <v>-9.251101321585903</v>
      </c>
    </row>
    <row r="13" spans="1:15" s="110" customFormat="1" ht="24.95" customHeight="1" x14ac:dyDescent="0.2">
      <c r="A13" s="193" t="s">
        <v>134</v>
      </c>
      <c r="B13" s="199" t="s">
        <v>214</v>
      </c>
      <c r="C13" s="113">
        <v>1.6070856043603718</v>
      </c>
      <c r="D13" s="115">
        <v>401</v>
      </c>
      <c r="E13" s="114">
        <v>121</v>
      </c>
      <c r="F13" s="114">
        <v>256</v>
      </c>
      <c r="G13" s="114">
        <v>99</v>
      </c>
      <c r="H13" s="140">
        <v>142</v>
      </c>
      <c r="I13" s="115">
        <v>259</v>
      </c>
      <c r="J13" s="116">
        <v>182.3943661971831</v>
      </c>
    </row>
    <row r="14" spans="1:15" s="287" customFormat="1" ht="24.95" customHeight="1" x14ac:dyDescent="0.2">
      <c r="A14" s="193" t="s">
        <v>215</v>
      </c>
      <c r="B14" s="199" t="s">
        <v>137</v>
      </c>
      <c r="C14" s="113">
        <v>15.63802500801539</v>
      </c>
      <c r="D14" s="115">
        <v>3902</v>
      </c>
      <c r="E14" s="114">
        <v>13053</v>
      </c>
      <c r="F14" s="114">
        <v>5773</v>
      </c>
      <c r="G14" s="114">
        <v>3668</v>
      </c>
      <c r="H14" s="140">
        <v>4764</v>
      </c>
      <c r="I14" s="115">
        <v>-862</v>
      </c>
      <c r="J14" s="116">
        <v>-18.094038623005879</v>
      </c>
      <c r="K14" s="110"/>
      <c r="L14" s="110"/>
      <c r="M14" s="110"/>
      <c r="N14" s="110"/>
      <c r="O14" s="110"/>
    </row>
    <row r="15" spans="1:15" s="110" customFormat="1" ht="24.95" customHeight="1" x14ac:dyDescent="0.2">
      <c r="A15" s="193" t="s">
        <v>216</v>
      </c>
      <c r="B15" s="199" t="s">
        <v>217</v>
      </c>
      <c r="C15" s="113">
        <v>2.3966014748316766</v>
      </c>
      <c r="D15" s="115">
        <v>598</v>
      </c>
      <c r="E15" s="114">
        <v>1043</v>
      </c>
      <c r="F15" s="114">
        <v>1105</v>
      </c>
      <c r="G15" s="114">
        <v>650</v>
      </c>
      <c r="H15" s="140">
        <v>676</v>
      </c>
      <c r="I15" s="115">
        <v>-78</v>
      </c>
      <c r="J15" s="116">
        <v>-11.538461538461538</v>
      </c>
    </row>
    <row r="16" spans="1:15" s="287" customFormat="1" ht="24.95" customHeight="1" x14ac:dyDescent="0.2">
      <c r="A16" s="193" t="s">
        <v>218</v>
      </c>
      <c r="B16" s="199" t="s">
        <v>141</v>
      </c>
      <c r="C16" s="113">
        <v>11.666399487015068</v>
      </c>
      <c r="D16" s="115">
        <v>2911</v>
      </c>
      <c r="E16" s="114">
        <v>11766</v>
      </c>
      <c r="F16" s="114">
        <v>3998</v>
      </c>
      <c r="G16" s="114">
        <v>2696</v>
      </c>
      <c r="H16" s="140">
        <v>3642</v>
      </c>
      <c r="I16" s="115">
        <v>-731</v>
      </c>
      <c r="J16" s="116">
        <v>-20.071389346512905</v>
      </c>
      <c r="K16" s="110"/>
      <c r="L16" s="110"/>
      <c r="M16" s="110"/>
      <c r="N16" s="110"/>
      <c r="O16" s="110"/>
    </row>
    <row r="17" spans="1:15" s="110" customFormat="1" ht="24.95" customHeight="1" x14ac:dyDescent="0.2">
      <c r="A17" s="193" t="s">
        <v>142</v>
      </c>
      <c r="B17" s="199" t="s">
        <v>220</v>
      </c>
      <c r="C17" s="113">
        <v>1.5750240461686438</v>
      </c>
      <c r="D17" s="115">
        <v>393</v>
      </c>
      <c r="E17" s="114">
        <v>244</v>
      </c>
      <c r="F17" s="114">
        <v>670</v>
      </c>
      <c r="G17" s="114">
        <v>322</v>
      </c>
      <c r="H17" s="140">
        <v>446</v>
      </c>
      <c r="I17" s="115">
        <v>-53</v>
      </c>
      <c r="J17" s="116">
        <v>-11.883408071748878</v>
      </c>
    </row>
    <row r="18" spans="1:15" s="287" customFormat="1" ht="24.95" customHeight="1" x14ac:dyDescent="0.2">
      <c r="A18" s="201" t="s">
        <v>144</v>
      </c>
      <c r="B18" s="202" t="s">
        <v>145</v>
      </c>
      <c r="C18" s="113">
        <v>6.8852196216736132</v>
      </c>
      <c r="D18" s="115">
        <v>1718</v>
      </c>
      <c r="E18" s="114">
        <v>1091</v>
      </c>
      <c r="F18" s="114">
        <v>2337</v>
      </c>
      <c r="G18" s="114">
        <v>1705</v>
      </c>
      <c r="H18" s="140">
        <v>1792</v>
      </c>
      <c r="I18" s="115">
        <v>-74</v>
      </c>
      <c r="J18" s="116">
        <v>-4.1294642857142856</v>
      </c>
      <c r="K18" s="110"/>
      <c r="L18" s="110"/>
      <c r="M18" s="110"/>
      <c r="N18" s="110"/>
      <c r="O18" s="110"/>
    </row>
    <row r="19" spans="1:15" s="110" customFormat="1" ht="24.95" customHeight="1" x14ac:dyDescent="0.2">
      <c r="A19" s="193" t="s">
        <v>146</v>
      </c>
      <c r="B19" s="199" t="s">
        <v>147</v>
      </c>
      <c r="C19" s="113">
        <v>11.674414876563</v>
      </c>
      <c r="D19" s="115">
        <v>2913</v>
      </c>
      <c r="E19" s="114">
        <v>2428</v>
      </c>
      <c r="F19" s="114">
        <v>4125</v>
      </c>
      <c r="G19" s="114">
        <v>2629</v>
      </c>
      <c r="H19" s="140">
        <v>2982</v>
      </c>
      <c r="I19" s="115">
        <v>-69</v>
      </c>
      <c r="J19" s="116">
        <v>-2.3138832997987926</v>
      </c>
    </row>
    <row r="20" spans="1:15" s="287" customFormat="1" ht="24.95" customHeight="1" x14ac:dyDescent="0.2">
      <c r="A20" s="193" t="s">
        <v>148</v>
      </c>
      <c r="B20" s="199" t="s">
        <v>149</v>
      </c>
      <c r="C20" s="113">
        <v>6.8090734209682591</v>
      </c>
      <c r="D20" s="115">
        <v>1699</v>
      </c>
      <c r="E20" s="114">
        <v>1638</v>
      </c>
      <c r="F20" s="114">
        <v>2188</v>
      </c>
      <c r="G20" s="114">
        <v>1929</v>
      </c>
      <c r="H20" s="140">
        <v>1898</v>
      </c>
      <c r="I20" s="115">
        <v>-199</v>
      </c>
      <c r="J20" s="116">
        <v>-10.484720758693362</v>
      </c>
      <c r="K20" s="110"/>
      <c r="L20" s="110"/>
      <c r="M20" s="110"/>
      <c r="N20" s="110"/>
      <c r="O20" s="110"/>
    </row>
    <row r="21" spans="1:15" s="110" customFormat="1" ht="24.95" customHeight="1" x14ac:dyDescent="0.2">
      <c r="A21" s="201" t="s">
        <v>150</v>
      </c>
      <c r="B21" s="202" t="s">
        <v>151</v>
      </c>
      <c r="C21" s="113">
        <v>4.7491183071497272</v>
      </c>
      <c r="D21" s="115">
        <v>1185</v>
      </c>
      <c r="E21" s="114">
        <v>1167</v>
      </c>
      <c r="F21" s="114">
        <v>1294</v>
      </c>
      <c r="G21" s="114">
        <v>1149</v>
      </c>
      <c r="H21" s="140">
        <v>1231</v>
      </c>
      <c r="I21" s="115">
        <v>-46</v>
      </c>
      <c r="J21" s="116">
        <v>-3.7367993501218519</v>
      </c>
    </row>
    <row r="22" spans="1:15" s="110" customFormat="1" ht="24.95" customHeight="1" x14ac:dyDescent="0.2">
      <c r="A22" s="201" t="s">
        <v>152</v>
      </c>
      <c r="B22" s="199" t="s">
        <v>153</v>
      </c>
      <c r="C22" s="113">
        <v>2.4567168964411672</v>
      </c>
      <c r="D22" s="115">
        <v>613</v>
      </c>
      <c r="E22" s="114">
        <v>975</v>
      </c>
      <c r="F22" s="114">
        <v>780</v>
      </c>
      <c r="G22" s="114">
        <v>737</v>
      </c>
      <c r="H22" s="140">
        <v>591</v>
      </c>
      <c r="I22" s="115">
        <v>22</v>
      </c>
      <c r="J22" s="116">
        <v>3.7225042301184432</v>
      </c>
    </row>
    <row r="23" spans="1:15" s="110" customFormat="1" ht="24.95" customHeight="1" x14ac:dyDescent="0.2">
      <c r="A23" s="193" t="s">
        <v>154</v>
      </c>
      <c r="B23" s="199" t="s">
        <v>155</v>
      </c>
      <c r="C23" s="113">
        <v>0.95783905097787747</v>
      </c>
      <c r="D23" s="115">
        <v>239</v>
      </c>
      <c r="E23" s="114">
        <v>218</v>
      </c>
      <c r="F23" s="114">
        <v>359</v>
      </c>
      <c r="G23" s="114">
        <v>136</v>
      </c>
      <c r="H23" s="140">
        <v>220</v>
      </c>
      <c r="I23" s="115">
        <v>19</v>
      </c>
      <c r="J23" s="116">
        <v>8.6363636363636367</v>
      </c>
    </row>
    <row r="24" spans="1:15" s="110" customFormat="1" ht="24.95" customHeight="1" x14ac:dyDescent="0.2">
      <c r="A24" s="193" t="s">
        <v>156</v>
      </c>
      <c r="B24" s="199" t="s">
        <v>221</v>
      </c>
      <c r="C24" s="113">
        <v>16.696056428342416</v>
      </c>
      <c r="D24" s="115">
        <v>4166</v>
      </c>
      <c r="E24" s="114">
        <v>1846</v>
      </c>
      <c r="F24" s="114">
        <v>1714</v>
      </c>
      <c r="G24" s="114">
        <v>1499</v>
      </c>
      <c r="H24" s="140">
        <v>1728</v>
      </c>
      <c r="I24" s="115">
        <v>2438</v>
      </c>
      <c r="J24" s="116">
        <v>141.08796296296296</v>
      </c>
    </row>
    <row r="25" spans="1:15" s="110" customFormat="1" ht="24.95" customHeight="1" x14ac:dyDescent="0.2">
      <c r="A25" s="193" t="s">
        <v>222</v>
      </c>
      <c r="B25" s="204" t="s">
        <v>159</v>
      </c>
      <c r="C25" s="113">
        <v>7.9913433792882334</v>
      </c>
      <c r="D25" s="115">
        <v>1994</v>
      </c>
      <c r="E25" s="114">
        <v>1747</v>
      </c>
      <c r="F25" s="114">
        <v>1946</v>
      </c>
      <c r="G25" s="114">
        <v>1863</v>
      </c>
      <c r="H25" s="140">
        <v>1595</v>
      </c>
      <c r="I25" s="115">
        <v>399</v>
      </c>
      <c r="J25" s="116">
        <v>25.015673981191224</v>
      </c>
    </row>
    <row r="26" spans="1:15" s="110" customFormat="1" ht="24.95" customHeight="1" x14ac:dyDescent="0.2">
      <c r="A26" s="201">
        <v>782.78300000000002</v>
      </c>
      <c r="B26" s="203" t="s">
        <v>160</v>
      </c>
      <c r="C26" s="113">
        <v>7.9111894838089132</v>
      </c>
      <c r="D26" s="115">
        <v>1974</v>
      </c>
      <c r="E26" s="114">
        <v>1588</v>
      </c>
      <c r="F26" s="114">
        <v>2009</v>
      </c>
      <c r="G26" s="114">
        <v>1948</v>
      </c>
      <c r="H26" s="140">
        <v>2112</v>
      </c>
      <c r="I26" s="115">
        <v>-138</v>
      </c>
      <c r="J26" s="116">
        <v>-6.5340909090909092</v>
      </c>
    </row>
    <row r="27" spans="1:15" s="110" customFormat="1" ht="24.95" customHeight="1" x14ac:dyDescent="0.2">
      <c r="A27" s="193" t="s">
        <v>161</v>
      </c>
      <c r="B27" s="199" t="s">
        <v>162</v>
      </c>
      <c r="C27" s="113">
        <v>2.5809554344341135</v>
      </c>
      <c r="D27" s="115">
        <v>644</v>
      </c>
      <c r="E27" s="114">
        <v>541</v>
      </c>
      <c r="F27" s="114">
        <v>1142</v>
      </c>
      <c r="G27" s="114">
        <v>474</v>
      </c>
      <c r="H27" s="140">
        <v>557</v>
      </c>
      <c r="I27" s="115">
        <v>87</v>
      </c>
      <c r="J27" s="116">
        <v>15.619389587073609</v>
      </c>
    </row>
    <row r="28" spans="1:15" s="110" customFormat="1" ht="24.95" customHeight="1" x14ac:dyDescent="0.2">
      <c r="A28" s="193" t="s">
        <v>163</v>
      </c>
      <c r="B28" s="199" t="s">
        <v>164</v>
      </c>
      <c r="C28" s="113">
        <v>2.0639628085924975</v>
      </c>
      <c r="D28" s="115">
        <v>515</v>
      </c>
      <c r="E28" s="114">
        <v>295</v>
      </c>
      <c r="F28" s="114">
        <v>776</v>
      </c>
      <c r="G28" s="114">
        <v>244</v>
      </c>
      <c r="H28" s="140">
        <v>429</v>
      </c>
      <c r="I28" s="115">
        <v>86</v>
      </c>
      <c r="J28" s="116">
        <v>20.046620046620045</v>
      </c>
    </row>
    <row r="29" spans="1:15" s="110" customFormat="1" ht="24.95" customHeight="1" x14ac:dyDescent="0.2">
      <c r="A29" s="193">
        <v>86</v>
      </c>
      <c r="B29" s="199" t="s">
        <v>165</v>
      </c>
      <c r="C29" s="113">
        <v>4.656941327348509</v>
      </c>
      <c r="D29" s="115">
        <v>1162</v>
      </c>
      <c r="E29" s="114">
        <v>1158</v>
      </c>
      <c r="F29" s="114">
        <v>1502</v>
      </c>
      <c r="G29" s="114">
        <v>939</v>
      </c>
      <c r="H29" s="140">
        <v>1136</v>
      </c>
      <c r="I29" s="115">
        <v>26</v>
      </c>
      <c r="J29" s="116">
        <v>2.288732394366197</v>
      </c>
    </row>
    <row r="30" spans="1:15" s="110" customFormat="1" ht="24.95" customHeight="1" x14ac:dyDescent="0.2">
      <c r="A30" s="193">
        <v>87.88</v>
      </c>
      <c r="B30" s="204" t="s">
        <v>166</v>
      </c>
      <c r="C30" s="113">
        <v>3.6269637704392435</v>
      </c>
      <c r="D30" s="115">
        <v>905</v>
      </c>
      <c r="E30" s="114">
        <v>1180</v>
      </c>
      <c r="F30" s="114">
        <v>1807</v>
      </c>
      <c r="G30" s="114">
        <v>896</v>
      </c>
      <c r="H30" s="140">
        <v>1205</v>
      </c>
      <c r="I30" s="115">
        <v>-300</v>
      </c>
      <c r="J30" s="116">
        <v>-24.896265560165975</v>
      </c>
    </row>
    <row r="31" spans="1:15" s="110" customFormat="1" ht="24.95" customHeight="1" x14ac:dyDescent="0.2">
      <c r="A31" s="193" t="s">
        <v>167</v>
      </c>
      <c r="B31" s="199" t="s">
        <v>168</v>
      </c>
      <c r="C31" s="113">
        <v>2.8695094581596665</v>
      </c>
      <c r="D31" s="115">
        <v>716</v>
      </c>
      <c r="E31" s="114">
        <v>568</v>
      </c>
      <c r="F31" s="114">
        <v>818</v>
      </c>
      <c r="G31" s="114">
        <v>528</v>
      </c>
      <c r="H31" s="140">
        <v>733</v>
      </c>
      <c r="I31" s="115">
        <v>-17</v>
      </c>
      <c r="J31" s="116">
        <v>-2.3192360163710779</v>
      </c>
    </row>
    <row r="32" spans="1:15" s="110" customFormat="1" ht="24.95" customHeight="1" x14ac:dyDescent="0.2">
      <c r="A32" s="193"/>
      <c r="B32" s="204" t="s">
        <v>169</v>
      </c>
      <c r="C32" s="113" t="s">
        <v>514</v>
      </c>
      <c r="D32" s="115" t="s">
        <v>514</v>
      </c>
      <c r="E32" s="114">
        <v>0</v>
      </c>
      <c r="F32" s="114">
        <v>0</v>
      </c>
      <c r="G32" s="114">
        <v>0</v>
      </c>
      <c r="H32" s="140">
        <v>0</v>
      </c>
      <c r="I32" s="115" t="s">
        <v>514</v>
      </c>
      <c r="J32" s="116" t="s">
        <v>514</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0.82558512343699908</v>
      </c>
      <c r="D34" s="115">
        <v>206</v>
      </c>
      <c r="E34" s="114">
        <v>139</v>
      </c>
      <c r="F34" s="114">
        <v>348</v>
      </c>
      <c r="G34" s="114">
        <v>330</v>
      </c>
      <c r="H34" s="140">
        <v>227</v>
      </c>
      <c r="I34" s="115">
        <v>-21</v>
      </c>
      <c r="J34" s="116">
        <v>-9.251101321585903</v>
      </c>
    </row>
    <row r="35" spans="1:10" s="110" customFormat="1" ht="24.95" customHeight="1" x14ac:dyDescent="0.2">
      <c r="A35" s="292" t="s">
        <v>171</v>
      </c>
      <c r="B35" s="293" t="s">
        <v>172</v>
      </c>
      <c r="C35" s="113">
        <v>24.130330234049374</v>
      </c>
      <c r="D35" s="115">
        <v>6021</v>
      </c>
      <c r="E35" s="114">
        <v>14265</v>
      </c>
      <c r="F35" s="114">
        <v>8366</v>
      </c>
      <c r="G35" s="114">
        <v>5472</v>
      </c>
      <c r="H35" s="140">
        <v>6698</v>
      </c>
      <c r="I35" s="115">
        <v>-677</v>
      </c>
      <c r="J35" s="116">
        <v>-10.107494774559569</v>
      </c>
    </row>
    <row r="36" spans="1:10" s="110" customFormat="1" ht="24.95" customHeight="1" x14ac:dyDescent="0.2">
      <c r="A36" s="294" t="s">
        <v>173</v>
      </c>
      <c r="B36" s="295" t="s">
        <v>174</v>
      </c>
      <c r="C36" s="125">
        <v>75.044084642513624</v>
      </c>
      <c r="D36" s="143">
        <v>18725</v>
      </c>
      <c r="E36" s="144">
        <v>15349</v>
      </c>
      <c r="F36" s="144">
        <v>20460</v>
      </c>
      <c r="G36" s="144">
        <v>14971</v>
      </c>
      <c r="H36" s="145">
        <v>16417</v>
      </c>
      <c r="I36" s="143">
        <v>2308</v>
      </c>
      <c r="J36" s="146">
        <v>14.05859779496863</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55" t="s">
        <v>361</v>
      </c>
      <c r="B39" s="656"/>
      <c r="C39" s="656"/>
      <c r="D39" s="656"/>
      <c r="E39" s="656"/>
      <c r="F39" s="656"/>
      <c r="G39" s="656"/>
      <c r="H39" s="656"/>
      <c r="I39" s="656"/>
      <c r="J39" s="656"/>
    </row>
    <row r="40" spans="1:10" ht="31.5" customHeight="1" x14ac:dyDescent="0.2">
      <c r="A40" s="657" t="s">
        <v>362</v>
      </c>
      <c r="B40" s="657"/>
      <c r="C40" s="657"/>
      <c r="D40" s="657"/>
      <c r="E40" s="657"/>
      <c r="F40" s="657"/>
      <c r="G40" s="657"/>
      <c r="H40" s="657"/>
      <c r="I40" s="657"/>
      <c r="J40" s="657"/>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6">
    <mergeCell ref="A11:B11"/>
    <mergeCell ref="A39:J39"/>
    <mergeCell ref="A40:J40"/>
    <mergeCell ref="A3:J3"/>
    <mergeCell ref="A4:J4"/>
    <mergeCell ref="A5:D5"/>
    <mergeCell ref="A7:B9"/>
    <mergeCell ref="C7:C10"/>
    <mergeCell ref="D7:H7"/>
    <mergeCell ref="I7:J8"/>
    <mergeCell ref="D8:D9"/>
    <mergeCell ref="E8:E9"/>
    <mergeCell ref="F8:F9"/>
    <mergeCell ref="A6:J6"/>
    <mergeCell ref="G8:G9"/>
    <mergeCell ref="H8:H9"/>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election activeCell="A2" sqref="A2"/>
    </sheetView>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363</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336</v>
      </c>
      <c r="B5" s="573"/>
      <c r="C5" s="573"/>
      <c r="D5" s="573"/>
      <c r="E5" s="573"/>
      <c r="F5" s="252"/>
      <c r="G5" s="252"/>
      <c r="H5" s="252"/>
      <c r="I5" s="252"/>
      <c r="J5" s="252"/>
      <c r="K5" s="252"/>
    </row>
    <row r="6" spans="1:15" s="94" customFormat="1" ht="35.1" customHeight="1" x14ac:dyDescent="0.2">
      <c r="A6" s="634" t="s">
        <v>521</v>
      </c>
      <c r="B6" s="634"/>
      <c r="C6" s="634"/>
      <c r="D6" s="634"/>
      <c r="E6" s="634"/>
      <c r="F6" s="634"/>
      <c r="G6" s="634"/>
      <c r="H6" s="634"/>
      <c r="I6" s="634"/>
      <c r="J6" s="634"/>
      <c r="K6" s="634"/>
    </row>
    <row r="7" spans="1:15" s="91" customFormat="1" ht="24.95" customHeight="1" x14ac:dyDescent="0.2">
      <c r="A7" s="588" t="s">
        <v>333</v>
      </c>
      <c r="B7" s="577"/>
      <c r="C7" s="577"/>
      <c r="D7" s="582" t="s">
        <v>94</v>
      </c>
      <c r="E7" s="658" t="s">
        <v>364</v>
      </c>
      <c r="F7" s="586"/>
      <c r="G7" s="586"/>
      <c r="H7" s="586"/>
      <c r="I7" s="587"/>
      <c r="J7" s="651" t="s">
        <v>360</v>
      </c>
      <c r="K7" s="652"/>
      <c r="L7" s="96"/>
      <c r="M7" s="96"/>
      <c r="N7" s="96"/>
      <c r="O7" s="96"/>
    </row>
    <row r="8" spans="1:15" ht="21.75" customHeight="1" x14ac:dyDescent="0.2">
      <c r="A8" s="578"/>
      <c r="B8" s="579"/>
      <c r="C8" s="579"/>
      <c r="D8" s="583"/>
      <c r="E8" s="592" t="s">
        <v>336</v>
      </c>
      <c r="F8" s="592" t="s">
        <v>338</v>
      </c>
      <c r="G8" s="592" t="s">
        <v>339</v>
      </c>
      <c r="H8" s="592" t="s">
        <v>340</v>
      </c>
      <c r="I8" s="592" t="s">
        <v>341</v>
      </c>
      <c r="J8" s="653"/>
      <c r="K8" s="654"/>
    </row>
    <row r="9" spans="1:15" ht="12" customHeight="1" x14ac:dyDescent="0.2">
      <c r="A9" s="578"/>
      <c r="B9" s="579"/>
      <c r="C9" s="579"/>
      <c r="D9" s="583"/>
      <c r="E9" s="593"/>
      <c r="F9" s="593"/>
      <c r="G9" s="593"/>
      <c r="H9" s="593"/>
      <c r="I9" s="593"/>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24952</v>
      </c>
      <c r="F11" s="264">
        <v>29753</v>
      </c>
      <c r="G11" s="264">
        <v>29174</v>
      </c>
      <c r="H11" s="264">
        <v>20773</v>
      </c>
      <c r="I11" s="265">
        <v>23342</v>
      </c>
      <c r="J11" s="263">
        <v>1610</v>
      </c>
      <c r="K11" s="266">
        <v>6.8974380944220721</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24.90782302019878</v>
      </c>
      <c r="E13" s="115">
        <v>6215</v>
      </c>
      <c r="F13" s="114">
        <v>6209</v>
      </c>
      <c r="G13" s="114">
        <v>7149</v>
      </c>
      <c r="H13" s="114">
        <v>6489</v>
      </c>
      <c r="I13" s="140">
        <v>6496</v>
      </c>
      <c r="J13" s="115">
        <v>-281</v>
      </c>
      <c r="K13" s="116">
        <v>-4.3257389162561575</v>
      </c>
    </row>
    <row r="14" spans="1:15" ht="15.95" customHeight="1" x14ac:dyDescent="0.2">
      <c r="A14" s="306" t="s">
        <v>230</v>
      </c>
      <c r="B14" s="307"/>
      <c r="C14" s="308"/>
      <c r="D14" s="113">
        <v>50.78150048092337</v>
      </c>
      <c r="E14" s="115">
        <v>12671</v>
      </c>
      <c r="F14" s="114">
        <v>16569</v>
      </c>
      <c r="G14" s="114">
        <v>17302</v>
      </c>
      <c r="H14" s="114">
        <v>10472</v>
      </c>
      <c r="I14" s="140">
        <v>12271</v>
      </c>
      <c r="J14" s="115">
        <v>400</v>
      </c>
      <c r="K14" s="116">
        <v>3.2597180343900254</v>
      </c>
    </row>
    <row r="15" spans="1:15" ht="15.95" customHeight="1" x14ac:dyDescent="0.2">
      <c r="A15" s="306" t="s">
        <v>231</v>
      </c>
      <c r="B15" s="307"/>
      <c r="C15" s="308"/>
      <c r="D15" s="113">
        <v>13.826546970182751</v>
      </c>
      <c r="E15" s="115">
        <v>3450</v>
      </c>
      <c r="F15" s="114">
        <v>3935</v>
      </c>
      <c r="G15" s="114">
        <v>2462</v>
      </c>
      <c r="H15" s="114">
        <v>1960</v>
      </c>
      <c r="I15" s="140">
        <v>2419</v>
      </c>
      <c r="J15" s="115">
        <v>1031</v>
      </c>
      <c r="K15" s="116">
        <v>42.620917734601072</v>
      </c>
    </row>
    <row r="16" spans="1:15" ht="15.95" customHeight="1" x14ac:dyDescent="0.2">
      <c r="A16" s="306" t="s">
        <v>232</v>
      </c>
      <c r="B16" s="307"/>
      <c r="C16" s="308"/>
      <c r="D16" s="113">
        <v>10.339852516832318</v>
      </c>
      <c r="E16" s="115">
        <v>2580</v>
      </c>
      <c r="F16" s="114">
        <v>2991</v>
      </c>
      <c r="G16" s="114">
        <v>2140</v>
      </c>
      <c r="H16" s="114">
        <v>1834</v>
      </c>
      <c r="I16" s="140">
        <v>2124</v>
      </c>
      <c r="J16" s="115">
        <v>456</v>
      </c>
      <c r="K16" s="116">
        <v>21.468926553672315</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0.85764668162872715</v>
      </c>
      <c r="E18" s="115">
        <v>214</v>
      </c>
      <c r="F18" s="114">
        <v>182</v>
      </c>
      <c r="G18" s="114">
        <v>409</v>
      </c>
      <c r="H18" s="114">
        <v>387</v>
      </c>
      <c r="I18" s="140">
        <v>210</v>
      </c>
      <c r="J18" s="115">
        <v>4</v>
      </c>
      <c r="K18" s="116">
        <v>1.9047619047619047</v>
      </c>
    </row>
    <row r="19" spans="1:11" ht="14.1" customHeight="1" x14ac:dyDescent="0.2">
      <c r="A19" s="306" t="s">
        <v>235</v>
      </c>
      <c r="B19" s="307" t="s">
        <v>236</v>
      </c>
      <c r="C19" s="308"/>
      <c r="D19" s="113">
        <v>0.73741583840974667</v>
      </c>
      <c r="E19" s="115">
        <v>184</v>
      </c>
      <c r="F19" s="114">
        <v>145</v>
      </c>
      <c r="G19" s="114">
        <v>342</v>
      </c>
      <c r="H19" s="114">
        <v>346</v>
      </c>
      <c r="I19" s="140">
        <v>169</v>
      </c>
      <c r="J19" s="115">
        <v>15</v>
      </c>
      <c r="K19" s="116">
        <v>8.8757396449704142</v>
      </c>
    </row>
    <row r="20" spans="1:11" ht="14.1" customHeight="1" x14ac:dyDescent="0.2">
      <c r="A20" s="306">
        <v>12</v>
      </c>
      <c r="B20" s="307" t="s">
        <v>237</v>
      </c>
      <c r="C20" s="308"/>
      <c r="D20" s="113">
        <v>1.0299775569092657</v>
      </c>
      <c r="E20" s="115">
        <v>257</v>
      </c>
      <c r="F20" s="114">
        <v>131</v>
      </c>
      <c r="G20" s="114">
        <v>321</v>
      </c>
      <c r="H20" s="114">
        <v>224</v>
      </c>
      <c r="I20" s="140">
        <v>271</v>
      </c>
      <c r="J20" s="115">
        <v>-14</v>
      </c>
      <c r="K20" s="116">
        <v>-5.1660516605166054</v>
      </c>
    </row>
    <row r="21" spans="1:11" ht="14.1" customHeight="1" x14ac:dyDescent="0.2">
      <c r="A21" s="306">
        <v>21</v>
      </c>
      <c r="B21" s="307" t="s">
        <v>238</v>
      </c>
      <c r="C21" s="308"/>
      <c r="D21" s="113">
        <v>0.13626162231484451</v>
      </c>
      <c r="E21" s="115">
        <v>34</v>
      </c>
      <c r="F21" s="114">
        <v>19</v>
      </c>
      <c r="G21" s="114">
        <v>100</v>
      </c>
      <c r="H21" s="114">
        <v>25</v>
      </c>
      <c r="I21" s="140">
        <v>27</v>
      </c>
      <c r="J21" s="115">
        <v>7</v>
      </c>
      <c r="K21" s="116">
        <v>25.925925925925927</v>
      </c>
    </row>
    <row r="22" spans="1:11" ht="14.1" customHeight="1" x14ac:dyDescent="0.2">
      <c r="A22" s="306">
        <v>22</v>
      </c>
      <c r="B22" s="307" t="s">
        <v>239</v>
      </c>
      <c r="C22" s="308"/>
      <c r="D22" s="113">
        <v>1.1782622635460083</v>
      </c>
      <c r="E22" s="115">
        <v>294</v>
      </c>
      <c r="F22" s="114">
        <v>230</v>
      </c>
      <c r="G22" s="114">
        <v>426</v>
      </c>
      <c r="H22" s="114">
        <v>237</v>
      </c>
      <c r="I22" s="140">
        <v>339</v>
      </c>
      <c r="J22" s="115">
        <v>-45</v>
      </c>
      <c r="K22" s="116">
        <v>-13.274336283185841</v>
      </c>
    </row>
    <row r="23" spans="1:11" ht="14.1" customHeight="1" x14ac:dyDescent="0.2">
      <c r="A23" s="306">
        <v>23</v>
      </c>
      <c r="B23" s="307" t="s">
        <v>240</v>
      </c>
      <c r="C23" s="308"/>
      <c r="D23" s="113">
        <v>0.52500801538954789</v>
      </c>
      <c r="E23" s="115">
        <v>131</v>
      </c>
      <c r="F23" s="114">
        <v>118</v>
      </c>
      <c r="G23" s="114">
        <v>216</v>
      </c>
      <c r="H23" s="114">
        <v>136</v>
      </c>
      <c r="I23" s="140">
        <v>135</v>
      </c>
      <c r="J23" s="115">
        <v>-4</v>
      </c>
      <c r="K23" s="116">
        <v>-2.9629629629629628</v>
      </c>
    </row>
    <row r="24" spans="1:11" ht="14.1" customHeight="1" x14ac:dyDescent="0.2">
      <c r="A24" s="306">
        <v>24</v>
      </c>
      <c r="B24" s="307" t="s">
        <v>241</v>
      </c>
      <c r="C24" s="308"/>
      <c r="D24" s="113">
        <v>5.0336646361013146</v>
      </c>
      <c r="E24" s="115">
        <v>1256</v>
      </c>
      <c r="F24" s="114">
        <v>2169</v>
      </c>
      <c r="G24" s="114">
        <v>1304</v>
      </c>
      <c r="H24" s="114">
        <v>1295</v>
      </c>
      <c r="I24" s="140">
        <v>1605</v>
      </c>
      <c r="J24" s="115">
        <v>-349</v>
      </c>
      <c r="K24" s="116">
        <v>-21.74454828660436</v>
      </c>
    </row>
    <row r="25" spans="1:11" ht="14.1" customHeight="1" x14ac:dyDescent="0.2">
      <c r="A25" s="306">
        <v>25</v>
      </c>
      <c r="B25" s="307" t="s">
        <v>242</v>
      </c>
      <c r="C25" s="308"/>
      <c r="D25" s="113">
        <v>9.4982366142994543</v>
      </c>
      <c r="E25" s="115">
        <v>2370</v>
      </c>
      <c r="F25" s="114">
        <v>5349</v>
      </c>
      <c r="G25" s="114">
        <v>1833</v>
      </c>
      <c r="H25" s="114">
        <v>1125</v>
      </c>
      <c r="I25" s="140">
        <v>1664</v>
      </c>
      <c r="J25" s="115">
        <v>706</v>
      </c>
      <c r="K25" s="116">
        <v>42.427884615384613</v>
      </c>
    </row>
    <row r="26" spans="1:11" ht="14.1" customHeight="1" x14ac:dyDescent="0.2">
      <c r="A26" s="306">
        <v>26</v>
      </c>
      <c r="B26" s="307" t="s">
        <v>243</v>
      </c>
      <c r="C26" s="308"/>
      <c r="D26" s="113">
        <v>3.0338249438922733</v>
      </c>
      <c r="E26" s="115">
        <v>757</v>
      </c>
      <c r="F26" s="114">
        <v>1082</v>
      </c>
      <c r="G26" s="114">
        <v>1263</v>
      </c>
      <c r="H26" s="114">
        <v>615</v>
      </c>
      <c r="I26" s="140">
        <v>756</v>
      </c>
      <c r="J26" s="115">
        <v>1</v>
      </c>
      <c r="K26" s="116">
        <v>0.13227513227513227</v>
      </c>
    </row>
    <row r="27" spans="1:11" ht="14.1" customHeight="1" x14ac:dyDescent="0.2">
      <c r="A27" s="306">
        <v>27</v>
      </c>
      <c r="B27" s="307" t="s">
        <v>244</v>
      </c>
      <c r="C27" s="308"/>
      <c r="D27" s="113">
        <v>4.6008336005129848</v>
      </c>
      <c r="E27" s="115">
        <v>1148</v>
      </c>
      <c r="F27" s="114">
        <v>2790</v>
      </c>
      <c r="G27" s="114">
        <v>691</v>
      </c>
      <c r="H27" s="114">
        <v>592</v>
      </c>
      <c r="I27" s="140">
        <v>731</v>
      </c>
      <c r="J27" s="115">
        <v>417</v>
      </c>
      <c r="K27" s="116">
        <v>57.045143638850888</v>
      </c>
    </row>
    <row r="28" spans="1:11" ht="14.1" customHeight="1" x14ac:dyDescent="0.2">
      <c r="A28" s="306">
        <v>28</v>
      </c>
      <c r="B28" s="307" t="s">
        <v>245</v>
      </c>
      <c r="C28" s="308"/>
      <c r="D28" s="113">
        <v>0.15229240141070857</v>
      </c>
      <c r="E28" s="115">
        <v>38</v>
      </c>
      <c r="F28" s="114">
        <v>34</v>
      </c>
      <c r="G28" s="114">
        <v>64</v>
      </c>
      <c r="H28" s="114">
        <v>51</v>
      </c>
      <c r="I28" s="140">
        <v>41</v>
      </c>
      <c r="J28" s="115">
        <v>-3</v>
      </c>
      <c r="K28" s="116">
        <v>-7.3170731707317076</v>
      </c>
    </row>
    <row r="29" spans="1:11" ht="14.1" customHeight="1" x14ac:dyDescent="0.2">
      <c r="A29" s="306">
        <v>29</v>
      </c>
      <c r="B29" s="307" t="s">
        <v>246</v>
      </c>
      <c r="C29" s="308"/>
      <c r="D29" s="113">
        <v>2.5488938762423854</v>
      </c>
      <c r="E29" s="115">
        <v>636</v>
      </c>
      <c r="F29" s="114">
        <v>616</v>
      </c>
      <c r="G29" s="114">
        <v>828</v>
      </c>
      <c r="H29" s="114">
        <v>638</v>
      </c>
      <c r="I29" s="140">
        <v>668</v>
      </c>
      <c r="J29" s="115">
        <v>-32</v>
      </c>
      <c r="K29" s="116">
        <v>-4.7904191616766463</v>
      </c>
    </row>
    <row r="30" spans="1:11" ht="14.1" customHeight="1" x14ac:dyDescent="0.2">
      <c r="A30" s="306" t="s">
        <v>247</v>
      </c>
      <c r="B30" s="307" t="s">
        <v>248</v>
      </c>
      <c r="C30" s="308"/>
      <c r="D30" s="113">
        <v>0.68531580634818856</v>
      </c>
      <c r="E30" s="115">
        <v>171</v>
      </c>
      <c r="F30" s="114">
        <v>158</v>
      </c>
      <c r="G30" s="114">
        <v>302</v>
      </c>
      <c r="H30" s="114">
        <v>176</v>
      </c>
      <c r="I30" s="140" t="s">
        <v>514</v>
      </c>
      <c r="J30" s="115" t="s">
        <v>514</v>
      </c>
      <c r="K30" s="116" t="s">
        <v>514</v>
      </c>
    </row>
    <row r="31" spans="1:11" ht="14.1" customHeight="1" x14ac:dyDescent="0.2">
      <c r="A31" s="306" t="s">
        <v>249</v>
      </c>
      <c r="B31" s="307" t="s">
        <v>250</v>
      </c>
      <c r="C31" s="308"/>
      <c r="D31" s="113">
        <v>1.8635780698941968</v>
      </c>
      <c r="E31" s="115">
        <v>465</v>
      </c>
      <c r="F31" s="114">
        <v>458</v>
      </c>
      <c r="G31" s="114">
        <v>522</v>
      </c>
      <c r="H31" s="114">
        <v>459</v>
      </c>
      <c r="I31" s="140">
        <v>506</v>
      </c>
      <c r="J31" s="115">
        <v>-41</v>
      </c>
      <c r="K31" s="116">
        <v>-8.1027667984189726</v>
      </c>
    </row>
    <row r="32" spans="1:11" ht="14.1" customHeight="1" x14ac:dyDescent="0.2">
      <c r="A32" s="306">
        <v>31</v>
      </c>
      <c r="B32" s="307" t="s">
        <v>251</v>
      </c>
      <c r="C32" s="308"/>
      <c r="D32" s="113">
        <v>0.68130811157422255</v>
      </c>
      <c r="E32" s="115">
        <v>170</v>
      </c>
      <c r="F32" s="114">
        <v>137</v>
      </c>
      <c r="G32" s="114">
        <v>165</v>
      </c>
      <c r="H32" s="114">
        <v>139</v>
      </c>
      <c r="I32" s="140">
        <v>175</v>
      </c>
      <c r="J32" s="115">
        <v>-5</v>
      </c>
      <c r="K32" s="116">
        <v>-2.8571428571428572</v>
      </c>
    </row>
    <row r="33" spans="1:11" ht="14.1" customHeight="1" x14ac:dyDescent="0.2">
      <c r="A33" s="306">
        <v>32</v>
      </c>
      <c r="B33" s="307" t="s">
        <v>252</v>
      </c>
      <c r="C33" s="308"/>
      <c r="D33" s="113">
        <v>2.3084321898044244</v>
      </c>
      <c r="E33" s="115">
        <v>576</v>
      </c>
      <c r="F33" s="114">
        <v>384</v>
      </c>
      <c r="G33" s="114">
        <v>706</v>
      </c>
      <c r="H33" s="114">
        <v>817</v>
      </c>
      <c r="I33" s="140">
        <v>638</v>
      </c>
      <c r="J33" s="115">
        <v>-62</v>
      </c>
      <c r="K33" s="116">
        <v>-9.7178683385579934</v>
      </c>
    </row>
    <row r="34" spans="1:11" ht="14.1" customHeight="1" x14ac:dyDescent="0.2">
      <c r="A34" s="306">
        <v>33</v>
      </c>
      <c r="B34" s="307" t="s">
        <v>253</v>
      </c>
      <c r="C34" s="308"/>
      <c r="D34" s="113">
        <v>1.2784546328951587</v>
      </c>
      <c r="E34" s="115">
        <v>319</v>
      </c>
      <c r="F34" s="114">
        <v>204</v>
      </c>
      <c r="G34" s="114">
        <v>550</v>
      </c>
      <c r="H34" s="114">
        <v>320</v>
      </c>
      <c r="I34" s="140">
        <v>389</v>
      </c>
      <c r="J34" s="115">
        <v>-70</v>
      </c>
      <c r="K34" s="116">
        <v>-17.994858611825194</v>
      </c>
    </row>
    <row r="35" spans="1:11" ht="14.1" customHeight="1" x14ac:dyDescent="0.2">
      <c r="A35" s="306">
        <v>34</v>
      </c>
      <c r="B35" s="307" t="s">
        <v>254</v>
      </c>
      <c r="C35" s="308"/>
      <c r="D35" s="113">
        <v>1.4908624559153574</v>
      </c>
      <c r="E35" s="115">
        <v>372</v>
      </c>
      <c r="F35" s="114">
        <v>281</v>
      </c>
      <c r="G35" s="114">
        <v>489</v>
      </c>
      <c r="H35" s="114">
        <v>300</v>
      </c>
      <c r="I35" s="140">
        <v>358</v>
      </c>
      <c r="J35" s="115">
        <v>14</v>
      </c>
      <c r="K35" s="116">
        <v>3.9106145251396649</v>
      </c>
    </row>
    <row r="36" spans="1:11" ht="14.1" customHeight="1" x14ac:dyDescent="0.2">
      <c r="A36" s="306">
        <v>41</v>
      </c>
      <c r="B36" s="307" t="s">
        <v>255</v>
      </c>
      <c r="C36" s="308"/>
      <c r="D36" s="113">
        <v>0.81756973388906706</v>
      </c>
      <c r="E36" s="115">
        <v>204</v>
      </c>
      <c r="F36" s="114">
        <v>98</v>
      </c>
      <c r="G36" s="114">
        <v>127</v>
      </c>
      <c r="H36" s="114">
        <v>107</v>
      </c>
      <c r="I36" s="140">
        <v>166</v>
      </c>
      <c r="J36" s="115">
        <v>38</v>
      </c>
      <c r="K36" s="116">
        <v>22.891566265060241</v>
      </c>
    </row>
    <row r="37" spans="1:11" ht="14.1" customHeight="1" x14ac:dyDescent="0.2">
      <c r="A37" s="306">
        <v>42</v>
      </c>
      <c r="B37" s="307" t="s">
        <v>256</v>
      </c>
      <c r="C37" s="308"/>
      <c r="D37" s="113">
        <v>7.6146200705354286E-2</v>
      </c>
      <c r="E37" s="115">
        <v>19</v>
      </c>
      <c r="F37" s="114">
        <v>23</v>
      </c>
      <c r="G37" s="114">
        <v>34</v>
      </c>
      <c r="H37" s="114">
        <v>20</v>
      </c>
      <c r="I37" s="140">
        <v>18</v>
      </c>
      <c r="J37" s="115">
        <v>1</v>
      </c>
      <c r="K37" s="116">
        <v>5.5555555555555554</v>
      </c>
    </row>
    <row r="38" spans="1:11" ht="14.1" customHeight="1" x14ac:dyDescent="0.2">
      <c r="A38" s="306">
        <v>43</v>
      </c>
      <c r="B38" s="307" t="s">
        <v>257</v>
      </c>
      <c r="C38" s="308"/>
      <c r="D38" s="113">
        <v>2.2723629368387304</v>
      </c>
      <c r="E38" s="115">
        <v>567</v>
      </c>
      <c r="F38" s="114">
        <v>648</v>
      </c>
      <c r="G38" s="114">
        <v>711</v>
      </c>
      <c r="H38" s="114">
        <v>469</v>
      </c>
      <c r="I38" s="140">
        <v>488</v>
      </c>
      <c r="J38" s="115">
        <v>79</v>
      </c>
      <c r="K38" s="116">
        <v>16.188524590163933</v>
      </c>
    </row>
    <row r="39" spans="1:11" ht="14.1" customHeight="1" x14ac:dyDescent="0.2">
      <c r="A39" s="306">
        <v>51</v>
      </c>
      <c r="B39" s="307" t="s">
        <v>258</v>
      </c>
      <c r="C39" s="308"/>
      <c r="D39" s="113">
        <v>8.2237896761782618</v>
      </c>
      <c r="E39" s="115">
        <v>2052</v>
      </c>
      <c r="F39" s="114">
        <v>2601</v>
      </c>
      <c r="G39" s="114">
        <v>2627</v>
      </c>
      <c r="H39" s="114">
        <v>2243</v>
      </c>
      <c r="I39" s="140">
        <v>2265</v>
      </c>
      <c r="J39" s="115">
        <v>-213</v>
      </c>
      <c r="K39" s="116">
        <v>-9.403973509933774</v>
      </c>
    </row>
    <row r="40" spans="1:11" ht="14.1" customHeight="1" x14ac:dyDescent="0.2">
      <c r="A40" s="306" t="s">
        <v>259</v>
      </c>
      <c r="B40" s="307" t="s">
        <v>260</v>
      </c>
      <c r="C40" s="308"/>
      <c r="D40" s="113">
        <v>7.3661429945495351</v>
      </c>
      <c r="E40" s="115">
        <v>1838</v>
      </c>
      <c r="F40" s="114">
        <v>2352</v>
      </c>
      <c r="G40" s="114">
        <v>2202</v>
      </c>
      <c r="H40" s="114">
        <v>1880</v>
      </c>
      <c r="I40" s="140">
        <v>1897</v>
      </c>
      <c r="J40" s="115">
        <v>-59</v>
      </c>
      <c r="K40" s="116">
        <v>-3.110173958882446</v>
      </c>
    </row>
    <row r="41" spans="1:11" ht="14.1" customHeight="1" x14ac:dyDescent="0.2">
      <c r="A41" s="306"/>
      <c r="B41" s="307" t="s">
        <v>261</v>
      </c>
      <c r="C41" s="308"/>
      <c r="D41" s="113">
        <v>6.3642193010580312</v>
      </c>
      <c r="E41" s="115">
        <v>1588</v>
      </c>
      <c r="F41" s="114">
        <v>2055</v>
      </c>
      <c r="G41" s="114">
        <v>1774</v>
      </c>
      <c r="H41" s="114">
        <v>1565</v>
      </c>
      <c r="I41" s="140">
        <v>1572</v>
      </c>
      <c r="J41" s="115">
        <v>16</v>
      </c>
      <c r="K41" s="116">
        <v>1.0178117048346056</v>
      </c>
    </row>
    <row r="42" spans="1:11" ht="14.1" customHeight="1" x14ac:dyDescent="0.2">
      <c r="A42" s="306">
        <v>52</v>
      </c>
      <c r="B42" s="307" t="s">
        <v>262</v>
      </c>
      <c r="C42" s="308"/>
      <c r="D42" s="113">
        <v>4.2641872394998401</v>
      </c>
      <c r="E42" s="115">
        <v>1064</v>
      </c>
      <c r="F42" s="114">
        <v>791</v>
      </c>
      <c r="G42" s="114">
        <v>1094</v>
      </c>
      <c r="H42" s="114">
        <v>944</v>
      </c>
      <c r="I42" s="140">
        <v>1127</v>
      </c>
      <c r="J42" s="115">
        <v>-63</v>
      </c>
      <c r="K42" s="116">
        <v>-5.5900621118012426</v>
      </c>
    </row>
    <row r="43" spans="1:11" ht="14.1" customHeight="1" x14ac:dyDescent="0.2">
      <c r="A43" s="306" t="s">
        <v>263</v>
      </c>
      <c r="B43" s="307" t="s">
        <v>264</v>
      </c>
      <c r="C43" s="308"/>
      <c r="D43" s="113">
        <v>3.1700865662071176</v>
      </c>
      <c r="E43" s="115">
        <v>791</v>
      </c>
      <c r="F43" s="114">
        <v>680</v>
      </c>
      <c r="G43" s="114">
        <v>867</v>
      </c>
      <c r="H43" s="114">
        <v>748</v>
      </c>
      <c r="I43" s="140">
        <v>922</v>
      </c>
      <c r="J43" s="115">
        <v>-131</v>
      </c>
      <c r="K43" s="116">
        <v>-14.20824295010846</v>
      </c>
    </row>
    <row r="44" spans="1:11" ht="14.1" customHeight="1" x14ac:dyDescent="0.2">
      <c r="A44" s="306">
        <v>53</v>
      </c>
      <c r="B44" s="307" t="s">
        <v>265</v>
      </c>
      <c r="C44" s="308"/>
      <c r="D44" s="113">
        <v>1.1462007053542802</v>
      </c>
      <c r="E44" s="115">
        <v>286</v>
      </c>
      <c r="F44" s="114">
        <v>334</v>
      </c>
      <c r="G44" s="114">
        <v>313</v>
      </c>
      <c r="H44" s="114">
        <v>318</v>
      </c>
      <c r="I44" s="140">
        <v>318</v>
      </c>
      <c r="J44" s="115">
        <v>-32</v>
      </c>
      <c r="K44" s="116">
        <v>-10.062893081761006</v>
      </c>
    </row>
    <row r="45" spans="1:11" ht="14.1" customHeight="1" x14ac:dyDescent="0.2">
      <c r="A45" s="306" t="s">
        <v>266</v>
      </c>
      <c r="B45" s="307" t="s">
        <v>267</v>
      </c>
      <c r="C45" s="308"/>
      <c r="D45" s="113">
        <v>1.1061237576146201</v>
      </c>
      <c r="E45" s="115">
        <v>276</v>
      </c>
      <c r="F45" s="114">
        <v>328</v>
      </c>
      <c r="G45" s="114">
        <v>308</v>
      </c>
      <c r="H45" s="114">
        <v>309</v>
      </c>
      <c r="I45" s="140">
        <v>307</v>
      </c>
      <c r="J45" s="115">
        <v>-31</v>
      </c>
      <c r="K45" s="116">
        <v>-10.09771986970684</v>
      </c>
    </row>
    <row r="46" spans="1:11" ht="14.1" customHeight="1" x14ac:dyDescent="0.2">
      <c r="A46" s="306">
        <v>54</v>
      </c>
      <c r="B46" s="307" t="s">
        <v>268</v>
      </c>
      <c r="C46" s="308"/>
      <c r="D46" s="113">
        <v>6.0235652452709205</v>
      </c>
      <c r="E46" s="115">
        <v>1503</v>
      </c>
      <c r="F46" s="114">
        <v>1224</v>
      </c>
      <c r="G46" s="114">
        <v>1328</v>
      </c>
      <c r="H46" s="114">
        <v>1336</v>
      </c>
      <c r="I46" s="140">
        <v>1087</v>
      </c>
      <c r="J46" s="115">
        <v>416</v>
      </c>
      <c r="K46" s="116">
        <v>38.270469181232748</v>
      </c>
    </row>
    <row r="47" spans="1:11" ht="14.1" customHeight="1" x14ac:dyDescent="0.2">
      <c r="A47" s="306">
        <v>61</v>
      </c>
      <c r="B47" s="307" t="s">
        <v>269</v>
      </c>
      <c r="C47" s="308"/>
      <c r="D47" s="113">
        <v>4.2561718499519072</v>
      </c>
      <c r="E47" s="115">
        <v>1062</v>
      </c>
      <c r="F47" s="114">
        <v>745</v>
      </c>
      <c r="G47" s="114">
        <v>790</v>
      </c>
      <c r="H47" s="114">
        <v>587</v>
      </c>
      <c r="I47" s="140">
        <v>807</v>
      </c>
      <c r="J47" s="115">
        <v>255</v>
      </c>
      <c r="K47" s="116">
        <v>31.598513011152416</v>
      </c>
    </row>
    <row r="48" spans="1:11" ht="14.1" customHeight="1" x14ac:dyDescent="0.2">
      <c r="A48" s="306">
        <v>62</v>
      </c>
      <c r="B48" s="307" t="s">
        <v>270</v>
      </c>
      <c r="C48" s="308"/>
      <c r="D48" s="113">
        <v>6.4002885540237253</v>
      </c>
      <c r="E48" s="115">
        <v>1597</v>
      </c>
      <c r="F48" s="114">
        <v>1547</v>
      </c>
      <c r="G48" s="114">
        <v>2306</v>
      </c>
      <c r="H48" s="114">
        <v>1682</v>
      </c>
      <c r="I48" s="140">
        <v>1408</v>
      </c>
      <c r="J48" s="115">
        <v>189</v>
      </c>
      <c r="K48" s="116">
        <v>13.423295454545455</v>
      </c>
    </row>
    <row r="49" spans="1:11" ht="14.1" customHeight="1" x14ac:dyDescent="0.2">
      <c r="A49" s="306">
        <v>63</v>
      </c>
      <c r="B49" s="307" t="s">
        <v>271</v>
      </c>
      <c r="C49" s="308"/>
      <c r="D49" s="113">
        <v>3.2903174094260983</v>
      </c>
      <c r="E49" s="115">
        <v>821</v>
      </c>
      <c r="F49" s="114">
        <v>836</v>
      </c>
      <c r="G49" s="114">
        <v>1229</v>
      </c>
      <c r="H49" s="114">
        <v>881</v>
      </c>
      <c r="I49" s="140">
        <v>830</v>
      </c>
      <c r="J49" s="115">
        <v>-9</v>
      </c>
      <c r="K49" s="116">
        <v>-1.0843373493975903</v>
      </c>
    </row>
    <row r="50" spans="1:11" ht="14.1" customHeight="1" x14ac:dyDescent="0.2">
      <c r="A50" s="306" t="s">
        <v>272</v>
      </c>
      <c r="B50" s="307" t="s">
        <v>273</v>
      </c>
      <c r="C50" s="308"/>
      <c r="D50" s="113">
        <v>0.65325424815646038</v>
      </c>
      <c r="E50" s="115">
        <v>163</v>
      </c>
      <c r="F50" s="114">
        <v>91</v>
      </c>
      <c r="G50" s="114">
        <v>211</v>
      </c>
      <c r="H50" s="114">
        <v>116</v>
      </c>
      <c r="I50" s="140">
        <v>138</v>
      </c>
      <c r="J50" s="115">
        <v>25</v>
      </c>
      <c r="K50" s="116">
        <v>18.115942028985508</v>
      </c>
    </row>
    <row r="51" spans="1:11" ht="14.1" customHeight="1" x14ac:dyDescent="0.2">
      <c r="A51" s="306" t="s">
        <v>274</v>
      </c>
      <c r="B51" s="307" t="s">
        <v>275</v>
      </c>
      <c r="C51" s="308"/>
      <c r="D51" s="113">
        <v>2.4046168643796086</v>
      </c>
      <c r="E51" s="115">
        <v>600</v>
      </c>
      <c r="F51" s="114">
        <v>637</v>
      </c>
      <c r="G51" s="114">
        <v>602</v>
      </c>
      <c r="H51" s="114">
        <v>606</v>
      </c>
      <c r="I51" s="140">
        <v>643</v>
      </c>
      <c r="J51" s="115">
        <v>-43</v>
      </c>
      <c r="K51" s="116">
        <v>-6.6874027993779164</v>
      </c>
    </row>
    <row r="52" spans="1:11" ht="14.1" customHeight="1" x14ac:dyDescent="0.2">
      <c r="A52" s="306">
        <v>71</v>
      </c>
      <c r="B52" s="307" t="s">
        <v>276</v>
      </c>
      <c r="C52" s="308"/>
      <c r="D52" s="113">
        <v>11.241583840974672</v>
      </c>
      <c r="E52" s="115">
        <v>2805</v>
      </c>
      <c r="F52" s="114">
        <v>2621</v>
      </c>
      <c r="G52" s="114">
        <v>2825</v>
      </c>
      <c r="H52" s="114">
        <v>1970</v>
      </c>
      <c r="I52" s="140">
        <v>2478</v>
      </c>
      <c r="J52" s="115">
        <v>327</v>
      </c>
      <c r="K52" s="116">
        <v>13.196125907990314</v>
      </c>
    </row>
    <row r="53" spans="1:11" ht="14.1" customHeight="1" x14ac:dyDescent="0.2">
      <c r="A53" s="306" t="s">
        <v>277</v>
      </c>
      <c r="B53" s="307" t="s">
        <v>278</v>
      </c>
      <c r="C53" s="308"/>
      <c r="D53" s="113">
        <v>4.4365181147803785</v>
      </c>
      <c r="E53" s="115">
        <v>1107</v>
      </c>
      <c r="F53" s="114">
        <v>1163</v>
      </c>
      <c r="G53" s="114">
        <v>1121</v>
      </c>
      <c r="H53" s="114">
        <v>785</v>
      </c>
      <c r="I53" s="140">
        <v>962</v>
      </c>
      <c r="J53" s="115">
        <v>145</v>
      </c>
      <c r="K53" s="116">
        <v>15.072765072765073</v>
      </c>
    </row>
    <row r="54" spans="1:11" ht="14.1" customHeight="1" x14ac:dyDescent="0.2">
      <c r="A54" s="306" t="s">
        <v>279</v>
      </c>
      <c r="B54" s="307" t="s">
        <v>280</v>
      </c>
      <c r="C54" s="308"/>
      <c r="D54" s="113">
        <v>5.5426418723949986</v>
      </c>
      <c r="E54" s="115">
        <v>1383</v>
      </c>
      <c r="F54" s="114">
        <v>1241</v>
      </c>
      <c r="G54" s="114">
        <v>1411</v>
      </c>
      <c r="H54" s="114">
        <v>965</v>
      </c>
      <c r="I54" s="140">
        <v>1298</v>
      </c>
      <c r="J54" s="115">
        <v>85</v>
      </c>
      <c r="K54" s="116">
        <v>6.5485362095531583</v>
      </c>
    </row>
    <row r="55" spans="1:11" ht="14.1" customHeight="1" x14ac:dyDescent="0.2">
      <c r="A55" s="306">
        <v>72</v>
      </c>
      <c r="B55" s="307" t="s">
        <v>281</v>
      </c>
      <c r="C55" s="308"/>
      <c r="D55" s="113">
        <v>2.4887784546328953</v>
      </c>
      <c r="E55" s="115">
        <v>621</v>
      </c>
      <c r="F55" s="114">
        <v>736</v>
      </c>
      <c r="G55" s="114">
        <v>723</v>
      </c>
      <c r="H55" s="114">
        <v>396</v>
      </c>
      <c r="I55" s="140">
        <v>545</v>
      </c>
      <c r="J55" s="115">
        <v>76</v>
      </c>
      <c r="K55" s="116">
        <v>13.944954128440367</v>
      </c>
    </row>
    <row r="56" spans="1:11" ht="14.1" customHeight="1" x14ac:dyDescent="0.2">
      <c r="A56" s="306" t="s">
        <v>282</v>
      </c>
      <c r="B56" s="307" t="s">
        <v>283</v>
      </c>
      <c r="C56" s="308"/>
      <c r="D56" s="113">
        <v>0.62920807951266433</v>
      </c>
      <c r="E56" s="115">
        <v>157</v>
      </c>
      <c r="F56" s="114">
        <v>118</v>
      </c>
      <c r="G56" s="114">
        <v>291</v>
      </c>
      <c r="H56" s="114">
        <v>86</v>
      </c>
      <c r="I56" s="140">
        <v>155</v>
      </c>
      <c r="J56" s="115">
        <v>2</v>
      </c>
      <c r="K56" s="116">
        <v>1.2903225806451613</v>
      </c>
    </row>
    <row r="57" spans="1:11" ht="14.1" customHeight="1" x14ac:dyDescent="0.2">
      <c r="A57" s="306" t="s">
        <v>284</v>
      </c>
      <c r="B57" s="307" t="s">
        <v>285</v>
      </c>
      <c r="C57" s="308"/>
      <c r="D57" s="113">
        <v>1.3826546970182751</v>
      </c>
      <c r="E57" s="115">
        <v>345</v>
      </c>
      <c r="F57" s="114">
        <v>450</v>
      </c>
      <c r="G57" s="114">
        <v>260</v>
      </c>
      <c r="H57" s="114">
        <v>215</v>
      </c>
      <c r="I57" s="140">
        <v>245</v>
      </c>
      <c r="J57" s="115">
        <v>100</v>
      </c>
      <c r="K57" s="116">
        <v>40.816326530612244</v>
      </c>
    </row>
    <row r="58" spans="1:11" ht="14.1" customHeight="1" x14ac:dyDescent="0.2">
      <c r="A58" s="306">
        <v>73</v>
      </c>
      <c r="B58" s="307" t="s">
        <v>286</v>
      </c>
      <c r="C58" s="308"/>
      <c r="D58" s="113">
        <v>1.2504007694773966</v>
      </c>
      <c r="E58" s="115">
        <v>312</v>
      </c>
      <c r="F58" s="114">
        <v>292</v>
      </c>
      <c r="G58" s="114">
        <v>468</v>
      </c>
      <c r="H58" s="114">
        <v>219</v>
      </c>
      <c r="I58" s="140">
        <v>318</v>
      </c>
      <c r="J58" s="115">
        <v>-6</v>
      </c>
      <c r="K58" s="116">
        <v>-1.8867924528301887</v>
      </c>
    </row>
    <row r="59" spans="1:11" ht="14.1" customHeight="1" x14ac:dyDescent="0.2">
      <c r="A59" s="306" t="s">
        <v>287</v>
      </c>
      <c r="B59" s="307" t="s">
        <v>288</v>
      </c>
      <c r="C59" s="308"/>
      <c r="D59" s="113">
        <v>0.98990060916960565</v>
      </c>
      <c r="E59" s="115">
        <v>247</v>
      </c>
      <c r="F59" s="114">
        <v>210</v>
      </c>
      <c r="G59" s="114">
        <v>332</v>
      </c>
      <c r="H59" s="114">
        <v>158</v>
      </c>
      <c r="I59" s="140">
        <v>252</v>
      </c>
      <c r="J59" s="115">
        <v>-5</v>
      </c>
      <c r="K59" s="116">
        <v>-1.9841269841269842</v>
      </c>
    </row>
    <row r="60" spans="1:11" ht="14.1" customHeight="1" x14ac:dyDescent="0.2">
      <c r="A60" s="306">
        <v>81</v>
      </c>
      <c r="B60" s="307" t="s">
        <v>289</v>
      </c>
      <c r="C60" s="308"/>
      <c r="D60" s="113">
        <v>4.9334722667521644</v>
      </c>
      <c r="E60" s="115">
        <v>1231</v>
      </c>
      <c r="F60" s="114">
        <v>1193</v>
      </c>
      <c r="G60" s="114">
        <v>1525</v>
      </c>
      <c r="H60" s="114">
        <v>1027</v>
      </c>
      <c r="I60" s="140">
        <v>1211</v>
      </c>
      <c r="J60" s="115">
        <v>20</v>
      </c>
      <c r="K60" s="116">
        <v>1.6515276630883566</v>
      </c>
    </row>
    <row r="61" spans="1:11" ht="14.1" customHeight="1" x14ac:dyDescent="0.2">
      <c r="A61" s="306" t="s">
        <v>290</v>
      </c>
      <c r="B61" s="307" t="s">
        <v>291</v>
      </c>
      <c r="C61" s="308"/>
      <c r="D61" s="113">
        <v>1.4988778454632896</v>
      </c>
      <c r="E61" s="115">
        <v>374</v>
      </c>
      <c r="F61" s="114">
        <v>280</v>
      </c>
      <c r="G61" s="114">
        <v>748</v>
      </c>
      <c r="H61" s="114">
        <v>292</v>
      </c>
      <c r="I61" s="140">
        <v>420</v>
      </c>
      <c r="J61" s="115">
        <v>-46</v>
      </c>
      <c r="K61" s="116">
        <v>-10.952380952380953</v>
      </c>
    </row>
    <row r="62" spans="1:11" ht="14.1" customHeight="1" x14ac:dyDescent="0.2">
      <c r="A62" s="306" t="s">
        <v>292</v>
      </c>
      <c r="B62" s="307" t="s">
        <v>293</v>
      </c>
      <c r="C62" s="308"/>
      <c r="D62" s="113">
        <v>1.6712087207438282</v>
      </c>
      <c r="E62" s="115">
        <v>417</v>
      </c>
      <c r="F62" s="114">
        <v>547</v>
      </c>
      <c r="G62" s="114">
        <v>474</v>
      </c>
      <c r="H62" s="114">
        <v>417</v>
      </c>
      <c r="I62" s="140">
        <v>403</v>
      </c>
      <c r="J62" s="115">
        <v>14</v>
      </c>
      <c r="K62" s="116">
        <v>3.4739454094292803</v>
      </c>
    </row>
    <row r="63" spans="1:11" ht="14.1" customHeight="1" x14ac:dyDescent="0.2">
      <c r="A63" s="306"/>
      <c r="B63" s="307" t="s">
        <v>294</v>
      </c>
      <c r="C63" s="308"/>
      <c r="D63" s="113">
        <v>1.3746393074703431</v>
      </c>
      <c r="E63" s="115">
        <v>343</v>
      </c>
      <c r="F63" s="114">
        <v>410</v>
      </c>
      <c r="G63" s="114">
        <v>365</v>
      </c>
      <c r="H63" s="114">
        <v>361</v>
      </c>
      <c r="I63" s="140">
        <v>314</v>
      </c>
      <c r="J63" s="115">
        <v>29</v>
      </c>
      <c r="K63" s="116">
        <v>9.2356687898089174</v>
      </c>
    </row>
    <row r="64" spans="1:11" ht="14.1" customHeight="1" x14ac:dyDescent="0.2">
      <c r="A64" s="306" t="s">
        <v>295</v>
      </c>
      <c r="B64" s="307" t="s">
        <v>296</v>
      </c>
      <c r="C64" s="308"/>
      <c r="D64" s="113">
        <v>0.70936197499198461</v>
      </c>
      <c r="E64" s="115">
        <v>177</v>
      </c>
      <c r="F64" s="114">
        <v>147</v>
      </c>
      <c r="G64" s="114">
        <v>125</v>
      </c>
      <c r="H64" s="114">
        <v>123</v>
      </c>
      <c r="I64" s="140">
        <v>150</v>
      </c>
      <c r="J64" s="115">
        <v>27</v>
      </c>
      <c r="K64" s="116">
        <v>18</v>
      </c>
    </row>
    <row r="65" spans="1:11" ht="14.1" customHeight="1" x14ac:dyDescent="0.2">
      <c r="A65" s="306" t="s">
        <v>297</v>
      </c>
      <c r="B65" s="307" t="s">
        <v>298</v>
      </c>
      <c r="C65" s="308"/>
      <c r="D65" s="113">
        <v>0.45687720423212569</v>
      </c>
      <c r="E65" s="115">
        <v>114</v>
      </c>
      <c r="F65" s="114">
        <v>96</v>
      </c>
      <c r="G65" s="114">
        <v>73</v>
      </c>
      <c r="H65" s="114">
        <v>75</v>
      </c>
      <c r="I65" s="140">
        <v>120</v>
      </c>
      <c r="J65" s="115">
        <v>-6</v>
      </c>
      <c r="K65" s="116">
        <v>-5</v>
      </c>
    </row>
    <row r="66" spans="1:11" ht="14.1" customHeight="1" x14ac:dyDescent="0.2">
      <c r="A66" s="306">
        <v>82</v>
      </c>
      <c r="B66" s="307" t="s">
        <v>299</v>
      </c>
      <c r="C66" s="308"/>
      <c r="D66" s="113">
        <v>2.4166399487015071</v>
      </c>
      <c r="E66" s="115">
        <v>603</v>
      </c>
      <c r="F66" s="114">
        <v>772</v>
      </c>
      <c r="G66" s="114">
        <v>908</v>
      </c>
      <c r="H66" s="114">
        <v>571</v>
      </c>
      <c r="I66" s="140">
        <v>694</v>
      </c>
      <c r="J66" s="115">
        <v>-91</v>
      </c>
      <c r="K66" s="116">
        <v>-13.112391930835734</v>
      </c>
    </row>
    <row r="67" spans="1:11" ht="14.1" customHeight="1" x14ac:dyDescent="0.2">
      <c r="A67" s="306" t="s">
        <v>300</v>
      </c>
      <c r="B67" s="307" t="s">
        <v>301</v>
      </c>
      <c r="C67" s="308"/>
      <c r="D67" s="113">
        <v>1.4708239820455273</v>
      </c>
      <c r="E67" s="115">
        <v>367</v>
      </c>
      <c r="F67" s="114">
        <v>565</v>
      </c>
      <c r="G67" s="114">
        <v>509</v>
      </c>
      <c r="H67" s="114">
        <v>392</v>
      </c>
      <c r="I67" s="140">
        <v>469</v>
      </c>
      <c r="J67" s="115">
        <v>-102</v>
      </c>
      <c r="K67" s="116">
        <v>-21.748400852878465</v>
      </c>
    </row>
    <row r="68" spans="1:11" ht="14.1" customHeight="1" x14ac:dyDescent="0.2">
      <c r="A68" s="306" t="s">
        <v>302</v>
      </c>
      <c r="B68" s="307" t="s">
        <v>303</v>
      </c>
      <c r="C68" s="308"/>
      <c r="D68" s="113">
        <v>0.60516191086886828</v>
      </c>
      <c r="E68" s="115">
        <v>151</v>
      </c>
      <c r="F68" s="114">
        <v>143</v>
      </c>
      <c r="G68" s="114">
        <v>226</v>
      </c>
      <c r="H68" s="114">
        <v>121</v>
      </c>
      <c r="I68" s="140">
        <v>131</v>
      </c>
      <c r="J68" s="115">
        <v>20</v>
      </c>
      <c r="K68" s="116">
        <v>15.267175572519085</v>
      </c>
    </row>
    <row r="69" spans="1:11" ht="14.1" customHeight="1" x14ac:dyDescent="0.2">
      <c r="A69" s="306">
        <v>83</v>
      </c>
      <c r="B69" s="307" t="s">
        <v>304</v>
      </c>
      <c r="C69" s="308"/>
      <c r="D69" s="113">
        <v>3.4786790638025007</v>
      </c>
      <c r="E69" s="115">
        <v>868</v>
      </c>
      <c r="F69" s="114">
        <v>828</v>
      </c>
      <c r="G69" s="114">
        <v>1867</v>
      </c>
      <c r="H69" s="114">
        <v>608</v>
      </c>
      <c r="I69" s="140">
        <v>907</v>
      </c>
      <c r="J69" s="115">
        <v>-39</v>
      </c>
      <c r="K69" s="116">
        <v>-4.2998897464167589</v>
      </c>
    </row>
    <row r="70" spans="1:11" ht="14.1" customHeight="1" x14ac:dyDescent="0.2">
      <c r="A70" s="306" t="s">
        <v>305</v>
      </c>
      <c r="B70" s="307" t="s">
        <v>306</v>
      </c>
      <c r="C70" s="308"/>
      <c r="D70" s="113">
        <v>2.8134017313241424</v>
      </c>
      <c r="E70" s="115">
        <v>702</v>
      </c>
      <c r="F70" s="114">
        <v>663</v>
      </c>
      <c r="G70" s="114">
        <v>1639</v>
      </c>
      <c r="H70" s="114">
        <v>440</v>
      </c>
      <c r="I70" s="140">
        <v>687</v>
      </c>
      <c r="J70" s="115">
        <v>15</v>
      </c>
      <c r="K70" s="116">
        <v>2.1834061135371181</v>
      </c>
    </row>
    <row r="71" spans="1:11" ht="14.1" customHeight="1" x14ac:dyDescent="0.2">
      <c r="A71" s="306"/>
      <c r="B71" s="307" t="s">
        <v>307</v>
      </c>
      <c r="C71" s="308"/>
      <c r="D71" s="113">
        <v>1.8154857326066047</v>
      </c>
      <c r="E71" s="115">
        <v>453</v>
      </c>
      <c r="F71" s="114">
        <v>395</v>
      </c>
      <c r="G71" s="114">
        <v>1173</v>
      </c>
      <c r="H71" s="114">
        <v>303</v>
      </c>
      <c r="I71" s="140">
        <v>445</v>
      </c>
      <c r="J71" s="115">
        <v>8</v>
      </c>
      <c r="K71" s="116">
        <v>1.797752808988764</v>
      </c>
    </row>
    <row r="72" spans="1:11" ht="14.1" customHeight="1" x14ac:dyDescent="0.2">
      <c r="A72" s="306">
        <v>84</v>
      </c>
      <c r="B72" s="307" t="s">
        <v>308</v>
      </c>
      <c r="C72" s="308"/>
      <c r="D72" s="113">
        <v>1.1141391471625521</v>
      </c>
      <c r="E72" s="115">
        <v>278</v>
      </c>
      <c r="F72" s="114">
        <v>209</v>
      </c>
      <c r="G72" s="114">
        <v>392</v>
      </c>
      <c r="H72" s="114">
        <v>127</v>
      </c>
      <c r="I72" s="140">
        <v>186</v>
      </c>
      <c r="J72" s="115">
        <v>92</v>
      </c>
      <c r="K72" s="116">
        <v>49.462365591397848</v>
      </c>
    </row>
    <row r="73" spans="1:11" ht="14.1" customHeight="1" x14ac:dyDescent="0.2">
      <c r="A73" s="306" t="s">
        <v>309</v>
      </c>
      <c r="B73" s="307" t="s">
        <v>310</v>
      </c>
      <c r="C73" s="308"/>
      <c r="D73" s="113">
        <v>0.2404616864379609</v>
      </c>
      <c r="E73" s="115">
        <v>60</v>
      </c>
      <c r="F73" s="114">
        <v>30</v>
      </c>
      <c r="G73" s="114">
        <v>170</v>
      </c>
      <c r="H73" s="114">
        <v>8</v>
      </c>
      <c r="I73" s="140">
        <v>58</v>
      </c>
      <c r="J73" s="115">
        <v>2</v>
      </c>
      <c r="K73" s="116">
        <v>3.4482758620689653</v>
      </c>
    </row>
    <row r="74" spans="1:11" ht="14.1" customHeight="1" x14ac:dyDescent="0.2">
      <c r="A74" s="306" t="s">
        <v>311</v>
      </c>
      <c r="B74" s="307" t="s">
        <v>312</v>
      </c>
      <c r="C74" s="308"/>
      <c r="D74" s="113">
        <v>0.20038473869830073</v>
      </c>
      <c r="E74" s="115">
        <v>50</v>
      </c>
      <c r="F74" s="114">
        <v>76</v>
      </c>
      <c r="G74" s="114">
        <v>79</v>
      </c>
      <c r="H74" s="114">
        <v>18</v>
      </c>
      <c r="I74" s="140">
        <v>32</v>
      </c>
      <c r="J74" s="115">
        <v>18</v>
      </c>
      <c r="K74" s="116">
        <v>56.25</v>
      </c>
    </row>
    <row r="75" spans="1:11" ht="14.1" customHeight="1" x14ac:dyDescent="0.2">
      <c r="A75" s="306" t="s">
        <v>313</v>
      </c>
      <c r="B75" s="307" t="s">
        <v>314</v>
      </c>
      <c r="C75" s="308"/>
      <c r="D75" s="113">
        <v>0.15229240141070857</v>
      </c>
      <c r="E75" s="115">
        <v>38</v>
      </c>
      <c r="F75" s="114">
        <v>33</v>
      </c>
      <c r="G75" s="114">
        <v>17</v>
      </c>
      <c r="H75" s="114">
        <v>27</v>
      </c>
      <c r="I75" s="140">
        <v>22</v>
      </c>
      <c r="J75" s="115">
        <v>16</v>
      </c>
      <c r="K75" s="116">
        <v>72.727272727272734</v>
      </c>
    </row>
    <row r="76" spans="1:11" ht="14.1" customHeight="1" x14ac:dyDescent="0.2">
      <c r="A76" s="306">
        <v>91</v>
      </c>
      <c r="B76" s="307" t="s">
        <v>315</v>
      </c>
      <c r="C76" s="308"/>
      <c r="D76" s="113">
        <v>0.10420006412311639</v>
      </c>
      <c r="E76" s="115">
        <v>26</v>
      </c>
      <c r="F76" s="114">
        <v>80</v>
      </c>
      <c r="G76" s="114">
        <v>28</v>
      </c>
      <c r="H76" s="114">
        <v>19</v>
      </c>
      <c r="I76" s="140">
        <v>32</v>
      </c>
      <c r="J76" s="115">
        <v>-6</v>
      </c>
      <c r="K76" s="116">
        <v>-18.75</v>
      </c>
    </row>
    <row r="77" spans="1:11" ht="14.1" customHeight="1" x14ac:dyDescent="0.2">
      <c r="A77" s="306">
        <v>92</v>
      </c>
      <c r="B77" s="307" t="s">
        <v>316</v>
      </c>
      <c r="C77" s="308"/>
      <c r="D77" s="113">
        <v>1.0941006732927221</v>
      </c>
      <c r="E77" s="115">
        <v>273</v>
      </c>
      <c r="F77" s="114">
        <v>297</v>
      </c>
      <c r="G77" s="114">
        <v>245</v>
      </c>
      <c r="H77" s="114">
        <v>243</v>
      </c>
      <c r="I77" s="140">
        <v>310</v>
      </c>
      <c r="J77" s="115">
        <v>-37</v>
      </c>
      <c r="K77" s="116">
        <v>-11.935483870967742</v>
      </c>
    </row>
    <row r="78" spans="1:11" ht="14.1" customHeight="1" x14ac:dyDescent="0.2">
      <c r="A78" s="306">
        <v>93</v>
      </c>
      <c r="B78" s="307" t="s">
        <v>317</v>
      </c>
      <c r="C78" s="308"/>
      <c r="D78" s="113">
        <v>0.28454632895158705</v>
      </c>
      <c r="E78" s="115">
        <v>71</v>
      </c>
      <c r="F78" s="114">
        <v>18</v>
      </c>
      <c r="G78" s="114">
        <v>41</v>
      </c>
      <c r="H78" s="114">
        <v>33</v>
      </c>
      <c r="I78" s="140">
        <v>24</v>
      </c>
      <c r="J78" s="115">
        <v>47</v>
      </c>
      <c r="K78" s="116">
        <v>195.83333333333334</v>
      </c>
    </row>
    <row r="79" spans="1:11" ht="14.1" customHeight="1" x14ac:dyDescent="0.2">
      <c r="A79" s="306">
        <v>94</v>
      </c>
      <c r="B79" s="307" t="s">
        <v>318</v>
      </c>
      <c r="C79" s="308"/>
      <c r="D79" s="113">
        <v>0.30859249759538315</v>
      </c>
      <c r="E79" s="115">
        <v>77</v>
      </c>
      <c r="F79" s="114">
        <v>80</v>
      </c>
      <c r="G79" s="114">
        <v>102</v>
      </c>
      <c r="H79" s="114">
        <v>54</v>
      </c>
      <c r="I79" s="140">
        <v>79</v>
      </c>
      <c r="J79" s="115">
        <v>-2</v>
      </c>
      <c r="K79" s="116">
        <v>-2.5316455696202533</v>
      </c>
    </row>
    <row r="80" spans="1:11" ht="14.1" customHeight="1" x14ac:dyDescent="0.2">
      <c r="A80" s="306" t="s">
        <v>319</v>
      </c>
      <c r="B80" s="307" t="s">
        <v>320</v>
      </c>
      <c r="C80" s="308"/>
      <c r="D80" s="113">
        <v>1.6030779095864058E-2</v>
      </c>
      <c r="E80" s="115">
        <v>4</v>
      </c>
      <c r="F80" s="114">
        <v>5</v>
      </c>
      <c r="G80" s="114">
        <v>5</v>
      </c>
      <c r="H80" s="114">
        <v>0</v>
      </c>
      <c r="I80" s="140">
        <v>5</v>
      </c>
      <c r="J80" s="115">
        <v>-1</v>
      </c>
      <c r="K80" s="116">
        <v>-20</v>
      </c>
    </row>
    <row r="81" spans="1:11" ht="14.1" customHeight="1" x14ac:dyDescent="0.2">
      <c r="A81" s="310" t="s">
        <v>321</v>
      </c>
      <c r="B81" s="311" t="s">
        <v>334</v>
      </c>
      <c r="C81" s="312"/>
      <c r="D81" s="125">
        <v>0.14427701186277653</v>
      </c>
      <c r="E81" s="143">
        <v>36</v>
      </c>
      <c r="F81" s="144">
        <v>49</v>
      </c>
      <c r="G81" s="144">
        <v>121</v>
      </c>
      <c r="H81" s="144">
        <v>18</v>
      </c>
      <c r="I81" s="145">
        <v>32</v>
      </c>
      <c r="J81" s="143">
        <v>4</v>
      </c>
      <c r="K81" s="146">
        <v>12.5</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9" t="s">
        <v>365</v>
      </c>
      <c r="B84" s="659"/>
      <c r="C84" s="659"/>
      <c r="D84" s="659"/>
      <c r="E84" s="659"/>
      <c r="F84" s="659"/>
      <c r="G84" s="659"/>
      <c r="H84" s="659"/>
      <c r="I84" s="659"/>
      <c r="J84" s="659"/>
      <c r="K84" s="659"/>
    </row>
    <row r="85" spans="1:11" s="405" customFormat="1" ht="21" customHeight="1" x14ac:dyDescent="0.2">
      <c r="A85" s="620" t="s">
        <v>323</v>
      </c>
      <c r="B85" s="620"/>
      <c r="C85" s="620"/>
      <c r="D85" s="620"/>
      <c r="E85" s="620"/>
      <c r="F85" s="620"/>
      <c r="G85" s="620"/>
      <c r="H85" s="620"/>
      <c r="I85" s="620"/>
      <c r="J85" s="620"/>
      <c r="K85" s="620"/>
    </row>
    <row r="86" spans="1:11" ht="11.25" x14ac:dyDescent="0.2">
      <c r="A86" s="151" t="s">
        <v>366</v>
      </c>
    </row>
    <row r="87" spans="1:11" ht="18" customHeight="1" x14ac:dyDescent="0.2">
      <c r="A87" s="660"/>
      <c r="B87" s="620"/>
      <c r="C87" s="620"/>
      <c r="D87" s="620"/>
      <c r="E87" s="620"/>
      <c r="F87" s="620"/>
      <c r="G87" s="620"/>
      <c r="H87" s="620"/>
      <c r="I87" s="620"/>
      <c r="J87" s="620"/>
      <c r="K87" s="620"/>
    </row>
    <row r="88" spans="1:11" ht="15.95" customHeight="1" x14ac:dyDescent="0.2">
      <c r="B88" s="110"/>
      <c r="C88" s="110"/>
    </row>
  </sheetData>
  <mergeCells count="16">
    <mergeCell ref="A84:K84"/>
    <mergeCell ref="A85:K85"/>
    <mergeCell ref="A87:K87"/>
    <mergeCell ref="A3:K3"/>
    <mergeCell ref="A4:K4"/>
    <mergeCell ref="A5:E5"/>
    <mergeCell ref="A7:C10"/>
    <mergeCell ref="D7:D10"/>
    <mergeCell ref="E7:I7"/>
    <mergeCell ref="J7:K8"/>
    <mergeCell ref="E8:E9"/>
    <mergeCell ref="F8:F9"/>
    <mergeCell ref="G8:G9"/>
    <mergeCell ref="A6:K6"/>
    <mergeCell ref="H8:H9"/>
    <mergeCell ref="I8:I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election activeCell="A2" sqref="A2"/>
    </sheetView>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336</v>
      </c>
      <c r="B5" s="573"/>
      <c r="C5" s="573"/>
      <c r="D5" s="573"/>
      <c r="E5" s="252"/>
      <c r="F5" s="252"/>
      <c r="G5" s="252"/>
      <c r="H5" s="252"/>
      <c r="I5" s="252"/>
      <c r="J5" s="252"/>
    </row>
    <row r="6" spans="1:15" s="94" customFormat="1" ht="35.1" customHeight="1" x14ac:dyDescent="0.2">
      <c r="A6" s="634" t="s">
        <v>521</v>
      </c>
      <c r="B6" s="634"/>
      <c r="C6" s="634"/>
      <c r="D6" s="634"/>
      <c r="E6" s="634"/>
      <c r="F6" s="634"/>
      <c r="G6" s="634"/>
      <c r="H6" s="634"/>
      <c r="I6" s="634"/>
      <c r="J6" s="634"/>
    </row>
    <row r="7" spans="1:15" s="91" customFormat="1" ht="24.95" customHeight="1" x14ac:dyDescent="0.2">
      <c r="A7" s="588" t="s">
        <v>213</v>
      </c>
      <c r="B7" s="589"/>
      <c r="C7" s="582" t="s">
        <v>94</v>
      </c>
      <c r="D7" s="658" t="s">
        <v>368</v>
      </c>
      <c r="E7" s="661"/>
      <c r="F7" s="661"/>
      <c r="G7" s="661"/>
      <c r="H7" s="662"/>
      <c r="I7" s="588" t="s">
        <v>360</v>
      </c>
      <c r="J7" s="589"/>
      <c r="K7" s="96"/>
      <c r="L7" s="96"/>
      <c r="M7" s="96"/>
      <c r="N7" s="96"/>
      <c r="O7" s="96"/>
    </row>
    <row r="8" spans="1:15" ht="21.75" customHeight="1" x14ac:dyDescent="0.2">
      <c r="A8" s="616"/>
      <c r="B8" s="617"/>
      <c r="C8" s="583"/>
      <c r="D8" s="592" t="s">
        <v>336</v>
      </c>
      <c r="E8" s="592" t="s">
        <v>338</v>
      </c>
      <c r="F8" s="592" t="s">
        <v>339</v>
      </c>
      <c r="G8" s="592" t="s">
        <v>340</v>
      </c>
      <c r="H8" s="592" t="s">
        <v>341</v>
      </c>
      <c r="I8" s="590"/>
      <c r="J8" s="591"/>
    </row>
    <row r="9" spans="1:15" ht="12" customHeight="1" x14ac:dyDescent="0.2">
      <c r="A9" s="616"/>
      <c r="B9" s="617"/>
      <c r="C9" s="583"/>
      <c r="D9" s="593"/>
      <c r="E9" s="593"/>
      <c r="F9" s="593"/>
      <c r="G9" s="593"/>
      <c r="H9" s="593"/>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8" t="s">
        <v>104</v>
      </c>
      <c r="B11" s="619"/>
      <c r="C11" s="285">
        <v>100</v>
      </c>
      <c r="D11" s="115">
        <v>27456</v>
      </c>
      <c r="E11" s="114">
        <v>29005</v>
      </c>
      <c r="F11" s="114">
        <v>26566</v>
      </c>
      <c r="G11" s="114">
        <v>20468</v>
      </c>
      <c r="H11" s="140">
        <v>25580</v>
      </c>
      <c r="I11" s="115">
        <v>1876</v>
      </c>
      <c r="J11" s="116">
        <v>7.3338545738858487</v>
      </c>
    </row>
    <row r="12" spans="1:15" s="110" customFormat="1" ht="24.95" customHeight="1" x14ac:dyDescent="0.2">
      <c r="A12" s="193" t="s">
        <v>132</v>
      </c>
      <c r="B12" s="194" t="s">
        <v>133</v>
      </c>
      <c r="C12" s="113">
        <v>0.54632867132867136</v>
      </c>
      <c r="D12" s="115">
        <v>150</v>
      </c>
      <c r="E12" s="114">
        <v>395</v>
      </c>
      <c r="F12" s="114">
        <v>324</v>
      </c>
      <c r="G12" s="114">
        <v>134</v>
      </c>
      <c r="H12" s="140">
        <v>146</v>
      </c>
      <c r="I12" s="115">
        <v>4</v>
      </c>
      <c r="J12" s="116">
        <v>2.7397260273972601</v>
      </c>
    </row>
    <row r="13" spans="1:15" s="110" customFormat="1" ht="24.95" customHeight="1" x14ac:dyDescent="0.2">
      <c r="A13" s="193" t="s">
        <v>134</v>
      </c>
      <c r="B13" s="199" t="s">
        <v>214</v>
      </c>
      <c r="C13" s="113">
        <v>0.50626456876456871</v>
      </c>
      <c r="D13" s="115">
        <v>139</v>
      </c>
      <c r="E13" s="114">
        <v>92</v>
      </c>
      <c r="F13" s="114">
        <v>131</v>
      </c>
      <c r="G13" s="114">
        <v>78</v>
      </c>
      <c r="H13" s="140">
        <v>118</v>
      </c>
      <c r="I13" s="115">
        <v>21</v>
      </c>
      <c r="J13" s="116">
        <v>17.796610169491526</v>
      </c>
    </row>
    <row r="14" spans="1:15" s="287" customFormat="1" ht="24.95" customHeight="1" x14ac:dyDescent="0.2">
      <c r="A14" s="193" t="s">
        <v>215</v>
      </c>
      <c r="B14" s="199" t="s">
        <v>137</v>
      </c>
      <c r="C14" s="113">
        <v>20.432692307692307</v>
      </c>
      <c r="D14" s="115">
        <v>5610</v>
      </c>
      <c r="E14" s="114">
        <v>12555</v>
      </c>
      <c r="F14" s="114">
        <v>5681</v>
      </c>
      <c r="G14" s="114">
        <v>4199</v>
      </c>
      <c r="H14" s="140">
        <v>6901</v>
      </c>
      <c r="I14" s="115">
        <v>-1291</v>
      </c>
      <c r="J14" s="116">
        <v>-18.707433705260108</v>
      </c>
      <c r="K14" s="110"/>
      <c r="L14" s="110"/>
      <c r="M14" s="110"/>
      <c r="N14" s="110"/>
      <c r="O14" s="110"/>
    </row>
    <row r="15" spans="1:15" s="110" customFormat="1" ht="24.95" customHeight="1" x14ac:dyDescent="0.2">
      <c r="A15" s="193" t="s">
        <v>216</v>
      </c>
      <c r="B15" s="199" t="s">
        <v>217</v>
      </c>
      <c r="C15" s="113">
        <v>2.9392482517482517</v>
      </c>
      <c r="D15" s="115">
        <v>807</v>
      </c>
      <c r="E15" s="114">
        <v>823</v>
      </c>
      <c r="F15" s="114">
        <v>1055</v>
      </c>
      <c r="G15" s="114">
        <v>682</v>
      </c>
      <c r="H15" s="140">
        <v>849</v>
      </c>
      <c r="I15" s="115">
        <v>-42</v>
      </c>
      <c r="J15" s="116">
        <v>-4.946996466431095</v>
      </c>
    </row>
    <row r="16" spans="1:15" s="287" customFormat="1" ht="24.95" customHeight="1" x14ac:dyDescent="0.2">
      <c r="A16" s="193" t="s">
        <v>218</v>
      </c>
      <c r="B16" s="199" t="s">
        <v>141</v>
      </c>
      <c r="C16" s="113">
        <v>15.945512820512821</v>
      </c>
      <c r="D16" s="115">
        <v>4378</v>
      </c>
      <c r="E16" s="114">
        <v>11413</v>
      </c>
      <c r="F16" s="114">
        <v>3982</v>
      </c>
      <c r="G16" s="114">
        <v>3144</v>
      </c>
      <c r="H16" s="140">
        <v>5636</v>
      </c>
      <c r="I16" s="115">
        <v>-1258</v>
      </c>
      <c r="J16" s="116">
        <v>-22.320794889992904</v>
      </c>
      <c r="K16" s="110"/>
      <c r="L16" s="110"/>
      <c r="M16" s="110"/>
      <c r="N16" s="110"/>
      <c r="O16" s="110"/>
    </row>
    <row r="17" spans="1:15" s="110" customFormat="1" ht="24.95" customHeight="1" x14ac:dyDescent="0.2">
      <c r="A17" s="193" t="s">
        <v>142</v>
      </c>
      <c r="B17" s="199" t="s">
        <v>220</v>
      </c>
      <c r="C17" s="113">
        <v>1.5479312354312353</v>
      </c>
      <c r="D17" s="115">
        <v>425</v>
      </c>
      <c r="E17" s="114">
        <v>319</v>
      </c>
      <c r="F17" s="114">
        <v>644</v>
      </c>
      <c r="G17" s="114">
        <v>373</v>
      </c>
      <c r="H17" s="140">
        <v>416</v>
      </c>
      <c r="I17" s="115">
        <v>9</v>
      </c>
      <c r="J17" s="116">
        <v>2.1634615384615383</v>
      </c>
    </row>
    <row r="18" spans="1:15" s="287" customFormat="1" ht="24.95" customHeight="1" x14ac:dyDescent="0.2">
      <c r="A18" s="201" t="s">
        <v>144</v>
      </c>
      <c r="B18" s="202" t="s">
        <v>145</v>
      </c>
      <c r="C18" s="113">
        <v>6.2463578088578089</v>
      </c>
      <c r="D18" s="115">
        <v>1715</v>
      </c>
      <c r="E18" s="114">
        <v>1300</v>
      </c>
      <c r="F18" s="114">
        <v>1705</v>
      </c>
      <c r="G18" s="114">
        <v>1431</v>
      </c>
      <c r="H18" s="140">
        <v>1864</v>
      </c>
      <c r="I18" s="115">
        <v>-149</v>
      </c>
      <c r="J18" s="116">
        <v>-7.9935622317596566</v>
      </c>
      <c r="K18" s="110"/>
      <c r="L18" s="110"/>
      <c r="M18" s="110"/>
      <c r="N18" s="110"/>
      <c r="O18" s="110"/>
    </row>
    <row r="19" spans="1:15" s="110" customFormat="1" ht="24.95" customHeight="1" x14ac:dyDescent="0.2">
      <c r="A19" s="193" t="s">
        <v>146</v>
      </c>
      <c r="B19" s="199" t="s">
        <v>147</v>
      </c>
      <c r="C19" s="113">
        <v>11.869900932400933</v>
      </c>
      <c r="D19" s="115">
        <v>3259</v>
      </c>
      <c r="E19" s="114">
        <v>2500</v>
      </c>
      <c r="F19" s="114">
        <v>3610</v>
      </c>
      <c r="G19" s="114">
        <v>3004</v>
      </c>
      <c r="H19" s="140">
        <v>3137</v>
      </c>
      <c r="I19" s="115">
        <v>122</v>
      </c>
      <c r="J19" s="116">
        <v>3.8890659866114121</v>
      </c>
    </row>
    <row r="20" spans="1:15" s="287" customFormat="1" ht="24.95" customHeight="1" x14ac:dyDescent="0.2">
      <c r="A20" s="193" t="s">
        <v>148</v>
      </c>
      <c r="B20" s="199" t="s">
        <v>149</v>
      </c>
      <c r="C20" s="113">
        <v>6.7271270396270397</v>
      </c>
      <c r="D20" s="115">
        <v>1847</v>
      </c>
      <c r="E20" s="114">
        <v>1564</v>
      </c>
      <c r="F20" s="114">
        <v>1979</v>
      </c>
      <c r="G20" s="114">
        <v>1567</v>
      </c>
      <c r="H20" s="140">
        <v>1868</v>
      </c>
      <c r="I20" s="115">
        <v>-21</v>
      </c>
      <c r="J20" s="116">
        <v>-1.1241970021413277</v>
      </c>
      <c r="K20" s="110"/>
      <c r="L20" s="110"/>
      <c r="M20" s="110"/>
      <c r="N20" s="110"/>
      <c r="O20" s="110"/>
    </row>
    <row r="21" spans="1:15" s="110" customFormat="1" ht="24.95" customHeight="1" x14ac:dyDescent="0.2">
      <c r="A21" s="201" t="s">
        <v>150</v>
      </c>
      <c r="B21" s="202" t="s">
        <v>151</v>
      </c>
      <c r="C21" s="113">
        <v>4.6255827505827503</v>
      </c>
      <c r="D21" s="115">
        <v>1270</v>
      </c>
      <c r="E21" s="114">
        <v>1165</v>
      </c>
      <c r="F21" s="114">
        <v>1325</v>
      </c>
      <c r="G21" s="114">
        <v>1078</v>
      </c>
      <c r="H21" s="140">
        <v>1227</v>
      </c>
      <c r="I21" s="115">
        <v>43</v>
      </c>
      <c r="J21" s="116">
        <v>3.504482477587612</v>
      </c>
    </row>
    <row r="22" spans="1:15" s="110" customFormat="1" ht="24.95" customHeight="1" x14ac:dyDescent="0.2">
      <c r="A22" s="201" t="s">
        <v>152</v>
      </c>
      <c r="B22" s="199" t="s">
        <v>153</v>
      </c>
      <c r="C22" s="113">
        <v>2.4038461538461537</v>
      </c>
      <c r="D22" s="115">
        <v>660</v>
      </c>
      <c r="E22" s="114">
        <v>464</v>
      </c>
      <c r="F22" s="114">
        <v>664</v>
      </c>
      <c r="G22" s="114">
        <v>589</v>
      </c>
      <c r="H22" s="140">
        <v>536</v>
      </c>
      <c r="I22" s="115">
        <v>124</v>
      </c>
      <c r="J22" s="116">
        <v>23.134328358208954</v>
      </c>
    </row>
    <row r="23" spans="1:15" s="110" customFormat="1" ht="24.95" customHeight="1" x14ac:dyDescent="0.2">
      <c r="A23" s="193" t="s">
        <v>154</v>
      </c>
      <c r="B23" s="199" t="s">
        <v>155</v>
      </c>
      <c r="C23" s="113">
        <v>1.3293997668997668</v>
      </c>
      <c r="D23" s="115">
        <v>365</v>
      </c>
      <c r="E23" s="114">
        <v>602</v>
      </c>
      <c r="F23" s="114">
        <v>311</v>
      </c>
      <c r="G23" s="114">
        <v>189</v>
      </c>
      <c r="H23" s="140">
        <v>341</v>
      </c>
      <c r="I23" s="115">
        <v>24</v>
      </c>
      <c r="J23" s="116">
        <v>7.0381231671554252</v>
      </c>
    </row>
    <row r="24" spans="1:15" s="110" customFormat="1" ht="24.95" customHeight="1" x14ac:dyDescent="0.2">
      <c r="A24" s="193" t="s">
        <v>156</v>
      </c>
      <c r="B24" s="199" t="s">
        <v>221</v>
      </c>
      <c r="C24" s="113">
        <v>15.65777972027972</v>
      </c>
      <c r="D24" s="115">
        <v>4299</v>
      </c>
      <c r="E24" s="114">
        <v>1319</v>
      </c>
      <c r="F24" s="114">
        <v>1519</v>
      </c>
      <c r="G24" s="114">
        <v>1242</v>
      </c>
      <c r="H24" s="140">
        <v>1721</v>
      </c>
      <c r="I24" s="115">
        <v>2578</v>
      </c>
      <c r="J24" s="116">
        <v>149.79662986635677</v>
      </c>
    </row>
    <row r="25" spans="1:15" s="110" customFormat="1" ht="24.95" customHeight="1" x14ac:dyDescent="0.2">
      <c r="A25" s="193" t="s">
        <v>222</v>
      </c>
      <c r="B25" s="204" t="s">
        <v>159</v>
      </c>
      <c r="C25" s="113">
        <v>7.4592074592074589</v>
      </c>
      <c r="D25" s="115">
        <v>2048</v>
      </c>
      <c r="E25" s="114">
        <v>1612</v>
      </c>
      <c r="F25" s="114">
        <v>1624</v>
      </c>
      <c r="G25" s="114">
        <v>1570</v>
      </c>
      <c r="H25" s="140">
        <v>1335</v>
      </c>
      <c r="I25" s="115">
        <v>713</v>
      </c>
      <c r="J25" s="116">
        <v>53.40823970037453</v>
      </c>
    </row>
    <row r="26" spans="1:15" s="110" customFormat="1" ht="24.95" customHeight="1" x14ac:dyDescent="0.2">
      <c r="A26" s="201">
        <v>782.78300000000002</v>
      </c>
      <c r="B26" s="203" t="s">
        <v>160</v>
      </c>
      <c r="C26" s="113">
        <v>7.2698135198135194</v>
      </c>
      <c r="D26" s="115">
        <v>1996</v>
      </c>
      <c r="E26" s="114">
        <v>2261</v>
      </c>
      <c r="F26" s="114">
        <v>2305</v>
      </c>
      <c r="G26" s="114">
        <v>2123</v>
      </c>
      <c r="H26" s="140">
        <v>2375</v>
      </c>
      <c r="I26" s="115">
        <v>-379</v>
      </c>
      <c r="J26" s="116">
        <v>-15.957894736842105</v>
      </c>
    </row>
    <row r="27" spans="1:15" s="110" customFormat="1" ht="24.95" customHeight="1" x14ac:dyDescent="0.2">
      <c r="A27" s="193" t="s">
        <v>161</v>
      </c>
      <c r="B27" s="199" t="s">
        <v>162</v>
      </c>
      <c r="C27" s="113">
        <v>2.3710664335664338</v>
      </c>
      <c r="D27" s="115">
        <v>651</v>
      </c>
      <c r="E27" s="114">
        <v>406</v>
      </c>
      <c r="F27" s="114">
        <v>850</v>
      </c>
      <c r="G27" s="114">
        <v>450</v>
      </c>
      <c r="H27" s="140">
        <v>538</v>
      </c>
      <c r="I27" s="115">
        <v>113</v>
      </c>
      <c r="J27" s="116">
        <v>21.003717472118961</v>
      </c>
    </row>
    <row r="28" spans="1:15" s="110" customFormat="1" ht="24.95" customHeight="1" x14ac:dyDescent="0.2">
      <c r="A28" s="193" t="s">
        <v>163</v>
      </c>
      <c r="B28" s="199" t="s">
        <v>164</v>
      </c>
      <c r="C28" s="113">
        <v>1.8538752913752914</v>
      </c>
      <c r="D28" s="115">
        <v>509</v>
      </c>
      <c r="E28" s="114">
        <v>211</v>
      </c>
      <c r="F28" s="114">
        <v>799</v>
      </c>
      <c r="G28" s="114">
        <v>268</v>
      </c>
      <c r="H28" s="140">
        <v>363</v>
      </c>
      <c r="I28" s="115">
        <v>146</v>
      </c>
      <c r="J28" s="116">
        <v>40.22038567493113</v>
      </c>
    </row>
    <row r="29" spans="1:15" s="110" customFormat="1" ht="24.95" customHeight="1" x14ac:dyDescent="0.2">
      <c r="A29" s="193">
        <v>86</v>
      </c>
      <c r="B29" s="199" t="s">
        <v>165</v>
      </c>
      <c r="C29" s="113">
        <v>3.9809149184149186</v>
      </c>
      <c r="D29" s="115">
        <v>1093</v>
      </c>
      <c r="E29" s="114">
        <v>955</v>
      </c>
      <c r="F29" s="114">
        <v>1283</v>
      </c>
      <c r="G29" s="114">
        <v>1068</v>
      </c>
      <c r="H29" s="140">
        <v>1176</v>
      </c>
      <c r="I29" s="115">
        <v>-83</v>
      </c>
      <c r="J29" s="116">
        <v>-7.0578231292517009</v>
      </c>
    </row>
    <row r="30" spans="1:15" s="110" customFormat="1" ht="24.95" customHeight="1" x14ac:dyDescent="0.2">
      <c r="A30" s="193">
        <v>87.88</v>
      </c>
      <c r="B30" s="204" t="s">
        <v>166</v>
      </c>
      <c r="C30" s="113">
        <v>4.064685314685315</v>
      </c>
      <c r="D30" s="115">
        <v>1116</v>
      </c>
      <c r="E30" s="114">
        <v>1009</v>
      </c>
      <c r="F30" s="114">
        <v>1705</v>
      </c>
      <c r="G30" s="114">
        <v>938</v>
      </c>
      <c r="H30" s="140">
        <v>1254</v>
      </c>
      <c r="I30" s="115">
        <v>-138</v>
      </c>
      <c r="J30" s="116">
        <v>-11.004784688995215</v>
      </c>
    </row>
    <row r="31" spans="1:15" s="110" customFormat="1" ht="24.95" customHeight="1" x14ac:dyDescent="0.2">
      <c r="A31" s="193" t="s">
        <v>167</v>
      </c>
      <c r="B31" s="199" t="s">
        <v>168</v>
      </c>
      <c r="C31" s="113">
        <v>2.6515151515151514</v>
      </c>
      <c r="D31" s="115">
        <v>728</v>
      </c>
      <c r="E31" s="114">
        <v>595</v>
      </c>
      <c r="F31" s="114">
        <v>751</v>
      </c>
      <c r="G31" s="114">
        <v>540</v>
      </c>
      <c r="H31" s="140">
        <v>680</v>
      </c>
      <c r="I31" s="115">
        <v>48</v>
      </c>
      <c r="J31" s="116">
        <v>7.0588235294117645</v>
      </c>
    </row>
    <row r="32" spans="1:15" s="110" customFormat="1" ht="24.95" customHeight="1" x14ac:dyDescent="0.2">
      <c r="A32" s="193"/>
      <c r="B32" s="204" t="s">
        <v>169</v>
      </c>
      <c r="C32" s="113" t="s">
        <v>514</v>
      </c>
      <c r="D32" s="115" t="s">
        <v>514</v>
      </c>
      <c r="E32" s="114">
        <v>0</v>
      </c>
      <c r="F32" s="114">
        <v>0</v>
      </c>
      <c r="G32" s="114">
        <v>0</v>
      </c>
      <c r="H32" s="140">
        <v>0</v>
      </c>
      <c r="I32" s="115" t="s">
        <v>514</v>
      </c>
      <c r="J32" s="116" t="s">
        <v>514</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0.54632867132867136</v>
      </c>
      <c r="D34" s="115">
        <v>150</v>
      </c>
      <c r="E34" s="114">
        <v>395</v>
      </c>
      <c r="F34" s="114">
        <v>324</v>
      </c>
      <c r="G34" s="114">
        <v>134</v>
      </c>
      <c r="H34" s="140">
        <v>146</v>
      </c>
      <c r="I34" s="115">
        <v>4</v>
      </c>
      <c r="J34" s="116">
        <v>2.7397260273972601</v>
      </c>
    </row>
    <row r="35" spans="1:10" s="110" customFormat="1" ht="24.95" customHeight="1" x14ac:dyDescent="0.2">
      <c r="A35" s="292" t="s">
        <v>171</v>
      </c>
      <c r="B35" s="293" t="s">
        <v>172</v>
      </c>
      <c r="C35" s="113">
        <v>27.185314685314687</v>
      </c>
      <c r="D35" s="115">
        <v>7464</v>
      </c>
      <c r="E35" s="114">
        <v>13947</v>
      </c>
      <c r="F35" s="114">
        <v>7517</v>
      </c>
      <c r="G35" s="114">
        <v>5708</v>
      </c>
      <c r="H35" s="140">
        <v>8883</v>
      </c>
      <c r="I35" s="115">
        <v>-1419</v>
      </c>
      <c r="J35" s="116">
        <v>-15.974332995609592</v>
      </c>
    </row>
    <row r="36" spans="1:10" s="110" customFormat="1" ht="24.95" customHeight="1" x14ac:dyDescent="0.2">
      <c r="A36" s="294" t="s">
        <v>173</v>
      </c>
      <c r="B36" s="295" t="s">
        <v>174</v>
      </c>
      <c r="C36" s="125">
        <v>72.264714452214449</v>
      </c>
      <c r="D36" s="143">
        <v>19841</v>
      </c>
      <c r="E36" s="144">
        <v>14663</v>
      </c>
      <c r="F36" s="144">
        <v>18725</v>
      </c>
      <c r="G36" s="144">
        <v>14626</v>
      </c>
      <c r="H36" s="145">
        <v>16551</v>
      </c>
      <c r="I36" s="143">
        <v>3290</v>
      </c>
      <c r="J36" s="146">
        <v>19.877952993776812</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55" t="s">
        <v>369</v>
      </c>
      <c r="B39" s="656"/>
      <c r="C39" s="656"/>
      <c r="D39" s="656"/>
      <c r="E39" s="656"/>
      <c r="F39" s="656"/>
      <c r="G39" s="656"/>
      <c r="H39" s="656"/>
      <c r="I39" s="656"/>
      <c r="J39" s="656"/>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6"/>
    </row>
  </sheetData>
  <mergeCells count="16">
    <mergeCell ref="A11:B11"/>
    <mergeCell ref="A39:J39"/>
    <mergeCell ref="A40:J40"/>
    <mergeCell ref="A3:J3"/>
    <mergeCell ref="A4:J4"/>
    <mergeCell ref="A5:D5"/>
    <mergeCell ref="A7:B9"/>
    <mergeCell ref="C7:C10"/>
    <mergeCell ref="D7:H7"/>
    <mergeCell ref="I7:J8"/>
    <mergeCell ref="D8:D9"/>
    <mergeCell ref="E8:E9"/>
    <mergeCell ref="F8:F9"/>
    <mergeCell ref="A6:J6"/>
    <mergeCell ref="G8:G9"/>
    <mergeCell ref="H8:H9"/>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election activeCell="A2" sqref="A2"/>
    </sheetView>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370</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336</v>
      </c>
      <c r="B5" s="573"/>
      <c r="C5" s="573"/>
      <c r="D5" s="573"/>
      <c r="E5" s="573"/>
      <c r="F5" s="252"/>
      <c r="G5" s="252"/>
      <c r="H5" s="252"/>
      <c r="I5" s="252"/>
      <c r="J5" s="252"/>
      <c r="K5" s="252"/>
    </row>
    <row r="6" spans="1:17" s="94" customFormat="1" ht="35.1" customHeight="1" x14ac:dyDescent="0.2">
      <c r="A6" s="634" t="s">
        <v>521</v>
      </c>
      <c r="B6" s="634"/>
      <c r="C6" s="634"/>
      <c r="D6" s="634"/>
      <c r="E6" s="634"/>
      <c r="F6" s="634"/>
      <c r="G6" s="634"/>
      <c r="H6" s="634"/>
      <c r="I6" s="634"/>
      <c r="J6" s="634"/>
      <c r="K6" s="634"/>
    </row>
    <row r="7" spans="1:17" s="91" customFormat="1" ht="24.95" customHeight="1" x14ac:dyDescent="0.2">
      <c r="A7" s="588" t="s">
        <v>333</v>
      </c>
      <c r="B7" s="577"/>
      <c r="C7" s="577"/>
      <c r="D7" s="582" t="s">
        <v>94</v>
      </c>
      <c r="E7" s="648" t="s">
        <v>371</v>
      </c>
      <c r="F7" s="649"/>
      <c r="G7" s="649"/>
      <c r="H7" s="649"/>
      <c r="I7" s="650"/>
      <c r="J7" s="588" t="s">
        <v>360</v>
      </c>
      <c r="K7" s="589"/>
      <c r="L7" s="96"/>
      <c r="M7" s="96"/>
      <c r="N7" s="96"/>
      <c r="O7" s="96"/>
      <c r="Q7" s="407"/>
    </row>
    <row r="8" spans="1:17" ht="21.75" customHeight="1" x14ac:dyDescent="0.2">
      <c r="A8" s="578"/>
      <c r="B8" s="579"/>
      <c r="C8" s="579"/>
      <c r="D8" s="583"/>
      <c r="E8" s="592" t="s">
        <v>336</v>
      </c>
      <c r="F8" s="592" t="s">
        <v>338</v>
      </c>
      <c r="G8" s="592" t="s">
        <v>339</v>
      </c>
      <c r="H8" s="592" t="s">
        <v>340</v>
      </c>
      <c r="I8" s="592" t="s">
        <v>341</v>
      </c>
      <c r="J8" s="590"/>
      <c r="K8" s="591"/>
    </row>
    <row r="9" spans="1:17" ht="12" customHeight="1" x14ac:dyDescent="0.2">
      <c r="A9" s="578"/>
      <c r="B9" s="579"/>
      <c r="C9" s="579"/>
      <c r="D9" s="583"/>
      <c r="E9" s="593"/>
      <c r="F9" s="593"/>
      <c r="G9" s="593"/>
      <c r="H9" s="593"/>
      <c r="I9" s="593"/>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27456</v>
      </c>
      <c r="F11" s="264">
        <v>29005</v>
      </c>
      <c r="G11" s="264">
        <v>26566</v>
      </c>
      <c r="H11" s="264">
        <v>20468</v>
      </c>
      <c r="I11" s="265">
        <v>25580</v>
      </c>
      <c r="J11" s="263">
        <v>1876</v>
      </c>
      <c r="K11" s="266">
        <v>7.3338545738858487</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23.652389277389279</v>
      </c>
      <c r="E13" s="115">
        <v>6494</v>
      </c>
      <c r="F13" s="114">
        <v>6760</v>
      </c>
      <c r="G13" s="114">
        <v>7592</v>
      </c>
      <c r="H13" s="114">
        <v>6055</v>
      </c>
      <c r="I13" s="140">
        <v>7539</v>
      </c>
      <c r="J13" s="115">
        <v>-1045</v>
      </c>
      <c r="K13" s="116">
        <v>-13.861254808330017</v>
      </c>
    </row>
    <row r="14" spans="1:17" ht="15.95" customHeight="1" x14ac:dyDescent="0.2">
      <c r="A14" s="306" t="s">
        <v>230</v>
      </c>
      <c r="B14" s="307"/>
      <c r="C14" s="308"/>
      <c r="D14" s="113">
        <v>53.146853146853147</v>
      </c>
      <c r="E14" s="115">
        <v>14592</v>
      </c>
      <c r="F14" s="114">
        <v>16924</v>
      </c>
      <c r="G14" s="114">
        <v>14511</v>
      </c>
      <c r="H14" s="114">
        <v>10492</v>
      </c>
      <c r="I14" s="140">
        <v>13169</v>
      </c>
      <c r="J14" s="115">
        <v>1423</v>
      </c>
      <c r="K14" s="116">
        <v>10.805680006074873</v>
      </c>
    </row>
    <row r="15" spans="1:17" ht="15.95" customHeight="1" x14ac:dyDescent="0.2">
      <c r="A15" s="306" t="s">
        <v>231</v>
      </c>
      <c r="B15" s="307"/>
      <c r="C15" s="308"/>
      <c r="D15" s="113">
        <v>13.487033799533799</v>
      </c>
      <c r="E15" s="115">
        <v>3703</v>
      </c>
      <c r="F15" s="114">
        <v>3315</v>
      </c>
      <c r="G15" s="114">
        <v>2333</v>
      </c>
      <c r="H15" s="114">
        <v>2135</v>
      </c>
      <c r="I15" s="140">
        <v>2645</v>
      </c>
      <c r="J15" s="115">
        <v>1058</v>
      </c>
      <c r="K15" s="116">
        <v>40</v>
      </c>
    </row>
    <row r="16" spans="1:17" ht="15.95" customHeight="1" x14ac:dyDescent="0.2">
      <c r="A16" s="306" t="s">
        <v>232</v>
      </c>
      <c r="B16" s="307"/>
      <c r="C16" s="308"/>
      <c r="D16" s="113">
        <v>9.5607517482517483</v>
      </c>
      <c r="E16" s="115">
        <v>2625</v>
      </c>
      <c r="F16" s="114">
        <v>1969</v>
      </c>
      <c r="G16" s="114">
        <v>2061</v>
      </c>
      <c r="H16" s="114">
        <v>1752</v>
      </c>
      <c r="I16" s="140">
        <v>2206</v>
      </c>
      <c r="J16" s="115">
        <v>419</v>
      </c>
      <c r="K16" s="116">
        <v>18.993653671804172</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0.77578671328671334</v>
      </c>
      <c r="E18" s="115">
        <v>213</v>
      </c>
      <c r="F18" s="114">
        <v>452</v>
      </c>
      <c r="G18" s="114">
        <v>371</v>
      </c>
      <c r="H18" s="114">
        <v>158</v>
      </c>
      <c r="I18" s="140">
        <v>161</v>
      </c>
      <c r="J18" s="115">
        <v>52</v>
      </c>
      <c r="K18" s="116">
        <v>32.298136645962735</v>
      </c>
    </row>
    <row r="19" spans="1:11" ht="14.1" customHeight="1" x14ac:dyDescent="0.2">
      <c r="A19" s="306" t="s">
        <v>235</v>
      </c>
      <c r="B19" s="307" t="s">
        <v>236</v>
      </c>
      <c r="C19" s="308"/>
      <c r="D19" s="113">
        <v>0.53175990675990681</v>
      </c>
      <c r="E19" s="115">
        <v>146</v>
      </c>
      <c r="F19" s="114">
        <v>414</v>
      </c>
      <c r="G19" s="114">
        <v>306</v>
      </c>
      <c r="H19" s="114">
        <v>112</v>
      </c>
      <c r="I19" s="140">
        <v>127</v>
      </c>
      <c r="J19" s="115">
        <v>19</v>
      </c>
      <c r="K19" s="116">
        <v>14.960629921259843</v>
      </c>
    </row>
    <row r="20" spans="1:11" ht="14.1" customHeight="1" x14ac:dyDescent="0.2">
      <c r="A20" s="306">
        <v>12</v>
      </c>
      <c r="B20" s="307" t="s">
        <v>237</v>
      </c>
      <c r="C20" s="308"/>
      <c r="D20" s="113">
        <v>0.87048368298368295</v>
      </c>
      <c r="E20" s="115">
        <v>239</v>
      </c>
      <c r="F20" s="114">
        <v>226</v>
      </c>
      <c r="G20" s="114">
        <v>262</v>
      </c>
      <c r="H20" s="114">
        <v>198</v>
      </c>
      <c r="I20" s="140">
        <v>198</v>
      </c>
      <c r="J20" s="115">
        <v>41</v>
      </c>
      <c r="K20" s="116">
        <v>20.707070707070706</v>
      </c>
    </row>
    <row r="21" spans="1:11" ht="14.1" customHeight="1" x14ac:dyDescent="0.2">
      <c r="A21" s="306">
        <v>21</v>
      </c>
      <c r="B21" s="307" t="s">
        <v>238</v>
      </c>
      <c r="C21" s="308"/>
      <c r="D21" s="113">
        <v>0.1201923076923077</v>
      </c>
      <c r="E21" s="115">
        <v>33</v>
      </c>
      <c r="F21" s="114">
        <v>26</v>
      </c>
      <c r="G21" s="114">
        <v>97</v>
      </c>
      <c r="H21" s="114">
        <v>28</v>
      </c>
      <c r="I21" s="140">
        <v>22</v>
      </c>
      <c r="J21" s="115">
        <v>11</v>
      </c>
      <c r="K21" s="116">
        <v>50</v>
      </c>
    </row>
    <row r="22" spans="1:11" ht="14.1" customHeight="1" x14ac:dyDescent="0.2">
      <c r="A22" s="306">
        <v>22</v>
      </c>
      <c r="B22" s="307" t="s">
        <v>239</v>
      </c>
      <c r="C22" s="308"/>
      <c r="D22" s="113">
        <v>1.2164918414918415</v>
      </c>
      <c r="E22" s="115">
        <v>334</v>
      </c>
      <c r="F22" s="114">
        <v>283</v>
      </c>
      <c r="G22" s="114">
        <v>459</v>
      </c>
      <c r="H22" s="114">
        <v>278</v>
      </c>
      <c r="I22" s="140">
        <v>292</v>
      </c>
      <c r="J22" s="115">
        <v>42</v>
      </c>
      <c r="K22" s="116">
        <v>14.383561643835616</v>
      </c>
    </row>
    <row r="23" spans="1:11" ht="14.1" customHeight="1" x14ac:dyDescent="0.2">
      <c r="A23" s="306">
        <v>23</v>
      </c>
      <c r="B23" s="307" t="s">
        <v>240</v>
      </c>
      <c r="C23" s="308"/>
      <c r="D23" s="113">
        <v>0.69565850815850816</v>
      </c>
      <c r="E23" s="115">
        <v>191</v>
      </c>
      <c r="F23" s="114">
        <v>162</v>
      </c>
      <c r="G23" s="114">
        <v>216</v>
      </c>
      <c r="H23" s="114">
        <v>202</v>
      </c>
      <c r="I23" s="140">
        <v>227</v>
      </c>
      <c r="J23" s="115">
        <v>-36</v>
      </c>
      <c r="K23" s="116">
        <v>-15.859030837004406</v>
      </c>
    </row>
    <row r="24" spans="1:11" ht="14.1" customHeight="1" x14ac:dyDescent="0.2">
      <c r="A24" s="306">
        <v>24</v>
      </c>
      <c r="B24" s="307" t="s">
        <v>241</v>
      </c>
      <c r="C24" s="308"/>
      <c r="D24" s="113">
        <v>5.9149184149184153</v>
      </c>
      <c r="E24" s="115">
        <v>1624</v>
      </c>
      <c r="F24" s="114">
        <v>2710</v>
      </c>
      <c r="G24" s="114">
        <v>1584</v>
      </c>
      <c r="H24" s="114">
        <v>1484</v>
      </c>
      <c r="I24" s="140">
        <v>3078</v>
      </c>
      <c r="J24" s="115">
        <v>-1454</v>
      </c>
      <c r="K24" s="116">
        <v>-47.238466536712153</v>
      </c>
    </row>
    <row r="25" spans="1:11" ht="14.1" customHeight="1" x14ac:dyDescent="0.2">
      <c r="A25" s="306">
        <v>25</v>
      </c>
      <c r="B25" s="307" t="s">
        <v>242</v>
      </c>
      <c r="C25" s="308"/>
      <c r="D25" s="113">
        <v>9.9358974358974361</v>
      </c>
      <c r="E25" s="115">
        <v>2728</v>
      </c>
      <c r="F25" s="114">
        <v>5530</v>
      </c>
      <c r="G25" s="114">
        <v>1629</v>
      </c>
      <c r="H25" s="114">
        <v>1329</v>
      </c>
      <c r="I25" s="140">
        <v>1875</v>
      </c>
      <c r="J25" s="115">
        <v>853</v>
      </c>
      <c r="K25" s="116">
        <v>45.493333333333332</v>
      </c>
    </row>
    <row r="26" spans="1:11" ht="14.1" customHeight="1" x14ac:dyDescent="0.2">
      <c r="A26" s="306">
        <v>26</v>
      </c>
      <c r="B26" s="307" t="s">
        <v>243</v>
      </c>
      <c r="C26" s="308"/>
      <c r="D26" s="113">
        <v>3.8097319347319347</v>
      </c>
      <c r="E26" s="115">
        <v>1046</v>
      </c>
      <c r="F26" s="114">
        <v>972</v>
      </c>
      <c r="G26" s="114">
        <v>873</v>
      </c>
      <c r="H26" s="114">
        <v>641</v>
      </c>
      <c r="I26" s="140">
        <v>859</v>
      </c>
      <c r="J26" s="115">
        <v>187</v>
      </c>
      <c r="K26" s="116">
        <v>21.769499417927822</v>
      </c>
    </row>
    <row r="27" spans="1:11" ht="14.1" customHeight="1" x14ac:dyDescent="0.2">
      <c r="A27" s="306">
        <v>27</v>
      </c>
      <c r="B27" s="307" t="s">
        <v>244</v>
      </c>
      <c r="C27" s="308"/>
      <c r="D27" s="113">
        <v>4.2431526806526803</v>
      </c>
      <c r="E27" s="115">
        <v>1165</v>
      </c>
      <c r="F27" s="114">
        <v>2034</v>
      </c>
      <c r="G27" s="114">
        <v>592</v>
      </c>
      <c r="H27" s="114">
        <v>662</v>
      </c>
      <c r="I27" s="140">
        <v>1028</v>
      </c>
      <c r="J27" s="115">
        <v>137</v>
      </c>
      <c r="K27" s="116">
        <v>13.326848249027238</v>
      </c>
    </row>
    <row r="28" spans="1:11" ht="14.1" customHeight="1" x14ac:dyDescent="0.2">
      <c r="A28" s="306">
        <v>28</v>
      </c>
      <c r="B28" s="307" t="s">
        <v>245</v>
      </c>
      <c r="C28" s="308"/>
      <c r="D28" s="113">
        <v>0.18939393939393939</v>
      </c>
      <c r="E28" s="115">
        <v>52</v>
      </c>
      <c r="F28" s="114">
        <v>55</v>
      </c>
      <c r="G28" s="114">
        <v>62</v>
      </c>
      <c r="H28" s="114">
        <v>62</v>
      </c>
      <c r="I28" s="140">
        <v>60</v>
      </c>
      <c r="J28" s="115">
        <v>-8</v>
      </c>
      <c r="K28" s="116">
        <v>-13.333333333333334</v>
      </c>
    </row>
    <row r="29" spans="1:11" ht="14.1" customHeight="1" x14ac:dyDescent="0.2">
      <c r="A29" s="306">
        <v>29</v>
      </c>
      <c r="B29" s="307" t="s">
        <v>246</v>
      </c>
      <c r="C29" s="308"/>
      <c r="D29" s="113">
        <v>2.6333041958041958</v>
      </c>
      <c r="E29" s="115">
        <v>723</v>
      </c>
      <c r="F29" s="114">
        <v>625</v>
      </c>
      <c r="G29" s="114">
        <v>820</v>
      </c>
      <c r="H29" s="114">
        <v>562</v>
      </c>
      <c r="I29" s="140">
        <v>687</v>
      </c>
      <c r="J29" s="115">
        <v>36</v>
      </c>
      <c r="K29" s="116">
        <v>5.2401746724890828</v>
      </c>
    </row>
    <row r="30" spans="1:11" ht="14.1" customHeight="1" x14ac:dyDescent="0.2">
      <c r="A30" s="306" t="s">
        <v>247</v>
      </c>
      <c r="B30" s="307" t="s">
        <v>248</v>
      </c>
      <c r="C30" s="308"/>
      <c r="D30" s="113">
        <v>0.73936480186480191</v>
      </c>
      <c r="E30" s="115">
        <v>203</v>
      </c>
      <c r="F30" s="114">
        <v>161</v>
      </c>
      <c r="G30" s="114">
        <v>284</v>
      </c>
      <c r="H30" s="114">
        <v>141</v>
      </c>
      <c r="I30" s="140" t="s">
        <v>514</v>
      </c>
      <c r="J30" s="115" t="s">
        <v>514</v>
      </c>
      <c r="K30" s="116" t="s">
        <v>514</v>
      </c>
    </row>
    <row r="31" spans="1:11" ht="14.1" customHeight="1" x14ac:dyDescent="0.2">
      <c r="A31" s="306" t="s">
        <v>249</v>
      </c>
      <c r="B31" s="307" t="s">
        <v>250</v>
      </c>
      <c r="C31" s="308"/>
      <c r="D31" s="113">
        <v>1.8793706293706294</v>
      </c>
      <c r="E31" s="115">
        <v>516</v>
      </c>
      <c r="F31" s="114">
        <v>461</v>
      </c>
      <c r="G31" s="114">
        <v>536</v>
      </c>
      <c r="H31" s="114">
        <v>418</v>
      </c>
      <c r="I31" s="140">
        <v>517</v>
      </c>
      <c r="J31" s="115">
        <v>-1</v>
      </c>
      <c r="K31" s="116">
        <v>-0.19342359767891681</v>
      </c>
    </row>
    <row r="32" spans="1:11" ht="14.1" customHeight="1" x14ac:dyDescent="0.2">
      <c r="A32" s="306">
        <v>31</v>
      </c>
      <c r="B32" s="307" t="s">
        <v>251</v>
      </c>
      <c r="C32" s="308"/>
      <c r="D32" s="113">
        <v>0.57182400932400934</v>
      </c>
      <c r="E32" s="115">
        <v>157</v>
      </c>
      <c r="F32" s="114">
        <v>112</v>
      </c>
      <c r="G32" s="114">
        <v>118</v>
      </c>
      <c r="H32" s="114">
        <v>138</v>
      </c>
      <c r="I32" s="140">
        <v>225</v>
      </c>
      <c r="J32" s="115">
        <v>-68</v>
      </c>
      <c r="K32" s="116">
        <v>-30.222222222222221</v>
      </c>
    </row>
    <row r="33" spans="1:11" ht="14.1" customHeight="1" x14ac:dyDescent="0.2">
      <c r="A33" s="306">
        <v>32</v>
      </c>
      <c r="B33" s="307" t="s">
        <v>252</v>
      </c>
      <c r="C33" s="308"/>
      <c r="D33" s="113">
        <v>1.7773892773892774</v>
      </c>
      <c r="E33" s="115">
        <v>488</v>
      </c>
      <c r="F33" s="114">
        <v>497</v>
      </c>
      <c r="G33" s="114">
        <v>547</v>
      </c>
      <c r="H33" s="114">
        <v>567</v>
      </c>
      <c r="I33" s="140">
        <v>549</v>
      </c>
      <c r="J33" s="115">
        <v>-61</v>
      </c>
      <c r="K33" s="116">
        <v>-11.111111111111111</v>
      </c>
    </row>
    <row r="34" spans="1:11" ht="14.1" customHeight="1" x14ac:dyDescent="0.2">
      <c r="A34" s="306">
        <v>33</v>
      </c>
      <c r="B34" s="307" t="s">
        <v>253</v>
      </c>
      <c r="C34" s="308"/>
      <c r="D34" s="113">
        <v>1.2347027972027973</v>
      </c>
      <c r="E34" s="115">
        <v>339</v>
      </c>
      <c r="F34" s="114">
        <v>315</v>
      </c>
      <c r="G34" s="114">
        <v>433</v>
      </c>
      <c r="H34" s="114">
        <v>277</v>
      </c>
      <c r="I34" s="140">
        <v>361</v>
      </c>
      <c r="J34" s="115">
        <v>-22</v>
      </c>
      <c r="K34" s="116">
        <v>-6.094182825484765</v>
      </c>
    </row>
    <row r="35" spans="1:11" ht="14.1" customHeight="1" x14ac:dyDescent="0.2">
      <c r="A35" s="306">
        <v>34</v>
      </c>
      <c r="B35" s="307" t="s">
        <v>254</v>
      </c>
      <c r="C35" s="308"/>
      <c r="D35" s="113">
        <v>1.5807109557109558</v>
      </c>
      <c r="E35" s="115">
        <v>434</v>
      </c>
      <c r="F35" s="114">
        <v>278</v>
      </c>
      <c r="G35" s="114">
        <v>372</v>
      </c>
      <c r="H35" s="114">
        <v>296</v>
      </c>
      <c r="I35" s="140">
        <v>391</v>
      </c>
      <c r="J35" s="115">
        <v>43</v>
      </c>
      <c r="K35" s="116">
        <v>10.997442455242966</v>
      </c>
    </row>
    <row r="36" spans="1:11" ht="14.1" customHeight="1" x14ac:dyDescent="0.2">
      <c r="A36" s="306">
        <v>41</v>
      </c>
      <c r="B36" s="307" t="s">
        <v>255</v>
      </c>
      <c r="C36" s="308"/>
      <c r="D36" s="113">
        <v>0.71751165501165504</v>
      </c>
      <c r="E36" s="115">
        <v>197</v>
      </c>
      <c r="F36" s="114">
        <v>116</v>
      </c>
      <c r="G36" s="114">
        <v>150</v>
      </c>
      <c r="H36" s="114">
        <v>134</v>
      </c>
      <c r="I36" s="140">
        <v>152</v>
      </c>
      <c r="J36" s="115">
        <v>45</v>
      </c>
      <c r="K36" s="116">
        <v>29.605263157894736</v>
      </c>
    </row>
    <row r="37" spans="1:11" ht="14.1" customHeight="1" x14ac:dyDescent="0.2">
      <c r="A37" s="306">
        <v>42</v>
      </c>
      <c r="B37" s="307" t="s">
        <v>256</v>
      </c>
      <c r="C37" s="308"/>
      <c r="D37" s="113">
        <v>4.0064102564102567E-2</v>
      </c>
      <c r="E37" s="115">
        <v>11</v>
      </c>
      <c r="F37" s="114">
        <v>22</v>
      </c>
      <c r="G37" s="114">
        <v>28</v>
      </c>
      <c r="H37" s="114" t="s">
        <v>514</v>
      </c>
      <c r="I37" s="140">
        <v>13</v>
      </c>
      <c r="J37" s="115">
        <v>-2</v>
      </c>
      <c r="K37" s="116">
        <v>-15.384615384615385</v>
      </c>
    </row>
    <row r="38" spans="1:11" ht="14.1" customHeight="1" x14ac:dyDescent="0.2">
      <c r="A38" s="306">
        <v>43</v>
      </c>
      <c r="B38" s="307" t="s">
        <v>257</v>
      </c>
      <c r="C38" s="308"/>
      <c r="D38" s="113">
        <v>2.101544289044289</v>
      </c>
      <c r="E38" s="115">
        <v>577</v>
      </c>
      <c r="F38" s="114">
        <v>372</v>
      </c>
      <c r="G38" s="114">
        <v>501</v>
      </c>
      <c r="H38" s="114">
        <v>321</v>
      </c>
      <c r="I38" s="140">
        <v>416</v>
      </c>
      <c r="J38" s="115">
        <v>161</v>
      </c>
      <c r="K38" s="116">
        <v>38.70192307692308</v>
      </c>
    </row>
    <row r="39" spans="1:11" ht="14.1" customHeight="1" x14ac:dyDescent="0.2">
      <c r="A39" s="306">
        <v>51</v>
      </c>
      <c r="B39" s="307" t="s">
        <v>258</v>
      </c>
      <c r="C39" s="308"/>
      <c r="D39" s="113">
        <v>8.99256993006993</v>
      </c>
      <c r="E39" s="115">
        <v>2469</v>
      </c>
      <c r="F39" s="114">
        <v>2583</v>
      </c>
      <c r="G39" s="114">
        <v>2573</v>
      </c>
      <c r="H39" s="114">
        <v>2115</v>
      </c>
      <c r="I39" s="140">
        <v>2480</v>
      </c>
      <c r="J39" s="115">
        <v>-11</v>
      </c>
      <c r="K39" s="116">
        <v>-0.44354838709677419</v>
      </c>
    </row>
    <row r="40" spans="1:11" ht="14.1" customHeight="1" x14ac:dyDescent="0.2">
      <c r="A40" s="306" t="s">
        <v>259</v>
      </c>
      <c r="B40" s="307" t="s">
        <v>260</v>
      </c>
      <c r="C40" s="308"/>
      <c r="D40" s="113">
        <v>7.9326923076923075</v>
      </c>
      <c r="E40" s="115">
        <v>2178</v>
      </c>
      <c r="F40" s="114">
        <v>2257</v>
      </c>
      <c r="G40" s="114">
        <v>2221</v>
      </c>
      <c r="H40" s="114">
        <v>1853</v>
      </c>
      <c r="I40" s="140">
        <v>2142</v>
      </c>
      <c r="J40" s="115">
        <v>36</v>
      </c>
      <c r="K40" s="116">
        <v>1.680672268907563</v>
      </c>
    </row>
    <row r="41" spans="1:11" ht="14.1" customHeight="1" x14ac:dyDescent="0.2">
      <c r="A41" s="306"/>
      <c r="B41" s="307" t="s">
        <v>261</v>
      </c>
      <c r="C41" s="308"/>
      <c r="D41" s="113">
        <v>7.0767773892773889</v>
      </c>
      <c r="E41" s="115">
        <v>1943</v>
      </c>
      <c r="F41" s="114">
        <v>2002</v>
      </c>
      <c r="G41" s="114">
        <v>1724</v>
      </c>
      <c r="H41" s="114">
        <v>1590</v>
      </c>
      <c r="I41" s="140">
        <v>1825</v>
      </c>
      <c r="J41" s="115">
        <v>118</v>
      </c>
      <c r="K41" s="116">
        <v>6.4657534246575343</v>
      </c>
    </row>
    <row r="42" spans="1:11" ht="14.1" customHeight="1" x14ac:dyDescent="0.2">
      <c r="A42" s="306">
        <v>52</v>
      </c>
      <c r="B42" s="307" t="s">
        <v>262</v>
      </c>
      <c r="C42" s="308"/>
      <c r="D42" s="113">
        <v>3.9153554778554778</v>
      </c>
      <c r="E42" s="115">
        <v>1075</v>
      </c>
      <c r="F42" s="114">
        <v>925</v>
      </c>
      <c r="G42" s="114">
        <v>1017</v>
      </c>
      <c r="H42" s="114">
        <v>908</v>
      </c>
      <c r="I42" s="140">
        <v>1002</v>
      </c>
      <c r="J42" s="115">
        <v>73</v>
      </c>
      <c r="K42" s="116">
        <v>7.2854291417165671</v>
      </c>
    </row>
    <row r="43" spans="1:11" ht="14.1" customHeight="1" x14ac:dyDescent="0.2">
      <c r="A43" s="306" t="s">
        <v>263</v>
      </c>
      <c r="B43" s="307" t="s">
        <v>264</v>
      </c>
      <c r="C43" s="308"/>
      <c r="D43" s="113">
        <v>3.0266608391608392</v>
      </c>
      <c r="E43" s="115">
        <v>831</v>
      </c>
      <c r="F43" s="114">
        <v>736</v>
      </c>
      <c r="G43" s="114">
        <v>830</v>
      </c>
      <c r="H43" s="114">
        <v>713</v>
      </c>
      <c r="I43" s="140">
        <v>789</v>
      </c>
      <c r="J43" s="115">
        <v>42</v>
      </c>
      <c r="K43" s="116">
        <v>5.3231939163498101</v>
      </c>
    </row>
    <row r="44" spans="1:11" ht="14.1" customHeight="1" x14ac:dyDescent="0.2">
      <c r="A44" s="306">
        <v>53</v>
      </c>
      <c r="B44" s="307" t="s">
        <v>265</v>
      </c>
      <c r="C44" s="308"/>
      <c r="D44" s="113">
        <v>1.0926573426573427</v>
      </c>
      <c r="E44" s="115">
        <v>300</v>
      </c>
      <c r="F44" s="114">
        <v>348</v>
      </c>
      <c r="G44" s="114">
        <v>278</v>
      </c>
      <c r="H44" s="114">
        <v>253</v>
      </c>
      <c r="I44" s="140">
        <v>257</v>
      </c>
      <c r="J44" s="115">
        <v>43</v>
      </c>
      <c r="K44" s="116">
        <v>16.731517509727627</v>
      </c>
    </row>
    <row r="45" spans="1:11" ht="14.1" customHeight="1" x14ac:dyDescent="0.2">
      <c r="A45" s="306" t="s">
        <v>266</v>
      </c>
      <c r="B45" s="307" t="s">
        <v>267</v>
      </c>
      <c r="C45" s="308"/>
      <c r="D45" s="113">
        <v>1.0708041958041958</v>
      </c>
      <c r="E45" s="115">
        <v>294</v>
      </c>
      <c r="F45" s="114">
        <v>342</v>
      </c>
      <c r="G45" s="114">
        <v>273</v>
      </c>
      <c r="H45" s="114">
        <v>248</v>
      </c>
      <c r="I45" s="140">
        <v>253</v>
      </c>
      <c r="J45" s="115">
        <v>41</v>
      </c>
      <c r="K45" s="116">
        <v>16.205533596837945</v>
      </c>
    </row>
    <row r="46" spans="1:11" ht="14.1" customHeight="1" x14ac:dyDescent="0.2">
      <c r="A46" s="306">
        <v>54</v>
      </c>
      <c r="B46" s="307" t="s">
        <v>268</v>
      </c>
      <c r="C46" s="308"/>
      <c r="D46" s="113">
        <v>5.3685897435897436</v>
      </c>
      <c r="E46" s="115">
        <v>1474</v>
      </c>
      <c r="F46" s="114">
        <v>1106</v>
      </c>
      <c r="G46" s="114">
        <v>1056</v>
      </c>
      <c r="H46" s="114">
        <v>1112</v>
      </c>
      <c r="I46" s="140">
        <v>875</v>
      </c>
      <c r="J46" s="115">
        <v>599</v>
      </c>
      <c r="K46" s="116">
        <v>68.457142857142856</v>
      </c>
    </row>
    <row r="47" spans="1:11" ht="14.1" customHeight="1" x14ac:dyDescent="0.2">
      <c r="A47" s="306">
        <v>61</v>
      </c>
      <c r="B47" s="307" t="s">
        <v>269</v>
      </c>
      <c r="C47" s="308"/>
      <c r="D47" s="113">
        <v>4.0501165501165497</v>
      </c>
      <c r="E47" s="115">
        <v>1112</v>
      </c>
      <c r="F47" s="114">
        <v>674</v>
      </c>
      <c r="G47" s="114">
        <v>739</v>
      </c>
      <c r="H47" s="114">
        <v>667</v>
      </c>
      <c r="I47" s="140">
        <v>799</v>
      </c>
      <c r="J47" s="115">
        <v>313</v>
      </c>
      <c r="K47" s="116">
        <v>39.173967459324153</v>
      </c>
    </row>
    <row r="48" spans="1:11" ht="14.1" customHeight="1" x14ac:dyDescent="0.2">
      <c r="A48" s="306">
        <v>62</v>
      </c>
      <c r="B48" s="307" t="s">
        <v>270</v>
      </c>
      <c r="C48" s="308"/>
      <c r="D48" s="113">
        <v>6.6360722610722611</v>
      </c>
      <c r="E48" s="115">
        <v>1822</v>
      </c>
      <c r="F48" s="114">
        <v>1497</v>
      </c>
      <c r="G48" s="114">
        <v>2193</v>
      </c>
      <c r="H48" s="114">
        <v>1768</v>
      </c>
      <c r="I48" s="140">
        <v>1558</v>
      </c>
      <c r="J48" s="115">
        <v>264</v>
      </c>
      <c r="K48" s="116">
        <v>16.944801026957638</v>
      </c>
    </row>
    <row r="49" spans="1:11" ht="14.1" customHeight="1" x14ac:dyDescent="0.2">
      <c r="A49" s="306">
        <v>63</v>
      </c>
      <c r="B49" s="307" t="s">
        <v>271</v>
      </c>
      <c r="C49" s="308"/>
      <c r="D49" s="113">
        <v>3.1905594405594404</v>
      </c>
      <c r="E49" s="115">
        <v>876</v>
      </c>
      <c r="F49" s="114">
        <v>866</v>
      </c>
      <c r="G49" s="114">
        <v>1306</v>
      </c>
      <c r="H49" s="114">
        <v>763</v>
      </c>
      <c r="I49" s="140">
        <v>782</v>
      </c>
      <c r="J49" s="115">
        <v>94</v>
      </c>
      <c r="K49" s="116">
        <v>12.020460358056265</v>
      </c>
    </row>
    <row r="50" spans="1:11" ht="14.1" customHeight="1" x14ac:dyDescent="0.2">
      <c r="A50" s="306" t="s">
        <v>272</v>
      </c>
      <c r="B50" s="307" t="s">
        <v>273</v>
      </c>
      <c r="C50" s="308"/>
      <c r="D50" s="113">
        <v>0.58275058275058278</v>
      </c>
      <c r="E50" s="115">
        <v>160</v>
      </c>
      <c r="F50" s="114">
        <v>108</v>
      </c>
      <c r="G50" s="114">
        <v>174</v>
      </c>
      <c r="H50" s="114">
        <v>122</v>
      </c>
      <c r="I50" s="140">
        <v>109</v>
      </c>
      <c r="J50" s="115">
        <v>51</v>
      </c>
      <c r="K50" s="116">
        <v>46.788990825688074</v>
      </c>
    </row>
    <row r="51" spans="1:11" ht="14.1" customHeight="1" x14ac:dyDescent="0.2">
      <c r="A51" s="306" t="s">
        <v>274</v>
      </c>
      <c r="B51" s="307" t="s">
        <v>275</v>
      </c>
      <c r="C51" s="308"/>
      <c r="D51" s="113">
        <v>2.2982226107226107</v>
      </c>
      <c r="E51" s="115">
        <v>631</v>
      </c>
      <c r="F51" s="114">
        <v>626</v>
      </c>
      <c r="G51" s="114">
        <v>674</v>
      </c>
      <c r="H51" s="114">
        <v>556</v>
      </c>
      <c r="I51" s="140">
        <v>611</v>
      </c>
      <c r="J51" s="115">
        <v>20</v>
      </c>
      <c r="K51" s="116">
        <v>3.2733224222585924</v>
      </c>
    </row>
    <row r="52" spans="1:11" ht="14.1" customHeight="1" x14ac:dyDescent="0.2">
      <c r="A52" s="306">
        <v>71</v>
      </c>
      <c r="B52" s="307" t="s">
        <v>276</v>
      </c>
      <c r="C52" s="308"/>
      <c r="D52" s="113">
        <v>11.512966200466201</v>
      </c>
      <c r="E52" s="115">
        <v>3161</v>
      </c>
      <c r="F52" s="114">
        <v>2427</v>
      </c>
      <c r="G52" s="114">
        <v>2608</v>
      </c>
      <c r="H52" s="114">
        <v>1911</v>
      </c>
      <c r="I52" s="140">
        <v>2750</v>
      </c>
      <c r="J52" s="115">
        <v>411</v>
      </c>
      <c r="K52" s="116">
        <v>14.945454545454545</v>
      </c>
    </row>
    <row r="53" spans="1:11" ht="14.1" customHeight="1" x14ac:dyDescent="0.2">
      <c r="A53" s="306" t="s">
        <v>277</v>
      </c>
      <c r="B53" s="307" t="s">
        <v>278</v>
      </c>
      <c r="C53" s="308"/>
      <c r="D53" s="113">
        <v>4.7712703962703964</v>
      </c>
      <c r="E53" s="115">
        <v>1310</v>
      </c>
      <c r="F53" s="114">
        <v>952</v>
      </c>
      <c r="G53" s="114">
        <v>930</v>
      </c>
      <c r="H53" s="114">
        <v>715</v>
      </c>
      <c r="I53" s="140">
        <v>1074</v>
      </c>
      <c r="J53" s="115">
        <v>236</v>
      </c>
      <c r="K53" s="116">
        <v>21.973929236499067</v>
      </c>
    </row>
    <row r="54" spans="1:11" ht="14.1" customHeight="1" x14ac:dyDescent="0.2">
      <c r="A54" s="306" t="s">
        <v>279</v>
      </c>
      <c r="B54" s="307" t="s">
        <v>280</v>
      </c>
      <c r="C54" s="308"/>
      <c r="D54" s="113">
        <v>5.6053321678321675</v>
      </c>
      <c r="E54" s="115">
        <v>1539</v>
      </c>
      <c r="F54" s="114">
        <v>1215</v>
      </c>
      <c r="G54" s="114">
        <v>1412</v>
      </c>
      <c r="H54" s="114">
        <v>982</v>
      </c>
      <c r="I54" s="140">
        <v>1418</v>
      </c>
      <c r="J54" s="115">
        <v>121</v>
      </c>
      <c r="K54" s="116">
        <v>8.5331452750352614</v>
      </c>
    </row>
    <row r="55" spans="1:11" ht="14.1" customHeight="1" x14ac:dyDescent="0.2">
      <c r="A55" s="306">
        <v>72</v>
      </c>
      <c r="B55" s="307" t="s">
        <v>281</v>
      </c>
      <c r="C55" s="308"/>
      <c r="D55" s="113">
        <v>2.7280011655011656</v>
      </c>
      <c r="E55" s="115">
        <v>749</v>
      </c>
      <c r="F55" s="114">
        <v>622</v>
      </c>
      <c r="G55" s="114">
        <v>591</v>
      </c>
      <c r="H55" s="114">
        <v>503</v>
      </c>
      <c r="I55" s="140">
        <v>687</v>
      </c>
      <c r="J55" s="115">
        <v>62</v>
      </c>
      <c r="K55" s="116">
        <v>9.024745269286754</v>
      </c>
    </row>
    <row r="56" spans="1:11" ht="14.1" customHeight="1" x14ac:dyDescent="0.2">
      <c r="A56" s="306" t="s">
        <v>282</v>
      </c>
      <c r="B56" s="307" t="s">
        <v>283</v>
      </c>
      <c r="C56" s="308"/>
      <c r="D56" s="113">
        <v>0.83406177156177153</v>
      </c>
      <c r="E56" s="115">
        <v>229</v>
      </c>
      <c r="F56" s="114">
        <v>161</v>
      </c>
      <c r="G56" s="114">
        <v>212</v>
      </c>
      <c r="H56" s="114">
        <v>146</v>
      </c>
      <c r="I56" s="140">
        <v>267</v>
      </c>
      <c r="J56" s="115">
        <v>-38</v>
      </c>
      <c r="K56" s="116">
        <v>-14.232209737827715</v>
      </c>
    </row>
    <row r="57" spans="1:11" ht="14.1" customHeight="1" x14ac:dyDescent="0.2">
      <c r="A57" s="306" t="s">
        <v>284</v>
      </c>
      <c r="B57" s="307" t="s">
        <v>285</v>
      </c>
      <c r="C57" s="308"/>
      <c r="D57" s="113">
        <v>1.3330419580419581</v>
      </c>
      <c r="E57" s="115">
        <v>366</v>
      </c>
      <c r="F57" s="114">
        <v>339</v>
      </c>
      <c r="G57" s="114">
        <v>237</v>
      </c>
      <c r="H57" s="114">
        <v>257</v>
      </c>
      <c r="I57" s="140">
        <v>285</v>
      </c>
      <c r="J57" s="115">
        <v>81</v>
      </c>
      <c r="K57" s="116">
        <v>28.421052631578949</v>
      </c>
    </row>
    <row r="58" spans="1:11" ht="14.1" customHeight="1" x14ac:dyDescent="0.2">
      <c r="A58" s="306">
        <v>73</v>
      </c>
      <c r="B58" s="307" t="s">
        <v>286</v>
      </c>
      <c r="C58" s="308"/>
      <c r="D58" s="113">
        <v>1.1618589743589745</v>
      </c>
      <c r="E58" s="115">
        <v>319</v>
      </c>
      <c r="F58" s="114">
        <v>225</v>
      </c>
      <c r="G58" s="114">
        <v>386</v>
      </c>
      <c r="H58" s="114">
        <v>236</v>
      </c>
      <c r="I58" s="140">
        <v>295</v>
      </c>
      <c r="J58" s="115">
        <v>24</v>
      </c>
      <c r="K58" s="116">
        <v>8.1355932203389827</v>
      </c>
    </row>
    <row r="59" spans="1:11" ht="14.1" customHeight="1" x14ac:dyDescent="0.2">
      <c r="A59" s="306" t="s">
        <v>287</v>
      </c>
      <c r="B59" s="307" t="s">
        <v>288</v>
      </c>
      <c r="C59" s="308"/>
      <c r="D59" s="113">
        <v>0.85955710955710951</v>
      </c>
      <c r="E59" s="115">
        <v>236</v>
      </c>
      <c r="F59" s="114">
        <v>169</v>
      </c>
      <c r="G59" s="114">
        <v>263</v>
      </c>
      <c r="H59" s="114">
        <v>171</v>
      </c>
      <c r="I59" s="140">
        <v>245</v>
      </c>
      <c r="J59" s="115">
        <v>-9</v>
      </c>
      <c r="K59" s="116">
        <v>-3.6734693877551021</v>
      </c>
    </row>
    <row r="60" spans="1:11" ht="14.1" customHeight="1" x14ac:dyDescent="0.2">
      <c r="A60" s="306">
        <v>81</v>
      </c>
      <c r="B60" s="307" t="s">
        <v>289</v>
      </c>
      <c r="C60" s="308"/>
      <c r="D60" s="113">
        <v>4.3851981351981353</v>
      </c>
      <c r="E60" s="115">
        <v>1204</v>
      </c>
      <c r="F60" s="114">
        <v>1070</v>
      </c>
      <c r="G60" s="114">
        <v>1338</v>
      </c>
      <c r="H60" s="114">
        <v>1099</v>
      </c>
      <c r="I60" s="140">
        <v>1280</v>
      </c>
      <c r="J60" s="115">
        <v>-76</v>
      </c>
      <c r="K60" s="116">
        <v>-5.9375</v>
      </c>
    </row>
    <row r="61" spans="1:11" ht="14.1" customHeight="1" x14ac:dyDescent="0.2">
      <c r="A61" s="306" t="s">
        <v>290</v>
      </c>
      <c r="B61" s="307" t="s">
        <v>291</v>
      </c>
      <c r="C61" s="308"/>
      <c r="D61" s="113">
        <v>1.431381118881119</v>
      </c>
      <c r="E61" s="115">
        <v>393</v>
      </c>
      <c r="F61" s="114">
        <v>326</v>
      </c>
      <c r="G61" s="114">
        <v>545</v>
      </c>
      <c r="H61" s="114">
        <v>373</v>
      </c>
      <c r="I61" s="140">
        <v>429</v>
      </c>
      <c r="J61" s="115">
        <v>-36</v>
      </c>
      <c r="K61" s="116">
        <v>-8.3916083916083917</v>
      </c>
    </row>
    <row r="62" spans="1:11" ht="14.1" customHeight="1" x14ac:dyDescent="0.2">
      <c r="A62" s="306" t="s">
        <v>292</v>
      </c>
      <c r="B62" s="307" t="s">
        <v>293</v>
      </c>
      <c r="C62" s="308"/>
      <c r="D62" s="113">
        <v>1.5260780885780887</v>
      </c>
      <c r="E62" s="115">
        <v>419</v>
      </c>
      <c r="F62" s="114">
        <v>450</v>
      </c>
      <c r="G62" s="114">
        <v>469</v>
      </c>
      <c r="H62" s="114">
        <v>385</v>
      </c>
      <c r="I62" s="140">
        <v>488</v>
      </c>
      <c r="J62" s="115">
        <v>-69</v>
      </c>
      <c r="K62" s="116">
        <v>-14.139344262295081</v>
      </c>
    </row>
    <row r="63" spans="1:11" ht="14.1" customHeight="1" x14ac:dyDescent="0.2">
      <c r="A63" s="306"/>
      <c r="B63" s="307" t="s">
        <v>294</v>
      </c>
      <c r="C63" s="308"/>
      <c r="D63" s="113">
        <v>1.2929778554778555</v>
      </c>
      <c r="E63" s="115">
        <v>355</v>
      </c>
      <c r="F63" s="114">
        <v>354</v>
      </c>
      <c r="G63" s="114">
        <v>378</v>
      </c>
      <c r="H63" s="114">
        <v>322</v>
      </c>
      <c r="I63" s="140">
        <v>412</v>
      </c>
      <c r="J63" s="115">
        <v>-57</v>
      </c>
      <c r="K63" s="116">
        <v>-13.83495145631068</v>
      </c>
    </row>
    <row r="64" spans="1:11" ht="14.1" customHeight="1" x14ac:dyDescent="0.2">
      <c r="A64" s="306" t="s">
        <v>295</v>
      </c>
      <c r="B64" s="307" t="s">
        <v>296</v>
      </c>
      <c r="C64" s="308"/>
      <c r="D64" s="113">
        <v>0.53175990675990681</v>
      </c>
      <c r="E64" s="115">
        <v>146</v>
      </c>
      <c r="F64" s="114">
        <v>120</v>
      </c>
      <c r="G64" s="114">
        <v>113</v>
      </c>
      <c r="H64" s="114">
        <v>129</v>
      </c>
      <c r="I64" s="140">
        <v>126</v>
      </c>
      <c r="J64" s="115">
        <v>20</v>
      </c>
      <c r="K64" s="116">
        <v>15.873015873015873</v>
      </c>
    </row>
    <row r="65" spans="1:11" ht="14.1" customHeight="1" x14ac:dyDescent="0.2">
      <c r="A65" s="306" t="s">
        <v>297</v>
      </c>
      <c r="B65" s="307" t="s">
        <v>298</v>
      </c>
      <c r="C65" s="308"/>
      <c r="D65" s="113">
        <v>0.37514568764568762</v>
      </c>
      <c r="E65" s="115">
        <v>103</v>
      </c>
      <c r="F65" s="114">
        <v>76</v>
      </c>
      <c r="G65" s="114">
        <v>102</v>
      </c>
      <c r="H65" s="114">
        <v>81</v>
      </c>
      <c r="I65" s="140">
        <v>116</v>
      </c>
      <c r="J65" s="115">
        <v>-13</v>
      </c>
      <c r="K65" s="116">
        <v>-11.206896551724139</v>
      </c>
    </row>
    <row r="66" spans="1:11" ht="14.1" customHeight="1" x14ac:dyDescent="0.2">
      <c r="A66" s="306">
        <v>82</v>
      </c>
      <c r="B66" s="307" t="s">
        <v>299</v>
      </c>
      <c r="C66" s="308"/>
      <c r="D66" s="113">
        <v>2.3710664335664338</v>
      </c>
      <c r="E66" s="115">
        <v>651</v>
      </c>
      <c r="F66" s="114">
        <v>675</v>
      </c>
      <c r="G66" s="114">
        <v>843</v>
      </c>
      <c r="H66" s="114">
        <v>587</v>
      </c>
      <c r="I66" s="140">
        <v>740</v>
      </c>
      <c r="J66" s="115">
        <v>-89</v>
      </c>
      <c r="K66" s="116">
        <v>-12.027027027027026</v>
      </c>
    </row>
    <row r="67" spans="1:11" ht="14.1" customHeight="1" x14ac:dyDescent="0.2">
      <c r="A67" s="306" t="s">
        <v>300</v>
      </c>
      <c r="B67" s="307" t="s">
        <v>301</v>
      </c>
      <c r="C67" s="308"/>
      <c r="D67" s="113">
        <v>1.3767482517482517</v>
      </c>
      <c r="E67" s="115">
        <v>378</v>
      </c>
      <c r="F67" s="114">
        <v>486</v>
      </c>
      <c r="G67" s="114">
        <v>501</v>
      </c>
      <c r="H67" s="114">
        <v>385</v>
      </c>
      <c r="I67" s="140">
        <v>489</v>
      </c>
      <c r="J67" s="115">
        <v>-111</v>
      </c>
      <c r="K67" s="116">
        <v>-22.699386503067483</v>
      </c>
    </row>
    <row r="68" spans="1:11" ht="14.1" customHeight="1" x14ac:dyDescent="0.2">
      <c r="A68" s="306" t="s">
        <v>302</v>
      </c>
      <c r="B68" s="307" t="s">
        <v>303</v>
      </c>
      <c r="C68" s="308"/>
      <c r="D68" s="113">
        <v>0.67744755244755239</v>
      </c>
      <c r="E68" s="115">
        <v>186</v>
      </c>
      <c r="F68" s="114">
        <v>124</v>
      </c>
      <c r="G68" s="114">
        <v>202</v>
      </c>
      <c r="H68" s="114">
        <v>132</v>
      </c>
      <c r="I68" s="140">
        <v>145</v>
      </c>
      <c r="J68" s="115">
        <v>41</v>
      </c>
      <c r="K68" s="116">
        <v>28.275862068965516</v>
      </c>
    </row>
    <row r="69" spans="1:11" ht="14.1" customHeight="1" x14ac:dyDescent="0.2">
      <c r="A69" s="306">
        <v>83</v>
      </c>
      <c r="B69" s="307" t="s">
        <v>304</v>
      </c>
      <c r="C69" s="308"/>
      <c r="D69" s="113">
        <v>3.2597610722610724</v>
      </c>
      <c r="E69" s="115">
        <v>895</v>
      </c>
      <c r="F69" s="114">
        <v>567</v>
      </c>
      <c r="G69" s="114">
        <v>1583</v>
      </c>
      <c r="H69" s="114">
        <v>620</v>
      </c>
      <c r="I69" s="140">
        <v>860</v>
      </c>
      <c r="J69" s="115">
        <v>35</v>
      </c>
      <c r="K69" s="116">
        <v>4.0697674418604652</v>
      </c>
    </row>
    <row r="70" spans="1:11" ht="14.1" customHeight="1" x14ac:dyDescent="0.2">
      <c r="A70" s="306" t="s">
        <v>305</v>
      </c>
      <c r="B70" s="307" t="s">
        <v>306</v>
      </c>
      <c r="C70" s="308"/>
      <c r="D70" s="113">
        <v>2.5713869463869465</v>
      </c>
      <c r="E70" s="115">
        <v>706</v>
      </c>
      <c r="F70" s="114">
        <v>426</v>
      </c>
      <c r="G70" s="114">
        <v>1341</v>
      </c>
      <c r="H70" s="114">
        <v>467</v>
      </c>
      <c r="I70" s="140">
        <v>647</v>
      </c>
      <c r="J70" s="115">
        <v>59</v>
      </c>
      <c r="K70" s="116">
        <v>9.1190108191653785</v>
      </c>
    </row>
    <row r="71" spans="1:11" ht="14.1" customHeight="1" x14ac:dyDescent="0.2">
      <c r="A71" s="306"/>
      <c r="B71" s="307" t="s">
        <v>307</v>
      </c>
      <c r="C71" s="308"/>
      <c r="D71" s="113">
        <v>1.638986013986014</v>
      </c>
      <c r="E71" s="115">
        <v>450</v>
      </c>
      <c r="F71" s="114">
        <v>250</v>
      </c>
      <c r="G71" s="114">
        <v>883</v>
      </c>
      <c r="H71" s="114">
        <v>310</v>
      </c>
      <c r="I71" s="140">
        <v>417</v>
      </c>
      <c r="J71" s="115">
        <v>33</v>
      </c>
      <c r="K71" s="116">
        <v>7.9136690647482011</v>
      </c>
    </row>
    <row r="72" spans="1:11" ht="14.1" customHeight="1" x14ac:dyDescent="0.2">
      <c r="A72" s="306">
        <v>84</v>
      </c>
      <c r="B72" s="307" t="s">
        <v>308</v>
      </c>
      <c r="C72" s="308"/>
      <c r="D72" s="113">
        <v>0.90690559440559437</v>
      </c>
      <c r="E72" s="115">
        <v>249</v>
      </c>
      <c r="F72" s="114">
        <v>173</v>
      </c>
      <c r="G72" s="114">
        <v>443</v>
      </c>
      <c r="H72" s="114">
        <v>137</v>
      </c>
      <c r="I72" s="140">
        <v>156</v>
      </c>
      <c r="J72" s="115">
        <v>93</v>
      </c>
      <c r="K72" s="116">
        <v>59.615384615384613</v>
      </c>
    </row>
    <row r="73" spans="1:11" ht="14.1" customHeight="1" x14ac:dyDescent="0.2">
      <c r="A73" s="306" t="s">
        <v>309</v>
      </c>
      <c r="B73" s="307" t="s">
        <v>310</v>
      </c>
      <c r="C73" s="308"/>
      <c r="D73" s="113">
        <v>0.14932983682983683</v>
      </c>
      <c r="E73" s="115">
        <v>41</v>
      </c>
      <c r="F73" s="114">
        <v>19</v>
      </c>
      <c r="G73" s="114">
        <v>220</v>
      </c>
      <c r="H73" s="114">
        <v>20</v>
      </c>
      <c r="I73" s="140">
        <v>23</v>
      </c>
      <c r="J73" s="115">
        <v>18</v>
      </c>
      <c r="K73" s="116">
        <v>78.260869565217391</v>
      </c>
    </row>
    <row r="74" spans="1:11" ht="14.1" customHeight="1" x14ac:dyDescent="0.2">
      <c r="A74" s="306" t="s">
        <v>311</v>
      </c>
      <c r="B74" s="307" t="s">
        <v>312</v>
      </c>
      <c r="C74" s="308"/>
      <c r="D74" s="113">
        <v>0.16025641025641027</v>
      </c>
      <c r="E74" s="115">
        <v>44</v>
      </c>
      <c r="F74" s="114">
        <v>65</v>
      </c>
      <c r="G74" s="114">
        <v>93</v>
      </c>
      <c r="H74" s="114">
        <v>23</v>
      </c>
      <c r="I74" s="140">
        <v>20</v>
      </c>
      <c r="J74" s="115">
        <v>24</v>
      </c>
      <c r="K74" s="116">
        <v>120</v>
      </c>
    </row>
    <row r="75" spans="1:11" ht="14.1" customHeight="1" x14ac:dyDescent="0.2">
      <c r="A75" s="306" t="s">
        <v>313</v>
      </c>
      <c r="B75" s="307" t="s">
        <v>314</v>
      </c>
      <c r="C75" s="308"/>
      <c r="D75" s="113">
        <v>0.14568764568764569</v>
      </c>
      <c r="E75" s="115">
        <v>40</v>
      </c>
      <c r="F75" s="114">
        <v>11</v>
      </c>
      <c r="G75" s="114">
        <v>31</v>
      </c>
      <c r="H75" s="114">
        <v>10</v>
      </c>
      <c r="I75" s="140">
        <v>32</v>
      </c>
      <c r="J75" s="115">
        <v>8</v>
      </c>
      <c r="K75" s="116">
        <v>25</v>
      </c>
    </row>
    <row r="76" spans="1:11" ht="14.1" customHeight="1" x14ac:dyDescent="0.2">
      <c r="A76" s="306">
        <v>91</v>
      </c>
      <c r="B76" s="307" t="s">
        <v>315</v>
      </c>
      <c r="C76" s="308"/>
      <c r="D76" s="113">
        <v>9.4696969696969696E-2</v>
      </c>
      <c r="E76" s="115">
        <v>26</v>
      </c>
      <c r="F76" s="114">
        <v>72</v>
      </c>
      <c r="G76" s="114" t="s">
        <v>514</v>
      </c>
      <c r="H76" s="114">
        <v>18</v>
      </c>
      <c r="I76" s="140">
        <v>29</v>
      </c>
      <c r="J76" s="115">
        <v>-3</v>
      </c>
      <c r="K76" s="116">
        <v>-10.344827586206897</v>
      </c>
    </row>
    <row r="77" spans="1:11" ht="14.1" customHeight="1" x14ac:dyDescent="0.2">
      <c r="A77" s="306">
        <v>92</v>
      </c>
      <c r="B77" s="307" t="s">
        <v>316</v>
      </c>
      <c r="C77" s="308"/>
      <c r="D77" s="113">
        <v>1.0926573426573427</v>
      </c>
      <c r="E77" s="115">
        <v>300</v>
      </c>
      <c r="F77" s="114">
        <v>242</v>
      </c>
      <c r="G77" s="114">
        <v>275</v>
      </c>
      <c r="H77" s="114">
        <v>243</v>
      </c>
      <c r="I77" s="140">
        <v>311</v>
      </c>
      <c r="J77" s="115">
        <v>-11</v>
      </c>
      <c r="K77" s="116">
        <v>-3.536977491961415</v>
      </c>
    </row>
    <row r="78" spans="1:11" ht="14.1" customHeight="1" x14ac:dyDescent="0.2">
      <c r="A78" s="306">
        <v>93</v>
      </c>
      <c r="B78" s="307" t="s">
        <v>317</v>
      </c>
      <c r="C78" s="308"/>
      <c r="D78" s="113">
        <v>0.25859557109557108</v>
      </c>
      <c r="E78" s="115">
        <v>71</v>
      </c>
      <c r="F78" s="114">
        <v>25</v>
      </c>
      <c r="G78" s="114">
        <v>45</v>
      </c>
      <c r="H78" s="114">
        <v>72</v>
      </c>
      <c r="I78" s="140">
        <v>31</v>
      </c>
      <c r="J78" s="115">
        <v>40</v>
      </c>
      <c r="K78" s="116">
        <v>129.03225806451613</v>
      </c>
    </row>
    <row r="79" spans="1:11" ht="14.1" customHeight="1" x14ac:dyDescent="0.2">
      <c r="A79" s="306">
        <v>94</v>
      </c>
      <c r="B79" s="307" t="s">
        <v>318</v>
      </c>
      <c r="C79" s="308"/>
      <c r="D79" s="113">
        <v>0.38971445221445222</v>
      </c>
      <c r="E79" s="115">
        <v>107</v>
      </c>
      <c r="F79" s="114">
        <v>79</v>
      </c>
      <c r="G79" s="114">
        <v>83</v>
      </c>
      <c r="H79" s="114">
        <v>70</v>
      </c>
      <c r="I79" s="140">
        <v>73</v>
      </c>
      <c r="J79" s="115">
        <v>34</v>
      </c>
      <c r="K79" s="116">
        <v>46.575342465753423</v>
      </c>
    </row>
    <row r="80" spans="1:11" ht="14.1" customHeight="1" x14ac:dyDescent="0.2">
      <c r="A80" s="306" t="s">
        <v>319</v>
      </c>
      <c r="B80" s="307" t="s">
        <v>320</v>
      </c>
      <c r="C80" s="308"/>
      <c r="D80" s="113">
        <v>1.0926573426573426E-2</v>
      </c>
      <c r="E80" s="115">
        <v>3</v>
      </c>
      <c r="F80" s="114">
        <v>5</v>
      </c>
      <c r="G80" s="114" t="s">
        <v>514</v>
      </c>
      <c r="H80" s="114" t="s">
        <v>514</v>
      </c>
      <c r="I80" s="140">
        <v>0</v>
      </c>
      <c r="J80" s="115">
        <v>3</v>
      </c>
      <c r="K80" s="116" t="s">
        <v>515</v>
      </c>
    </row>
    <row r="81" spans="1:11" ht="14.1" customHeight="1" x14ac:dyDescent="0.2">
      <c r="A81" s="310" t="s">
        <v>321</v>
      </c>
      <c r="B81" s="311" t="s">
        <v>334</v>
      </c>
      <c r="C81" s="312"/>
      <c r="D81" s="125">
        <v>0.15297202797202797</v>
      </c>
      <c r="E81" s="143">
        <v>42</v>
      </c>
      <c r="F81" s="144">
        <v>37</v>
      </c>
      <c r="G81" s="144">
        <v>69</v>
      </c>
      <c r="H81" s="144">
        <v>34</v>
      </c>
      <c r="I81" s="145">
        <v>21</v>
      </c>
      <c r="J81" s="143">
        <v>21</v>
      </c>
      <c r="K81" s="146">
        <v>100</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9" t="s">
        <v>372</v>
      </c>
      <c r="B84" s="659"/>
      <c r="C84" s="659"/>
      <c r="D84" s="659"/>
      <c r="E84" s="659"/>
      <c r="F84" s="659"/>
      <c r="G84" s="659"/>
      <c r="H84" s="659"/>
      <c r="I84" s="659"/>
      <c r="J84" s="659"/>
      <c r="K84" s="659"/>
    </row>
    <row r="85" spans="1:11" s="405" customFormat="1" ht="21" customHeight="1" x14ac:dyDescent="0.2">
      <c r="A85" s="620" t="s">
        <v>323</v>
      </c>
      <c r="B85" s="620"/>
      <c r="C85" s="620"/>
      <c r="D85" s="620"/>
      <c r="E85" s="620"/>
      <c r="F85" s="620"/>
      <c r="G85" s="620"/>
      <c r="H85" s="620"/>
      <c r="I85" s="620"/>
      <c r="J85" s="620"/>
      <c r="K85" s="620"/>
    </row>
    <row r="86" spans="1:11" ht="11.25" x14ac:dyDescent="0.2">
      <c r="A86" s="620" t="s">
        <v>366</v>
      </c>
      <c r="B86" s="620"/>
      <c r="C86" s="620"/>
      <c r="D86" s="620"/>
      <c r="E86" s="620"/>
      <c r="F86" s="620"/>
      <c r="G86" s="620"/>
      <c r="H86" s="620"/>
      <c r="I86" s="620"/>
      <c r="J86" s="620"/>
      <c r="K86" s="620"/>
    </row>
    <row r="87" spans="1:11" ht="18" customHeight="1" x14ac:dyDescent="0.2">
      <c r="A87" s="660"/>
      <c r="B87" s="620"/>
      <c r="C87" s="620"/>
      <c r="D87" s="620"/>
      <c r="E87" s="620"/>
      <c r="F87" s="620"/>
      <c r="G87" s="620"/>
      <c r="H87" s="620"/>
      <c r="I87" s="620"/>
      <c r="J87" s="620"/>
      <c r="K87" s="620"/>
    </row>
    <row r="88" spans="1:11" ht="15.95" customHeight="1" x14ac:dyDescent="0.2">
      <c r="B88" s="110"/>
      <c r="C88" s="110"/>
    </row>
  </sheetData>
  <mergeCells count="17">
    <mergeCell ref="A86:K86"/>
    <mergeCell ref="A87:K87"/>
    <mergeCell ref="A3:K3"/>
    <mergeCell ref="A4:K4"/>
    <mergeCell ref="A5:E5"/>
    <mergeCell ref="A7:C10"/>
    <mergeCell ref="D7:D10"/>
    <mergeCell ref="E7:I7"/>
    <mergeCell ref="J7:K8"/>
    <mergeCell ref="E8:E9"/>
    <mergeCell ref="F8:F9"/>
    <mergeCell ref="G8:G9"/>
    <mergeCell ref="A6:K6"/>
    <mergeCell ref="H8:H9"/>
    <mergeCell ref="I8:I9"/>
    <mergeCell ref="A84:K84"/>
    <mergeCell ref="A85:K85"/>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8"/>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373</v>
      </c>
      <c r="B3" s="571"/>
      <c r="C3" s="571"/>
      <c r="D3" s="571"/>
      <c r="E3" s="571"/>
      <c r="F3" s="571"/>
      <c r="G3" s="571"/>
      <c r="H3" s="571"/>
      <c r="I3" s="571"/>
      <c r="J3" s="571"/>
      <c r="K3" s="571"/>
    </row>
    <row r="4" spans="1:13" s="94" customFormat="1" ht="12" customHeight="1" x14ac:dyDescent="0.2">
      <c r="A4" s="409" t="s">
        <v>374</v>
      </c>
      <c r="B4" s="410"/>
      <c r="C4" s="410"/>
      <c r="D4" s="410"/>
      <c r="E4" s="410"/>
      <c r="F4" s="410"/>
      <c r="G4" s="410"/>
      <c r="H4" s="410"/>
      <c r="I4" s="410"/>
      <c r="J4" s="410"/>
      <c r="K4" s="410"/>
      <c r="L4" s="410"/>
      <c r="M4" s="410"/>
    </row>
    <row r="5" spans="1:13" s="94" customFormat="1" ht="12" customHeight="1" x14ac:dyDescent="0.2">
      <c r="A5" s="666" t="s">
        <v>375</v>
      </c>
      <c r="B5" s="666"/>
      <c r="C5" s="411"/>
      <c r="D5" s="411"/>
      <c r="E5" s="411"/>
      <c r="F5" s="412"/>
      <c r="G5" s="412"/>
      <c r="H5" s="412"/>
      <c r="I5" s="412"/>
      <c r="J5" s="412"/>
      <c r="K5" s="412"/>
      <c r="L5" s="412"/>
      <c r="M5" s="412"/>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376</v>
      </c>
      <c r="B7" s="667" t="s">
        <v>377</v>
      </c>
      <c r="C7" s="667"/>
      <c r="D7" s="667"/>
      <c r="E7" s="667"/>
      <c r="F7" s="667"/>
      <c r="G7" s="667"/>
      <c r="H7" s="668"/>
      <c r="I7" s="667" t="s">
        <v>378</v>
      </c>
      <c r="J7" s="667"/>
      <c r="K7" s="668"/>
      <c r="L7" s="663" t="s">
        <v>379</v>
      </c>
      <c r="M7" s="664"/>
    </row>
    <row r="8" spans="1:13" ht="23.85" customHeight="1" x14ac:dyDescent="0.2">
      <c r="A8" s="583"/>
      <c r="B8" s="413" t="s">
        <v>104</v>
      </c>
      <c r="C8" s="414" t="s">
        <v>106</v>
      </c>
      <c r="D8" s="414" t="s">
        <v>107</v>
      </c>
      <c r="E8" s="414" t="s">
        <v>380</v>
      </c>
      <c r="F8" s="414" t="s">
        <v>381</v>
      </c>
      <c r="G8" s="414" t="s">
        <v>108</v>
      </c>
      <c r="H8" s="415" t="s">
        <v>382</v>
      </c>
      <c r="I8" s="413" t="s">
        <v>104</v>
      </c>
      <c r="J8" s="413" t="s">
        <v>383</v>
      </c>
      <c r="K8" s="416" t="s">
        <v>384</v>
      </c>
      <c r="L8" s="417" t="s">
        <v>385</v>
      </c>
      <c r="M8" s="418" t="s">
        <v>386</v>
      </c>
    </row>
    <row r="9" spans="1:13" ht="12" customHeight="1" x14ac:dyDescent="0.2">
      <c r="A9" s="584"/>
      <c r="B9" s="100">
        <v>1</v>
      </c>
      <c r="C9" s="100">
        <v>2</v>
      </c>
      <c r="D9" s="100">
        <v>3</v>
      </c>
      <c r="E9" s="100">
        <v>4</v>
      </c>
      <c r="F9" s="100">
        <v>5</v>
      </c>
      <c r="G9" s="100">
        <v>6</v>
      </c>
      <c r="H9" s="100">
        <v>7</v>
      </c>
      <c r="I9" s="100">
        <v>8</v>
      </c>
      <c r="J9" s="100">
        <v>9</v>
      </c>
      <c r="K9" s="419">
        <v>10</v>
      </c>
      <c r="L9" s="420">
        <v>11</v>
      </c>
      <c r="M9" s="420">
        <v>12</v>
      </c>
    </row>
    <row r="10" spans="1:13" ht="15" customHeight="1" x14ac:dyDescent="0.2">
      <c r="A10" s="421" t="s">
        <v>387</v>
      </c>
      <c r="B10" s="115">
        <v>254716</v>
      </c>
      <c r="C10" s="114">
        <v>146763</v>
      </c>
      <c r="D10" s="114">
        <v>107953</v>
      </c>
      <c r="E10" s="114">
        <v>205641</v>
      </c>
      <c r="F10" s="114">
        <v>47009</v>
      </c>
      <c r="G10" s="114">
        <v>30398</v>
      </c>
      <c r="H10" s="114">
        <v>66559</v>
      </c>
      <c r="I10" s="115">
        <v>69081</v>
      </c>
      <c r="J10" s="114">
        <v>44470</v>
      </c>
      <c r="K10" s="114">
        <v>24611</v>
      </c>
      <c r="L10" s="422">
        <v>16412</v>
      </c>
      <c r="M10" s="423">
        <v>18527</v>
      </c>
    </row>
    <row r="11" spans="1:13" ht="11.1" customHeight="1" x14ac:dyDescent="0.2">
      <c r="A11" s="421" t="s">
        <v>388</v>
      </c>
      <c r="B11" s="115">
        <v>255822</v>
      </c>
      <c r="C11" s="114">
        <v>147677</v>
      </c>
      <c r="D11" s="114">
        <v>108145</v>
      </c>
      <c r="E11" s="114">
        <v>206508</v>
      </c>
      <c r="F11" s="114">
        <v>47284</v>
      </c>
      <c r="G11" s="114">
        <v>29832</v>
      </c>
      <c r="H11" s="114">
        <v>67571</v>
      </c>
      <c r="I11" s="115">
        <v>70090</v>
      </c>
      <c r="J11" s="114">
        <v>44905</v>
      </c>
      <c r="K11" s="114">
        <v>25185</v>
      </c>
      <c r="L11" s="422">
        <v>15341</v>
      </c>
      <c r="M11" s="423">
        <v>14711</v>
      </c>
    </row>
    <row r="12" spans="1:13" ht="11.1" customHeight="1" x14ac:dyDescent="0.2">
      <c r="A12" s="421" t="s">
        <v>389</v>
      </c>
      <c r="B12" s="115">
        <v>258340</v>
      </c>
      <c r="C12" s="114">
        <v>149000</v>
      </c>
      <c r="D12" s="114">
        <v>109340</v>
      </c>
      <c r="E12" s="114">
        <v>208881</v>
      </c>
      <c r="F12" s="114">
        <v>47475</v>
      </c>
      <c r="G12" s="114">
        <v>31912</v>
      </c>
      <c r="H12" s="114">
        <v>68056</v>
      </c>
      <c r="I12" s="115">
        <v>70382</v>
      </c>
      <c r="J12" s="114">
        <v>44414</v>
      </c>
      <c r="K12" s="114">
        <v>25968</v>
      </c>
      <c r="L12" s="422">
        <v>24512</v>
      </c>
      <c r="M12" s="423">
        <v>22185</v>
      </c>
    </row>
    <row r="13" spans="1:13" s="110" customFormat="1" ht="11.1" customHeight="1" x14ac:dyDescent="0.2">
      <c r="A13" s="421" t="s">
        <v>390</v>
      </c>
      <c r="B13" s="115">
        <v>258431</v>
      </c>
      <c r="C13" s="114">
        <v>148556</v>
      </c>
      <c r="D13" s="114">
        <v>109875</v>
      </c>
      <c r="E13" s="114">
        <v>207809</v>
      </c>
      <c r="F13" s="114">
        <v>48541</v>
      </c>
      <c r="G13" s="114">
        <v>30936</v>
      </c>
      <c r="H13" s="114">
        <v>69042</v>
      </c>
      <c r="I13" s="115">
        <v>71700</v>
      </c>
      <c r="J13" s="114">
        <v>45280</v>
      </c>
      <c r="K13" s="114">
        <v>26420</v>
      </c>
      <c r="L13" s="422">
        <v>15340</v>
      </c>
      <c r="M13" s="423">
        <v>16245</v>
      </c>
    </row>
    <row r="14" spans="1:13" ht="15" customHeight="1" x14ac:dyDescent="0.2">
      <c r="A14" s="421" t="s">
        <v>391</v>
      </c>
      <c r="B14" s="115">
        <v>259449</v>
      </c>
      <c r="C14" s="114">
        <v>149037</v>
      </c>
      <c r="D14" s="114">
        <v>110412</v>
      </c>
      <c r="E14" s="114">
        <v>203008</v>
      </c>
      <c r="F14" s="114">
        <v>54691</v>
      </c>
      <c r="G14" s="114">
        <v>29991</v>
      </c>
      <c r="H14" s="114">
        <v>70069</v>
      </c>
      <c r="I14" s="115">
        <v>72527</v>
      </c>
      <c r="J14" s="114">
        <v>45768</v>
      </c>
      <c r="K14" s="114">
        <v>26759</v>
      </c>
      <c r="L14" s="422">
        <v>19282</v>
      </c>
      <c r="M14" s="423">
        <v>18550</v>
      </c>
    </row>
    <row r="15" spans="1:13" ht="11.1" customHeight="1" x14ac:dyDescent="0.2">
      <c r="A15" s="421" t="s">
        <v>388</v>
      </c>
      <c r="B15" s="115">
        <v>261695</v>
      </c>
      <c r="C15" s="114">
        <v>150698</v>
      </c>
      <c r="D15" s="114">
        <v>110997</v>
      </c>
      <c r="E15" s="114">
        <v>204071</v>
      </c>
      <c r="F15" s="114">
        <v>55990</v>
      </c>
      <c r="G15" s="114">
        <v>29803</v>
      </c>
      <c r="H15" s="114">
        <v>71378</v>
      </c>
      <c r="I15" s="115">
        <v>73856</v>
      </c>
      <c r="J15" s="114">
        <v>46524</v>
      </c>
      <c r="K15" s="114">
        <v>27332</v>
      </c>
      <c r="L15" s="422">
        <v>17354</v>
      </c>
      <c r="M15" s="423">
        <v>15485</v>
      </c>
    </row>
    <row r="16" spans="1:13" ht="11.1" customHeight="1" x14ac:dyDescent="0.2">
      <c r="A16" s="421" t="s">
        <v>389</v>
      </c>
      <c r="B16" s="115">
        <v>265947</v>
      </c>
      <c r="C16" s="114">
        <v>153289</v>
      </c>
      <c r="D16" s="114">
        <v>112658</v>
      </c>
      <c r="E16" s="114">
        <v>208086</v>
      </c>
      <c r="F16" s="114">
        <v>56509</v>
      </c>
      <c r="G16" s="114">
        <v>32349</v>
      </c>
      <c r="H16" s="114">
        <v>72457</v>
      </c>
      <c r="I16" s="115">
        <v>75039</v>
      </c>
      <c r="J16" s="114">
        <v>46546</v>
      </c>
      <c r="K16" s="114">
        <v>28493</v>
      </c>
      <c r="L16" s="422">
        <v>26603</v>
      </c>
      <c r="M16" s="423">
        <v>23108</v>
      </c>
    </row>
    <row r="17" spans="1:13" s="110" customFormat="1" ht="11.1" customHeight="1" x14ac:dyDescent="0.2">
      <c r="A17" s="421" t="s">
        <v>390</v>
      </c>
      <c r="B17" s="115">
        <v>266336</v>
      </c>
      <c r="C17" s="114">
        <v>152980</v>
      </c>
      <c r="D17" s="114">
        <v>113356</v>
      </c>
      <c r="E17" s="114">
        <v>208881</v>
      </c>
      <c r="F17" s="114">
        <v>57219</v>
      </c>
      <c r="G17" s="114">
        <v>31692</v>
      </c>
      <c r="H17" s="114">
        <v>73268</v>
      </c>
      <c r="I17" s="115">
        <v>75990</v>
      </c>
      <c r="J17" s="114">
        <v>47137</v>
      </c>
      <c r="K17" s="114">
        <v>28853</v>
      </c>
      <c r="L17" s="422">
        <v>15656</v>
      </c>
      <c r="M17" s="423">
        <v>16132</v>
      </c>
    </row>
    <row r="18" spans="1:13" ht="15" customHeight="1" x14ac:dyDescent="0.2">
      <c r="A18" s="421" t="s">
        <v>392</v>
      </c>
      <c r="B18" s="115">
        <v>267088</v>
      </c>
      <c r="C18" s="114">
        <v>153280</v>
      </c>
      <c r="D18" s="114">
        <v>113808</v>
      </c>
      <c r="E18" s="114">
        <v>207966</v>
      </c>
      <c r="F18" s="114">
        <v>58836</v>
      </c>
      <c r="G18" s="114">
        <v>31113</v>
      </c>
      <c r="H18" s="114">
        <v>74211</v>
      </c>
      <c r="I18" s="115">
        <v>75265</v>
      </c>
      <c r="J18" s="114">
        <v>46642</v>
      </c>
      <c r="K18" s="114">
        <v>28623</v>
      </c>
      <c r="L18" s="422">
        <v>20127</v>
      </c>
      <c r="M18" s="423">
        <v>19701</v>
      </c>
    </row>
    <row r="19" spans="1:13" ht="11.1" customHeight="1" x14ac:dyDescent="0.2">
      <c r="A19" s="421" t="s">
        <v>388</v>
      </c>
      <c r="B19" s="115">
        <v>268972</v>
      </c>
      <c r="C19" s="114">
        <v>154551</v>
      </c>
      <c r="D19" s="114">
        <v>114421</v>
      </c>
      <c r="E19" s="114">
        <v>209015</v>
      </c>
      <c r="F19" s="114">
        <v>59682</v>
      </c>
      <c r="G19" s="114">
        <v>30631</v>
      </c>
      <c r="H19" s="114">
        <v>75601</v>
      </c>
      <c r="I19" s="115">
        <v>76279</v>
      </c>
      <c r="J19" s="114">
        <v>47232</v>
      </c>
      <c r="K19" s="114">
        <v>29047</v>
      </c>
      <c r="L19" s="422">
        <v>15896</v>
      </c>
      <c r="M19" s="423">
        <v>14551</v>
      </c>
    </row>
    <row r="20" spans="1:13" ht="11.1" customHeight="1" x14ac:dyDescent="0.2">
      <c r="A20" s="421" t="s">
        <v>389</v>
      </c>
      <c r="B20" s="115">
        <v>273276</v>
      </c>
      <c r="C20" s="114">
        <v>157204</v>
      </c>
      <c r="D20" s="114">
        <v>116072</v>
      </c>
      <c r="E20" s="114">
        <v>212901</v>
      </c>
      <c r="F20" s="114">
        <v>59977</v>
      </c>
      <c r="G20" s="114">
        <v>33246</v>
      </c>
      <c r="H20" s="114">
        <v>76809</v>
      </c>
      <c r="I20" s="115">
        <v>76294</v>
      </c>
      <c r="J20" s="114">
        <v>46414</v>
      </c>
      <c r="K20" s="114">
        <v>29880</v>
      </c>
      <c r="L20" s="422">
        <v>26329</v>
      </c>
      <c r="M20" s="423">
        <v>22992</v>
      </c>
    </row>
    <row r="21" spans="1:13" s="110" customFormat="1" ht="11.1" customHeight="1" x14ac:dyDescent="0.2">
      <c r="A21" s="421" t="s">
        <v>390</v>
      </c>
      <c r="B21" s="115">
        <v>272316</v>
      </c>
      <c r="C21" s="114">
        <v>156149</v>
      </c>
      <c r="D21" s="114">
        <v>116167</v>
      </c>
      <c r="E21" s="114">
        <v>212214</v>
      </c>
      <c r="F21" s="114">
        <v>60030</v>
      </c>
      <c r="G21" s="114">
        <v>32453</v>
      </c>
      <c r="H21" s="114">
        <v>77526</v>
      </c>
      <c r="I21" s="115">
        <v>76809</v>
      </c>
      <c r="J21" s="114">
        <v>46763</v>
      </c>
      <c r="K21" s="114">
        <v>30046</v>
      </c>
      <c r="L21" s="422">
        <v>15084</v>
      </c>
      <c r="M21" s="423">
        <v>16604</v>
      </c>
    </row>
    <row r="22" spans="1:13" ht="15" customHeight="1" x14ac:dyDescent="0.2">
      <c r="A22" s="421" t="s">
        <v>393</v>
      </c>
      <c r="B22" s="115">
        <v>271097</v>
      </c>
      <c r="C22" s="114">
        <v>155257</v>
      </c>
      <c r="D22" s="114">
        <v>115840</v>
      </c>
      <c r="E22" s="114">
        <v>210578</v>
      </c>
      <c r="F22" s="114">
        <v>60164</v>
      </c>
      <c r="G22" s="114">
        <v>31089</v>
      </c>
      <c r="H22" s="114">
        <v>78464</v>
      </c>
      <c r="I22" s="115">
        <v>75873</v>
      </c>
      <c r="J22" s="114">
        <v>46299</v>
      </c>
      <c r="K22" s="114">
        <v>29574</v>
      </c>
      <c r="L22" s="422">
        <v>17264</v>
      </c>
      <c r="M22" s="423">
        <v>18915</v>
      </c>
    </row>
    <row r="23" spans="1:13" ht="11.1" customHeight="1" x14ac:dyDescent="0.2">
      <c r="A23" s="421" t="s">
        <v>388</v>
      </c>
      <c r="B23" s="115">
        <v>272115</v>
      </c>
      <c r="C23" s="114">
        <v>156144</v>
      </c>
      <c r="D23" s="114">
        <v>115971</v>
      </c>
      <c r="E23" s="114">
        <v>210876</v>
      </c>
      <c r="F23" s="114">
        <v>60762</v>
      </c>
      <c r="G23" s="114">
        <v>30420</v>
      </c>
      <c r="H23" s="114">
        <v>79686</v>
      </c>
      <c r="I23" s="115">
        <v>76520</v>
      </c>
      <c r="J23" s="114">
        <v>46521</v>
      </c>
      <c r="K23" s="114">
        <v>29999</v>
      </c>
      <c r="L23" s="422">
        <v>16178</v>
      </c>
      <c r="M23" s="423">
        <v>14889</v>
      </c>
    </row>
    <row r="24" spans="1:13" ht="11.1" customHeight="1" x14ac:dyDescent="0.2">
      <c r="A24" s="421" t="s">
        <v>389</v>
      </c>
      <c r="B24" s="115">
        <v>275560</v>
      </c>
      <c r="C24" s="114">
        <v>158226</v>
      </c>
      <c r="D24" s="114">
        <v>117334</v>
      </c>
      <c r="E24" s="114">
        <v>212389</v>
      </c>
      <c r="F24" s="114">
        <v>61158</v>
      </c>
      <c r="G24" s="114">
        <v>32828</v>
      </c>
      <c r="H24" s="114">
        <v>80698</v>
      </c>
      <c r="I24" s="115">
        <v>76979</v>
      </c>
      <c r="J24" s="114">
        <v>46101</v>
      </c>
      <c r="K24" s="114">
        <v>30878</v>
      </c>
      <c r="L24" s="422">
        <v>26082</v>
      </c>
      <c r="M24" s="423">
        <v>23388</v>
      </c>
    </row>
    <row r="25" spans="1:13" s="110" customFormat="1" ht="11.1" customHeight="1" x14ac:dyDescent="0.2">
      <c r="A25" s="421" t="s">
        <v>390</v>
      </c>
      <c r="B25" s="115">
        <v>275046</v>
      </c>
      <c r="C25" s="114">
        <v>157405</v>
      </c>
      <c r="D25" s="114">
        <v>117641</v>
      </c>
      <c r="E25" s="114">
        <v>211313</v>
      </c>
      <c r="F25" s="114">
        <v>61726</v>
      </c>
      <c r="G25" s="114">
        <v>32184</v>
      </c>
      <c r="H25" s="114">
        <v>81650</v>
      </c>
      <c r="I25" s="115">
        <v>77476</v>
      </c>
      <c r="J25" s="114">
        <v>46572</v>
      </c>
      <c r="K25" s="114">
        <v>30904</v>
      </c>
      <c r="L25" s="422">
        <v>15922</v>
      </c>
      <c r="M25" s="423">
        <v>16401</v>
      </c>
    </row>
    <row r="26" spans="1:13" ht="15" customHeight="1" x14ac:dyDescent="0.2">
      <c r="A26" s="421" t="s">
        <v>394</v>
      </c>
      <c r="B26" s="115">
        <v>276605</v>
      </c>
      <c r="C26" s="114">
        <v>158320</v>
      </c>
      <c r="D26" s="114">
        <v>118285</v>
      </c>
      <c r="E26" s="114">
        <v>212248</v>
      </c>
      <c r="F26" s="114">
        <v>62351</v>
      </c>
      <c r="G26" s="114">
        <v>31482</v>
      </c>
      <c r="H26" s="114">
        <v>83064</v>
      </c>
      <c r="I26" s="115">
        <v>76913</v>
      </c>
      <c r="J26" s="114">
        <v>46107</v>
      </c>
      <c r="K26" s="114">
        <v>30806</v>
      </c>
      <c r="L26" s="422">
        <v>20959</v>
      </c>
      <c r="M26" s="423">
        <v>19726</v>
      </c>
    </row>
    <row r="27" spans="1:13" ht="11.1" customHeight="1" x14ac:dyDescent="0.2">
      <c r="A27" s="421" t="s">
        <v>388</v>
      </c>
      <c r="B27" s="115">
        <v>278873</v>
      </c>
      <c r="C27" s="114">
        <v>160165</v>
      </c>
      <c r="D27" s="114">
        <v>118708</v>
      </c>
      <c r="E27" s="114">
        <v>213776</v>
      </c>
      <c r="F27" s="114">
        <v>63098</v>
      </c>
      <c r="G27" s="114">
        <v>31449</v>
      </c>
      <c r="H27" s="114">
        <v>84478</v>
      </c>
      <c r="I27" s="115">
        <v>78323</v>
      </c>
      <c r="J27" s="114">
        <v>46999</v>
      </c>
      <c r="K27" s="114">
        <v>31324</v>
      </c>
      <c r="L27" s="422">
        <v>18234</v>
      </c>
      <c r="M27" s="423">
        <v>16320</v>
      </c>
    </row>
    <row r="28" spans="1:13" ht="11.1" customHeight="1" x14ac:dyDescent="0.2">
      <c r="A28" s="421" t="s">
        <v>389</v>
      </c>
      <c r="B28" s="115">
        <v>283283</v>
      </c>
      <c r="C28" s="114">
        <v>162616</v>
      </c>
      <c r="D28" s="114">
        <v>120667</v>
      </c>
      <c r="E28" s="114">
        <v>218938</v>
      </c>
      <c r="F28" s="114">
        <v>63870</v>
      </c>
      <c r="G28" s="114">
        <v>33517</v>
      </c>
      <c r="H28" s="114">
        <v>85559</v>
      </c>
      <c r="I28" s="115">
        <v>78292</v>
      </c>
      <c r="J28" s="114">
        <v>46184</v>
      </c>
      <c r="K28" s="114">
        <v>32108</v>
      </c>
      <c r="L28" s="422">
        <v>26754</v>
      </c>
      <c r="M28" s="423">
        <v>23856</v>
      </c>
    </row>
    <row r="29" spans="1:13" s="110" customFormat="1" ht="11.1" customHeight="1" x14ac:dyDescent="0.2">
      <c r="A29" s="421" t="s">
        <v>390</v>
      </c>
      <c r="B29" s="115">
        <v>282380</v>
      </c>
      <c r="C29" s="114">
        <v>161606</v>
      </c>
      <c r="D29" s="114">
        <v>120774</v>
      </c>
      <c r="E29" s="114">
        <v>217659</v>
      </c>
      <c r="F29" s="114">
        <v>64656</v>
      </c>
      <c r="G29" s="114">
        <v>32616</v>
      </c>
      <c r="H29" s="114">
        <v>86310</v>
      </c>
      <c r="I29" s="115">
        <v>78668</v>
      </c>
      <c r="J29" s="114">
        <v>46655</v>
      </c>
      <c r="K29" s="114">
        <v>32013</v>
      </c>
      <c r="L29" s="422">
        <v>16342</v>
      </c>
      <c r="M29" s="423">
        <v>17361</v>
      </c>
    </row>
    <row r="30" spans="1:13" ht="15" customHeight="1" x14ac:dyDescent="0.2">
      <c r="A30" s="421" t="s">
        <v>395</v>
      </c>
      <c r="B30" s="115">
        <v>282982</v>
      </c>
      <c r="C30" s="114">
        <v>161895</v>
      </c>
      <c r="D30" s="114">
        <v>121087</v>
      </c>
      <c r="E30" s="114">
        <v>217239</v>
      </c>
      <c r="F30" s="114">
        <v>65715</v>
      </c>
      <c r="G30" s="114">
        <v>31586</v>
      </c>
      <c r="H30" s="114">
        <v>87295</v>
      </c>
      <c r="I30" s="115">
        <v>76912</v>
      </c>
      <c r="J30" s="114">
        <v>45444</v>
      </c>
      <c r="K30" s="114">
        <v>31468</v>
      </c>
      <c r="L30" s="422">
        <v>21221</v>
      </c>
      <c r="M30" s="423">
        <v>20490</v>
      </c>
    </row>
    <row r="31" spans="1:13" ht="11.1" customHeight="1" x14ac:dyDescent="0.2">
      <c r="A31" s="421" t="s">
        <v>388</v>
      </c>
      <c r="B31" s="115">
        <v>285460</v>
      </c>
      <c r="C31" s="114">
        <v>163571</v>
      </c>
      <c r="D31" s="114">
        <v>121889</v>
      </c>
      <c r="E31" s="114">
        <v>218792</v>
      </c>
      <c r="F31" s="114">
        <v>66644</v>
      </c>
      <c r="G31" s="114">
        <v>31268</v>
      </c>
      <c r="H31" s="114">
        <v>88684</v>
      </c>
      <c r="I31" s="115">
        <v>78872</v>
      </c>
      <c r="J31" s="114">
        <v>46646</v>
      </c>
      <c r="K31" s="114">
        <v>32226</v>
      </c>
      <c r="L31" s="422">
        <v>17938</v>
      </c>
      <c r="M31" s="423">
        <v>15881</v>
      </c>
    </row>
    <row r="32" spans="1:13" ht="11.1" customHeight="1" x14ac:dyDescent="0.2">
      <c r="A32" s="421" t="s">
        <v>389</v>
      </c>
      <c r="B32" s="115">
        <v>290355</v>
      </c>
      <c r="C32" s="114">
        <v>166453</v>
      </c>
      <c r="D32" s="114">
        <v>123902</v>
      </c>
      <c r="E32" s="114">
        <v>223027</v>
      </c>
      <c r="F32" s="114">
        <v>67314</v>
      </c>
      <c r="G32" s="114">
        <v>33564</v>
      </c>
      <c r="H32" s="114">
        <v>89812</v>
      </c>
      <c r="I32" s="115">
        <v>78747</v>
      </c>
      <c r="J32" s="114">
        <v>45805</v>
      </c>
      <c r="K32" s="114">
        <v>32942</v>
      </c>
      <c r="L32" s="422">
        <v>28985</v>
      </c>
      <c r="M32" s="423">
        <v>24979</v>
      </c>
    </row>
    <row r="33" spans="1:13" s="110" customFormat="1" ht="11.1" customHeight="1" x14ac:dyDescent="0.2">
      <c r="A33" s="421" t="s">
        <v>390</v>
      </c>
      <c r="B33" s="115">
        <v>290113</v>
      </c>
      <c r="C33" s="114">
        <v>165978</v>
      </c>
      <c r="D33" s="114">
        <v>124135</v>
      </c>
      <c r="E33" s="114">
        <v>221884</v>
      </c>
      <c r="F33" s="114">
        <v>68217</v>
      </c>
      <c r="G33" s="114">
        <v>32906</v>
      </c>
      <c r="H33" s="114">
        <v>90492</v>
      </c>
      <c r="I33" s="115">
        <v>79265</v>
      </c>
      <c r="J33" s="114">
        <v>46309</v>
      </c>
      <c r="K33" s="114">
        <v>32956</v>
      </c>
      <c r="L33" s="422">
        <v>17303</v>
      </c>
      <c r="M33" s="423">
        <v>17981</v>
      </c>
    </row>
    <row r="34" spans="1:13" ht="15" customHeight="1" x14ac:dyDescent="0.2">
      <c r="A34" s="421" t="s">
        <v>396</v>
      </c>
      <c r="B34" s="115">
        <v>291252</v>
      </c>
      <c r="C34" s="114">
        <v>166626</v>
      </c>
      <c r="D34" s="114">
        <v>124626</v>
      </c>
      <c r="E34" s="114">
        <v>222414</v>
      </c>
      <c r="F34" s="114">
        <v>68830</v>
      </c>
      <c r="G34" s="114">
        <v>31793</v>
      </c>
      <c r="H34" s="114">
        <v>91594</v>
      </c>
      <c r="I34" s="115">
        <v>78443</v>
      </c>
      <c r="J34" s="114">
        <v>45815</v>
      </c>
      <c r="K34" s="114">
        <v>32628</v>
      </c>
      <c r="L34" s="422">
        <v>20588</v>
      </c>
      <c r="M34" s="423">
        <v>20689</v>
      </c>
    </row>
    <row r="35" spans="1:13" ht="11.1" customHeight="1" x14ac:dyDescent="0.2">
      <c r="A35" s="421" t="s">
        <v>388</v>
      </c>
      <c r="B35" s="115">
        <v>293319</v>
      </c>
      <c r="C35" s="114">
        <v>168091</v>
      </c>
      <c r="D35" s="114">
        <v>125228</v>
      </c>
      <c r="E35" s="114">
        <v>223660</v>
      </c>
      <c r="F35" s="114">
        <v>69657</v>
      </c>
      <c r="G35" s="114">
        <v>31274</v>
      </c>
      <c r="H35" s="114">
        <v>93095</v>
      </c>
      <c r="I35" s="115">
        <v>79534</v>
      </c>
      <c r="J35" s="114">
        <v>46400</v>
      </c>
      <c r="K35" s="114">
        <v>33134</v>
      </c>
      <c r="L35" s="422">
        <v>18566</v>
      </c>
      <c r="M35" s="423">
        <v>16644</v>
      </c>
    </row>
    <row r="36" spans="1:13" ht="11.1" customHeight="1" x14ac:dyDescent="0.2">
      <c r="A36" s="421" t="s">
        <v>389</v>
      </c>
      <c r="B36" s="115">
        <v>297858</v>
      </c>
      <c r="C36" s="114">
        <v>170871</v>
      </c>
      <c r="D36" s="114">
        <v>126987</v>
      </c>
      <c r="E36" s="114">
        <v>227719</v>
      </c>
      <c r="F36" s="114">
        <v>70139</v>
      </c>
      <c r="G36" s="114">
        <v>33906</v>
      </c>
      <c r="H36" s="114">
        <v>94551</v>
      </c>
      <c r="I36" s="115">
        <v>79403</v>
      </c>
      <c r="J36" s="114">
        <v>45221</v>
      </c>
      <c r="K36" s="114">
        <v>34182</v>
      </c>
      <c r="L36" s="422">
        <v>29048</v>
      </c>
      <c r="M36" s="423">
        <v>25484</v>
      </c>
    </row>
    <row r="37" spans="1:13" s="110" customFormat="1" ht="11.1" customHeight="1" x14ac:dyDescent="0.2">
      <c r="A37" s="421" t="s">
        <v>390</v>
      </c>
      <c r="B37" s="115">
        <v>297999</v>
      </c>
      <c r="C37" s="114">
        <v>170547</v>
      </c>
      <c r="D37" s="114">
        <v>127452</v>
      </c>
      <c r="E37" s="114">
        <v>227008</v>
      </c>
      <c r="F37" s="114">
        <v>70991</v>
      </c>
      <c r="G37" s="114">
        <v>33377</v>
      </c>
      <c r="H37" s="114">
        <v>95538</v>
      </c>
      <c r="I37" s="115">
        <v>80276</v>
      </c>
      <c r="J37" s="114">
        <v>45978</v>
      </c>
      <c r="K37" s="114">
        <v>34298</v>
      </c>
      <c r="L37" s="422">
        <v>18926</v>
      </c>
      <c r="M37" s="423">
        <v>19307</v>
      </c>
    </row>
    <row r="38" spans="1:13" ht="15" customHeight="1" x14ac:dyDescent="0.2">
      <c r="A38" s="424" t="s">
        <v>397</v>
      </c>
      <c r="B38" s="115">
        <v>299722</v>
      </c>
      <c r="C38" s="114">
        <v>171539</v>
      </c>
      <c r="D38" s="114">
        <v>128183</v>
      </c>
      <c r="E38" s="114">
        <v>227729</v>
      </c>
      <c r="F38" s="114">
        <v>71993</v>
      </c>
      <c r="G38" s="114">
        <v>32343</v>
      </c>
      <c r="H38" s="114">
        <v>96692</v>
      </c>
      <c r="I38" s="115">
        <v>79815</v>
      </c>
      <c r="J38" s="114">
        <v>45687</v>
      </c>
      <c r="K38" s="114">
        <v>34128</v>
      </c>
      <c r="L38" s="422">
        <v>24385</v>
      </c>
      <c r="M38" s="423">
        <v>23568</v>
      </c>
    </row>
    <row r="39" spans="1:13" ht="11.1" customHeight="1" x14ac:dyDescent="0.2">
      <c r="A39" s="421" t="s">
        <v>388</v>
      </c>
      <c r="B39" s="115">
        <v>301935</v>
      </c>
      <c r="C39" s="114">
        <v>172963</v>
      </c>
      <c r="D39" s="114">
        <v>128972</v>
      </c>
      <c r="E39" s="114">
        <v>229229</v>
      </c>
      <c r="F39" s="114">
        <v>72706</v>
      </c>
      <c r="G39" s="114">
        <v>31877</v>
      </c>
      <c r="H39" s="114">
        <v>98367</v>
      </c>
      <c r="I39" s="115">
        <v>80303</v>
      </c>
      <c r="J39" s="114">
        <v>45505</v>
      </c>
      <c r="K39" s="114">
        <v>34798</v>
      </c>
      <c r="L39" s="422">
        <v>19563</v>
      </c>
      <c r="M39" s="423">
        <v>17706</v>
      </c>
    </row>
    <row r="40" spans="1:13" ht="11.1" customHeight="1" x14ac:dyDescent="0.2">
      <c r="A40" s="424" t="s">
        <v>389</v>
      </c>
      <c r="B40" s="115">
        <v>305973</v>
      </c>
      <c r="C40" s="114">
        <v>175341</v>
      </c>
      <c r="D40" s="114">
        <v>130632</v>
      </c>
      <c r="E40" s="114">
        <v>232789</v>
      </c>
      <c r="F40" s="114">
        <v>73184</v>
      </c>
      <c r="G40" s="114">
        <v>34250</v>
      </c>
      <c r="H40" s="114">
        <v>99637</v>
      </c>
      <c r="I40" s="115">
        <v>79247</v>
      </c>
      <c r="J40" s="114">
        <v>43890</v>
      </c>
      <c r="K40" s="114">
        <v>35357</v>
      </c>
      <c r="L40" s="422">
        <v>30151</v>
      </c>
      <c r="M40" s="423">
        <v>26357</v>
      </c>
    </row>
    <row r="41" spans="1:13" s="110" customFormat="1" ht="11.1" customHeight="1" x14ac:dyDescent="0.2">
      <c r="A41" s="421" t="s">
        <v>390</v>
      </c>
      <c r="B41" s="115">
        <v>306910</v>
      </c>
      <c r="C41" s="114">
        <v>175588</v>
      </c>
      <c r="D41" s="114">
        <v>131322</v>
      </c>
      <c r="E41" s="114">
        <v>233057</v>
      </c>
      <c r="F41" s="114">
        <v>73853</v>
      </c>
      <c r="G41" s="114">
        <v>33734</v>
      </c>
      <c r="H41" s="114">
        <v>100621</v>
      </c>
      <c r="I41" s="115">
        <v>79393</v>
      </c>
      <c r="J41" s="114">
        <v>43988</v>
      </c>
      <c r="K41" s="114">
        <v>35405</v>
      </c>
      <c r="L41" s="422">
        <v>19149</v>
      </c>
      <c r="M41" s="423">
        <v>19629</v>
      </c>
    </row>
    <row r="42" spans="1:13" ht="15" customHeight="1" x14ac:dyDescent="0.2">
      <c r="A42" s="421" t="s">
        <v>398</v>
      </c>
      <c r="B42" s="115">
        <v>306847</v>
      </c>
      <c r="C42" s="114">
        <v>175484</v>
      </c>
      <c r="D42" s="114">
        <v>131363</v>
      </c>
      <c r="E42" s="114">
        <v>232523</v>
      </c>
      <c r="F42" s="114">
        <v>74324</v>
      </c>
      <c r="G42" s="114">
        <v>32578</v>
      </c>
      <c r="H42" s="114">
        <v>101379</v>
      </c>
      <c r="I42" s="115">
        <v>79172</v>
      </c>
      <c r="J42" s="114">
        <v>43886</v>
      </c>
      <c r="K42" s="114">
        <v>35286</v>
      </c>
      <c r="L42" s="422">
        <v>23097</v>
      </c>
      <c r="M42" s="423">
        <v>23197</v>
      </c>
    </row>
    <row r="43" spans="1:13" ht="11.1" customHeight="1" x14ac:dyDescent="0.2">
      <c r="A43" s="421" t="s">
        <v>388</v>
      </c>
      <c r="B43" s="115">
        <v>308561</v>
      </c>
      <c r="C43" s="114">
        <v>176835</v>
      </c>
      <c r="D43" s="114">
        <v>131726</v>
      </c>
      <c r="E43" s="114">
        <v>233791</v>
      </c>
      <c r="F43" s="114">
        <v>74770</v>
      </c>
      <c r="G43" s="114">
        <v>32159</v>
      </c>
      <c r="H43" s="114">
        <v>102777</v>
      </c>
      <c r="I43" s="115">
        <v>82061</v>
      </c>
      <c r="J43" s="114">
        <v>45750</v>
      </c>
      <c r="K43" s="114">
        <v>36311</v>
      </c>
      <c r="L43" s="422">
        <v>21283</v>
      </c>
      <c r="M43" s="423">
        <v>19978</v>
      </c>
    </row>
    <row r="44" spans="1:13" ht="11.1" customHeight="1" x14ac:dyDescent="0.2">
      <c r="A44" s="421" t="s">
        <v>389</v>
      </c>
      <c r="B44" s="115">
        <v>312552</v>
      </c>
      <c r="C44" s="114">
        <v>179019</v>
      </c>
      <c r="D44" s="114">
        <v>133533</v>
      </c>
      <c r="E44" s="114">
        <v>237272</v>
      </c>
      <c r="F44" s="114">
        <v>75280</v>
      </c>
      <c r="G44" s="114">
        <v>34416</v>
      </c>
      <c r="H44" s="114">
        <v>103778</v>
      </c>
      <c r="I44" s="115">
        <v>81173</v>
      </c>
      <c r="J44" s="114">
        <v>44387</v>
      </c>
      <c r="K44" s="114">
        <v>36786</v>
      </c>
      <c r="L44" s="422">
        <v>30596</v>
      </c>
      <c r="M44" s="423">
        <v>27611</v>
      </c>
    </row>
    <row r="45" spans="1:13" s="110" customFormat="1" ht="11.1" customHeight="1" x14ac:dyDescent="0.2">
      <c r="A45" s="421" t="s">
        <v>390</v>
      </c>
      <c r="B45" s="115">
        <v>311597</v>
      </c>
      <c r="C45" s="114">
        <v>177867</v>
      </c>
      <c r="D45" s="114">
        <v>133730</v>
      </c>
      <c r="E45" s="114">
        <v>235541</v>
      </c>
      <c r="F45" s="114">
        <v>76056</v>
      </c>
      <c r="G45" s="114">
        <v>33968</v>
      </c>
      <c r="H45" s="114">
        <v>104242</v>
      </c>
      <c r="I45" s="115">
        <v>81566</v>
      </c>
      <c r="J45" s="114">
        <v>44764</v>
      </c>
      <c r="K45" s="114">
        <v>36802</v>
      </c>
      <c r="L45" s="422">
        <v>20116</v>
      </c>
      <c r="M45" s="423">
        <v>21028</v>
      </c>
    </row>
    <row r="46" spans="1:13" ht="15" customHeight="1" x14ac:dyDescent="0.2">
      <c r="A46" s="421" t="s">
        <v>399</v>
      </c>
      <c r="B46" s="115">
        <v>308741</v>
      </c>
      <c r="C46" s="114">
        <v>176035</v>
      </c>
      <c r="D46" s="114">
        <v>132706</v>
      </c>
      <c r="E46" s="114">
        <v>232512</v>
      </c>
      <c r="F46" s="114">
        <v>76229</v>
      </c>
      <c r="G46" s="114">
        <v>32595</v>
      </c>
      <c r="H46" s="114">
        <v>104335</v>
      </c>
      <c r="I46" s="115">
        <v>80624</v>
      </c>
      <c r="J46" s="114">
        <v>44258</v>
      </c>
      <c r="K46" s="114">
        <v>36366</v>
      </c>
      <c r="L46" s="422">
        <v>23342</v>
      </c>
      <c r="M46" s="423">
        <v>25580</v>
      </c>
    </row>
    <row r="47" spans="1:13" ht="11.1" customHeight="1" x14ac:dyDescent="0.2">
      <c r="A47" s="421" t="s">
        <v>388</v>
      </c>
      <c r="B47" s="115">
        <v>309372</v>
      </c>
      <c r="C47" s="114">
        <v>176700</v>
      </c>
      <c r="D47" s="114">
        <v>132672</v>
      </c>
      <c r="E47" s="114">
        <v>232625</v>
      </c>
      <c r="F47" s="114">
        <v>76747</v>
      </c>
      <c r="G47" s="114">
        <v>31848</v>
      </c>
      <c r="H47" s="114">
        <v>105339</v>
      </c>
      <c r="I47" s="115">
        <v>82050</v>
      </c>
      <c r="J47" s="114">
        <v>45004</v>
      </c>
      <c r="K47" s="114">
        <v>37046</v>
      </c>
      <c r="L47" s="422">
        <v>20773</v>
      </c>
      <c r="M47" s="423">
        <v>20468</v>
      </c>
    </row>
    <row r="48" spans="1:13" ht="11.1" customHeight="1" x14ac:dyDescent="0.2">
      <c r="A48" s="421" t="s">
        <v>389</v>
      </c>
      <c r="B48" s="115">
        <v>312660</v>
      </c>
      <c r="C48" s="114">
        <v>178677</v>
      </c>
      <c r="D48" s="114">
        <v>133983</v>
      </c>
      <c r="E48" s="114">
        <v>235510</v>
      </c>
      <c r="F48" s="114">
        <v>77150</v>
      </c>
      <c r="G48" s="114">
        <v>34188</v>
      </c>
      <c r="H48" s="114">
        <v>106194</v>
      </c>
      <c r="I48" s="115">
        <v>80810</v>
      </c>
      <c r="J48" s="114">
        <v>43476</v>
      </c>
      <c r="K48" s="114">
        <v>37334</v>
      </c>
      <c r="L48" s="422">
        <v>29174</v>
      </c>
      <c r="M48" s="423">
        <v>26566</v>
      </c>
    </row>
    <row r="49" spans="1:17" s="110" customFormat="1" ht="11.1" customHeight="1" x14ac:dyDescent="0.2">
      <c r="A49" s="421" t="s">
        <v>390</v>
      </c>
      <c r="B49" s="115">
        <v>314442</v>
      </c>
      <c r="C49" s="114">
        <v>179282</v>
      </c>
      <c r="D49" s="114">
        <v>135160</v>
      </c>
      <c r="E49" s="114">
        <v>236367</v>
      </c>
      <c r="F49" s="114">
        <v>78075</v>
      </c>
      <c r="G49" s="114">
        <v>33880</v>
      </c>
      <c r="H49" s="114">
        <v>106849</v>
      </c>
      <c r="I49" s="115">
        <v>80856</v>
      </c>
      <c r="J49" s="114">
        <v>43703</v>
      </c>
      <c r="K49" s="114">
        <v>37153</v>
      </c>
      <c r="L49" s="422">
        <v>29753</v>
      </c>
      <c r="M49" s="423">
        <v>29005</v>
      </c>
    </row>
    <row r="50" spans="1:17" ht="15" customHeight="1" x14ac:dyDescent="0.2">
      <c r="A50" s="421" t="s">
        <v>400</v>
      </c>
      <c r="B50" s="143">
        <v>311732</v>
      </c>
      <c r="C50" s="144">
        <v>177561</v>
      </c>
      <c r="D50" s="144">
        <v>134171</v>
      </c>
      <c r="E50" s="144">
        <v>233766</v>
      </c>
      <c r="F50" s="144">
        <v>77966</v>
      </c>
      <c r="G50" s="144">
        <v>32342</v>
      </c>
      <c r="H50" s="144">
        <v>106814</v>
      </c>
      <c r="I50" s="143">
        <v>78117</v>
      </c>
      <c r="J50" s="144">
        <v>42436</v>
      </c>
      <c r="K50" s="144">
        <v>35681</v>
      </c>
      <c r="L50" s="425">
        <v>24952</v>
      </c>
      <c r="M50" s="426">
        <v>27456</v>
      </c>
    </row>
    <row r="51" spans="1:17" ht="11.25" customHeight="1" x14ac:dyDescent="0.2">
      <c r="A51" s="427"/>
      <c r="B51" s="428"/>
      <c r="C51" s="429"/>
      <c r="D51" s="429"/>
      <c r="E51" s="429"/>
      <c r="F51" s="429"/>
      <c r="G51" s="429"/>
      <c r="H51" s="429"/>
      <c r="I51" s="429"/>
      <c r="J51" s="430"/>
      <c r="K51" s="269"/>
      <c r="L51" s="429"/>
      <c r="M51" s="431" t="s">
        <v>45</v>
      </c>
    </row>
    <row r="52" spans="1:17" ht="18" customHeight="1" x14ac:dyDescent="0.2">
      <c r="A52" s="669" t="s">
        <v>401</v>
      </c>
      <c r="B52" s="669"/>
      <c r="C52" s="669"/>
      <c r="D52" s="669"/>
      <c r="E52" s="669"/>
      <c r="F52" s="669"/>
      <c r="G52" s="669"/>
      <c r="H52" s="669"/>
      <c r="I52" s="669"/>
      <c r="J52" s="669"/>
      <c r="K52" s="669"/>
      <c r="L52" s="669"/>
      <c r="M52" s="669"/>
    </row>
    <row r="53" spans="1:17" ht="38.1" customHeight="1" x14ac:dyDescent="0.2">
      <c r="A53" s="670" t="s">
        <v>402</v>
      </c>
      <c r="B53" s="670"/>
      <c r="C53" s="670"/>
      <c r="D53" s="670"/>
      <c r="E53" s="670"/>
      <c r="F53" s="670"/>
      <c r="G53" s="670"/>
      <c r="H53" s="670"/>
      <c r="I53" s="670"/>
      <c r="J53" s="670"/>
      <c r="K53" s="670"/>
      <c r="L53" s="670"/>
      <c r="M53" s="670"/>
    </row>
    <row r="54" spans="1:17" s="151" customFormat="1" ht="9" x14ac:dyDescent="0.15">
      <c r="A54" s="671" t="s">
        <v>323</v>
      </c>
      <c r="B54" s="671"/>
      <c r="C54" s="671"/>
      <c r="D54" s="671"/>
      <c r="E54" s="671"/>
      <c r="F54" s="671"/>
      <c r="G54" s="671"/>
      <c r="H54" s="671"/>
      <c r="I54" s="671"/>
      <c r="J54" s="671"/>
      <c r="K54" s="671"/>
      <c r="L54" s="671"/>
      <c r="M54" s="671"/>
    </row>
    <row r="55" spans="1:17" s="151" customFormat="1" ht="20.25" customHeight="1" x14ac:dyDescent="0.15">
      <c r="A55" s="672"/>
      <c r="B55" s="673"/>
      <c r="C55" s="673"/>
      <c r="D55" s="673"/>
      <c r="E55" s="673"/>
      <c r="F55" s="673"/>
      <c r="G55" s="673"/>
      <c r="H55" s="673"/>
      <c r="I55" s="673"/>
      <c r="J55" s="673"/>
      <c r="K55" s="673"/>
      <c r="L55" s="221"/>
      <c r="M55" s="221"/>
    </row>
    <row r="56" spans="1:17" s="151" customFormat="1" ht="18" customHeight="1" x14ac:dyDescent="0.2">
      <c r="A56" s="674" t="s">
        <v>522</v>
      </c>
      <c r="B56" s="675"/>
      <c r="C56" s="675"/>
      <c r="D56" s="675"/>
      <c r="E56" s="675"/>
      <c r="F56" s="675"/>
      <c r="G56" s="675"/>
      <c r="H56" s="675"/>
      <c r="I56" s="675"/>
      <c r="J56" s="675"/>
      <c r="K56" s="675"/>
    </row>
    <row r="57" spans="1:17" s="151" customFormat="1" ht="11.25" customHeight="1" x14ac:dyDescent="0.2">
      <c r="A57" s="665"/>
      <c r="B57" s="665"/>
      <c r="C57" s="665"/>
      <c r="D57" s="665"/>
      <c r="E57" s="665"/>
      <c r="F57" s="665"/>
      <c r="G57" s="665"/>
      <c r="H57" s="665"/>
      <c r="I57" s="665"/>
      <c r="J57" s="665"/>
      <c r="L57" s="219"/>
      <c r="N57" s="219"/>
      <c r="O57" s="219"/>
      <c r="P57" s="219"/>
      <c r="Q57" s="219"/>
    </row>
    <row r="58" spans="1:17" ht="12.75" customHeight="1" x14ac:dyDescent="0.2">
      <c r="A58" s="432"/>
      <c r="B58" s="433"/>
      <c r="C58" s="434"/>
      <c r="D58" s="434"/>
      <c r="E58" s="434"/>
      <c r="F58" s="434"/>
      <c r="G58" s="434"/>
      <c r="H58" s="434"/>
      <c r="I58" s="434"/>
      <c r="J58" s="435"/>
      <c r="L58" s="434"/>
      <c r="N58" s="226"/>
      <c r="O58" s="226"/>
      <c r="P58" s="226"/>
      <c r="Q58" s="226"/>
    </row>
    <row r="59" spans="1:17" ht="12.75" customHeight="1" x14ac:dyDescent="0.2">
      <c r="A59" s="436"/>
      <c r="B59" s="433"/>
      <c r="C59" s="434"/>
      <c r="D59" s="434"/>
      <c r="E59" s="434"/>
      <c r="F59" s="434"/>
      <c r="G59" s="434"/>
      <c r="H59" s="434"/>
      <c r="I59" s="434"/>
      <c r="J59" s="435"/>
      <c r="L59" s="434"/>
    </row>
    <row r="60" spans="1:17" ht="12.75" customHeight="1" x14ac:dyDescent="0.2">
      <c r="A60" s="437"/>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8"/>
    </row>
    <row r="68" spans="1:13" ht="15.95" customHeight="1" x14ac:dyDescent="0.2">
      <c r="A68" s="438"/>
    </row>
    <row r="70" spans="1:13" ht="15.95" customHeight="1" x14ac:dyDescent="0.2">
      <c r="K70" s="439"/>
      <c r="M70" s="439"/>
    </row>
    <row r="71" spans="1:13" ht="15.95" customHeight="1" x14ac:dyDescent="0.2">
      <c r="K71" s="439"/>
      <c r="M71" s="439"/>
    </row>
    <row r="72" spans="1:13" ht="15.95" customHeight="1" x14ac:dyDescent="0.2">
      <c r="A72" s="438"/>
      <c r="K72" s="439"/>
      <c r="M72" s="439"/>
    </row>
    <row r="76" spans="1:13" ht="15.95" customHeight="1" x14ac:dyDescent="0.2">
      <c r="A76" s="438"/>
    </row>
    <row r="80" spans="1:13" ht="15.95" customHeight="1" x14ac:dyDescent="0.2">
      <c r="A80" s="438"/>
    </row>
    <row r="84" spans="1:1" ht="15.95" customHeight="1" x14ac:dyDescent="0.2">
      <c r="A84" s="438"/>
    </row>
    <row r="88" spans="1:1" ht="15.95" customHeight="1" x14ac:dyDescent="0.2">
      <c r="A88" s="438"/>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5" customWidth="1"/>
    <col min="2" max="2" width="78" style="445" customWidth="1"/>
    <col min="3" max="6" width="102.75" style="445" customWidth="1"/>
    <col min="7" max="256" width="11" style="445"/>
    <col min="257" max="257" width="2" style="445" customWidth="1"/>
    <col min="258" max="258" width="78" style="445" customWidth="1"/>
    <col min="259" max="262" width="102.75" style="445" customWidth="1"/>
    <col min="263" max="512" width="11" style="445"/>
    <col min="513" max="513" width="2" style="445" customWidth="1"/>
    <col min="514" max="514" width="78" style="445" customWidth="1"/>
    <col min="515" max="518" width="102.75" style="445" customWidth="1"/>
    <col min="519" max="768" width="11" style="445"/>
    <col min="769" max="769" width="2" style="445" customWidth="1"/>
    <col min="770" max="770" width="78" style="445" customWidth="1"/>
    <col min="771" max="774" width="102.75" style="445" customWidth="1"/>
    <col min="775" max="1024" width="11" style="445"/>
    <col min="1025" max="1025" width="2" style="445" customWidth="1"/>
    <col min="1026" max="1026" width="78" style="445" customWidth="1"/>
    <col min="1027" max="1030" width="102.75" style="445" customWidth="1"/>
    <col min="1031" max="1280" width="11" style="445"/>
    <col min="1281" max="1281" width="2" style="445" customWidth="1"/>
    <col min="1282" max="1282" width="78" style="445" customWidth="1"/>
    <col min="1283" max="1286" width="102.75" style="445" customWidth="1"/>
    <col min="1287" max="1536" width="11" style="445"/>
    <col min="1537" max="1537" width="2" style="445" customWidth="1"/>
    <col min="1538" max="1538" width="78" style="445" customWidth="1"/>
    <col min="1539" max="1542" width="102.75" style="445" customWidth="1"/>
    <col min="1543" max="1792" width="11" style="445"/>
    <col min="1793" max="1793" width="2" style="445" customWidth="1"/>
    <col min="1794" max="1794" width="78" style="445" customWidth="1"/>
    <col min="1795" max="1798" width="102.75" style="445" customWidth="1"/>
    <col min="1799" max="2048" width="11" style="445"/>
    <col min="2049" max="2049" width="2" style="445" customWidth="1"/>
    <col min="2050" max="2050" width="78" style="445" customWidth="1"/>
    <col min="2051" max="2054" width="102.75" style="445" customWidth="1"/>
    <col min="2055" max="2304" width="11" style="445"/>
    <col min="2305" max="2305" width="2" style="445" customWidth="1"/>
    <col min="2306" max="2306" width="78" style="445" customWidth="1"/>
    <col min="2307" max="2310" width="102.75" style="445" customWidth="1"/>
    <col min="2311" max="2560" width="11" style="445"/>
    <col min="2561" max="2561" width="2" style="445" customWidth="1"/>
    <col min="2562" max="2562" width="78" style="445" customWidth="1"/>
    <col min="2563" max="2566" width="102.75" style="445" customWidth="1"/>
    <col min="2567" max="2816" width="11" style="445"/>
    <col min="2817" max="2817" width="2" style="445" customWidth="1"/>
    <col min="2818" max="2818" width="78" style="445" customWidth="1"/>
    <col min="2819" max="2822" width="102.75" style="445" customWidth="1"/>
    <col min="2823" max="3072" width="11" style="445"/>
    <col min="3073" max="3073" width="2" style="445" customWidth="1"/>
    <col min="3074" max="3074" width="78" style="445" customWidth="1"/>
    <col min="3075" max="3078" width="102.75" style="445" customWidth="1"/>
    <col min="3079" max="3328" width="11" style="445"/>
    <col min="3329" max="3329" width="2" style="445" customWidth="1"/>
    <col min="3330" max="3330" width="78" style="445" customWidth="1"/>
    <col min="3331" max="3334" width="102.75" style="445" customWidth="1"/>
    <col min="3335" max="3584" width="11" style="445"/>
    <col min="3585" max="3585" width="2" style="445" customWidth="1"/>
    <col min="3586" max="3586" width="78" style="445" customWidth="1"/>
    <col min="3587" max="3590" width="102.75" style="445" customWidth="1"/>
    <col min="3591" max="3840" width="11" style="445"/>
    <col min="3841" max="3841" width="2" style="445" customWidth="1"/>
    <col min="3842" max="3842" width="78" style="445" customWidth="1"/>
    <col min="3843" max="3846" width="102.75" style="445" customWidth="1"/>
    <col min="3847" max="4096" width="11" style="445"/>
    <col min="4097" max="4097" width="2" style="445" customWidth="1"/>
    <col min="4098" max="4098" width="78" style="445" customWidth="1"/>
    <col min="4099" max="4102" width="102.75" style="445" customWidth="1"/>
    <col min="4103" max="4352" width="11" style="445"/>
    <col min="4353" max="4353" width="2" style="445" customWidth="1"/>
    <col min="4354" max="4354" width="78" style="445" customWidth="1"/>
    <col min="4355" max="4358" width="102.75" style="445" customWidth="1"/>
    <col min="4359" max="4608" width="11" style="445"/>
    <col min="4609" max="4609" width="2" style="445" customWidth="1"/>
    <col min="4610" max="4610" width="78" style="445" customWidth="1"/>
    <col min="4611" max="4614" width="102.75" style="445" customWidth="1"/>
    <col min="4615" max="4864" width="11" style="445"/>
    <col min="4865" max="4865" width="2" style="445" customWidth="1"/>
    <col min="4866" max="4866" width="78" style="445" customWidth="1"/>
    <col min="4867" max="4870" width="102.75" style="445" customWidth="1"/>
    <col min="4871" max="5120" width="11" style="445"/>
    <col min="5121" max="5121" width="2" style="445" customWidth="1"/>
    <col min="5122" max="5122" width="78" style="445" customWidth="1"/>
    <col min="5123" max="5126" width="102.75" style="445" customWidth="1"/>
    <col min="5127" max="5376" width="11" style="445"/>
    <col min="5377" max="5377" width="2" style="445" customWidth="1"/>
    <col min="5378" max="5378" width="78" style="445" customWidth="1"/>
    <col min="5379" max="5382" width="102.75" style="445" customWidth="1"/>
    <col min="5383" max="5632" width="11" style="445"/>
    <col min="5633" max="5633" width="2" style="445" customWidth="1"/>
    <col min="5634" max="5634" width="78" style="445" customWidth="1"/>
    <col min="5635" max="5638" width="102.75" style="445" customWidth="1"/>
    <col min="5639" max="5888" width="11" style="445"/>
    <col min="5889" max="5889" width="2" style="445" customWidth="1"/>
    <col min="5890" max="5890" width="78" style="445" customWidth="1"/>
    <col min="5891" max="5894" width="102.75" style="445" customWidth="1"/>
    <col min="5895" max="6144" width="11" style="445"/>
    <col min="6145" max="6145" width="2" style="445" customWidth="1"/>
    <col min="6146" max="6146" width="78" style="445" customWidth="1"/>
    <col min="6147" max="6150" width="102.75" style="445" customWidth="1"/>
    <col min="6151" max="6400" width="11" style="445"/>
    <col min="6401" max="6401" width="2" style="445" customWidth="1"/>
    <col min="6402" max="6402" width="78" style="445" customWidth="1"/>
    <col min="6403" max="6406" width="102.75" style="445" customWidth="1"/>
    <col min="6407" max="6656" width="11" style="445"/>
    <col min="6657" max="6657" width="2" style="445" customWidth="1"/>
    <col min="6658" max="6658" width="78" style="445" customWidth="1"/>
    <col min="6659" max="6662" width="102.75" style="445" customWidth="1"/>
    <col min="6663" max="6912" width="11" style="445"/>
    <col min="6913" max="6913" width="2" style="445" customWidth="1"/>
    <col min="6914" max="6914" width="78" style="445" customWidth="1"/>
    <col min="6915" max="6918" width="102.75" style="445" customWidth="1"/>
    <col min="6919" max="7168" width="11" style="445"/>
    <col min="7169" max="7169" width="2" style="445" customWidth="1"/>
    <col min="7170" max="7170" width="78" style="445" customWidth="1"/>
    <col min="7171" max="7174" width="102.75" style="445" customWidth="1"/>
    <col min="7175" max="7424" width="11" style="445"/>
    <col min="7425" max="7425" width="2" style="445" customWidth="1"/>
    <col min="7426" max="7426" width="78" style="445" customWidth="1"/>
    <col min="7427" max="7430" width="102.75" style="445" customWidth="1"/>
    <col min="7431" max="7680" width="11" style="445"/>
    <col min="7681" max="7681" width="2" style="445" customWidth="1"/>
    <col min="7682" max="7682" width="78" style="445" customWidth="1"/>
    <col min="7683" max="7686" width="102.75" style="445" customWidth="1"/>
    <col min="7687" max="7936" width="11" style="445"/>
    <col min="7937" max="7937" width="2" style="445" customWidth="1"/>
    <col min="7938" max="7938" width="78" style="445" customWidth="1"/>
    <col min="7939" max="7942" width="102.75" style="445" customWidth="1"/>
    <col min="7943" max="8192" width="11" style="445"/>
    <col min="8193" max="8193" width="2" style="445" customWidth="1"/>
    <col min="8194" max="8194" width="78" style="445" customWidth="1"/>
    <col min="8195" max="8198" width="102.75" style="445" customWidth="1"/>
    <col min="8199" max="8448" width="11" style="445"/>
    <col min="8449" max="8449" width="2" style="445" customWidth="1"/>
    <col min="8450" max="8450" width="78" style="445" customWidth="1"/>
    <col min="8451" max="8454" width="102.75" style="445" customWidth="1"/>
    <col min="8455" max="8704" width="11" style="445"/>
    <col min="8705" max="8705" width="2" style="445" customWidth="1"/>
    <col min="8706" max="8706" width="78" style="445" customWidth="1"/>
    <col min="8707" max="8710" width="102.75" style="445" customWidth="1"/>
    <col min="8711" max="8960" width="11" style="445"/>
    <col min="8961" max="8961" width="2" style="445" customWidth="1"/>
    <col min="8962" max="8962" width="78" style="445" customWidth="1"/>
    <col min="8963" max="8966" width="102.75" style="445" customWidth="1"/>
    <col min="8967" max="9216" width="11" style="445"/>
    <col min="9217" max="9217" width="2" style="445" customWidth="1"/>
    <col min="9218" max="9218" width="78" style="445" customWidth="1"/>
    <col min="9219" max="9222" width="102.75" style="445" customWidth="1"/>
    <col min="9223" max="9472" width="11" style="445"/>
    <col min="9473" max="9473" width="2" style="445" customWidth="1"/>
    <col min="9474" max="9474" width="78" style="445" customWidth="1"/>
    <col min="9475" max="9478" width="102.75" style="445" customWidth="1"/>
    <col min="9479" max="9728" width="11" style="445"/>
    <col min="9729" max="9729" width="2" style="445" customWidth="1"/>
    <col min="9730" max="9730" width="78" style="445" customWidth="1"/>
    <col min="9731" max="9734" width="102.75" style="445" customWidth="1"/>
    <col min="9735" max="9984" width="11" style="445"/>
    <col min="9985" max="9985" width="2" style="445" customWidth="1"/>
    <col min="9986" max="9986" width="78" style="445" customWidth="1"/>
    <col min="9987" max="9990" width="102.75" style="445" customWidth="1"/>
    <col min="9991" max="10240" width="11" style="445"/>
    <col min="10241" max="10241" width="2" style="445" customWidth="1"/>
    <col min="10242" max="10242" width="78" style="445" customWidth="1"/>
    <col min="10243" max="10246" width="102.75" style="445" customWidth="1"/>
    <col min="10247" max="10496" width="11" style="445"/>
    <col min="10497" max="10497" width="2" style="445" customWidth="1"/>
    <col min="10498" max="10498" width="78" style="445" customWidth="1"/>
    <col min="10499" max="10502" width="102.75" style="445" customWidth="1"/>
    <col min="10503" max="10752" width="11" style="445"/>
    <col min="10753" max="10753" width="2" style="445" customWidth="1"/>
    <col min="10754" max="10754" width="78" style="445" customWidth="1"/>
    <col min="10755" max="10758" width="102.75" style="445" customWidth="1"/>
    <col min="10759" max="11008" width="11" style="445"/>
    <col min="11009" max="11009" width="2" style="445" customWidth="1"/>
    <col min="11010" max="11010" width="78" style="445" customWidth="1"/>
    <col min="11011" max="11014" width="102.75" style="445" customWidth="1"/>
    <col min="11015" max="11264" width="11" style="445"/>
    <col min="11265" max="11265" width="2" style="445" customWidth="1"/>
    <col min="11266" max="11266" width="78" style="445" customWidth="1"/>
    <col min="11267" max="11270" width="102.75" style="445" customWidth="1"/>
    <col min="11271" max="11520" width="11" style="445"/>
    <col min="11521" max="11521" width="2" style="445" customWidth="1"/>
    <col min="11522" max="11522" width="78" style="445" customWidth="1"/>
    <col min="11523" max="11526" width="102.75" style="445" customWidth="1"/>
    <col min="11527" max="11776" width="11" style="445"/>
    <col min="11777" max="11777" width="2" style="445" customWidth="1"/>
    <col min="11778" max="11778" width="78" style="445" customWidth="1"/>
    <col min="11779" max="11782" width="102.75" style="445" customWidth="1"/>
    <col min="11783" max="12032" width="11" style="445"/>
    <col min="12033" max="12033" width="2" style="445" customWidth="1"/>
    <col min="12034" max="12034" width="78" style="445" customWidth="1"/>
    <col min="12035" max="12038" width="102.75" style="445" customWidth="1"/>
    <col min="12039" max="12288" width="11" style="445"/>
    <col min="12289" max="12289" width="2" style="445" customWidth="1"/>
    <col min="12290" max="12290" width="78" style="445" customWidth="1"/>
    <col min="12291" max="12294" width="102.75" style="445" customWidth="1"/>
    <col min="12295" max="12544" width="11" style="445"/>
    <col min="12545" max="12545" width="2" style="445" customWidth="1"/>
    <col min="12546" max="12546" width="78" style="445" customWidth="1"/>
    <col min="12547" max="12550" width="102.75" style="445" customWidth="1"/>
    <col min="12551" max="12800" width="11" style="445"/>
    <col min="12801" max="12801" width="2" style="445" customWidth="1"/>
    <col min="12802" max="12802" width="78" style="445" customWidth="1"/>
    <col min="12803" max="12806" width="102.75" style="445" customWidth="1"/>
    <col min="12807" max="13056" width="11" style="445"/>
    <col min="13057" max="13057" width="2" style="445" customWidth="1"/>
    <col min="13058" max="13058" width="78" style="445" customWidth="1"/>
    <col min="13059" max="13062" width="102.75" style="445" customWidth="1"/>
    <col min="13063" max="13312" width="11" style="445"/>
    <col min="13313" max="13313" width="2" style="445" customWidth="1"/>
    <col min="13314" max="13314" width="78" style="445" customWidth="1"/>
    <col min="13315" max="13318" width="102.75" style="445" customWidth="1"/>
    <col min="13319" max="13568" width="11" style="445"/>
    <col min="13569" max="13569" width="2" style="445" customWidth="1"/>
    <col min="13570" max="13570" width="78" style="445" customWidth="1"/>
    <col min="13571" max="13574" width="102.75" style="445" customWidth="1"/>
    <col min="13575" max="13824" width="11" style="445"/>
    <col min="13825" max="13825" width="2" style="445" customWidth="1"/>
    <col min="13826" max="13826" width="78" style="445" customWidth="1"/>
    <col min="13827" max="13830" width="102.75" style="445" customWidth="1"/>
    <col min="13831" max="14080" width="11" style="445"/>
    <col min="14081" max="14081" width="2" style="445" customWidth="1"/>
    <col min="14082" max="14082" width="78" style="445" customWidth="1"/>
    <col min="14083" max="14086" width="102.75" style="445" customWidth="1"/>
    <col min="14087" max="14336" width="11" style="445"/>
    <col min="14337" max="14337" width="2" style="445" customWidth="1"/>
    <col min="14338" max="14338" width="78" style="445" customWidth="1"/>
    <col min="14339" max="14342" width="102.75" style="445" customWidth="1"/>
    <col min="14343" max="14592" width="11" style="445"/>
    <col min="14593" max="14593" width="2" style="445" customWidth="1"/>
    <col min="14594" max="14594" width="78" style="445" customWidth="1"/>
    <col min="14595" max="14598" width="102.75" style="445" customWidth="1"/>
    <col min="14599" max="14848" width="11" style="445"/>
    <col min="14849" max="14849" width="2" style="445" customWidth="1"/>
    <col min="14850" max="14850" width="78" style="445" customWidth="1"/>
    <col min="14851" max="14854" width="102.75" style="445" customWidth="1"/>
    <col min="14855" max="15104" width="11" style="445"/>
    <col min="15105" max="15105" width="2" style="445" customWidth="1"/>
    <col min="15106" max="15106" width="78" style="445" customWidth="1"/>
    <col min="15107" max="15110" width="102.75" style="445" customWidth="1"/>
    <col min="15111" max="15360" width="11" style="445"/>
    <col min="15361" max="15361" width="2" style="445" customWidth="1"/>
    <col min="15362" max="15362" width="78" style="445" customWidth="1"/>
    <col min="15363" max="15366" width="102.75" style="445" customWidth="1"/>
    <col min="15367" max="15616" width="11" style="445"/>
    <col min="15617" max="15617" width="2" style="445" customWidth="1"/>
    <col min="15618" max="15618" width="78" style="445" customWidth="1"/>
    <col min="15619" max="15622" width="102.75" style="445" customWidth="1"/>
    <col min="15623" max="15872" width="11" style="445"/>
    <col min="15873" max="15873" width="2" style="445" customWidth="1"/>
    <col min="15874" max="15874" width="78" style="445" customWidth="1"/>
    <col min="15875" max="15878" width="102.75" style="445" customWidth="1"/>
    <col min="15879" max="16128" width="11" style="445"/>
    <col min="16129" max="16129" width="2" style="445" customWidth="1"/>
    <col min="16130" max="16130" width="78" style="445" customWidth="1"/>
    <col min="16131" max="16134" width="102.75" style="445" customWidth="1"/>
    <col min="16135" max="16384" width="11" style="445"/>
  </cols>
  <sheetData>
    <row r="1" spans="1:2" s="442" customFormat="1" ht="36.75" customHeight="1" x14ac:dyDescent="0.2">
      <c r="A1" s="440"/>
      <c r="B1" s="441" t="s">
        <v>6</v>
      </c>
    </row>
    <row r="2" spans="1:2" s="443" customFormat="1" ht="19.5" customHeight="1" x14ac:dyDescent="0.2">
      <c r="B2" s="444" t="s">
        <v>403</v>
      </c>
    </row>
    <row r="3" spans="1:2" ht="15" x14ac:dyDescent="0.25">
      <c r="B3" s="446" t="s">
        <v>404</v>
      </c>
    </row>
    <row r="5" spans="1:2" ht="29.25" customHeight="1" x14ac:dyDescent="0.2">
      <c r="B5" s="447" t="s">
        <v>405</v>
      </c>
    </row>
    <row r="6" spans="1:2" ht="9.9499999999999993" customHeight="1" x14ac:dyDescent="0.2">
      <c r="B6" s="447"/>
    </row>
    <row r="7" spans="1:2" ht="73.5" customHeight="1" x14ac:dyDescent="0.2">
      <c r="B7" s="447" t="s">
        <v>406</v>
      </c>
    </row>
    <row r="8" spans="1:2" ht="9.9499999999999993" customHeight="1" x14ac:dyDescent="0.2">
      <c r="B8" s="447"/>
    </row>
    <row r="9" spans="1:2" ht="50.25" customHeight="1" x14ac:dyDescent="0.2">
      <c r="B9" s="447" t="s">
        <v>407</v>
      </c>
    </row>
    <row r="10" spans="1:2" ht="9.9499999999999993" customHeight="1" x14ac:dyDescent="0.2">
      <c r="B10" s="447"/>
    </row>
    <row r="11" spans="1:2" ht="79.5" customHeight="1" x14ac:dyDescent="0.2">
      <c r="B11" s="447" t="s">
        <v>408</v>
      </c>
    </row>
    <row r="12" spans="1:2" ht="9.9499999999999993" customHeight="1" x14ac:dyDescent="0.2">
      <c r="B12" s="447"/>
    </row>
    <row r="13" spans="1:2" ht="48.75" customHeight="1" x14ac:dyDescent="0.2">
      <c r="B13" s="447" t="s">
        <v>409</v>
      </c>
    </row>
    <row r="14" spans="1:2" ht="9.9499999999999993" customHeight="1" x14ac:dyDescent="0.2">
      <c r="B14" s="447"/>
    </row>
    <row r="15" spans="1:2" ht="33" customHeight="1" x14ac:dyDescent="0.2">
      <c r="B15" s="447" t="s">
        <v>410</v>
      </c>
    </row>
    <row r="16" spans="1:2" ht="9.9499999999999993" customHeight="1" x14ac:dyDescent="0.2">
      <c r="B16" s="447"/>
    </row>
    <row r="17" spans="2:2" ht="105" customHeight="1" x14ac:dyDescent="0.2">
      <c r="B17" s="447" t="s">
        <v>411</v>
      </c>
    </row>
    <row r="18" spans="2:2" ht="9.9499999999999993" customHeight="1" x14ac:dyDescent="0.2">
      <c r="B18" s="447"/>
    </row>
    <row r="19" spans="2:2" ht="13.5" customHeight="1" x14ac:dyDescent="0.2">
      <c r="B19" s="448" t="s">
        <v>412</v>
      </c>
    </row>
    <row r="20" spans="2:2" ht="40.5" customHeight="1" x14ac:dyDescent="0.2">
      <c r="B20" s="449" t="s">
        <v>413</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2" customWidth="1"/>
    <col min="2" max="2" width="78" style="452" customWidth="1"/>
    <col min="3" max="6" width="11" style="452"/>
    <col min="7" max="7" width="4.125" style="452" customWidth="1"/>
    <col min="8" max="256" width="11" style="452"/>
    <col min="257" max="257" width="1.875" style="452" customWidth="1"/>
    <col min="258" max="258" width="78" style="452" customWidth="1"/>
    <col min="259" max="262" width="11" style="452"/>
    <col min="263" max="263" width="4.125" style="452" customWidth="1"/>
    <col min="264" max="512" width="11" style="452"/>
    <col min="513" max="513" width="1.875" style="452" customWidth="1"/>
    <col min="514" max="514" width="78" style="452" customWidth="1"/>
    <col min="515" max="518" width="11" style="452"/>
    <col min="519" max="519" width="4.125" style="452" customWidth="1"/>
    <col min="520" max="768" width="11" style="452"/>
    <col min="769" max="769" width="1.875" style="452" customWidth="1"/>
    <col min="770" max="770" width="78" style="452" customWidth="1"/>
    <col min="771" max="774" width="11" style="452"/>
    <col min="775" max="775" width="4.125" style="452" customWidth="1"/>
    <col min="776" max="1024" width="11" style="452"/>
    <col min="1025" max="1025" width="1.875" style="452" customWidth="1"/>
    <col min="1026" max="1026" width="78" style="452" customWidth="1"/>
    <col min="1027" max="1030" width="11" style="452"/>
    <col min="1031" max="1031" width="4.125" style="452" customWidth="1"/>
    <col min="1032" max="1280" width="11" style="452"/>
    <col min="1281" max="1281" width="1.875" style="452" customWidth="1"/>
    <col min="1282" max="1282" width="78" style="452" customWidth="1"/>
    <col min="1283" max="1286" width="11" style="452"/>
    <col min="1287" max="1287" width="4.125" style="452" customWidth="1"/>
    <col min="1288" max="1536" width="11" style="452"/>
    <col min="1537" max="1537" width="1.875" style="452" customWidth="1"/>
    <col min="1538" max="1538" width="78" style="452" customWidth="1"/>
    <col min="1539" max="1542" width="11" style="452"/>
    <col min="1543" max="1543" width="4.125" style="452" customWidth="1"/>
    <col min="1544" max="1792" width="11" style="452"/>
    <col min="1793" max="1793" width="1.875" style="452" customWidth="1"/>
    <col min="1794" max="1794" width="78" style="452" customWidth="1"/>
    <col min="1795" max="1798" width="11" style="452"/>
    <col min="1799" max="1799" width="4.125" style="452" customWidth="1"/>
    <col min="1800" max="2048" width="11" style="452"/>
    <col min="2049" max="2049" width="1.875" style="452" customWidth="1"/>
    <col min="2050" max="2050" width="78" style="452" customWidth="1"/>
    <col min="2051" max="2054" width="11" style="452"/>
    <col min="2055" max="2055" width="4.125" style="452" customWidth="1"/>
    <col min="2056" max="2304" width="11" style="452"/>
    <col min="2305" max="2305" width="1.875" style="452" customWidth="1"/>
    <col min="2306" max="2306" width="78" style="452" customWidth="1"/>
    <col min="2307" max="2310" width="11" style="452"/>
    <col min="2311" max="2311" width="4.125" style="452" customWidth="1"/>
    <col min="2312" max="2560" width="11" style="452"/>
    <col min="2561" max="2561" width="1.875" style="452" customWidth="1"/>
    <col min="2562" max="2562" width="78" style="452" customWidth="1"/>
    <col min="2563" max="2566" width="11" style="452"/>
    <col min="2567" max="2567" width="4.125" style="452" customWidth="1"/>
    <col min="2568" max="2816" width="11" style="452"/>
    <col min="2817" max="2817" width="1.875" style="452" customWidth="1"/>
    <col min="2818" max="2818" width="78" style="452" customWidth="1"/>
    <col min="2819" max="2822" width="11" style="452"/>
    <col min="2823" max="2823" width="4.125" style="452" customWidth="1"/>
    <col min="2824" max="3072" width="11" style="452"/>
    <col min="3073" max="3073" width="1.875" style="452" customWidth="1"/>
    <col min="3074" max="3074" width="78" style="452" customWidth="1"/>
    <col min="3075" max="3078" width="11" style="452"/>
    <col min="3079" max="3079" width="4.125" style="452" customWidth="1"/>
    <col min="3080" max="3328" width="11" style="452"/>
    <col min="3329" max="3329" width="1.875" style="452" customWidth="1"/>
    <col min="3330" max="3330" width="78" style="452" customWidth="1"/>
    <col min="3331" max="3334" width="11" style="452"/>
    <col min="3335" max="3335" width="4.125" style="452" customWidth="1"/>
    <col min="3336" max="3584" width="11" style="452"/>
    <col min="3585" max="3585" width="1.875" style="452" customWidth="1"/>
    <col min="3586" max="3586" width="78" style="452" customWidth="1"/>
    <col min="3587" max="3590" width="11" style="452"/>
    <col min="3591" max="3591" width="4.125" style="452" customWidth="1"/>
    <col min="3592" max="3840" width="11" style="452"/>
    <col min="3841" max="3841" width="1.875" style="452" customWidth="1"/>
    <col min="3842" max="3842" width="78" style="452" customWidth="1"/>
    <col min="3843" max="3846" width="11" style="452"/>
    <col min="3847" max="3847" width="4.125" style="452" customWidth="1"/>
    <col min="3848" max="4096" width="11" style="452"/>
    <col min="4097" max="4097" width="1.875" style="452" customWidth="1"/>
    <col min="4098" max="4098" width="78" style="452" customWidth="1"/>
    <col min="4099" max="4102" width="11" style="452"/>
    <col min="4103" max="4103" width="4.125" style="452" customWidth="1"/>
    <col min="4104" max="4352" width="11" style="452"/>
    <col min="4353" max="4353" width="1.875" style="452" customWidth="1"/>
    <col min="4354" max="4354" width="78" style="452" customWidth="1"/>
    <col min="4355" max="4358" width="11" style="452"/>
    <col min="4359" max="4359" width="4.125" style="452" customWidth="1"/>
    <col min="4360" max="4608" width="11" style="452"/>
    <col min="4609" max="4609" width="1.875" style="452" customWidth="1"/>
    <col min="4610" max="4610" width="78" style="452" customWidth="1"/>
    <col min="4611" max="4614" width="11" style="452"/>
    <col min="4615" max="4615" width="4.125" style="452" customWidth="1"/>
    <col min="4616" max="4864" width="11" style="452"/>
    <col min="4865" max="4865" width="1.875" style="452" customWidth="1"/>
    <col min="4866" max="4866" width="78" style="452" customWidth="1"/>
    <col min="4867" max="4870" width="11" style="452"/>
    <col min="4871" max="4871" width="4.125" style="452" customWidth="1"/>
    <col min="4872" max="5120" width="11" style="452"/>
    <col min="5121" max="5121" width="1.875" style="452" customWidth="1"/>
    <col min="5122" max="5122" width="78" style="452" customWidth="1"/>
    <col min="5123" max="5126" width="11" style="452"/>
    <col min="5127" max="5127" width="4.125" style="452" customWidth="1"/>
    <col min="5128" max="5376" width="11" style="452"/>
    <col min="5377" max="5377" width="1.875" style="452" customWidth="1"/>
    <col min="5378" max="5378" width="78" style="452" customWidth="1"/>
    <col min="5379" max="5382" width="11" style="452"/>
    <col min="5383" max="5383" width="4.125" style="452" customWidth="1"/>
    <col min="5384" max="5632" width="11" style="452"/>
    <col min="5633" max="5633" width="1.875" style="452" customWidth="1"/>
    <col min="5634" max="5634" width="78" style="452" customWidth="1"/>
    <col min="5635" max="5638" width="11" style="452"/>
    <col min="5639" max="5639" width="4.125" style="452" customWidth="1"/>
    <col min="5640" max="5888" width="11" style="452"/>
    <col min="5889" max="5889" width="1.875" style="452" customWidth="1"/>
    <col min="5890" max="5890" width="78" style="452" customWidth="1"/>
    <col min="5891" max="5894" width="11" style="452"/>
    <col min="5895" max="5895" width="4.125" style="452" customWidth="1"/>
    <col min="5896" max="6144" width="11" style="452"/>
    <col min="6145" max="6145" width="1.875" style="452" customWidth="1"/>
    <col min="6146" max="6146" width="78" style="452" customWidth="1"/>
    <col min="6147" max="6150" width="11" style="452"/>
    <col min="6151" max="6151" width="4.125" style="452" customWidth="1"/>
    <col min="6152" max="6400" width="11" style="452"/>
    <col min="6401" max="6401" width="1.875" style="452" customWidth="1"/>
    <col min="6402" max="6402" width="78" style="452" customWidth="1"/>
    <col min="6403" max="6406" width="11" style="452"/>
    <col min="6407" max="6407" width="4.125" style="452" customWidth="1"/>
    <col min="6408" max="6656" width="11" style="452"/>
    <col min="6657" max="6657" width="1.875" style="452" customWidth="1"/>
    <col min="6658" max="6658" width="78" style="452" customWidth="1"/>
    <col min="6659" max="6662" width="11" style="452"/>
    <col min="6663" max="6663" width="4.125" style="452" customWidth="1"/>
    <col min="6664" max="6912" width="11" style="452"/>
    <col min="6913" max="6913" width="1.875" style="452" customWidth="1"/>
    <col min="6914" max="6914" width="78" style="452" customWidth="1"/>
    <col min="6915" max="6918" width="11" style="452"/>
    <col min="6919" max="6919" width="4.125" style="452" customWidth="1"/>
    <col min="6920" max="7168" width="11" style="452"/>
    <col min="7169" max="7169" width="1.875" style="452" customWidth="1"/>
    <col min="7170" max="7170" width="78" style="452" customWidth="1"/>
    <col min="7171" max="7174" width="11" style="452"/>
    <col min="7175" max="7175" width="4.125" style="452" customWidth="1"/>
    <col min="7176" max="7424" width="11" style="452"/>
    <col min="7425" max="7425" width="1.875" style="452" customWidth="1"/>
    <col min="7426" max="7426" width="78" style="452" customWidth="1"/>
    <col min="7427" max="7430" width="11" style="452"/>
    <col min="7431" max="7431" width="4.125" style="452" customWidth="1"/>
    <col min="7432" max="7680" width="11" style="452"/>
    <col min="7681" max="7681" width="1.875" style="452" customWidth="1"/>
    <col min="7682" max="7682" width="78" style="452" customWidth="1"/>
    <col min="7683" max="7686" width="11" style="452"/>
    <col min="7687" max="7687" width="4.125" style="452" customWidth="1"/>
    <col min="7688" max="7936" width="11" style="452"/>
    <col min="7937" max="7937" width="1.875" style="452" customWidth="1"/>
    <col min="7938" max="7938" width="78" style="452" customWidth="1"/>
    <col min="7939" max="7942" width="11" style="452"/>
    <col min="7943" max="7943" width="4.125" style="452" customWidth="1"/>
    <col min="7944" max="8192" width="11" style="452"/>
    <col min="8193" max="8193" width="1.875" style="452" customWidth="1"/>
    <col min="8194" max="8194" width="78" style="452" customWidth="1"/>
    <col min="8195" max="8198" width="11" style="452"/>
    <col min="8199" max="8199" width="4.125" style="452" customWidth="1"/>
    <col min="8200" max="8448" width="11" style="452"/>
    <col min="8449" max="8449" width="1.875" style="452" customWidth="1"/>
    <col min="8450" max="8450" width="78" style="452" customWidth="1"/>
    <col min="8451" max="8454" width="11" style="452"/>
    <col min="8455" max="8455" width="4.125" style="452" customWidth="1"/>
    <col min="8456" max="8704" width="11" style="452"/>
    <col min="8705" max="8705" width="1.875" style="452" customWidth="1"/>
    <col min="8706" max="8706" width="78" style="452" customWidth="1"/>
    <col min="8707" max="8710" width="11" style="452"/>
    <col min="8711" max="8711" width="4.125" style="452" customWidth="1"/>
    <col min="8712" max="8960" width="11" style="452"/>
    <col min="8961" max="8961" width="1.875" style="452" customWidth="1"/>
    <col min="8962" max="8962" width="78" style="452" customWidth="1"/>
    <col min="8963" max="8966" width="11" style="452"/>
    <col min="8967" max="8967" width="4.125" style="452" customWidth="1"/>
    <col min="8968" max="9216" width="11" style="452"/>
    <col min="9217" max="9217" width="1.875" style="452" customWidth="1"/>
    <col min="9218" max="9218" width="78" style="452" customWidth="1"/>
    <col min="9219" max="9222" width="11" style="452"/>
    <col min="9223" max="9223" width="4.125" style="452" customWidth="1"/>
    <col min="9224" max="9472" width="11" style="452"/>
    <col min="9473" max="9473" width="1.875" style="452" customWidth="1"/>
    <col min="9474" max="9474" width="78" style="452" customWidth="1"/>
    <col min="9475" max="9478" width="11" style="452"/>
    <col min="9479" max="9479" width="4.125" style="452" customWidth="1"/>
    <col min="9480" max="9728" width="11" style="452"/>
    <col min="9729" max="9729" width="1.875" style="452" customWidth="1"/>
    <col min="9730" max="9730" width="78" style="452" customWidth="1"/>
    <col min="9731" max="9734" width="11" style="452"/>
    <col min="9735" max="9735" width="4.125" style="452" customWidth="1"/>
    <col min="9736" max="9984" width="11" style="452"/>
    <col min="9985" max="9985" width="1.875" style="452" customWidth="1"/>
    <col min="9986" max="9986" width="78" style="452" customWidth="1"/>
    <col min="9987" max="9990" width="11" style="452"/>
    <col min="9991" max="9991" width="4.125" style="452" customWidth="1"/>
    <col min="9992" max="10240" width="11" style="452"/>
    <col min="10241" max="10241" width="1.875" style="452" customWidth="1"/>
    <col min="10242" max="10242" width="78" style="452" customWidth="1"/>
    <col min="10243" max="10246" width="11" style="452"/>
    <col min="10247" max="10247" width="4.125" style="452" customWidth="1"/>
    <col min="10248" max="10496" width="11" style="452"/>
    <col min="10497" max="10497" width="1.875" style="452" customWidth="1"/>
    <col min="10498" max="10498" width="78" style="452" customWidth="1"/>
    <col min="10499" max="10502" width="11" style="452"/>
    <col min="10503" max="10503" width="4.125" style="452" customWidth="1"/>
    <col min="10504" max="10752" width="11" style="452"/>
    <col min="10753" max="10753" width="1.875" style="452" customWidth="1"/>
    <col min="10754" max="10754" width="78" style="452" customWidth="1"/>
    <col min="10755" max="10758" width="11" style="452"/>
    <col min="10759" max="10759" width="4.125" style="452" customWidth="1"/>
    <col min="10760" max="11008" width="11" style="452"/>
    <col min="11009" max="11009" width="1.875" style="452" customWidth="1"/>
    <col min="11010" max="11010" width="78" style="452" customWidth="1"/>
    <col min="11011" max="11014" width="11" style="452"/>
    <col min="11015" max="11015" width="4.125" style="452" customWidth="1"/>
    <col min="11016" max="11264" width="11" style="452"/>
    <col min="11265" max="11265" width="1.875" style="452" customWidth="1"/>
    <col min="11266" max="11266" width="78" style="452" customWidth="1"/>
    <col min="11267" max="11270" width="11" style="452"/>
    <col min="11271" max="11271" width="4.125" style="452" customWidth="1"/>
    <col min="11272" max="11520" width="11" style="452"/>
    <col min="11521" max="11521" width="1.875" style="452" customWidth="1"/>
    <col min="11522" max="11522" width="78" style="452" customWidth="1"/>
    <col min="11523" max="11526" width="11" style="452"/>
    <col min="11527" max="11527" width="4.125" style="452" customWidth="1"/>
    <col min="11528" max="11776" width="11" style="452"/>
    <col min="11777" max="11777" width="1.875" style="452" customWidth="1"/>
    <col min="11778" max="11778" width="78" style="452" customWidth="1"/>
    <col min="11779" max="11782" width="11" style="452"/>
    <col min="11783" max="11783" width="4.125" style="452" customWidth="1"/>
    <col min="11784" max="12032" width="11" style="452"/>
    <col min="12033" max="12033" width="1.875" style="452" customWidth="1"/>
    <col min="12034" max="12034" width="78" style="452" customWidth="1"/>
    <col min="12035" max="12038" width="11" style="452"/>
    <col min="12039" max="12039" width="4.125" style="452" customWidth="1"/>
    <col min="12040" max="12288" width="11" style="452"/>
    <col min="12289" max="12289" width="1.875" style="452" customWidth="1"/>
    <col min="12290" max="12290" width="78" style="452" customWidth="1"/>
    <col min="12291" max="12294" width="11" style="452"/>
    <col min="12295" max="12295" width="4.125" style="452" customWidth="1"/>
    <col min="12296" max="12544" width="11" style="452"/>
    <col min="12545" max="12545" width="1.875" style="452" customWidth="1"/>
    <col min="12546" max="12546" width="78" style="452" customWidth="1"/>
    <col min="12547" max="12550" width="11" style="452"/>
    <col min="12551" max="12551" width="4.125" style="452" customWidth="1"/>
    <col min="12552" max="12800" width="11" style="452"/>
    <col min="12801" max="12801" width="1.875" style="452" customWidth="1"/>
    <col min="12802" max="12802" width="78" style="452" customWidth="1"/>
    <col min="12803" max="12806" width="11" style="452"/>
    <col min="12807" max="12807" width="4.125" style="452" customWidth="1"/>
    <col min="12808" max="13056" width="11" style="452"/>
    <col min="13057" max="13057" width="1.875" style="452" customWidth="1"/>
    <col min="13058" max="13058" width="78" style="452" customWidth="1"/>
    <col min="13059" max="13062" width="11" style="452"/>
    <col min="13063" max="13063" width="4.125" style="452" customWidth="1"/>
    <col min="13064" max="13312" width="11" style="452"/>
    <col min="13313" max="13313" width="1.875" style="452" customWidth="1"/>
    <col min="13314" max="13314" width="78" style="452" customWidth="1"/>
    <col min="13315" max="13318" width="11" style="452"/>
    <col min="13319" max="13319" width="4.125" style="452" customWidth="1"/>
    <col min="13320" max="13568" width="11" style="452"/>
    <col min="13569" max="13569" width="1.875" style="452" customWidth="1"/>
    <col min="13570" max="13570" width="78" style="452" customWidth="1"/>
    <col min="13571" max="13574" width="11" style="452"/>
    <col min="13575" max="13575" width="4.125" style="452" customWidth="1"/>
    <col min="13576" max="13824" width="11" style="452"/>
    <col min="13825" max="13825" width="1.875" style="452" customWidth="1"/>
    <col min="13826" max="13826" width="78" style="452" customWidth="1"/>
    <col min="13827" max="13830" width="11" style="452"/>
    <col min="13831" max="13831" width="4.125" style="452" customWidth="1"/>
    <col min="13832" max="14080" width="11" style="452"/>
    <col min="14081" max="14081" width="1.875" style="452" customWidth="1"/>
    <col min="14082" max="14082" width="78" style="452" customWidth="1"/>
    <col min="14083" max="14086" width="11" style="452"/>
    <col min="14087" max="14087" width="4.125" style="452" customWidth="1"/>
    <col min="14088" max="14336" width="11" style="452"/>
    <col min="14337" max="14337" width="1.875" style="452" customWidth="1"/>
    <col min="14338" max="14338" width="78" style="452" customWidth="1"/>
    <col min="14339" max="14342" width="11" style="452"/>
    <col min="14343" max="14343" width="4.125" style="452" customWidth="1"/>
    <col min="14344" max="14592" width="11" style="452"/>
    <col min="14593" max="14593" width="1.875" style="452" customWidth="1"/>
    <col min="14594" max="14594" width="78" style="452" customWidth="1"/>
    <col min="14595" max="14598" width="11" style="452"/>
    <col min="14599" max="14599" width="4.125" style="452" customWidth="1"/>
    <col min="14600" max="14848" width="11" style="452"/>
    <col min="14849" max="14849" width="1.875" style="452" customWidth="1"/>
    <col min="14850" max="14850" width="78" style="452" customWidth="1"/>
    <col min="14851" max="14854" width="11" style="452"/>
    <col min="14855" max="14855" width="4.125" style="452" customWidth="1"/>
    <col min="14856" max="15104" width="11" style="452"/>
    <col min="15105" max="15105" width="1.875" style="452" customWidth="1"/>
    <col min="15106" max="15106" width="78" style="452" customWidth="1"/>
    <col min="15107" max="15110" width="11" style="452"/>
    <col min="15111" max="15111" width="4.125" style="452" customWidth="1"/>
    <col min="15112" max="15360" width="11" style="452"/>
    <col min="15361" max="15361" width="1.875" style="452" customWidth="1"/>
    <col min="15362" max="15362" width="78" style="452" customWidth="1"/>
    <col min="15363" max="15366" width="11" style="452"/>
    <col min="15367" max="15367" width="4.125" style="452" customWidth="1"/>
    <col min="15368" max="15616" width="11" style="452"/>
    <col min="15617" max="15617" width="1.875" style="452" customWidth="1"/>
    <col min="15618" max="15618" width="78" style="452" customWidth="1"/>
    <col min="15619" max="15622" width="11" style="452"/>
    <col min="15623" max="15623" width="4.125" style="452" customWidth="1"/>
    <col min="15624" max="15872" width="11" style="452"/>
    <col min="15873" max="15873" width="1.875" style="452" customWidth="1"/>
    <col min="15874" max="15874" width="78" style="452" customWidth="1"/>
    <col min="15875" max="15878" width="11" style="452"/>
    <col min="15879" max="15879" width="4.125" style="452" customWidth="1"/>
    <col min="15880" max="16128" width="11" style="452"/>
    <col min="16129" max="16129" width="1.875" style="452" customWidth="1"/>
    <col min="16130" max="16130" width="78" style="452" customWidth="1"/>
    <col min="16131" max="16134" width="11" style="452"/>
    <col min="16135" max="16135" width="4.125" style="452" customWidth="1"/>
    <col min="16136" max="16384" width="11" style="452"/>
  </cols>
  <sheetData>
    <row r="1" spans="1:2" ht="39.75" customHeight="1" x14ac:dyDescent="0.2">
      <c r="A1" s="450"/>
      <c r="B1" s="451" t="s">
        <v>6</v>
      </c>
    </row>
    <row r="2" spans="1:2" ht="25.5" customHeight="1" x14ac:dyDescent="0.2">
      <c r="B2" s="453" t="s">
        <v>403</v>
      </c>
    </row>
    <row r="3" spans="1:2" ht="24.95" customHeight="1" x14ac:dyDescent="0.2">
      <c r="A3" s="454"/>
      <c r="B3" s="455" t="s">
        <v>414</v>
      </c>
    </row>
    <row r="4" spans="1:2" s="445" customFormat="1" ht="12" x14ac:dyDescent="0.2"/>
    <row r="5" spans="1:2" s="445" customFormat="1" ht="139.5" customHeight="1" x14ac:dyDescent="0.2">
      <c r="B5" s="447" t="s">
        <v>415</v>
      </c>
    </row>
    <row r="6" spans="1:2" s="445" customFormat="1" ht="9.9499999999999993" customHeight="1" x14ac:dyDescent="0.2">
      <c r="B6" s="447"/>
    </row>
    <row r="7" spans="1:2" s="445" customFormat="1" ht="222.75" customHeight="1" x14ac:dyDescent="0.2">
      <c r="B7" s="447" t="s">
        <v>416</v>
      </c>
    </row>
    <row r="8" spans="1:2" s="445" customFormat="1" ht="9.9499999999999993" customHeight="1" x14ac:dyDescent="0.2">
      <c r="B8" s="447"/>
    </row>
    <row r="9" spans="1:2" s="445" customFormat="1" ht="61.5" customHeight="1" x14ac:dyDescent="0.2">
      <c r="B9" s="456" t="s">
        <v>417</v>
      </c>
    </row>
    <row r="10" spans="1:2" s="445" customFormat="1" ht="9.9499999999999993" customHeight="1" x14ac:dyDescent="0.2">
      <c r="B10" s="447"/>
    </row>
    <row r="11" spans="1:2" s="445" customFormat="1" ht="152.25" customHeight="1" x14ac:dyDescent="0.2">
      <c r="B11" s="447" t="s">
        <v>418</v>
      </c>
    </row>
    <row r="12" spans="1:2" s="445" customFormat="1" ht="9.9499999999999993" customHeight="1" x14ac:dyDescent="0.2">
      <c r="B12" s="447"/>
    </row>
    <row r="13" spans="1:2" s="445" customFormat="1" ht="96" customHeight="1" x14ac:dyDescent="0.2">
      <c r="B13" s="447" t="s">
        <v>419</v>
      </c>
    </row>
    <row r="14" spans="1:2" s="445" customFormat="1" ht="9.9499999999999993" customHeight="1" x14ac:dyDescent="0.2">
      <c r="B14" s="447"/>
    </row>
    <row r="15" spans="1:2" s="445" customFormat="1" ht="176.25" customHeight="1" x14ac:dyDescent="0.2">
      <c r="B15" s="456" t="s">
        <v>420</v>
      </c>
    </row>
    <row r="16" spans="1:2" s="445" customFormat="1" ht="9.9499999999999993" customHeight="1" x14ac:dyDescent="0.2">
      <c r="B16" s="447"/>
    </row>
    <row r="17" spans="1:6" s="445" customFormat="1" ht="26.25" customHeight="1" x14ac:dyDescent="0.2">
      <c r="B17" s="448" t="s">
        <v>421</v>
      </c>
    </row>
    <row r="18" spans="1:6" s="445" customFormat="1" ht="37.5" customHeight="1" x14ac:dyDescent="0.2">
      <c r="B18" s="449" t="s">
        <v>422</v>
      </c>
    </row>
    <row r="19" spans="1:6" s="445" customFormat="1" ht="12" x14ac:dyDescent="0.2"/>
    <row r="20" spans="1:6" s="445" customFormat="1" ht="12" x14ac:dyDescent="0.2"/>
    <row r="21" spans="1:6" s="445" customFormat="1" ht="12" x14ac:dyDescent="0.2"/>
    <row r="22" spans="1:6" x14ac:dyDescent="0.2">
      <c r="A22" s="454"/>
      <c r="B22" s="454"/>
      <c r="C22" s="454"/>
      <c r="D22" s="454"/>
      <c r="E22" s="454"/>
      <c r="F22" s="454"/>
    </row>
    <row r="23" spans="1:6" x14ac:dyDescent="0.2">
      <c r="A23" s="454"/>
      <c r="B23" s="454"/>
      <c r="C23" s="454"/>
      <c r="D23" s="454"/>
      <c r="E23" s="454"/>
      <c r="F23" s="454"/>
    </row>
    <row r="24" spans="1:6" x14ac:dyDescent="0.2">
      <c r="A24" s="457"/>
      <c r="B24" s="454"/>
      <c r="C24" s="454"/>
      <c r="D24" s="454"/>
      <c r="E24" s="454"/>
      <c r="F24" s="454"/>
    </row>
    <row r="25" spans="1:6" x14ac:dyDescent="0.2">
      <c r="A25" s="458"/>
      <c r="B25" s="454"/>
      <c r="C25" s="454"/>
      <c r="D25" s="454"/>
      <c r="E25" s="454"/>
      <c r="F25" s="454"/>
    </row>
    <row r="26" spans="1:6" x14ac:dyDescent="0.2">
      <c r="A26" s="454"/>
      <c r="B26" s="454"/>
      <c r="C26" s="454"/>
      <c r="D26" s="454"/>
      <c r="E26" s="454"/>
      <c r="F26" s="454"/>
    </row>
    <row r="27" spans="1:6" x14ac:dyDescent="0.2">
      <c r="A27" s="454"/>
      <c r="B27" s="454"/>
      <c r="C27" s="454"/>
      <c r="D27" s="454"/>
      <c r="E27" s="454"/>
      <c r="F27" s="454"/>
    </row>
    <row r="28" spans="1:6" x14ac:dyDescent="0.2">
      <c r="A28" s="454"/>
      <c r="B28" s="454"/>
      <c r="C28" s="454"/>
      <c r="D28" s="454"/>
      <c r="E28" s="454"/>
      <c r="F28" s="454"/>
    </row>
    <row r="29" spans="1:6" x14ac:dyDescent="0.2">
      <c r="A29" s="454"/>
      <c r="B29" s="454"/>
      <c r="C29" s="454"/>
      <c r="D29" s="454"/>
      <c r="E29" s="454"/>
      <c r="F29" s="454"/>
    </row>
    <row r="30" spans="1:6" x14ac:dyDescent="0.2">
      <c r="A30" s="454"/>
      <c r="B30" s="454"/>
      <c r="C30" s="454"/>
      <c r="D30" s="454"/>
      <c r="E30" s="454"/>
      <c r="F30" s="454"/>
    </row>
    <row r="31" spans="1:6" x14ac:dyDescent="0.2">
      <c r="A31" s="454"/>
      <c r="B31" s="454"/>
      <c r="C31" s="454"/>
      <c r="D31" s="454"/>
      <c r="E31" s="454"/>
      <c r="F31" s="454"/>
    </row>
    <row r="32" spans="1:6" x14ac:dyDescent="0.2">
      <c r="A32" s="454"/>
      <c r="B32" s="454"/>
      <c r="C32" s="454"/>
      <c r="D32" s="454"/>
      <c r="E32" s="454"/>
      <c r="F32" s="454"/>
    </row>
    <row r="33" spans="1:10" x14ac:dyDescent="0.2">
      <c r="A33" s="459"/>
      <c r="B33" s="459"/>
      <c r="C33" s="459"/>
      <c r="D33" s="459"/>
      <c r="E33" s="459"/>
      <c r="F33" s="459"/>
    </row>
    <row r="34" spans="1:10" x14ac:dyDescent="0.2">
      <c r="A34" s="454"/>
      <c r="B34" s="454"/>
      <c r="C34" s="454"/>
      <c r="D34" s="454"/>
      <c r="E34" s="454"/>
      <c r="F34" s="454"/>
    </row>
    <row r="35" spans="1:10" x14ac:dyDescent="0.2">
      <c r="A35" s="454"/>
      <c r="B35" s="454"/>
      <c r="C35" s="454"/>
      <c r="D35" s="454"/>
      <c r="E35" s="454"/>
      <c r="F35" s="454"/>
    </row>
    <row r="36" spans="1:10" ht="8.1" customHeight="1" x14ac:dyDescent="0.2">
      <c r="A36" s="454"/>
      <c r="B36" s="454"/>
      <c r="C36" s="454"/>
      <c r="D36" s="454"/>
      <c r="E36" s="454"/>
      <c r="F36" s="454"/>
    </row>
    <row r="37" spans="1:10" ht="13.5" customHeight="1" x14ac:dyDescent="0.2">
      <c r="A37" s="454"/>
      <c r="B37" s="454"/>
      <c r="C37" s="454"/>
      <c r="D37" s="454"/>
      <c r="E37" s="454"/>
      <c r="F37" s="454"/>
    </row>
    <row r="38" spans="1:10" x14ac:dyDescent="0.2">
      <c r="A38" s="454"/>
      <c r="B38" s="454"/>
      <c r="C38" s="454"/>
      <c r="D38" s="454"/>
      <c r="E38" s="454"/>
      <c r="F38" s="454"/>
    </row>
    <row r="39" spans="1:10" x14ac:dyDescent="0.2">
      <c r="A39" s="454"/>
      <c r="B39" s="454"/>
      <c r="C39" s="454"/>
      <c r="D39" s="454"/>
      <c r="E39" s="454"/>
      <c r="F39" s="454"/>
      <c r="J39" s="460"/>
    </row>
    <row r="40" spans="1:10" x14ac:dyDescent="0.2">
      <c r="A40" s="454"/>
      <c r="B40" s="454"/>
      <c r="C40" s="454"/>
      <c r="D40" s="454"/>
      <c r="E40" s="454"/>
      <c r="F40" s="454"/>
    </row>
    <row r="41" spans="1:10" x14ac:dyDescent="0.2">
      <c r="A41" s="454"/>
      <c r="B41" s="454"/>
      <c r="C41" s="454"/>
      <c r="D41" s="454"/>
      <c r="E41" s="454"/>
      <c r="F41" s="454"/>
    </row>
    <row r="42" spans="1:10" x14ac:dyDescent="0.2">
      <c r="A42" s="454"/>
      <c r="B42" s="454"/>
      <c r="C42" s="454"/>
      <c r="D42" s="454"/>
      <c r="E42" s="454"/>
      <c r="F42" s="454"/>
    </row>
    <row r="43" spans="1:10" ht="33" customHeight="1" x14ac:dyDescent="0.2">
      <c r="A43" s="454"/>
      <c r="B43" s="454"/>
      <c r="C43" s="454"/>
      <c r="D43" s="454"/>
      <c r="E43" s="454"/>
      <c r="F43" s="454"/>
    </row>
    <row r="44" spans="1:10" ht="16.5" customHeight="1" x14ac:dyDescent="0.2">
      <c r="A44" s="454"/>
      <c r="B44" s="454"/>
      <c r="C44" s="454"/>
      <c r="D44" s="454"/>
      <c r="E44" s="454"/>
      <c r="F44" s="454"/>
    </row>
    <row r="45" spans="1:10" x14ac:dyDescent="0.2">
      <c r="A45" s="454"/>
      <c r="B45" s="454"/>
      <c r="C45" s="454"/>
      <c r="D45" s="454"/>
      <c r="E45" s="454"/>
      <c r="F45" s="454"/>
    </row>
    <row r="46" spans="1:10" x14ac:dyDescent="0.2">
      <c r="A46" s="454"/>
      <c r="B46" s="454"/>
      <c r="C46" s="454"/>
      <c r="D46" s="454"/>
      <c r="E46" s="454"/>
      <c r="F46" s="454"/>
    </row>
    <row r="47" spans="1:10" x14ac:dyDescent="0.2">
      <c r="A47" s="454"/>
      <c r="B47" s="454"/>
      <c r="C47" s="454"/>
      <c r="D47" s="454"/>
      <c r="E47" s="454"/>
      <c r="F47" s="454"/>
    </row>
    <row r="48" spans="1:10" x14ac:dyDescent="0.2">
      <c r="A48" s="454"/>
      <c r="B48" s="454"/>
      <c r="C48" s="454"/>
      <c r="D48" s="454"/>
      <c r="E48" s="454"/>
      <c r="F48" s="454"/>
    </row>
    <row r="49" spans="1:6" x14ac:dyDescent="0.2">
      <c r="A49" s="454"/>
      <c r="B49" s="454"/>
      <c r="C49" s="454"/>
      <c r="D49" s="454"/>
      <c r="E49" s="454"/>
      <c r="F49" s="454"/>
    </row>
    <row r="50" spans="1:6" x14ac:dyDescent="0.2">
      <c r="A50" s="454"/>
      <c r="B50" s="454"/>
      <c r="C50" s="454"/>
      <c r="D50" s="454"/>
      <c r="E50" s="454"/>
      <c r="F50" s="454"/>
    </row>
    <row r="51" spans="1:6" x14ac:dyDescent="0.2">
      <c r="A51" s="454"/>
      <c r="B51" s="454"/>
      <c r="C51" s="454"/>
      <c r="D51" s="454"/>
      <c r="E51" s="454"/>
      <c r="F51" s="454"/>
    </row>
    <row r="52" spans="1:6" x14ac:dyDescent="0.2">
      <c r="A52" s="454"/>
      <c r="B52" s="454"/>
      <c r="C52" s="454"/>
      <c r="D52" s="454"/>
      <c r="E52" s="454"/>
      <c r="F52" s="454"/>
    </row>
    <row r="53" spans="1:6" x14ac:dyDescent="0.2">
      <c r="A53" s="454"/>
      <c r="B53" s="454"/>
      <c r="C53" s="454"/>
      <c r="D53" s="454"/>
      <c r="E53" s="454"/>
      <c r="F53" s="454"/>
    </row>
    <row r="54" spans="1:6" x14ac:dyDescent="0.2">
      <c r="A54" s="454"/>
      <c r="B54" s="454"/>
      <c r="C54" s="454"/>
      <c r="D54" s="454"/>
      <c r="E54" s="454"/>
      <c r="F54" s="454"/>
    </row>
    <row r="55" spans="1:6" x14ac:dyDescent="0.2">
      <c r="A55" s="454"/>
      <c r="B55" s="454"/>
      <c r="C55" s="454"/>
      <c r="D55" s="454"/>
      <c r="E55" s="454"/>
      <c r="F55" s="454"/>
    </row>
    <row r="56" spans="1:6" x14ac:dyDescent="0.2">
      <c r="A56" s="454"/>
      <c r="B56" s="454"/>
      <c r="C56" s="454"/>
      <c r="D56" s="454"/>
      <c r="E56" s="454"/>
      <c r="F56" s="454"/>
    </row>
    <row r="57" spans="1:6" x14ac:dyDescent="0.2">
      <c r="A57" s="454"/>
      <c r="B57" s="454"/>
      <c r="C57" s="454"/>
      <c r="D57" s="454"/>
      <c r="E57" s="454"/>
      <c r="F57" s="454"/>
    </row>
    <row r="58" spans="1:6" x14ac:dyDescent="0.2">
      <c r="A58" s="454"/>
      <c r="B58" s="454"/>
      <c r="C58" s="454"/>
      <c r="D58" s="454"/>
      <c r="E58" s="454"/>
      <c r="F58" s="454"/>
    </row>
    <row r="59" spans="1:6" x14ac:dyDescent="0.2">
      <c r="A59" s="454"/>
      <c r="B59" s="454"/>
      <c r="C59" s="454"/>
      <c r="D59" s="454"/>
      <c r="E59" s="454"/>
      <c r="F59" s="454"/>
    </row>
    <row r="60" spans="1:6" x14ac:dyDescent="0.2">
      <c r="A60" s="454"/>
      <c r="B60" s="454"/>
      <c r="C60" s="454"/>
      <c r="D60" s="454"/>
      <c r="E60" s="454"/>
      <c r="F60" s="454"/>
    </row>
    <row r="61" spans="1:6" x14ac:dyDescent="0.2">
      <c r="A61" s="454"/>
      <c r="B61" s="454"/>
      <c r="C61" s="454"/>
      <c r="D61" s="454"/>
      <c r="E61" s="454"/>
      <c r="F61" s="454"/>
    </row>
    <row r="62" spans="1:6" x14ac:dyDescent="0.2">
      <c r="A62" s="454"/>
      <c r="B62" s="454"/>
      <c r="C62" s="454"/>
      <c r="D62" s="454"/>
      <c r="E62" s="454"/>
      <c r="F62" s="454"/>
    </row>
    <row r="63" spans="1:6" x14ac:dyDescent="0.2">
      <c r="A63" s="454"/>
      <c r="B63" s="454"/>
      <c r="C63" s="454"/>
      <c r="D63" s="454"/>
      <c r="E63" s="454"/>
      <c r="F63" s="454"/>
    </row>
    <row r="64" spans="1:6" x14ac:dyDescent="0.2">
      <c r="A64" s="454"/>
      <c r="B64" s="454"/>
      <c r="C64" s="454"/>
      <c r="D64" s="454"/>
      <c r="E64" s="454"/>
      <c r="F64" s="454"/>
    </row>
    <row r="65" spans="1:6" x14ac:dyDescent="0.2">
      <c r="A65" s="454"/>
      <c r="B65" s="454"/>
      <c r="C65" s="454"/>
      <c r="D65" s="454"/>
      <c r="E65" s="454"/>
      <c r="F65" s="454"/>
    </row>
    <row r="66" spans="1:6" x14ac:dyDescent="0.2">
      <c r="A66" s="454"/>
      <c r="B66" s="454"/>
      <c r="C66" s="454"/>
      <c r="D66" s="454"/>
      <c r="E66" s="454"/>
      <c r="F66" s="454"/>
    </row>
    <row r="67" spans="1:6" x14ac:dyDescent="0.2">
      <c r="A67" s="454"/>
      <c r="B67" s="454"/>
      <c r="C67" s="454"/>
      <c r="D67" s="454"/>
      <c r="E67" s="454"/>
      <c r="F67" s="454"/>
    </row>
    <row r="68" spans="1:6" x14ac:dyDescent="0.2">
      <c r="A68" s="454"/>
      <c r="B68" s="454"/>
      <c r="C68" s="454"/>
      <c r="D68" s="454"/>
      <c r="E68" s="454"/>
      <c r="F68" s="454"/>
    </row>
    <row r="69" spans="1:6" x14ac:dyDescent="0.2">
      <c r="A69" s="454"/>
      <c r="B69" s="454"/>
      <c r="C69" s="454"/>
      <c r="D69" s="454"/>
      <c r="E69" s="454"/>
      <c r="F69" s="454"/>
    </row>
    <row r="70" spans="1:6" x14ac:dyDescent="0.2">
      <c r="A70" s="454"/>
      <c r="B70" s="454"/>
      <c r="C70" s="454"/>
      <c r="D70" s="454"/>
      <c r="E70" s="454"/>
      <c r="F70" s="454"/>
    </row>
    <row r="71" spans="1:6" x14ac:dyDescent="0.2">
      <c r="A71" s="454"/>
      <c r="B71" s="454"/>
      <c r="C71" s="454"/>
      <c r="D71" s="454"/>
      <c r="E71" s="454"/>
      <c r="F71" s="454"/>
    </row>
    <row r="72" spans="1:6" x14ac:dyDescent="0.2">
      <c r="A72" s="454"/>
      <c r="B72" s="454"/>
      <c r="C72" s="454"/>
      <c r="D72" s="454"/>
      <c r="E72" s="454"/>
      <c r="F72" s="454"/>
    </row>
    <row r="73" spans="1:6" x14ac:dyDescent="0.2">
      <c r="A73" s="454"/>
      <c r="B73" s="454"/>
      <c r="C73" s="454"/>
      <c r="D73" s="454"/>
      <c r="E73" s="454"/>
      <c r="F73" s="454"/>
    </row>
    <row r="74" spans="1:6" x14ac:dyDescent="0.2">
      <c r="A74" s="454"/>
      <c r="B74" s="454"/>
      <c r="C74" s="454"/>
      <c r="D74" s="454"/>
      <c r="E74" s="454"/>
      <c r="F74" s="454"/>
    </row>
    <row r="75" spans="1:6" x14ac:dyDescent="0.2">
      <c r="A75" s="454"/>
      <c r="B75" s="454"/>
      <c r="C75" s="454"/>
      <c r="D75" s="454"/>
      <c r="E75" s="454"/>
      <c r="F75" s="454"/>
    </row>
    <row r="76" spans="1:6" x14ac:dyDescent="0.2">
      <c r="A76" s="454"/>
      <c r="B76" s="454"/>
      <c r="C76" s="454"/>
      <c r="D76" s="454"/>
      <c r="E76" s="454"/>
      <c r="F76" s="454"/>
    </row>
    <row r="77" spans="1:6" x14ac:dyDescent="0.2">
      <c r="A77" s="454"/>
      <c r="B77" s="454"/>
      <c r="C77" s="454"/>
      <c r="D77" s="454"/>
      <c r="E77" s="454"/>
      <c r="F77" s="454"/>
    </row>
    <row r="78" spans="1:6" x14ac:dyDescent="0.2">
      <c r="A78" s="454"/>
      <c r="B78" s="454"/>
      <c r="C78" s="454"/>
      <c r="D78" s="454"/>
      <c r="E78" s="454"/>
      <c r="F78" s="454"/>
    </row>
    <row r="79" spans="1:6" x14ac:dyDescent="0.2">
      <c r="A79" s="454"/>
      <c r="B79" s="454"/>
      <c r="C79" s="454"/>
      <c r="D79" s="454"/>
      <c r="E79" s="454"/>
      <c r="F79" s="454"/>
    </row>
    <row r="80" spans="1:6" x14ac:dyDescent="0.2">
      <c r="A80" s="454"/>
      <c r="B80" s="454"/>
      <c r="C80" s="454"/>
      <c r="D80" s="454"/>
      <c r="E80" s="454"/>
      <c r="F80" s="454"/>
    </row>
    <row r="81" spans="1:6" x14ac:dyDescent="0.2">
      <c r="A81" s="454"/>
      <c r="B81" s="454"/>
      <c r="C81" s="454"/>
      <c r="D81" s="454"/>
      <c r="E81" s="454"/>
      <c r="F81" s="454"/>
    </row>
    <row r="82" spans="1:6" x14ac:dyDescent="0.2">
      <c r="A82" s="454"/>
      <c r="B82" s="454"/>
      <c r="C82" s="454"/>
      <c r="D82" s="454"/>
      <c r="E82" s="454"/>
      <c r="F82" s="454"/>
    </row>
    <row r="83" spans="1:6" x14ac:dyDescent="0.2">
      <c r="A83" s="454"/>
      <c r="B83" s="454"/>
      <c r="C83" s="454"/>
      <c r="D83" s="454"/>
      <c r="E83" s="454"/>
      <c r="F83" s="454"/>
    </row>
    <row r="84" spans="1:6" x14ac:dyDescent="0.2">
      <c r="A84" s="454"/>
      <c r="B84" s="454"/>
      <c r="C84" s="454"/>
      <c r="D84" s="454"/>
      <c r="E84" s="454"/>
      <c r="F84" s="454"/>
    </row>
    <row r="85" spans="1:6" x14ac:dyDescent="0.2">
      <c r="A85" s="454"/>
      <c r="B85" s="454"/>
      <c r="C85" s="454"/>
      <c r="D85" s="454"/>
      <c r="E85" s="454"/>
      <c r="F85" s="454"/>
    </row>
    <row r="86" spans="1:6" x14ac:dyDescent="0.2">
      <c r="A86" s="454"/>
      <c r="B86" s="454"/>
      <c r="C86" s="454"/>
      <c r="D86" s="454"/>
      <c r="E86" s="454"/>
      <c r="F86" s="454"/>
    </row>
    <row r="87" spans="1:6" x14ac:dyDescent="0.2">
      <c r="A87" s="454"/>
      <c r="B87" s="454"/>
      <c r="C87" s="454"/>
      <c r="D87" s="454"/>
      <c r="E87" s="454"/>
      <c r="F87" s="454"/>
    </row>
    <row r="88" spans="1:6" x14ac:dyDescent="0.2">
      <c r="A88" s="454"/>
      <c r="B88" s="454"/>
      <c r="C88" s="454"/>
      <c r="D88" s="454"/>
      <c r="E88" s="454"/>
      <c r="F88" s="454"/>
    </row>
    <row r="89" spans="1:6" x14ac:dyDescent="0.2">
      <c r="A89" s="454"/>
      <c r="B89" s="454"/>
      <c r="C89" s="454"/>
      <c r="D89" s="454"/>
      <c r="E89" s="454"/>
      <c r="F89" s="454"/>
    </row>
    <row r="90" spans="1:6" x14ac:dyDescent="0.2">
      <c r="A90" s="454"/>
      <c r="B90" s="454"/>
      <c r="C90" s="454"/>
      <c r="D90" s="454"/>
      <c r="E90" s="454"/>
      <c r="F90" s="454"/>
    </row>
    <row r="91" spans="1:6" x14ac:dyDescent="0.2">
      <c r="A91" s="454"/>
      <c r="B91" s="454"/>
      <c r="C91" s="454"/>
      <c r="D91" s="454"/>
      <c r="E91" s="454"/>
      <c r="F91" s="454"/>
    </row>
    <row r="92" spans="1:6" x14ac:dyDescent="0.2">
      <c r="A92" s="454"/>
      <c r="B92" s="454"/>
      <c r="C92" s="454"/>
      <c r="D92" s="454"/>
      <c r="E92" s="454"/>
      <c r="F92" s="454"/>
    </row>
    <row r="93" spans="1:6" x14ac:dyDescent="0.2">
      <c r="A93" s="454"/>
      <c r="B93" s="454"/>
      <c r="C93" s="454"/>
      <c r="D93" s="454"/>
      <c r="E93" s="454"/>
      <c r="F93" s="454"/>
    </row>
    <row r="94" spans="1:6" x14ac:dyDescent="0.2">
      <c r="A94" s="454"/>
      <c r="B94" s="454"/>
      <c r="C94" s="454"/>
      <c r="D94" s="454"/>
      <c r="E94" s="454"/>
      <c r="F94" s="454"/>
    </row>
    <row r="95" spans="1:6" x14ac:dyDescent="0.2">
      <c r="A95" s="454"/>
      <c r="B95" s="454"/>
      <c r="C95" s="454"/>
      <c r="D95" s="454"/>
      <c r="E95" s="454"/>
      <c r="F95" s="454"/>
    </row>
    <row r="96" spans="1:6" x14ac:dyDescent="0.2">
      <c r="A96" s="454"/>
      <c r="B96" s="454"/>
      <c r="C96" s="454"/>
      <c r="D96" s="454"/>
      <c r="E96" s="454"/>
      <c r="F96" s="454"/>
    </row>
    <row r="97" spans="1:6" x14ac:dyDescent="0.2">
      <c r="A97" s="454"/>
      <c r="B97" s="454"/>
      <c r="C97" s="454"/>
      <c r="D97" s="454"/>
      <c r="E97" s="454"/>
      <c r="F97" s="454"/>
    </row>
    <row r="98" spans="1:6" x14ac:dyDescent="0.2">
      <c r="A98" s="454"/>
      <c r="B98" s="454"/>
      <c r="C98" s="454"/>
      <c r="D98" s="454"/>
      <c r="E98" s="454"/>
      <c r="F98" s="454"/>
    </row>
    <row r="99" spans="1:6" x14ac:dyDescent="0.2">
      <c r="A99" s="454"/>
      <c r="B99" s="454"/>
      <c r="C99" s="454"/>
      <c r="D99" s="454"/>
      <c r="E99" s="454"/>
      <c r="F99" s="454"/>
    </row>
    <row r="100" spans="1:6" x14ac:dyDescent="0.2">
      <c r="A100" s="454"/>
      <c r="B100" s="454"/>
      <c r="C100" s="454"/>
      <c r="D100" s="454"/>
      <c r="E100" s="454"/>
      <c r="F100" s="454"/>
    </row>
    <row r="101" spans="1:6" x14ac:dyDescent="0.2">
      <c r="A101" s="454"/>
      <c r="B101" s="454"/>
      <c r="C101" s="454"/>
      <c r="D101" s="454"/>
      <c r="E101" s="454"/>
      <c r="F101" s="454"/>
    </row>
    <row r="102" spans="1:6" x14ac:dyDescent="0.2">
      <c r="A102" s="454"/>
      <c r="B102" s="454"/>
      <c r="C102" s="454"/>
      <c r="D102" s="454"/>
      <c r="E102" s="454"/>
      <c r="F102" s="454"/>
    </row>
    <row r="103" spans="1:6" x14ac:dyDescent="0.2">
      <c r="A103" s="454"/>
      <c r="B103" s="454"/>
      <c r="C103" s="454"/>
      <c r="D103" s="454"/>
      <c r="E103" s="454"/>
      <c r="F103" s="454"/>
    </row>
    <row r="104" spans="1:6" x14ac:dyDescent="0.2">
      <c r="A104" s="454"/>
      <c r="B104" s="454"/>
      <c r="C104" s="454"/>
      <c r="D104" s="454"/>
      <c r="E104" s="454"/>
      <c r="F104" s="454"/>
    </row>
    <row r="105" spans="1:6" x14ac:dyDescent="0.2">
      <c r="A105" s="454"/>
      <c r="B105" s="454"/>
      <c r="C105" s="454"/>
      <c r="D105" s="454"/>
      <c r="E105" s="454"/>
      <c r="F105" s="454"/>
    </row>
    <row r="106" spans="1:6" x14ac:dyDescent="0.2">
      <c r="A106" s="454"/>
      <c r="B106" s="454"/>
      <c r="C106" s="454"/>
      <c r="D106" s="454"/>
      <c r="E106" s="454"/>
      <c r="F106" s="454"/>
    </row>
    <row r="107" spans="1:6" x14ac:dyDescent="0.2">
      <c r="A107" s="454"/>
      <c r="B107" s="454"/>
      <c r="C107" s="454"/>
      <c r="D107" s="454"/>
      <c r="E107" s="454"/>
      <c r="F107" s="454"/>
    </row>
    <row r="108" spans="1:6" x14ac:dyDescent="0.2">
      <c r="A108" s="454"/>
      <c r="B108" s="454"/>
      <c r="C108" s="454"/>
      <c r="D108" s="454"/>
      <c r="E108" s="454"/>
      <c r="F108" s="454"/>
    </row>
    <row r="109" spans="1:6" x14ac:dyDescent="0.2">
      <c r="A109" s="454"/>
      <c r="B109" s="454"/>
      <c r="C109" s="454"/>
      <c r="D109" s="454"/>
      <c r="E109" s="454"/>
      <c r="F109" s="454"/>
    </row>
    <row r="110" spans="1:6" x14ac:dyDescent="0.2">
      <c r="A110" s="454"/>
      <c r="B110" s="454"/>
      <c r="C110" s="454"/>
      <c r="D110" s="454"/>
      <c r="E110" s="454"/>
      <c r="F110" s="454"/>
    </row>
    <row r="111" spans="1:6" x14ac:dyDescent="0.2">
      <c r="A111" s="454"/>
      <c r="B111" s="454"/>
      <c r="C111" s="454"/>
      <c r="D111" s="454"/>
      <c r="E111" s="454"/>
      <c r="F111" s="454"/>
    </row>
    <row r="112" spans="1:6" x14ac:dyDescent="0.2">
      <c r="A112" s="454"/>
      <c r="B112" s="454"/>
      <c r="C112" s="454"/>
      <c r="D112" s="454"/>
      <c r="E112" s="454"/>
      <c r="F112" s="454"/>
    </row>
    <row r="113" spans="1:6" x14ac:dyDescent="0.2">
      <c r="A113" s="454"/>
      <c r="B113" s="454"/>
      <c r="C113" s="454"/>
      <c r="D113" s="454"/>
      <c r="E113" s="454"/>
      <c r="F113" s="454"/>
    </row>
    <row r="114" spans="1:6" x14ac:dyDescent="0.2">
      <c r="A114" s="454"/>
      <c r="B114" s="454"/>
      <c r="C114" s="454"/>
      <c r="D114" s="454"/>
      <c r="E114" s="454"/>
      <c r="F114" s="454"/>
    </row>
    <row r="115" spans="1:6" x14ac:dyDescent="0.2">
      <c r="A115" s="454"/>
      <c r="B115" s="454"/>
      <c r="C115" s="454"/>
      <c r="D115" s="454"/>
      <c r="E115" s="454"/>
      <c r="F115" s="454"/>
    </row>
    <row r="116" spans="1:6" x14ac:dyDescent="0.2">
      <c r="A116" s="454"/>
      <c r="B116" s="454"/>
      <c r="C116" s="454"/>
      <c r="D116" s="454"/>
      <c r="E116" s="454"/>
      <c r="F116" s="454"/>
    </row>
    <row r="117" spans="1:6" x14ac:dyDescent="0.2">
      <c r="A117" s="454"/>
      <c r="B117" s="454"/>
      <c r="C117" s="454"/>
      <c r="D117" s="454"/>
      <c r="E117" s="454"/>
      <c r="F117" s="454"/>
    </row>
    <row r="118" spans="1:6" x14ac:dyDescent="0.2">
      <c r="A118" s="454"/>
      <c r="B118" s="454"/>
      <c r="C118" s="454"/>
      <c r="D118" s="454"/>
      <c r="E118" s="454"/>
      <c r="F118" s="454"/>
    </row>
    <row r="119" spans="1:6" x14ac:dyDescent="0.2">
      <c r="A119" s="454"/>
      <c r="B119" s="454"/>
      <c r="C119" s="454"/>
      <c r="D119" s="454"/>
      <c r="E119" s="454"/>
      <c r="F119" s="454"/>
    </row>
    <row r="120" spans="1:6" x14ac:dyDescent="0.2">
      <c r="A120" s="454"/>
      <c r="B120" s="454"/>
      <c r="C120" s="454"/>
      <c r="D120" s="454"/>
      <c r="E120" s="454"/>
      <c r="F120" s="454"/>
    </row>
    <row r="121" spans="1:6" x14ac:dyDescent="0.2">
      <c r="A121" s="454"/>
      <c r="B121" s="454"/>
      <c r="C121" s="454"/>
      <c r="D121" s="454"/>
      <c r="E121" s="454"/>
      <c r="F121" s="454"/>
    </row>
    <row r="122" spans="1:6" x14ac:dyDescent="0.2">
      <c r="A122" s="454"/>
      <c r="B122" s="454"/>
      <c r="C122" s="454"/>
      <c r="D122" s="454"/>
      <c r="E122" s="454"/>
      <c r="F122" s="454"/>
    </row>
    <row r="123" spans="1:6" x14ac:dyDescent="0.2">
      <c r="A123" s="454"/>
      <c r="B123" s="454"/>
      <c r="C123" s="454"/>
      <c r="D123" s="454"/>
      <c r="E123" s="454"/>
      <c r="F123" s="454"/>
    </row>
    <row r="124" spans="1:6" x14ac:dyDescent="0.2">
      <c r="A124" s="454"/>
      <c r="B124" s="454"/>
      <c r="C124" s="454"/>
      <c r="D124" s="454"/>
      <c r="E124" s="454"/>
      <c r="F124" s="454"/>
    </row>
    <row r="125" spans="1:6" x14ac:dyDescent="0.2">
      <c r="A125" s="454"/>
      <c r="B125" s="454"/>
      <c r="C125" s="454"/>
      <c r="D125" s="454"/>
      <c r="E125" s="454"/>
      <c r="F125" s="454"/>
    </row>
    <row r="126" spans="1:6" x14ac:dyDescent="0.2">
      <c r="A126" s="454"/>
      <c r="B126" s="454"/>
      <c r="C126" s="454"/>
      <c r="D126" s="454"/>
      <c r="E126" s="454"/>
      <c r="F126" s="454"/>
    </row>
    <row r="127" spans="1:6" x14ac:dyDescent="0.2">
      <c r="A127" s="454"/>
      <c r="B127" s="454"/>
      <c r="C127" s="454"/>
      <c r="D127" s="454"/>
      <c r="E127" s="454"/>
      <c r="F127" s="454"/>
    </row>
    <row r="128" spans="1:6" x14ac:dyDescent="0.2">
      <c r="A128" s="454"/>
      <c r="B128" s="454"/>
      <c r="C128" s="454"/>
      <c r="D128" s="454"/>
      <c r="E128" s="454"/>
      <c r="F128" s="454"/>
    </row>
    <row r="129" spans="1:6" x14ac:dyDescent="0.2">
      <c r="A129" s="454"/>
      <c r="B129" s="454"/>
      <c r="C129" s="454"/>
      <c r="D129" s="454"/>
      <c r="E129" s="454"/>
      <c r="F129" s="454"/>
    </row>
    <row r="130" spans="1:6" x14ac:dyDescent="0.2">
      <c r="A130" s="454"/>
      <c r="B130" s="454"/>
      <c r="C130" s="454"/>
      <c r="D130" s="454"/>
      <c r="E130" s="454"/>
      <c r="F130" s="454"/>
    </row>
    <row r="131" spans="1:6" x14ac:dyDescent="0.2">
      <c r="A131" s="454"/>
      <c r="B131" s="454"/>
      <c r="C131" s="454"/>
      <c r="D131" s="454"/>
      <c r="E131" s="454"/>
      <c r="F131" s="454"/>
    </row>
    <row r="132" spans="1:6" x14ac:dyDescent="0.2">
      <c r="A132" s="454"/>
      <c r="B132" s="454"/>
      <c r="C132" s="454"/>
      <c r="D132" s="454"/>
      <c r="E132" s="454"/>
      <c r="F132" s="454"/>
    </row>
    <row r="133" spans="1:6" x14ac:dyDescent="0.2">
      <c r="A133" s="454"/>
      <c r="B133" s="454"/>
      <c r="C133" s="454"/>
      <c r="D133" s="454"/>
      <c r="E133" s="454"/>
      <c r="F133" s="454"/>
    </row>
    <row r="134" spans="1:6" x14ac:dyDescent="0.2">
      <c r="A134" s="454"/>
      <c r="B134" s="454"/>
      <c r="C134" s="454"/>
      <c r="D134" s="454"/>
      <c r="E134" s="454"/>
      <c r="F134" s="454"/>
    </row>
    <row r="135" spans="1:6" x14ac:dyDescent="0.2">
      <c r="A135" s="454"/>
      <c r="B135" s="454"/>
      <c r="C135" s="454"/>
      <c r="D135" s="454"/>
      <c r="E135" s="454"/>
      <c r="F135" s="454"/>
    </row>
    <row r="136" spans="1:6" x14ac:dyDescent="0.2">
      <c r="A136" s="454"/>
      <c r="B136" s="454"/>
      <c r="C136" s="454"/>
      <c r="D136" s="454"/>
      <c r="E136" s="454"/>
      <c r="F136" s="454"/>
    </row>
    <row r="137" spans="1:6" x14ac:dyDescent="0.2">
      <c r="A137" s="454"/>
      <c r="B137" s="454"/>
      <c r="C137" s="454"/>
      <c r="D137" s="454"/>
      <c r="E137" s="454"/>
      <c r="F137" s="454"/>
    </row>
    <row r="138" spans="1:6" x14ac:dyDescent="0.2">
      <c r="A138" s="454"/>
      <c r="B138" s="454"/>
      <c r="C138" s="454"/>
      <c r="D138" s="454"/>
      <c r="E138" s="454"/>
      <c r="F138" s="454"/>
    </row>
    <row r="139" spans="1:6" x14ac:dyDescent="0.2">
      <c r="A139" s="454"/>
      <c r="B139" s="454"/>
      <c r="C139" s="454"/>
      <c r="D139" s="454"/>
      <c r="E139" s="454"/>
      <c r="F139" s="454"/>
    </row>
    <row r="140" spans="1:6" x14ac:dyDescent="0.2">
      <c r="A140" s="454"/>
      <c r="B140" s="454"/>
      <c r="C140" s="454"/>
      <c r="D140" s="454"/>
      <c r="E140" s="454"/>
      <c r="F140" s="454"/>
    </row>
    <row r="141" spans="1:6" x14ac:dyDescent="0.2">
      <c r="A141" s="454"/>
      <c r="B141" s="454"/>
      <c r="C141" s="454"/>
      <c r="D141" s="454"/>
      <c r="E141" s="454"/>
      <c r="F141" s="454"/>
    </row>
    <row r="142" spans="1:6" x14ac:dyDescent="0.2">
      <c r="A142" s="454"/>
      <c r="B142" s="454"/>
      <c r="C142" s="454"/>
      <c r="D142" s="454"/>
      <c r="E142" s="454"/>
      <c r="F142" s="454"/>
    </row>
    <row r="143" spans="1:6" x14ac:dyDescent="0.2">
      <c r="A143" s="454"/>
      <c r="B143" s="454"/>
      <c r="C143" s="454"/>
      <c r="D143" s="454"/>
      <c r="E143" s="454"/>
      <c r="F143" s="454"/>
    </row>
    <row r="144" spans="1:6" x14ac:dyDescent="0.2">
      <c r="A144" s="454"/>
      <c r="B144" s="454"/>
      <c r="C144" s="454"/>
      <c r="D144" s="454"/>
      <c r="E144" s="454"/>
      <c r="F144" s="454"/>
    </row>
    <row r="145" spans="1:6" x14ac:dyDescent="0.2">
      <c r="A145" s="454"/>
      <c r="B145" s="454"/>
      <c r="C145" s="454"/>
      <c r="D145" s="454"/>
      <c r="E145" s="454"/>
      <c r="F145" s="454"/>
    </row>
    <row r="146" spans="1:6" x14ac:dyDescent="0.2">
      <c r="A146" s="454"/>
      <c r="B146" s="454"/>
      <c r="C146" s="454"/>
      <c r="D146" s="454"/>
      <c r="E146" s="454"/>
      <c r="F146" s="454"/>
    </row>
    <row r="147" spans="1:6" x14ac:dyDescent="0.2">
      <c r="A147" s="454"/>
      <c r="B147" s="454"/>
      <c r="C147" s="454"/>
      <c r="D147" s="454"/>
      <c r="E147" s="454"/>
      <c r="F147" s="454"/>
    </row>
    <row r="148" spans="1:6" x14ac:dyDescent="0.2">
      <c r="A148" s="454"/>
      <c r="B148" s="454"/>
      <c r="C148" s="454"/>
      <c r="D148" s="454"/>
      <c r="E148" s="454"/>
      <c r="F148" s="454"/>
    </row>
    <row r="149" spans="1:6" x14ac:dyDescent="0.2">
      <c r="A149" s="454"/>
      <c r="B149" s="454"/>
      <c r="C149" s="454"/>
      <c r="D149" s="454"/>
      <c r="E149" s="454"/>
      <c r="F149" s="454"/>
    </row>
    <row r="150" spans="1:6" x14ac:dyDescent="0.2">
      <c r="A150" s="454"/>
      <c r="B150" s="454"/>
      <c r="C150" s="454"/>
      <c r="D150" s="454"/>
      <c r="E150" s="454"/>
      <c r="F150" s="454"/>
    </row>
    <row r="151" spans="1:6" x14ac:dyDescent="0.2">
      <c r="A151" s="454"/>
      <c r="B151" s="454"/>
      <c r="C151" s="454"/>
      <c r="D151" s="454"/>
      <c r="E151" s="454"/>
      <c r="F151" s="454"/>
    </row>
    <row r="152" spans="1:6" x14ac:dyDescent="0.2">
      <c r="A152" s="454"/>
      <c r="B152" s="454"/>
      <c r="C152" s="454"/>
      <c r="D152" s="454"/>
      <c r="E152" s="454"/>
      <c r="F152" s="454"/>
    </row>
    <row r="153" spans="1:6" x14ac:dyDescent="0.2">
      <c r="A153" s="454"/>
      <c r="B153" s="454"/>
      <c r="C153" s="454"/>
      <c r="D153" s="454"/>
      <c r="E153" s="454"/>
      <c r="F153" s="454"/>
    </row>
    <row r="154" spans="1:6" x14ac:dyDescent="0.2">
      <c r="A154" s="454"/>
      <c r="B154" s="454"/>
      <c r="C154" s="454"/>
      <c r="D154" s="454"/>
      <c r="E154" s="454"/>
      <c r="F154" s="454"/>
    </row>
    <row r="155" spans="1:6" x14ac:dyDescent="0.2">
      <c r="A155" s="454"/>
      <c r="B155" s="454"/>
      <c r="C155" s="454"/>
      <c r="D155" s="454"/>
      <c r="E155" s="454"/>
      <c r="F155" s="454"/>
    </row>
    <row r="156" spans="1:6" x14ac:dyDescent="0.2">
      <c r="A156" s="454"/>
      <c r="B156" s="454"/>
      <c r="C156" s="454"/>
      <c r="D156" s="454"/>
      <c r="E156" s="454"/>
      <c r="F156" s="454"/>
    </row>
    <row r="157" spans="1:6" x14ac:dyDescent="0.2">
      <c r="A157" s="454"/>
      <c r="B157" s="454"/>
      <c r="C157" s="454"/>
      <c r="D157" s="454"/>
      <c r="E157" s="454"/>
      <c r="F157" s="454"/>
    </row>
    <row r="158" spans="1:6" x14ac:dyDescent="0.2">
      <c r="A158" s="454"/>
      <c r="B158" s="454"/>
      <c r="C158" s="454"/>
      <c r="D158" s="454"/>
      <c r="E158" s="454"/>
      <c r="F158" s="454"/>
    </row>
    <row r="159" spans="1:6" x14ac:dyDescent="0.2">
      <c r="A159" s="454"/>
      <c r="B159" s="454"/>
      <c r="C159" s="454"/>
      <c r="D159" s="454"/>
      <c r="E159" s="454"/>
      <c r="F159" s="454"/>
    </row>
    <row r="160" spans="1:6" x14ac:dyDescent="0.2">
      <c r="A160" s="454"/>
      <c r="B160" s="454"/>
      <c r="C160" s="454"/>
      <c r="D160" s="454"/>
      <c r="E160" s="454"/>
      <c r="F160" s="454"/>
    </row>
    <row r="161" spans="1:6" x14ac:dyDescent="0.2">
      <c r="A161" s="454"/>
      <c r="B161" s="454"/>
      <c r="C161" s="454"/>
      <c r="D161" s="454"/>
      <c r="E161" s="454"/>
      <c r="F161" s="454"/>
    </row>
    <row r="162" spans="1:6" x14ac:dyDescent="0.2">
      <c r="A162" s="454"/>
      <c r="B162" s="454"/>
      <c r="C162" s="454"/>
      <c r="D162" s="454"/>
      <c r="E162" s="454"/>
      <c r="F162" s="454"/>
    </row>
    <row r="163" spans="1:6" x14ac:dyDescent="0.2">
      <c r="A163" s="454"/>
      <c r="B163" s="454"/>
      <c r="C163" s="454"/>
      <c r="D163" s="454"/>
      <c r="E163" s="454"/>
      <c r="F163" s="454"/>
    </row>
    <row r="164" spans="1:6" x14ac:dyDescent="0.2">
      <c r="A164" s="454"/>
      <c r="B164" s="454"/>
      <c r="C164" s="454"/>
      <c r="D164" s="454"/>
      <c r="E164" s="454"/>
      <c r="F164" s="454"/>
    </row>
    <row r="165" spans="1:6" x14ac:dyDescent="0.2">
      <c r="A165" s="454"/>
      <c r="B165" s="454"/>
      <c r="C165" s="454"/>
      <c r="D165" s="454"/>
      <c r="E165" s="454"/>
      <c r="F165" s="454"/>
    </row>
    <row r="166" spans="1:6" x14ac:dyDescent="0.2">
      <c r="A166" s="454"/>
      <c r="B166" s="454"/>
      <c r="C166" s="454"/>
      <c r="D166" s="454"/>
      <c r="E166" s="454"/>
      <c r="F166" s="454"/>
    </row>
    <row r="167" spans="1:6" x14ac:dyDescent="0.2">
      <c r="A167" s="454"/>
      <c r="B167" s="454"/>
      <c r="C167" s="454"/>
      <c r="D167" s="454"/>
      <c r="E167" s="454"/>
      <c r="F167" s="454"/>
    </row>
    <row r="168" spans="1:6" x14ac:dyDescent="0.2">
      <c r="A168" s="454"/>
      <c r="B168" s="454"/>
      <c r="C168" s="454"/>
      <c r="D168" s="454"/>
      <c r="E168" s="454"/>
      <c r="F168" s="454"/>
    </row>
    <row r="169" spans="1:6" x14ac:dyDescent="0.2">
      <c r="A169" s="454"/>
      <c r="B169" s="454"/>
      <c r="C169" s="454"/>
      <c r="D169" s="454"/>
      <c r="E169" s="454"/>
      <c r="F169" s="454"/>
    </row>
    <row r="170" spans="1:6" x14ac:dyDescent="0.2">
      <c r="A170" s="454"/>
      <c r="B170" s="454"/>
      <c r="C170" s="454"/>
      <c r="D170" s="454"/>
      <c r="E170" s="454"/>
      <c r="F170" s="454"/>
    </row>
    <row r="171" spans="1:6" x14ac:dyDescent="0.2">
      <c r="A171" s="454"/>
      <c r="B171" s="454"/>
      <c r="C171" s="454"/>
      <c r="D171" s="454"/>
      <c r="E171" s="454"/>
      <c r="F171" s="454"/>
    </row>
    <row r="172" spans="1:6" x14ac:dyDescent="0.2">
      <c r="A172" s="454"/>
      <c r="B172" s="454"/>
      <c r="C172" s="454"/>
      <c r="D172" s="454"/>
      <c r="E172" s="454"/>
      <c r="F172" s="454"/>
    </row>
    <row r="173" spans="1:6" x14ac:dyDescent="0.2">
      <c r="A173" s="454"/>
      <c r="B173" s="454"/>
      <c r="C173" s="454"/>
      <c r="D173" s="454"/>
      <c r="E173" s="454"/>
      <c r="F173" s="454"/>
    </row>
    <row r="174" spans="1:6" x14ac:dyDescent="0.2">
      <c r="A174" s="454"/>
      <c r="B174" s="454"/>
      <c r="C174" s="454"/>
      <c r="D174" s="454"/>
      <c r="E174" s="454"/>
      <c r="F174" s="454"/>
    </row>
    <row r="175" spans="1:6" x14ac:dyDescent="0.2">
      <c r="A175" s="454"/>
      <c r="B175" s="454"/>
      <c r="C175" s="454"/>
      <c r="D175" s="454"/>
      <c r="E175" s="454"/>
      <c r="F175" s="454"/>
    </row>
    <row r="176" spans="1:6" x14ac:dyDescent="0.2">
      <c r="A176" s="454"/>
      <c r="B176" s="454"/>
      <c r="C176" s="454"/>
      <c r="D176" s="454"/>
      <c r="E176" s="454"/>
      <c r="F176" s="454"/>
    </row>
    <row r="177" spans="1:6" x14ac:dyDescent="0.2">
      <c r="A177" s="454"/>
      <c r="B177" s="454"/>
      <c r="C177" s="454"/>
      <c r="D177" s="454"/>
      <c r="E177" s="454"/>
      <c r="F177" s="454"/>
    </row>
    <row r="178" spans="1:6" x14ac:dyDescent="0.2">
      <c r="A178" s="454"/>
      <c r="B178" s="454"/>
      <c r="C178" s="454"/>
      <c r="D178" s="454"/>
      <c r="E178" s="454"/>
      <c r="F178" s="454"/>
    </row>
    <row r="179" spans="1:6" x14ac:dyDescent="0.2">
      <c r="A179" s="454"/>
      <c r="B179" s="454"/>
      <c r="C179" s="454"/>
      <c r="D179" s="454"/>
      <c r="E179" s="454"/>
      <c r="F179" s="454"/>
    </row>
    <row r="180" spans="1:6" x14ac:dyDescent="0.2">
      <c r="A180" s="454"/>
      <c r="B180" s="454"/>
      <c r="C180" s="454"/>
      <c r="D180" s="454"/>
      <c r="E180" s="454"/>
      <c r="F180" s="454"/>
    </row>
    <row r="181" spans="1:6" x14ac:dyDescent="0.2">
      <c r="A181" s="454"/>
      <c r="B181" s="454"/>
      <c r="C181" s="454"/>
      <c r="D181" s="454"/>
      <c r="E181" s="454"/>
      <c r="F181" s="454"/>
    </row>
    <row r="182" spans="1:6" x14ac:dyDescent="0.2">
      <c r="A182" s="454"/>
      <c r="B182" s="454"/>
      <c r="C182" s="454"/>
      <c r="D182" s="454"/>
      <c r="E182" s="454"/>
      <c r="F182" s="454"/>
    </row>
    <row r="183" spans="1:6" x14ac:dyDescent="0.2">
      <c r="A183" s="454"/>
      <c r="B183" s="454"/>
      <c r="C183" s="454"/>
      <c r="D183" s="454"/>
      <c r="E183" s="454"/>
      <c r="F183" s="454"/>
    </row>
    <row r="184" spans="1:6" x14ac:dyDescent="0.2">
      <c r="A184" s="454"/>
      <c r="B184" s="454"/>
      <c r="C184" s="454"/>
      <c r="D184" s="454"/>
      <c r="E184" s="454"/>
      <c r="F184" s="454"/>
    </row>
    <row r="185" spans="1:6" x14ac:dyDescent="0.2">
      <c r="A185" s="454"/>
      <c r="B185" s="454"/>
      <c r="C185" s="454"/>
      <c r="D185" s="454"/>
      <c r="E185" s="454"/>
      <c r="F185" s="454"/>
    </row>
    <row r="186" spans="1:6" x14ac:dyDescent="0.2">
      <c r="A186" s="454"/>
      <c r="B186" s="454"/>
      <c r="C186" s="454"/>
      <c r="D186" s="454"/>
      <c r="E186" s="454"/>
      <c r="F186" s="454"/>
    </row>
    <row r="187" spans="1:6" x14ac:dyDescent="0.2">
      <c r="A187" s="454"/>
      <c r="B187" s="454"/>
      <c r="C187" s="454"/>
      <c r="D187" s="454"/>
      <c r="E187" s="454"/>
      <c r="F187" s="454"/>
    </row>
    <row r="188" spans="1:6" x14ac:dyDescent="0.2">
      <c r="A188" s="454"/>
      <c r="B188" s="454"/>
      <c r="C188" s="454"/>
      <c r="D188" s="454"/>
      <c r="E188" s="454"/>
      <c r="F188" s="454"/>
    </row>
    <row r="189" spans="1:6" x14ac:dyDescent="0.2">
      <c r="A189" s="454"/>
      <c r="B189" s="454"/>
      <c r="C189" s="454"/>
      <c r="D189" s="454"/>
      <c r="E189" s="454"/>
      <c r="F189" s="454"/>
    </row>
    <row r="190" spans="1:6" x14ac:dyDescent="0.2">
      <c r="A190" s="454"/>
      <c r="B190" s="454"/>
      <c r="C190" s="454"/>
      <c r="D190" s="454"/>
      <c r="E190" s="454"/>
      <c r="F190" s="454"/>
    </row>
    <row r="191" spans="1:6" x14ac:dyDescent="0.2">
      <c r="A191" s="454"/>
      <c r="B191" s="454"/>
      <c r="C191" s="454"/>
      <c r="D191" s="454"/>
      <c r="E191" s="454"/>
      <c r="F191" s="454"/>
    </row>
    <row r="192" spans="1:6" x14ac:dyDescent="0.2">
      <c r="A192" s="454"/>
      <c r="B192" s="454"/>
      <c r="C192" s="454"/>
      <c r="D192" s="454"/>
      <c r="E192" s="454"/>
      <c r="F192" s="454"/>
    </row>
    <row r="193" spans="1:6" x14ac:dyDescent="0.2">
      <c r="A193" s="454"/>
      <c r="B193" s="454"/>
      <c r="C193" s="454"/>
      <c r="D193" s="454"/>
      <c r="E193" s="454"/>
      <c r="F193" s="454"/>
    </row>
    <row r="194" spans="1:6" x14ac:dyDescent="0.2">
      <c r="A194" s="454"/>
      <c r="B194" s="454"/>
      <c r="C194" s="454"/>
      <c r="D194" s="454"/>
      <c r="E194" s="454"/>
      <c r="F194" s="454"/>
    </row>
    <row r="195" spans="1:6" x14ac:dyDescent="0.2">
      <c r="A195" s="454"/>
      <c r="B195" s="454"/>
      <c r="C195" s="454"/>
      <c r="D195" s="454"/>
      <c r="E195" s="454"/>
      <c r="F195" s="454"/>
    </row>
    <row r="196" spans="1:6" x14ac:dyDescent="0.2">
      <c r="A196" s="454"/>
      <c r="B196" s="454"/>
      <c r="C196" s="454"/>
      <c r="D196" s="454"/>
      <c r="E196" s="454"/>
      <c r="F196" s="454"/>
    </row>
    <row r="197" spans="1:6" x14ac:dyDescent="0.2">
      <c r="A197" s="454"/>
      <c r="B197" s="454"/>
      <c r="C197" s="454"/>
      <c r="D197" s="454"/>
      <c r="E197" s="454"/>
      <c r="F197" s="454"/>
    </row>
    <row r="198" spans="1:6" x14ac:dyDescent="0.2">
      <c r="A198" s="454"/>
      <c r="B198" s="454"/>
      <c r="C198" s="454"/>
      <c r="D198" s="454"/>
      <c r="E198" s="454"/>
      <c r="F198" s="454"/>
    </row>
    <row r="199" spans="1:6" x14ac:dyDescent="0.2">
      <c r="A199" s="454"/>
      <c r="B199" s="454"/>
      <c r="C199" s="454"/>
      <c r="D199" s="454"/>
      <c r="E199" s="454"/>
      <c r="F199" s="454"/>
    </row>
    <row r="200" spans="1:6" x14ac:dyDescent="0.2">
      <c r="A200" s="454"/>
      <c r="B200" s="454"/>
      <c r="C200" s="454"/>
      <c r="D200" s="454"/>
      <c r="E200" s="454"/>
      <c r="F200" s="454"/>
    </row>
    <row r="201" spans="1:6" x14ac:dyDescent="0.2">
      <c r="A201" s="454"/>
      <c r="B201" s="454"/>
      <c r="C201" s="454"/>
      <c r="D201" s="454"/>
      <c r="E201" s="454"/>
      <c r="F201" s="454"/>
    </row>
    <row r="202" spans="1:6" x14ac:dyDescent="0.2">
      <c r="A202" s="454"/>
      <c r="B202" s="454"/>
      <c r="C202" s="454"/>
      <c r="D202" s="454"/>
      <c r="E202" s="454"/>
      <c r="F202" s="454"/>
    </row>
    <row r="203" spans="1:6" x14ac:dyDescent="0.2">
      <c r="A203" s="454"/>
      <c r="B203" s="454"/>
      <c r="C203" s="454"/>
      <c r="D203" s="454"/>
      <c r="E203" s="454"/>
      <c r="F203" s="454"/>
    </row>
    <row r="204" spans="1:6" x14ac:dyDescent="0.2">
      <c r="A204" s="454"/>
      <c r="B204" s="454"/>
      <c r="C204" s="454"/>
      <c r="D204" s="454"/>
      <c r="E204" s="454"/>
      <c r="F204" s="454"/>
    </row>
    <row r="205" spans="1:6" x14ac:dyDescent="0.2">
      <c r="A205" s="454"/>
      <c r="B205" s="454"/>
      <c r="C205" s="454"/>
      <c r="D205" s="454"/>
      <c r="E205" s="454"/>
      <c r="F205" s="454"/>
    </row>
    <row r="206" spans="1:6" x14ac:dyDescent="0.2">
      <c r="A206" s="454"/>
      <c r="B206" s="454"/>
      <c r="C206" s="454"/>
      <c r="D206" s="454"/>
      <c r="E206" s="454"/>
      <c r="F206" s="454"/>
    </row>
    <row r="207" spans="1:6" x14ac:dyDescent="0.2">
      <c r="A207" s="454"/>
      <c r="B207" s="454"/>
      <c r="C207" s="454"/>
      <c r="D207" s="454"/>
      <c r="E207" s="454"/>
      <c r="F207" s="454"/>
    </row>
    <row r="208" spans="1:6" x14ac:dyDescent="0.2">
      <c r="A208" s="454"/>
      <c r="B208" s="454"/>
      <c r="C208" s="454"/>
      <c r="D208" s="454"/>
      <c r="E208" s="454"/>
      <c r="F208" s="454"/>
    </row>
    <row r="209" spans="1:6" x14ac:dyDescent="0.2">
      <c r="A209" s="454"/>
      <c r="B209" s="454"/>
      <c r="C209" s="454"/>
      <c r="D209" s="454"/>
      <c r="E209" s="454"/>
      <c r="F209" s="454"/>
    </row>
    <row r="210" spans="1:6" x14ac:dyDescent="0.2">
      <c r="A210" s="454"/>
      <c r="B210" s="454"/>
      <c r="C210" s="454"/>
      <c r="D210" s="454"/>
      <c r="E210" s="454"/>
      <c r="F210" s="454"/>
    </row>
    <row r="211" spans="1:6" x14ac:dyDescent="0.2">
      <c r="A211" s="454"/>
      <c r="B211" s="454"/>
      <c r="C211" s="454"/>
      <c r="D211" s="454"/>
      <c r="E211" s="454"/>
      <c r="F211" s="454"/>
    </row>
    <row r="212" spans="1:6" x14ac:dyDescent="0.2">
      <c r="A212" s="454"/>
      <c r="B212" s="454"/>
      <c r="C212" s="454"/>
      <c r="D212" s="454"/>
      <c r="E212" s="454"/>
      <c r="F212" s="454"/>
    </row>
    <row r="213" spans="1:6" x14ac:dyDescent="0.2">
      <c r="A213" s="454"/>
      <c r="B213" s="454"/>
      <c r="C213" s="454"/>
      <c r="D213" s="454"/>
      <c r="E213" s="454"/>
      <c r="F213" s="454"/>
    </row>
    <row r="214" spans="1:6" x14ac:dyDescent="0.2">
      <c r="A214" s="454"/>
      <c r="B214" s="454"/>
      <c r="C214" s="454"/>
      <c r="D214" s="454"/>
      <c r="E214" s="454"/>
      <c r="F214" s="454"/>
    </row>
    <row r="215" spans="1:6" x14ac:dyDescent="0.2">
      <c r="A215" s="454"/>
      <c r="B215" s="454"/>
      <c r="C215" s="454"/>
      <c r="D215" s="454"/>
      <c r="E215" s="454"/>
      <c r="F215" s="454"/>
    </row>
    <row r="216" spans="1:6" x14ac:dyDescent="0.2">
      <c r="A216" s="454"/>
      <c r="B216" s="454"/>
      <c r="C216" s="454"/>
      <c r="D216" s="454"/>
      <c r="E216" s="454"/>
      <c r="F216" s="454"/>
    </row>
    <row r="217" spans="1:6" x14ac:dyDescent="0.2">
      <c r="A217" s="454"/>
      <c r="B217" s="454"/>
      <c r="C217" s="454"/>
      <c r="D217" s="454"/>
      <c r="E217" s="454"/>
      <c r="F217" s="454"/>
    </row>
    <row r="218" spans="1:6" x14ac:dyDescent="0.2">
      <c r="A218" s="454"/>
      <c r="B218" s="454"/>
      <c r="C218" s="454"/>
      <c r="D218" s="454"/>
      <c r="E218" s="454"/>
      <c r="F218" s="454"/>
    </row>
    <row r="219" spans="1:6" x14ac:dyDescent="0.2">
      <c r="A219" s="454"/>
      <c r="B219" s="454"/>
      <c r="C219" s="454"/>
      <c r="D219" s="454"/>
      <c r="E219" s="454"/>
      <c r="F219" s="454"/>
    </row>
    <row r="220" spans="1:6" x14ac:dyDescent="0.2">
      <c r="A220" s="454"/>
      <c r="B220" s="454"/>
      <c r="C220" s="454"/>
      <c r="D220" s="454"/>
      <c r="E220" s="454"/>
      <c r="F220" s="454"/>
    </row>
    <row r="221" spans="1:6" x14ac:dyDescent="0.2">
      <c r="A221" s="454"/>
      <c r="B221" s="454"/>
      <c r="C221" s="454"/>
      <c r="D221" s="454"/>
      <c r="E221" s="454"/>
      <c r="F221" s="454"/>
    </row>
    <row r="222" spans="1:6" x14ac:dyDescent="0.2">
      <c r="A222" s="454"/>
      <c r="B222" s="454"/>
      <c r="C222" s="454"/>
      <c r="D222" s="454"/>
      <c r="E222" s="454"/>
      <c r="F222" s="454"/>
    </row>
    <row r="223" spans="1:6" x14ac:dyDescent="0.2">
      <c r="A223" s="454"/>
      <c r="B223" s="454"/>
      <c r="C223" s="454"/>
      <c r="D223" s="454"/>
      <c r="E223" s="454"/>
      <c r="F223" s="454"/>
    </row>
    <row r="224" spans="1:6" x14ac:dyDescent="0.2">
      <c r="A224" s="454"/>
      <c r="B224" s="454"/>
      <c r="C224" s="454"/>
      <c r="D224" s="454"/>
      <c r="E224" s="454"/>
      <c r="F224" s="454"/>
    </row>
    <row r="225" spans="1:6" x14ac:dyDescent="0.2">
      <c r="A225" s="454"/>
      <c r="B225" s="454"/>
      <c r="C225" s="454"/>
      <c r="D225" s="454"/>
      <c r="E225" s="454"/>
      <c r="F225" s="454"/>
    </row>
    <row r="226" spans="1:6" x14ac:dyDescent="0.2">
      <c r="A226" s="454"/>
      <c r="B226" s="454"/>
      <c r="C226" s="454"/>
      <c r="D226" s="454"/>
      <c r="E226" s="454"/>
      <c r="F226" s="454"/>
    </row>
    <row r="227" spans="1:6" x14ac:dyDescent="0.2">
      <c r="A227" s="454"/>
      <c r="B227" s="454"/>
      <c r="C227" s="454"/>
      <c r="D227" s="454"/>
      <c r="E227" s="454"/>
      <c r="F227" s="454"/>
    </row>
    <row r="228" spans="1:6" x14ac:dyDescent="0.2">
      <c r="A228" s="454"/>
      <c r="B228" s="454"/>
      <c r="C228" s="454"/>
      <c r="D228" s="454"/>
      <c r="E228" s="454"/>
      <c r="F228" s="454"/>
    </row>
    <row r="229" spans="1:6" x14ac:dyDescent="0.2">
      <c r="A229" s="454"/>
      <c r="B229" s="454"/>
      <c r="C229" s="454"/>
      <c r="D229" s="454"/>
      <c r="E229" s="454"/>
      <c r="F229" s="454"/>
    </row>
    <row r="230" spans="1:6" x14ac:dyDescent="0.2">
      <c r="A230" s="454"/>
      <c r="B230" s="454"/>
      <c r="C230" s="454"/>
      <c r="D230" s="454"/>
      <c r="E230" s="454"/>
      <c r="F230" s="454"/>
    </row>
    <row r="231" spans="1:6" x14ac:dyDescent="0.2">
      <c r="A231" s="454"/>
      <c r="B231" s="454"/>
      <c r="C231" s="454"/>
      <c r="D231" s="454"/>
      <c r="E231" s="454"/>
      <c r="F231" s="454"/>
    </row>
    <row r="232" spans="1:6" x14ac:dyDescent="0.2">
      <c r="A232" s="454"/>
      <c r="B232" s="454"/>
      <c r="C232" s="454"/>
      <c r="D232" s="454"/>
      <c r="E232" s="454"/>
      <c r="F232" s="454"/>
    </row>
    <row r="233" spans="1:6" x14ac:dyDescent="0.2">
      <c r="A233" s="454"/>
      <c r="B233" s="454"/>
      <c r="C233" s="454"/>
      <c r="D233" s="454"/>
      <c r="E233" s="454"/>
      <c r="F233" s="454"/>
    </row>
    <row r="234" spans="1:6" x14ac:dyDescent="0.2">
      <c r="A234" s="454"/>
      <c r="B234" s="454"/>
      <c r="C234" s="454"/>
      <c r="D234" s="454"/>
      <c r="E234" s="454"/>
      <c r="F234" s="454"/>
    </row>
    <row r="235" spans="1:6" x14ac:dyDescent="0.2">
      <c r="A235" s="454"/>
      <c r="B235" s="454"/>
      <c r="C235" s="454"/>
      <c r="D235" s="454"/>
      <c r="E235" s="454"/>
      <c r="F235" s="454"/>
    </row>
    <row r="236" spans="1:6" x14ac:dyDescent="0.2">
      <c r="A236" s="454"/>
      <c r="B236" s="454"/>
      <c r="C236" s="454"/>
      <c r="D236" s="454"/>
      <c r="E236" s="454"/>
      <c r="F236" s="454"/>
    </row>
    <row r="237" spans="1:6" x14ac:dyDescent="0.2">
      <c r="A237" s="454"/>
      <c r="B237" s="454"/>
      <c r="C237" s="454"/>
      <c r="D237" s="454"/>
      <c r="E237" s="454"/>
      <c r="F237" s="454"/>
    </row>
    <row r="238" spans="1:6" x14ac:dyDescent="0.2">
      <c r="A238" s="454"/>
      <c r="B238" s="454"/>
      <c r="C238" s="454"/>
      <c r="D238" s="454"/>
      <c r="E238" s="454"/>
      <c r="F238" s="454"/>
    </row>
    <row r="239" spans="1:6" x14ac:dyDescent="0.2">
      <c r="A239" s="454"/>
      <c r="B239" s="454"/>
      <c r="C239" s="454"/>
      <c r="D239" s="454"/>
      <c r="E239" s="454"/>
      <c r="F239" s="454"/>
    </row>
    <row r="240" spans="1:6" x14ac:dyDescent="0.2">
      <c r="A240" s="454"/>
      <c r="B240" s="454"/>
      <c r="C240" s="454"/>
      <c r="D240" s="454"/>
      <c r="E240" s="454"/>
      <c r="F240" s="454"/>
    </row>
    <row r="241" spans="1:6" x14ac:dyDescent="0.2">
      <c r="A241" s="454"/>
      <c r="B241" s="454"/>
      <c r="C241" s="454"/>
      <c r="D241" s="454"/>
      <c r="E241" s="454"/>
      <c r="F241" s="454"/>
    </row>
    <row r="242" spans="1:6" x14ac:dyDescent="0.2">
      <c r="A242" s="454"/>
      <c r="B242" s="454"/>
      <c r="C242" s="454"/>
      <c r="D242" s="454"/>
      <c r="E242" s="454"/>
      <c r="F242" s="454"/>
    </row>
    <row r="243" spans="1:6" x14ac:dyDescent="0.2">
      <c r="A243" s="454"/>
      <c r="B243" s="454"/>
      <c r="C243" s="454"/>
      <c r="D243" s="454"/>
      <c r="E243" s="454"/>
      <c r="F243" s="454"/>
    </row>
    <row r="244" spans="1:6" x14ac:dyDescent="0.2">
      <c r="A244" s="454"/>
      <c r="B244" s="454"/>
      <c r="C244" s="454"/>
      <c r="D244" s="454"/>
      <c r="E244" s="454"/>
      <c r="F244" s="454"/>
    </row>
    <row r="245" spans="1:6" x14ac:dyDescent="0.2">
      <c r="A245" s="454"/>
      <c r="B245" s="454"/>
      <c r="C245" s="454"/>
      <c r="D245" s="454"/>
      <c r="E245" s="454"/>
      <c r="F245" s="454"/>
    </row>
    <row r="246" spans="1:6" x14ac:dyDescent="0.2">
      <c r="A246" s="454"/>
      <c r="B246" s="454"/>
      <c r="C246" s="454"/>
      <c r="D246" s="454"/>
      <c r="E246" s="454"/>
      <c r="F246" s="454"/>
    </row>
    <row r="247" spans="1:6" x14ac:dyDescent="0.2">
      <c r="A247" s="454"/>
      <c r="B247" s="454"/>
      <c r="C247" s="454"/>
      <c r="D247" s="454"/>
      <c r="E247" s="454"/>
      <c r="F247" s="454"/>
    </row>
    <row r="248" spans="1:6" x14ac:dyDescent="0.2">
      <c r="A248" s="454"/>
      <c r="B248" s="454"/>
      <c r="C248" s="454"/>
      <c r="D248" s="454"/>
      <c r="E248" s="454"/>
      <c r="F248" s="454"/>
    </row>
    <row r="249" spans="1:6" x14ac:dyDescent="0.2">
      <c r="A249" s="454"/>
      <c r="B249" s="454"/>
      <c r="C249" s="454"/>
      <c r="D249" s="454"/>
      <c r="E249" s="454"/>
      <c r="F249" s="454"/>
    </row>
    <row r="250" spans="1:6" x14ac:dyDescent="0.2">
      <c r="A250" s="454"/>
      <c r="B250" s="454"/>
      <c r="C250" s="454"/>
      <c r="D250" s="454"/>
      <c r="E250" s="454"/>
      <c r="F250" s="454"/>
    </row>
    <row r="251" spans="1:6" x14ac:dyDescent="0.2">
      <c r="A251" s="454"/>
      <c r="B251" s="454"/>
      <c r="C251" s="454"/>
      <c r="D251" s="454"/>
      <c r="E251" s="454"/>
      <c r="F251" s="454"/>
    </row>
    <row r="252" spans="1:6" x14ac:dyDescent="0.2">
      <c r="A252" s="454"/>
      <c r="B252" s="454"/>
      <c r="C252" s="454"/>
      <c r="D252" s="454"/>
      <c r="E252" s="454"/>
      <c r="F252" s="454"/>
    </row>
    <row r="253" spans="1:6" x14ac:dyDescent="0.2">
      <c r="A253" s="454"/>
      <c r="B253" s="454"/>
      <c r="C253" s="454"/>
      <c r="D253" s="454"/>
      <c r="E253" s="454"/>
      <c r="F253" s="454"/>
    </row>
    <row r="254" spans="1:6" x14ac:dyDescent="0.2">
      <c r="A254" s="454"/>
      <c r="B254" s="454"/>
      <c r="C254" s="454"/>
      <c r="D254" s="454"/>
      <c r="E254" s="454"/>
      <c r="F254" s="454"/>
    </row>
    <row r="255" spans="1:6" x14ac:dyDescent="0.2">
      <c r="A255" s="454"/>
      <c r="B255" s="454"/>
      <c r="C255" s="454"/>
      <c r="D255" s="454"/>
      <c r="E255" s="454"/>
      <c r="F255" s="454"/>
    </row>
    <row r="256" spans="1:6" x14ac:dyDescent="0.2">
      <c r="A256" s="454"/>
      <c r="B256" s="454"/>
      <c r="C256" s="454"/>
      <c r="D256" s="454"/>
      <c r="E256" s="454"/>
      <c r="F256" s="454"/>
    </row>
    <row r="257" spans="1:6" x14ac:dyDescent="0.2">
      <c r="A257" s="454"/>
      <c r="B257" s="454"/>
      <c r="C257" s="454"/>
      <c r="D257" s="454"/>
      <c r="E257" s="454"/>
      <c r="F257" s="454"/>
    </row>
    <row r="258" spans="1:6" x14ac:dyDescent="0.2">
      <c r="A258" s="454"/>
      <c r="B258" s="454"/>
      <c r="C258" s="454"/>
      <c r="D258" s="454"/>
      <c r="E258" s="454"/>
      <c r="F258" s="454"/>
    </row>
    <row r="259" spans="1:6" x14ac:dyDescent="0.2">
      <c r="A259" s="454"/>
      <c r="B259" s="454"/>
      <c r="C259" s="454"/>
      <c r="D259" s="454"/>
      <c r="E259" s="454"/>
      <c r="F259" s="454"/>
    </row>
    <row r="260" spans="1:6" x14ac:dyDescent="0.2">
      <c r="A260" s="454"/>
      <c r="B260" s="454"/>
      <c r="C260" s="454"/>
      <c r="D260" s="454"/>
      <c r="E260" s="454"/>
      <c r="F260" s="454"/>
    </row>
    <row r="261" spans="1:6" x14ac:dyDescent="0.2">
      <c r="A261" s="454"/>
      <c r="B261" s="454"/>
      <c r="C261" s="454"/>
      <c r="D261" s="454"/>
      <c r="E261" s="454"/>
      <c r="F261" s="454"/>
    </row>
    <row r="262" spans="1:6" x14ac:dyDescent="0.2">
      <c r="A262" s="454"/>
      <c r="B262" s="454"/>
      <c r="C262" s="454"/>
      <c r="D262" s="454"/>
      <c r="E262" s="454"/>
      <c r="F262" s="454"/>
    </row>
    <row r="263" spans="1:6" x14ac:dyDescent="0.2">
      <c r="A263" s="454"/>
      <c r="B263" s="454"/>
      <c r="C263" s="454"/>
      <c r="D263" s="454"/>
      <c r="E263" s="454"/>
      <c r="F263" s="454"/>
    </row>
    <row r="264" spans="1:6" x14ac:dyDescent="0.2">
      <c r="A264" s="454"/>
      <c r="B264" s="454"/>
      <c r="C264" s="454"/>
      <c r="D264" s="454"/>
      <c r="E264" s="454"/>
      <c r="F264" s="454"/>
    </row>
    <row r="265" spans="1:6" x14ac:dyDescent="0.2">
      <c r="A265" s="454"/>
      <c r="B265" s="454"/>
      <c r="C265" s="454"/>
      <c r="D265" s="454"/>
      <c r="E265" s="454"/>
      <c r="F265" s="454"/>
    </row>
    <row r="266" spans="1:6" x14ac:dyDescent="0.2">
      <c r="A266" s="454"/>
      <c r="B266" s="454"/>
      <c r="C266" s="454"/>
      <c r="D266" s="454"/>
      <c r="E266" s="454"/>
      <c r="F266" s="454"/>
    </row>
    <row r="267" spans="1:6" x14ac:dyDescent="0.2">
      <c r="A267" s="454"/>
      <c r="B267" s="454"/>
      <c r="C267" s="454"/>
      <c r="D267" s="454"/>
      <c r="E267" s="454"/>
      <c r="F267" s="454"/>
    </row>
    <row r="268" spans="1:6" x14ac:dyDescent="0.2">
      <c r="A268" s="454"/>
      <c r="B268" s="454"/>
      <c r="C268" s="454"/>
      <c r="D268" s="454"/>
      <c r="E268" s="454"/>
      <c r="F268" s="454"/>
    </row>
    <row r="269" spans="1:6" x14ac:dyDescent="0.2">
      <c r="A269" s="454"/>
      <c r="B269" s="454"/>
      <c r="C269" s="454"/>
      <c r="D269" s="454"/>
      <c r="E269" s="454"/>
      <c r="F269" s="454"/>
    </row>
    <row r="270" spans="1:6" x14ac:dyDescent="0.2">
      <c r="A270" s="454"/>
      <c r="B270" s="454"/>
      <c r="C270" s="454"/>
      <c r="D270" s="454"/>
      <c r="E270" s="454"/>
      <c r="F270" s="454"/>
    </row>
    <row r="271" spans="1:6" x14ac:dyDescent="0.2">
      <c r="A271" s="454"/>
      <c r="B271" s="454"/>
      <c r="C271" s="454"/>
      <c r="D271" s="454"/>
      <c r="E271" s="454"/>
      <c r="F271" s="454"/>
    </row>
    <row r="272" spans="1:6" x14ac:dyDescent="0.2">
      <c r="A272" s="454"/>
      <c r="B272" s="454"/>
      <c r="C272" s="454"/>
      <c r="D272" s="454"/>
      <c r="E272" s="454"/>
      <c r="F272" s="454"/>
    </row>
    <row r="273" spans="1:6" x14ac:dyDescent="0.2">
      <c r="A273" s="454"/>
      <c r="B273" s="454"/>
      <c r="C273" s="454"/>
      <c r="D273" s="454"/>
      <c r="E273" s="454"/>
      <c r="F273" s="454"/>
    </row>
    <row r="274" spans="1:6" x14ac:dyDescent="0.2">
      <c r="A274" s="454"/>
      <c r="B274" s="454"/>
      <c r="C274" s="454"/>
      <c r="D274" s="454"/>
      <c r="E274" s="454"/>
      <c r="F274" s="454"/>
    </row>
    <row r="275" spans="1:6" x14ac:dyDescent="0.2">
      <c r="A275" s="454"/>
      <c r="B275" s="454"/>
      <c r="C275" s="454"/>
      <c r="D275" s="454"/>
      <c r="E275" s="454"/>
      <c r="F275" s="454"/>
    </row>
    <row r="276" spans="1:6" x14ac:dyDescent="0.2">
      <c r="A276" s="454"/>
      <c r="B276" s="454"/>
      <c r="C276" s="454"/>
      <c r="D276" s="454"/>
      <c r="E276" s="454"/>
      <c r="F276" s="454"/>
    </row>
    <row r="277" spans="1:6" x14ac:dyDescent="0.2">
      <c r="A277" s="454"/>
      <c r="B277" s="454"/>
      <c r="C277" s="454"/>
      <c r="D277" s="454"/>
      <c r="E277" s="454"/>
      <c r="F277" s="454"/>
    </row>
    <row r="278" spans="1:6" x14ac:dyDescent="0.2">
      <c r="A278" s="454"/>
      <c r="B278" s="454"/>
      <c r="C278" s="454"/>
      <c r="D278" s="454"/>
      <c r="E278" s="454"/>
      <c r="F278" s="454"/>
    </row>
    <row r="279" spans="1:6" x14ac:dyDescent="0.2">
      <c r="A279" s="454"/>
      <c r="B279" s="454"/>
      <c r="C279" s="454"/>
      <c r="D279" s="454"/>
      <c r="E279" s="454"/>
      <c r="F279" s="454"/>
    </row>
    <row r="280" spans="1:6" x14ac:dyDescent="0.2">
      <c r="A280" s="454"/>
      <c r="B280" s="454"/>
      <c r="C280" s="454"/>
      <c r="D280" s="454"/>
      <c r="E280" s="454"/>
      <c r="F280" s="454"/>
    </row>
    <row r="281" spans="1:6" x14ac:dyDescent="0.2">
      <c r="A281" s="454"/>
      <c r="B281" s="454"/>
      <c r="C281" s="454"/>
      <c r="D281" s="454"/>
      <c r="E281" s="454"/>
      <c r="F281" s="454"/>
    </row>
    <row r="282" spans="1:6" x14ac:dyDescent="0.2">
      <c r="A282" s="454"/>
      <c r="B282" s="454"/>
      <c r="C282" s="454"/>
      <c r="D282" s="454"/>
      <c r="E282" s="454"/>
      <c r="F282" s="454"/>
    </row>
    <row r="283" spans="1:6" x14ac:dyDescent="0.2">
      <c r="A283" s="454"/>
      <c r="B283" s="454"/>
      <c r="C283" s="454"/>
      <c r="D283" s="454"/>
      <c r="E283" s="454"/>
      <c r="F283" s="454"/>
    </row>
    <row r="284" spans="1:6" x14ac:dyDescent="0.2">
      <c r="A284" s="454"/>
      <c r="B284" s="454"/>
      <c r="C284" s="454"/>
      <c r="D284" s="454"/>
      <c r="E284" s="454"/>
      <c r="F284" s="454"/>
    </row>
    <row r="285" spans="1:6" x14ac:dyDescent="0.2">
      <c r="A285" s="454"/>
      <c r="B285" s="454"/>
      <c r="C285" s="454"/>
      <c r="D285" s="454"/>
      <c r="E285" s="454"/>
      <c r="F285" s="454"/>
    </row>
    <row r="286" spans="1:6" x14ac:dyDescent="0.2">
      <c r="A286" s="454"/>
      <c r="B286" s="454"/>
      <c r="C286" s="454"/>
      <c r="D286" s="454"/>
      <c r="E286" s="454"/>
      <c r="F286" s="454"/>
    </row>
    <row r="287" spans="1:6" x14ac:dyDescent="0.2">
      <c r="A287" s="454"/>
      <c r="B287" s="454"/>
      <c r="C287" s="454"/>
      <c r="D287" s="454"/>
      <c r="E287" s="454"/>
      <c r="F287" s="454"/>
    </row>
    <row r="288" spans="1:6" x14ac:dyDescent="0.2">
      <c r="A288" s="454"/>
      <c r="B288" s="454"/>
      <c r="C288" s="454"/>
      <c r="D288" s="454"/>
      <c r="E288" s="454"/>
      <c r="F288" s="454"/>
    </row>
    <row r="289" spans="1:6" x14ac:dyDescent="0.2">
      <c r="A289" s="454"/>
      <c r="B289" s="454"/>
      <c r="C289" s="454"/>
      <c r="D289" s="454"/>
      <c r="E289" s="454"/>
      <c r="F289" s="454"/>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3" customWidth="1"/>
    <col min="2" max="2" width="78.75" style="463" customWidth="1"/>
    <col min="3" max="5" width="10.25" style="463"/>
    <col min="6" max="6" width="4.25" style="463" customWidth="1"/>
    <col min="7" max="256" width="10.25" style="463"/>
    <col min="257" max="257" width="1.25" style="463" customWidth="1"/>
    <col min="258" max="258" width="78.75" style="463" customWidth="1"/>
    <col min="259" max="261" width="10.25" style="463"/>
    <col min="262" max="262" width="4.25" style="463" customWidth="1"/>
    <col min="263" max="512" width="10.25" style="463"/>
    <col min="513" max="513" width="1.25" style="463" customWidth="1"/>
    <col min="514" max="514" width="78.75" style="463" customWidth="1"/>
    <col min="515" max="517" width="10.25" style="463"/>
    <col min="518" max="518" width="4.25" style="463" customWidth="1"/>
    <col min="519" max="768" width="10.25" style="463"/>
    <col min="769" max="769" width="1.25" style="463" customWidth="1"/>
    <col min="770" max="770" width="78.75" style="463" customWidth="1"/>
    <col min="771" max="773" width="10.25" style="463"/>
    <col min="774" max="774" width="4.25" style="463" customWidth="1"/>
    <col min="775" max="1024" width="10.25" style="463"/>
    <col min="1025" max="1025" width="1.25" style="463" customWidth="1"/>
    <col min="1026" max="1026" width="78.75" style="463" customWidth="1"/>
    <col min="1027" max="1029" width="10.25" style="463"/>
    <col min="1030" max="1030" width="4.25" style="463" customWidth="1"/>
    <col min="1031" max="1280" width="10.25" style="463"/>
    <col min="1281" max="1281" width="1.25" style="463" customWidth="1"/>
    <col min="1282" max="1282" width="78.75" style="463" customWidth="1"/>
    <col min="1283" max="1285" width="10.25" style="463"/>
    <col min="1286" max="1286" width="4.25" style="463" customWidth="1"/>
    <col min="1287" max="1536" width="10.25" style="463"/>
    <col min="1537" max="1537" width="1.25" style="463" customWidth="1"/>
    <col min="1538" max="1538" width="78.75" style="463" customWidth="1"/>
    <col min="1539" max="1541" width="10.25" style="463"/>
    <col min="1542" max="1542" width="4.25" style="463" customWidth="1"/>
    <col min="1543" max="1792" width="10.25" style="463"/>
    <col min="1793" max="1793" width="1.25" style="463" customWidth="1"/>
    <col min="1794" max="1794" width="78.75" style="463" customWidth="1"/>
    <col min="1795" max="1797" width="10.25" style="463"/>
    <col min="1798" max="1798" width="4.25" style="463" customWidth="1"/>
    <col min="1799" max="2048" width="10.25" style="463"/>
    <col min="2049" max="2049" width="1.25" style="463" customWidth="1"/>
    <col min="2050" max="2050" width="78.75" style="463" customWidth="1"/>
    <col min="2051" max="2053" width="10.25" style="463"/>
    <col min="2054" max="2054" width="4.25" style="463" customWidth="1"/>
    <col min="2055" max="2304" width="10.25" style="463"/>
    <col min="2305" max="2305" width="1.25" style="463" customWidth="1"/>
    <col min="2306" max="2306" width="78.75" style="463" customWidth="1"/>
    <col min="2307" max="2309" width="10.25" style="463"/>
    <col min="2310" max="2310" width="4.25" style="463" customWidth="1"/>
    <col min="2311" max="2560" width="10.25" style="463"/>
    <col min="2561" max="2561" width="1.25" style="463" customWidth="1"/>
    <col min="2562" max="2562" width="78.75" style="463" customWidth="1"/>
    <col min="2563" max="2565" width="10.25" style="463"/>
    <col min="2566" max="2566" width="4.25" style="463" customWidth="1"/>
    <col min="2567" max="2816" width="10.25" style="463"/>
    <col min="2817" max="2817" width="1.25" style="463" customWidth="1"/>
    <col min="2818" max="2818" width="78.75" style="463" customWidth="1"/>
    <col min="2819" max="2821" width="10.25" style="463"/>
    <col min="2822" max="2822" width="4.25" style="463" customWidth="1"/>
    <col min="2823" max="3072" width="10.25" style="463"/>
    <col min="3073" max="3073" width="1.25" style="463" customWidth="1"/>
    <col min="3074" max="3074" width="78.75" style="463" customWidth="1"/>
    <col min="3075" max="3077" width="10.25" style="463"/>
    <col min="3078" max="3078" width="4.25" style="463" customWidth="1"/>
    <col min="3079" max="3328" width="10.25" style="463"/>
    <col min="3329" max="3329" width="1.25" style="463" customWidth="1"/>
    <col min="3330" max="3330" width="78.75" style="463" customWidth="1"/>
    <col min="3331" max="3333" width="10.25" style="463"/>
    <col min="3334" max="3334" width="4.25" style="463" customWidth="1"/>
    <col min="3335" max="3584" width="10.25" style="463"/>
    <col min="3585" max="3585" width="1.25" style="463" customWidth="1"/>
    <col min="3586" max="3586" width="78.75" style="463" customWidth="1"/>
    <col min="3587" max="3589" width="10.25" style="463"/>
    <col min="3590" max="3590" width="4.25" style="463" customWidth="1"/>
    <col min="3591" max="3840" width="10.25" style="463"/>
    <col min="3841" max="3841" width="1.25" style="463" customWidth="1"/>
    <col min="3842" max="3842" width="78.75" style="463" customWidth="1"/>
    <col min="3843" max="3845" width="10.25" style="463"/>
    <col min="3846" max="3846" width="4.25" style="463" customWidth="1"/>
    <col min="3847" max="4096" width="10.25" style="463"/>
    <col min="4097" max="4097" width="1.25" style="463" customWidth="1"/>
    <col min="4098" max="4098" width="78.75" style="463" customWidth="1"/>
    <col min="4099" max="4101" width="10.25" style="463"/>
    <col min="4102" max="4102" width="4.25" style="463" customWidth="1"/>
    <col min="4103" max="4352" width="10.25" style="463"/>
    <col min="4353" max="4353" width="1.25" style="463" customWidth="1"/>
    <col min="4354" max="4354" width="78.75" style="463" customWidth="1"/>
    <col min="4355" max="4357" width="10.25" style="463"/>
    <col min="4358" max="4358" width="4.25" style="463" customWidth="1"/>
    <col min="4359" max="4608" width="10.25" style="463"/>
    <col min="4609" max="4609" width="1.25" style="463" customWidth="1"/>
    <col min="4610" max="4610" width="78.75" style="463" customWidth="1"/>
    <col min="4611" max="4613" width="10.25" style="463"/>
    <col min="4614" max="4614" width="4.25" style="463" customWidth="1"/>
    <col min="4615" max="4864" width="10.25" style="463"/>
    <col min="4865" max="4865" width="1.25" style="463" customWidth="1"/>
    <col min="4866" max="4866" width="78.75" style="463" customWidth="1"/>
    <col min="4867" max="4869" width="10.25" style="463"/>
    <col min="4870" max="4870" width="4.25" style="463" customWidth="1"/>
    <col min="4871" max="5120" width="10.25" style="463"/>
    <col min="5121" max="5121" width="1.25" style="463" customWidth="1"/>
    <col min="5122" max="5122" width="78.75" style="463" customWidth="1"/>
    <col min="5123" max="5125" width="10.25" style="463"/>
    <col min="5126" max="5126" width="4.25" style="463" customWidth="1"/>
    <col min="5127" max="5376" width="10.25" style="463"/>
    <col min="5377" max="5377" width="1.25" style="463" customWidth="1"/>
    <col min="5378" max="5378" width="78.75" style="463" customWidth="1"/>
    <col min="5379" max="5381" width="10.25" style="463"/>
    <col min="5382" max="5382" width="4.25" style="463" customWidth="1"/>
    <col min="5383" max="5632" width="10.25" style="463"/>
    <col min="5633" max="5633" width="1.25" style="463" customWidth="1"/>
    <col min="5634" max="5634" width="78.75" style="463" customWidth="1"/>
    <col min="5635" max="5637" width="10.25" style="463"/>
    <col min="5638" max="5638" width="4.25" style="463" customWidth="1"/>
    <col min="5639" max="5888" width="10.25" style="463"/>
    <col min="5889" max="5889" width="1.25" style="463" customWidth="1"/>
    <col min="5890" max="5890" width="78.75" style="463" customWidth="1"/>
    <col min="5891" max="5893" width="10.25" style="463"/>
    <col min="5894" max="5894" width="4.25" style="463" customWidth="1"/>
    <col min="5895" max="6144" width="10.25" style="463"/>
    <col min="6145" max="6145" width="1.25" style="463" customWidth="1"/>
    <col min="6146" max="6146" width="78.75" style="463" customWidth="1"/>
    <col min="6147" max="6149" width="10.25" style="463"/>
    <col min="6150" max="6150" width="4.25" style="463" customWidth="1"/>
    <col min="6151" max="6400" width="10.25" style="463"/>
    <col min="6401" max="6401" width="1.25" style="463" customWidth="1"/>
    <col min="6402" max="6402" width="78.75" style="463" customWidth="1"/>
    <col min="6403" max="6405" width="10.25" style="463"/>
    <col min="6406" max="6406" width="4.25" style="463" customWidth="1"/>
    <col min="6407" max="6656" width="10.25" style="463"/>
    <col min="6657" max="6657" width="1.25" style="463" customWidth="1"/>
    <col min="6658" max="6658" width="78.75" style="463" customWidth="1"/>
    <col min="6659" max="6661" width="10.25" style="463"/>
    <col min="6662" max="6662" width="4.25" style="463" customWidth="1"/>
    <col min="6663" max="6912" width="10.25" style="463"/>
    <col min="6913" max="6913" width="1.25" style="463" customWidth="1"/>
    <col min="6914" max="6914" width="78.75" style="463" customWidth="1"/>
    <col min="6915" max="6917" width="10.25" style="463"/>
    <col min="6918" max="6918" width="4.25" style="463" customWidth="1"/>
    <col min="6919" max="7168" width="10.25" style="463"/>
    <col min="7169" max="7169" width="1.25" style="463" customWidth="1"/>
    <col min="7170" max="7170" width="78.75" style="463" customWidth="1"/>
    <col min="7171" max="7173" width="10.25" style="463"/>
    <col min="7174" max="7174" width="4.25" style="463" customWidth="1"/>
    <col min="7175" max="7424" width="10.25" style="463"/>
    <col min="7425" max="7425" width="1.25" style="463" customWidth="1"/>
    <col min="7426" max="7426" width="78.75" style="463" customWidth="1"/>
    <col min="7427" max="7429" width="10.25" style="463"/>
    <col min="7430" max="7430" width="4.25" style="463" customWidth="1"/>
    <col min="7431" max="7680" width="10.25" style="463"/>
    <col min="7681" max="7681" width="1.25" style="463" customWidth="1"/>
    <col min="7682" max="7682" width="78.75" style="463" customWidth="1"/>
    <col min="7683" max="7685" width="10.25" style="463"/>
    <col min="7686" max="7686" width="4.25" style="463" customWidth="1"/>
    <col min="7687" max="7936" width="10.25" style="463"/>
    <col min="7937" max="7937" width="1.25" style="463" customWidth="1"/>
    <col min="7938" max="7938" width="78.75" style="463" customWidth="1"/>
    <col min="7939" max="7941" width="10.25" style="463"/>
    <col min="7942" max="7942" width="4.25" style="463" customWidth="1"/>
    <col min="7943" max="8192" width="10.25" style="463"/>
    <col min="8193" max="8193" width="1.25" style="463" customWidth="1"/>
    <col min="8194" max="8194" width="78.75" style="463" customWidth="1"/>
    <col min="8195" max="8197" width="10.25" style="463"/>
    <col min="8198" max="8198" width="4.25" style="463" customWidth="1"/>
    <col min="8199" max="8448" width="10.25" style="463"/>
    <col min="8449" max="8449" width="1.25" style="463" customWidth="1"/>
    <col min="8450" max="8450" width="78.75" style="463" customWidth="1"/>
    <col min="8451" max="8453" width="10.25" style="463"/>
    <col min="8454" max="8454" width="4.25" style="463" customWidth="1"/>
    <col min="8455" max="8704" width="10.25" style="463"/>
    <col min="8705" max="8705" width="1.25" style="463" customWidth="1"/>
    <col min="8706" max="8706" width="78.75" style="463" customWidth="1"/>
    <col min="8707" max="8709" width="10.25" style="463"/>
    <col min="8710" max="8710" width="4.25" style="463" customWidth="1"/>
    <col min="8711" max="8960" width="10.25" style="463"/>
    <col min="8961" max="8961" width="1.25" style="463" customWidth="1"/>
    <col min="8962" max="8962" width="78.75" style="463" customWidth="1"/>
    <col min="8963" max="8965" width="10.25" style="463"/>
    <col min="8966" max="8966" width="4.25" style="463" customWidth="1"/>
    <col min="8967" max="9216" width="10.25" style="463"/>
    <col min="9217" max="9217" width="1.25" style="463" customWidth="1"/>
    <col min="9218" max="9218" width="78.75" style="463" customWidth="1"/>
    <col min="9219" max="9221" width="10.25" style="463"/>
    <col min="9222" max="9222" width="4.25" style="463" customWidth="1"/>
    <col min="9223" max="9472" width="10.25" style="463"/>
    <col min="9473" max="9473" width="1.25" style="463" customWidth="1"/>
    <col min="9474" max="9474" width="78.75" style="463" customWidth="1"/>
    <col min="9475" max="9477" width="10.25" style="463"/>
    <col min="9478" max="9478" width="4.25" style="463" customWidth="1"/>
    <col min="9479" max="9728" width="10.25" style="463"/>
    <col min="9729" max="9729" width="1.25" style="463" customWidth="1"/>
    <col min="9730" max="9730" width="78.75" style="463" customWidth="1"/>
    <col min="9731" max="9733" width="10.25" style="463"/>
    <col min="9734" max="9734" width="4.25" style="463" customWidth="1"/>
    <col min="9735" max="9984" width="10.25" style="463"/>
    <col min="9985" max="9985" width="1.25" style="463" customWidth="1"/>
    <col min="9986" max="9986" width="78.75" style="463" customWidth="1"/>
    <col min="9987" max="9989" width="10.25" style="463"/>
    <col min="9990" max="9990" width="4.25" style="463" customWidth="1"/>
    <col min="9991" max="10240" width="10.25" style="463"/>
    <col min="10241" max="10241" width="1.25" style="463" customWidth="1"/>
    <col min="10242" max="10242" width="78.75" style="463" customWidth="1"/>
    <col min="10243" max="10245" width="10.25" style="463"/>
    <col min="10246" max="10246" width="4.25" style="463" customWidth="1"/>
    <col min="10247" max="10496" width="10.25" style="463"/>
    <col min="10497" max="10497" width="1.25" style="463" customWidth="1"/>
    <col min="10498" max="10498" width="78.75" style="463" customWidth="1"/>
    <col min="10499" max="10501" width="10.25" style="463"/>
    <col min="10502" max="10502" width="4.25" style="463" customWidth="1"/>
    <col min="10503" max="10752" width="10.25" style="463"/>
    <col min="10753" max="10753" width="1.25" style="463" customWidth="1"/>
    <col min="10754" max="10754" width="78.75" style="463" customWidth="1"/>
    <col min="10755" max="10757" width="10.25" style="463"/>
    <col min="10758" max="10758" width="4.25" style="463" customWidth="1"/>
    <col min="10759" max="11008" width="10.25" style="463"/>
    <col min="11009" max="11009" width="1.25" style="463" customWidth="1"/>
    <col min="11010" max="11010" width="78.75" style="463" customWidth="1"/>
    <col min="11011" max="11013" width="10.25" style="463"/>
    <col min="11014" max="11014" width="4.25" style="463" customWidth="1"/>
    <col min="11015" max="11264" width="10.25" style="463"/>
    <col min="11265" max="11265" width="1.25" style="463" customWidth="1"/>
    <col min="11266" max="11266" width="78.75" style="463" customWidth="1"/>
    <col min="11267" max="11269" width="10.25" style="463"/>
    <col min="11270" max="11270" width="4.25" style="463" customWidth="1"/>
    <col min="11271" max="11520" width="10.25" style="463"/>
    <col min="11521" max="11521" width="1.25" style="463" customWidth="1"/>
    <col min="11522" max="11522" width="78.75" style="463" customWidth="1"/>
    <col min="11523" max="11525" width="10.25" style="463"/>
    <col min="11526" max="11526" width="4.25" style="463" customWidth="1"/>
    <col min="11527" max="11776" width="10.25" style="463"/>
    <col min="11777" max="11777" width="1.25" style="463" customWidth="1"/>
    <col min="11778" max="11778" width="78.75" style="463" customWidth="1"/>
    <col min="11779" max="11781" width="10.25" style="463"/>
    <col min="11782" max="11782" width="4.25" style="463" customWidth="1"/>
    <col min="11783" max="12032" width="10.25" style="463"/>
    <col min="12033" max="12033" width="1.25" style="463" customWidth="1"/>
    <col min="12034" max="12034" width="78.75" style="463" customWidth="1"/>
    <col min="12035" max="12037" width="10.25" style="463"/>
    <col min="12038" max="12038" width="4.25" style="463" customWidth="1"/>
    <col min="12039" max="12288" width="10.25" style="463"/>
    <col min="12289" max="12289" width="1.25" style="463" customWidth="1"/>
    <col min="12290" max="12290" width="78.75" style="463" customWidth="1"/>
    <col min="12291" max="12293" width="10.25" style="463"/>
    <col min="12294" max="12294" width="4.25" style="463" customWidth="1"/>
    <col min="12295" max="12544" width="10.25" style="463"/>
    <col min="12545" max="12545" width="1.25" style="463" customWidth="1"/>
    <col min="12546" max="12546" width="78.75" style="463" customWidth="1"/>
    <col min="12547" max="12549" width="10.25" style="463"/>
    <col min="12550" max="12550" width="4.25" style="463" customWidth="1"/>
    <col min="12551" max="12800" width="10.25" style="463"/>
    <col min="12801" max="12801" width="1.25" style="463" customWidth="1"/>
    <col min="12802" max="12802" width="78.75" style="463" customWidth="1"/>
    <col min="12803" max="12805" width="10.25" style="463"/>
    <col min="12806" max="12806" width="4.25" style="463" customWidth="1"/>
    <col min="12807" max="13056" width="10.25" style="463"/>
    <col min="13057" max="13057" width="1.25" style="463" customWidth="1"/>
    <col min="13058" max="13058" width="78.75" style="463" customWidth="1"/>
    <col min="13059" max="13061" width="10.25" style="463"/>
    <col min="13062" max="13062" width="4.25" style="463" customWidth="1"/>
    <col min="13063" max="13312" width="10.25" style="463"/>
    <col min="13313" max="13313" width="1.25" style="463" customWidth="1"/>
    <col min="13314" max="13314" width="78.75" style="463" customWidth="1"/>
    <col min="13315" max="13317" width="10.25" style="463"/>
    <col min="13318" max="13318" width="4.25" style="463" customWidth="1"/>
    <col min="13319" max="13568" width="10.25" style="463"/>
    <col min="13569" max="13569" width="1.25" style="463" customWidth="1"/>
    <col min="13570" max="13570" width="78.75" style="463" customWidth="1"/>
    <col min="13571" max="13573" width="10.25" style="463"/>
    <col min="13574" max="13574" width="4.25" style="463" customWidth="1"/>
    <col min="13575" max="13824" width="10.25" style="463"/>
    <col min="13825" max="13825" width="1.25" style="463" customWidth="1"/>
    <col min="13826" max="13826" width="78.75" style="463" customWidth="1"/>
    <col min="13827" max="13829" width="10.25" style="463"/>
    <col min="13830" max="13830" width="4.25" style="463" customWidth="1"/>
    <col min="13831" max="14080" width="10.25" style="463"/>
    <col min="14081" max="14081" width="1.25" style="463" customWidth="1"/>
    <col min="14082" max="14082" width="78.75" style="463" customWidth="1"/>
    <col min="14083" max="14085" width="10.25" style="463"/>
    <col min="14086" max="14086" width="4.25" style="463" customWidth="1"/>
    <col min="14087" max="14336" width="10.25" style="463"/>
    <col min="14337" max="14337" width="1.25" style="463" customWidth="1"/>
    <col min="14338" max="14338" width="78.75" style="463" customWidth="1"/>
    <col min="14339" max="14341" width="10.25" style="463"/>
    <col min="14342" max="14342" width="4.25" style="463" customWidth="1"/>
    <col min="14343" max="14592" width="10.25" style="463"/>
    <col min="14593" max="14593" width="1.25" style="463" customWidth="1"/>
    <col min="14594" max="14594" width="78.75" style="463" customWidth="1"/>
    <col min="14595" max="14597" width="10.25" style="463"/>
    <col min="14598" max="14598" width="4.25" style="463" customWidth="1"/>
    <col min="14599" max="14848" width="10.25" style="463"/>
    <col min="14849" max="14849" width="1.25" style="463" customWidth="1"/>
    <col min="14850" max="14850" width="78.75" style="463" customWidth="1"/>
    <col min="14851" max="14853" width="10.25" style="463"/>
    <col min="14854" max="14854" width="4.25" style="463" customWidth="1"/>
    <col min="14855" max="15104" width="10.25" style="463"/>
    <col min="15105" max="15105" width="1.25" style="463" customWidth="1"/>
    <col min="15106" max="15106" width="78.75" style="463" customWidth="1"/>
    <col min="15107" max="15109" width="10.25" style="463"/>
    <col min="15110" max="15110" width="4.25" style="463" customWidth="1"/>
    <col min="15111" max="15360" width="10.25" style="463"/>
    <col min="15361" max="15361" width="1.25" style="463" customWidth="1"/>
    <col min="15362" max="15362" width="78.75" style="463" customWidth="1"/>
    <col min="15363" max="15365" width="10.25" style="463"/>
    <col min="15366" max="15366" width="4.25" style="463" customWidth="1"/>
    <col min="15367" max="15616" width="10.25" style="463"/>
    <col min="15617" max="15617" width="1.25" style="463" customWidth="1"/>
    <col min="15618" max="15618" width="78.75" style="463" customWidth="1"/>
    <col min="15619" max="15621" width="10.25" style="463"/>
    <col min="15622" max="15622" width="4.25" style="463" customWidth="1"/>
    <col min="15623" max="15872" width="10.25" style="463"/>
    <col min="15873" max="15873" width="1.25" style="463" customWidth="1"/>
    <col min="15874" max="15874" width="78.75" style="463" customWidth="1"/>
    <col min="15875" max="15877" width="10.25" style="463"/>
    <col min="15878" max="15878" width="4.25" style="463" customWidth="1"/>
    <col min="15879" max="16128" width="10.25" style="463"/>
    <col min="16129" max="16129" width="1.25" style="463" customWidth="1"/>
    <col min="16130" max="16130" width="78.75" style="463" customWidth="1"/>
    <col min="16131" max="16133" width="10.25" style="463"/>
    <col min="16134" max="16134" width="4.25" style="463" customWidth="1"/>
    <col min="16135" max="16384" width="10.25" style="463"/>
  </cols>
  <sheetData>
    <row r="1" spans="1:5" ht="39.75" customHeight="1" x14ac:dyDescent="0.2">
      <c r="A1" s="461"/>
      <c r="B1" s="462" t="s">
        <v>6</v>
      </c>
    </row>
    <row r="2" spans="1:5" ht="25.5" customHeight="1" x14ac:dyDescent="0.2">
      <c r="B2" s="464" t="s">
        <v>423</v>
      </c>
    </row>
    <row r="3" spans="1:5" ht="24.95" customHeight="1" x14ac:dyDescent="0.2">
      <c r="A3" s="465"/>
      <c r="B3" s="466" t="s">
        <v>424</v>
      </c>
    </row>
    <row r="4" spans="1:5" ht="24.75" customHeight="1" x14ac:dyDescent="0.2">
      <c r="A4" s="465"/>
      <c r="B4" s="467"/>
    </row>
    <row r="5" spans="1:5" s="470" customFormat="1" ht="60" x14ac:dyDescent="0.2">
      <c r="A5" s="468"/>
      <c r="B5" s="469" t="s">
        <v>425</v>
      </c>
      <c r="C5" s="468"/>
      <c r="D5" s="468"/>
      <c r="E5" s="468"/>
    </row>
    <row r="6" spans="1:5" s="470" customFormat="1" ht="10.15" customHeight="1" x14ac:dyDescent="0.2">
      <c r="A6" s="468"/>
      <c r="B6" s="469"/>
      <c r="C6" s="468"/>
      <c r="D6" s="468"/>
      <c r="E6" s="468"/>
    </row>
    <row r="7" spans="1:5" ht="96" x14ac:dyDescent="0.2">
      <c r="A7" s="465"/>
      <c r="B7" s="469" t="s">
        <v>426</v>
      </c>
      <c r="C7" s="465"/>
      <c r="D7" s="465"/>
      <c r="E7" s="465"/>
    </row>
    <row r="8" spans="1:5" ht="10.15" customHeight="1" x14ac:dyDescent="0.2">
      <c r="A8" s="465"/>
      <c r="B8" s="465"/>
      <c r="C8" s="465"/>
      <c r="D8" s="465"/>
      <c r="E8" s="465"/>
    </row>
    <row r="9" spans="1:5" ht="204" x14ac:dyDescent="0.2">
      <c r="A9" s="465"/>
      <c r="B9" s="469" t="s">
        <v>427</v>
      </c>
      <c r="C9" s="465"/>
      <c r="D9" s="465"/>
      <c r="E9" s="465"/>
    </row>
    <row r="10" spans="1:5" ht="10.15" customHeight="1" x14ac:dyDescent="0.2">
      <c r="A10" s="465"/>
      <c r="B10" s="471"/>
      <c r="C10" s="465"/>
      <c r="D10" s="465"/>
      <c r="E10" s="465"/>
    </row>
    <row r="11" spans="1:5" ht="36" x14ac:dyDescent="0.2">
      <c r="A11" s="465"/>
      <c r="B11" s="469" t="s">
        <v>428</v>
      </c>
      <c r="C11" s="465"/>
      <c r="D11" s="465"/>
      <c r="E11" s="465"/>
    </row>
    <row r="12" spans="1:5" ht="9" customHeight="1" x14ac:dyDescent="0.2">
      <c r="A12" s="465"/>
      <c r="B12" s="471"/>
      <c r="C12" s="465"/>
      <c r="D12" s="465"/>
      <c r="E12" s="465"/>
    </row>
    <row r="13" spans="1:5" ht="96" x14ac:dyDescent="0.2">
      <c r="A13" s="465"/>
      <c r="B13" s="469" t="s">
        <v>429</v>
      </c>
      <c r="C13" s="465"/>
      <c r="D13" s="465"/>
      <c r="E13" s="465"/>
    </row>
    <row r="14" spans="1:5" ht="9" customHeight="1" x14ac:dyDescent="0.2">
      <c r="A14" s="465"/>
      <c r="B14" s="471"/>
      <c r="C14" s="465"/>
      <c r="D14" s="465"/>
      <c r="E14" s="465"/>
    </row>
    <row r="15" spans="1:5" ht="96" x14ac:dyDescent="0.2">
      <c r="A15" s="465"/>
      <c r="B15" s="469" t="s">
        <v>430</v>
      </c>
      <c r="C15" s="465"/>
      <c r="D15" s="465"/>
      <c r="E15" s="465"/>
    </row>
    <row r="16" spans="1:5" ht="9" customHeight="1" x14ac:dyDescent="0.2">
      <c r="A16" s="465"/>
      <c r="B16" s="471"/>
      <c r="C16" s="465"/>
      <c r="D16" s="465"/>
      <c r="E16" s="465"/>
    </row>
    <row r="17" spans="1:8" ht="120" x14ac:dyDescent="0.2">
      <c r="A17" s="465"/>
      <c r="B17" s="469" t="s">
        <v>431</v>
      </c>
      <c r="C17" s="465"/>
      <c r="D17" s="465"/>
      <c r="E17" s="465"/>
    </row>
    <row r="18" spans="1:8" ht="9" customHeight="1" x14ac:dyDescent="0.2">
      <c r="A18" s="465"/>
      <c r="B18" s="471"/>
      <c r="C18" s="465"/>
      <c r="D18" s="465"/>
      <c r="E18" s="465"/>
    </row>
    <row r="19" spans="1:8" ht="168" x14ac:dyDescent="0.2">
      <c r="A19" s="465"/>
      <c r="B19" s="469" t="s">
        <v>432</v>
      </c>
      <c r="C19" s="465"/>
      <c r="D19" s="465"/>
      <c r="E19" s="465"/>
    </row>
    <row r="20" spans="1:8" ht="9" customHeight="1" x14ac:dyDescent="0.2">
      <c r="A20" s="465"/>
      <c r="B20" s="471"/>
      <c r="C20" s="465"/>
      <c r="D20" s="465"/>
      <c r="E20" s="465"/>
    </row>
    <row r="21" spans="1:8" ht="24" x14ac:dyDescent="0.2">
      <c r="A21" s="465"/>
      <c r="B21" s="469" t="s">
        <v>433</v>
      </c>
      <c r="C21" s="465"/>
      <c r="D21" s="465"/>
      <c r="E21" s="465"/>
    </row>
    <row r="22" spans="1:8" ht="9" customHeight="1" x14ac:dyDescent="0.2">
      <c r="A22" s="465"/>
      <c r="B22" s="471"/>
      <c r="C22" s="465"/>
      <c r="D22" s="465"/>
      <c r="E22" s="465"/>
    </row>
    <row r="23" spans="1:8" ht="96" x14ac:dyDescent="0.2">
      <c r="A23" s="465"/>
      <c r="B23" s="469" t="s">
        <v>434</v>
      </c>
      <c r="C23" s="465"/>
      <c r="D23" s="465"/>
      <c r="E23" s="465"/>
    </row>
    <row r="24" spans="1:8" ht="9" customHeight="1" x14ac:dyDescent="0.2">
      <c r="A24" s="465"/>
      <c r="B24" s="471"/>
      <c r="C24" s="465"/>
      <c r="D24" s="465"/>
      <c r="E24" s="465"/>
    </row>
    <row r="25" spans="1:8" ht="24" x14ac:dyDescent="0.2">
      <c r="A25" s="465"/>
      <c r="B25" s="469" t="s">
        <v>435</v>
      </c>
      <c r="C25" s="465"/>
      <c r="D25" s="465"/>
      <c r="E25" s="465"/>
    </row>
    <row r="26" spans="1:8" ht="24" x14ac:dyDescent="0.2">
      <c r="A26" s="465"/>
      <c r="B26" s="472" t="s">
        <v>436</v>
      </c>
      <c r="C26" s="472"/>
      <c r="D26" s="472"/>
      <c r="E26" s="472"/>
      <c r="F26" s="472"/>
      <c r="G26" s="472"/>
      <c r="H26" s="472"/>
    </row>
    <row r="27" spans="1:8" x14ac:dyDescent="0.2">
      <c r="A27" s="465"/>
      <c r="B27" s="472"/>
      <c r="C27" s="472"/>
      <c r="D27" s="472"/>
      <c r="E27" s="472"/>
      <c r="F27" s="472"/>
      <c r="G27" s="472"/>
      <c r="H27" s="472"/>
    </row>
    <row r="28" spans="1:8" x14ac:dyDescent="0.2">
      <c r="A28" s="465"/>
      <c r="B28" s="465"/>
      <c r="C28" s="465"/>
      <c r="D28" s="465"/>
      <c r="E28" s="465"/>
    </row>
    <row r="29" spans="1:8" x14ac:dyDescent="0.2">
      <c r="A29" s="465"/>
      <c r="B29" s="465"/>
      <c r="C29" s="465"/>
      <c r="D29" s="465"/>
      <c r="E29" s="465"/>
    </row>
    <row r="30" spans="1:8" x14ac:dyDescent="0.2">
      <c r="A30" s="459"/>
      <c r="B30" s="459"/>
      <c r="C30" s="459"/>
      <c r="D30" s="459"/>
      <c r="E30" s="459"/>
    </row>
    <row r="31" spans="1:8" x14ac:dyDescent="0.2">
      <c r="A31" s="465"/>
      <c r="B31" s="465"/>
      <c r="C31" s="465"/>
      <c r="D31" s="465"/>
      <c r="E31" s="465"/>
    </row>
    <row r="32" spans="1:8" x14ac:dyDescent="0.2">
      <c r="A32" s="465"/>
      <c r="B32" s="465"/>
      <c r="C32" s="465"/>
      <c r="D32" s="465"/>
      <c r="E32" s="465"/>
    </row>
    <row r="33" spans="1:9" ht="8.1" customHeight="1" x14ac:dyDescent="0.2">
      <c r="A33" s="465"/>
      <c r="B33" s="465"/>
      <c r="C33" s="465"/>
      <c r="D33" s="465"/>
      <c r="E33" s="465"/>
    </row>
    <row r="34" spans="1:9" ht="13.5" customHeight="1" x14ac:dyDescent="0.2">
      <c r="A34" s="465"/>
      <c r="B34" s="465"/>
      <c r="C34" s="465"/>
      <c r="D34" s="465"/>
      <c r="E34" s="465"/>
    </row>
    <row r="35" spans="1:9" x14ac:dyDescent="0.2">
      <c r="A35" s="465"/>
      <c r="B35" s="465"/>
      <c r="C35" s="465"/>
      <c r="D35" s="465"/>
      <c r="E35" s="465"/>
    </row>
    <row r="36" spans="1:9" x14ac:dyDescent="0.2">
      <c r="A36" s="465"/>
      <c r="B36" s="465"/>
      <c r="C36" s="465"/>
      <c r="D36" s="465"/>
      <c r="E36" s="465"/>
      <c r="I36" s="473"/>
    </row>
    <row r="37" spans="1:9" x14ac:dyDescent="0.2">
      <c r="A37" s="465"/>
      <c r="B37" s="465"/>
      <c r="C37" s="465"/>
      <c r="D37" s="465"/>
      <c r="E37" s="465"/>
    </row>
    <row r="38" spans="1:9" x14ac:dyDescent="0.2">
      <c r="A38" s="465"/>
      <c r="B38" s="465"/>
      <c r="C38" s="465"/>
      <c r="D38" s="465"/>
      <c r="E38" s="465"/>
    </row>
    <row r="39" spans="1:9" x14ac:dyDescent="0.2">
      <c r="A39" s="465"/>
      <c r="B39" s="465"/>
      <c r="C39" s="465"/>
      <c r="D39" s="465"/>
      <c r="E39" s="465"/>
    </row>
    <row r="40" spans="1:9" ht="33" customHeight="1" x14ac:dyDescent="0.2">
      <c r="A40" s="465"/>
      <c r="B40" s="465"/>
      <c r="C40" s="465"/>
      <c r="D40" s="465"/>
      <c r="E40" s="465"/>
    </row>
    <row r="41" spans="1:9" ht="16.5" customHeight="1" x14ac:dyDescent="0.2">
      <c r="A41" s="465"/>
      <c r="B41" s="465"/>
      <c r="C41" s="465"/>
      <c r="D41" s="465"/>
      <c r="E41" s="465"/>
    </row>
    <row r="42" spans="1:9" x14ac:dyDescent="0.2">
      <c r="A42" s="465"/>
      <c r="B42" s="465"/>
      <c r="C42" s="465"/>
      <c r="D42" s="465"/>
      <c r="E42" s="465"/>
    </row>
    <row r="43" spans="1:9" x14ac:dyDescent="0.2">
      <c r="A43" s="465"/>
      <c r="B43" s="465"/>
      <c r="C43" s="465"/>
      <c r="D43" s="465"/>
      <c r="E43" s="465"/>
    </row>
    <row r="44" spans="1:9" x14ac:dyDescent="0.2">
      <c r="A44" s="465"/>
      <c r="B44" s="465"/>
      <c r="C44" s="465"/>
      <c r="D44" s="465"/>
      <c r="E44" s="465"/>
    </row>
    <row r="45" spans="1:9" x14ac:dyDescent="0.2">
      <c r="A45" s="465"/>
      <c r="B45" s="465"/>
      <c r="C45" s="465"/>
      <c r="D45" s="465"/>
      <c r="E45" s="465"/>
    </row>
    <row r="46" spans="1:9" x14ac:dyDescent="0.2">
      <c r="A46" s="465"/>
      <c r="B46" s="465"/>
      <c r="C46" s="465"/>
      <c r="D46" s="465"/>
      <c r="E46" s="465"/>
    </row>
    <row r="47" spans="1:9" x14ac:dyDescent="0.2">
      <c r="A47" s="465"/>
      <c r="B47" s="465"/>
      <c r="C47" s="465"/>
      <c r="D47" s="465"/>
      <c r="E47" s="465"/>
    </row>
    <row r="48" spans="1:9" x14ac:dyDescent="0.2">
      <c r="A48" s="465"/>
      <c r="B48" s="465"/>
      <c r="C48" s="465"/>
      <c r="D48" s="465"/>
      <c r="E48" s="465"/>
    </row>
    <row r="49" spans="1:5" x14ac:dyDescent="0.2">
      <c r="A49" s="465"/>
      <c r="B49" s="465"/>
      <c r="C49" s="465"/>
      <c r="D49" s="465"/>
      <c r="E49" s="465"/>
    </row>
    <row r="50" spans="1:5" x14ac:dyDescent="0.2">
      <c r="A50" s="465"/>
      <c r="B50" s="465"/>
      <c r="C50" s="465"/>
      <c r="D50" s="465"/>
      <c r="E50" s="465"/>
    </row>
    <row r="51" spans="1:5" x14ac:dyDescent="0.2">
      <c r="A51" s="465"/>
      <c r="B51" s="465"/>
      <c r="C51" s="465"/>
      <c r="D51" s="465"/>
      <c r="E51" s="465"/>
    </row>
    <row r="52" spans="1:5" x14ac:dyDescent="0.2">
      <c r="A52" s="465"/>
      <c r="B52" s="465"/>
      <c r="C52" s="465"/>
      <c r="D52" s="465"/>
      <c r="E52" s="465"/>
    </row>
    <row r="53" spans="1:5" x14ac:dyDescent="0.2">
      <c r="A53" s="465"/>
      <c r="B53" s="465"/>
      <c r="C53" s="465"/>
      <c r="D53" s="465"/>
      <c r="E53" s="465"/>
    </row>
    <row r="54" spans="1:5" x14ac:dyDescent="0.2">
      <c r="A54" s="465"/>
      <c r="B54" s="465"/>
      <c r="C54" s="465"/>
      <c r="D54" s="465"/>
      <c r="E54" s="465"/>
    </row>
    <row r="55" spans="1:5" x14ac:dyDescent="0.2">
      <c r="A55" s="465"/>
      <c r="B55" s="465"/>
      <c r="C55" s="465"/>
      <c r="D55" s="465"/>
      <c r="E55" s="465"/>
    </row>
    <row r="56" spans="1:5" x14ac:dyDescent="0.2">
      <c r="A56" s="465"/>
      <c r="B56" s="465"/>
      <c r="C56" s="465"/>
      <c r="D56" s="465"/>
      <c r="E56" s="465"/>
    </row>
    <row r="57" spans="1:5" x14ac:dyDescent="0.2">
      <c r="A57" s="465"/>
      <c r="B57" s="465"/>
      <c r="C57" s="465"/>
      <c r="D57" s="465"/>
      <c r="E57" s="465"/>
    </row>
    <row r="58" spans="1:5" x14ac:dyDescent="0.2">
      <c r="A58" s="465"/>
      <c r="B58" s="465"/>
      <c r="C58" s="465"/>
      <c r="D58" s="465"/>
      <c r="E58" s="465"/>
    </row>
    <row r="59" spans="1:5" x14ac:dyDescent="0.2">
      <c r="A59" s="465"/>
      <c r="B59" s="465"/>
      <c r="C59" s="465"/>
      <c r="D59" s="465"/>
      <c r="E59" s="465"/>
    </row>
    <row r="60" spans="1:5" x14ac:dyDescent="0.2">
      <c r="A60" s="465"/>
      <c r="B60" s="465"/>
      <c r="C60" s="465"/>
      <c r="D60" s="465"/>
      <c r="E60" s="465"/>
    </row>
    <row r="61" spans="1:5" x14ac:dyDescent="0.2">
      <c r="A61" s="465"/>
      <c r="B61" s="465"/>
      <c r="C61" s="465"/>
      <c r="D61" s="465"/>
      <c r="E61" s="465"/>
    </row>
    <row r="62" spans="1:5" x14ac:dyDescent="0.2">
      <c r="A62" s="465"/>
      <c r="B62" s="465"/>
      <c r="C62" s="465"/>
      <c r="D62" s="465"/>
      <c r="E62" s="465"/>
    </row>
    <row r="63" spans="1:5" x14ac:dyDescent="0.2">
      <c r="A63" s="465"/>
      <c r="B63" s="465"/>
      <c r="C63" s="465"/>
      <c r="D63" s="465"/>
      <c r="E63" s="465"/>
    </row>
    <row r="64" spans="1:5" x14ac:dyDescent="0.2">
      <c r="A64" s="465"/>
      <c r="B64" s="465"/>
      <c r="C64" s="465"/>
      <c r="D64" s="465"/>
      <c r="E64" s="465"/>
    </row>
    <row r="65" spans="1:5" x14ac:dyDescent="0.2">
      <c r="A65" s="465"/>
      <c r="B65" s="465"/>
      <c r="C65" s="465"/>
      <c r="D65" s="465"/>
      <c r="E65" s="465"/>
    </row>
    <row r="66" spans="1:5" x14ac:dyDescent="0.2">
      <c r="A66" s="465"/>
      <c r="B66" s="465"/>
      <c r="C66" s="465"/>
      <c r="D66" s="465"/>
      <c r="E66" s="465"/>
    </row>
    <row r="67" spans="1:5" x14ac:dyDescent="0.2">
      <c r="A67" s="465"/>
      <c r="B67" s="465"/>
      <c r="C67" s="465"/>
      <c r="D67" s="465"/>
      <c r="E67" s="465"/>
    </row>
    <row r="68" spans="1:5" x14ac:dyDescent="0.2">
      <c r="A68" s="465"/>
      <c r="B68" s="465"/>
      <c r="C68" s="465"/>
      <c r="D68" s="465"/>
      <c r="E68" s="465"/>
    </row>
    <row r="69" spans="1:5" x14ac:dyDescent="0.2">
      <c r="A69" s="465"/>
      <c r="B69" s="465"/>
      <c r="C69" s="465"/>
      <c r="D69" s="465"/>
      <c r="E69" s="465"/>
    </row>
    <row r="70" spans="1:5" x14ac:dyDescent="0.2">
      <c r="A70" s="465"/>
      <c r="B70" s="465"/>
      <c r="C70" s="465"/>
      <c r="D70" s="465"/>
      <c r="E70" s="465"/>
    </row>
    <row r="71" spans="1:5" x14ac:dyDescent="0.2">
      <c r="A71" s="465"/>
      <c r="B71" s="465"/>
      <c r="C71" s="465"/>
      <c r="D71" s="465"/>
      <c r="E71" s="465"/>
    </row>
    <row r="72" spans="1:5" x14ac:dyDescent="0.2">
      <c r="A72" s="465"/>
      <c r="B72" s="465"/>
      <c r="C72" s="465"/>
      <c r="D72" s="465"/>
      <c r="E72" s="465"/>
    </row>
    <row r="73" spans="1:5" x14ac:dyDescent="0.2">
      <c r="A73" s="465"/>
      <c r="B73" s="465"/>
      <c r="C73" s="465"/>
      <c r="D73" s="465"/>
      <c r="E73" s="465"/>
    </row>
    <row r="74" spans="1:5" x14ac:dyDescent="0.2">
      <c r="A74" s="465"/>
      <c r="B74" s="465"/>
      <c r="C74" s="465"/>
      <c r="D74" s="465"/>
      <c r="E74" s="465"/>
    </row>
    <row r="75" spans="1:5" x14ac:dyDescent="0.2">
      <c r="A75" s="465"/>
      <c r="B75" s="465"/>
      <c r="C75" s="465"/>
      <c r="D75" s="465"/>
      <c r="E75" s="465"/>
    </row>
    <row r="76" spans="1:5" x14ac:dyDescent="0.2">
      <c r="A76" s="465"/>
      <c r="B76" s="465"/>
      <c r="C76" s="465"/>
      <c r="D76" s="465"/>
      <c r="E76" s="465"/>
    </row>
    <row r="77" spans="1:5" x14ac:dyDescent="0.2">
      <c r="A77" s="465"/>
      <c r="B77" s="465"/>
      <c r="C77" s="465"/>
      <c r="D77" s="465"/>
      <c r="E77" s="465"/>
    </row>
    <row r="78" spans="1:5" x14ac:dyDescent="0.2">
      <c r="A78" s="465"/>
      <c r="B78" s="465"/>
      <c r="C78" s="465"/>
      <c r="D78" s="465"/>
      <c r="E78" s="465"/>
    </row>
    <row r="79" spans="1:5" x14ac:dyDescent="0.2">
      <c r="A79" s="465"/>
      <c r="B79" s="465"/>
      <c r="C79" s="465"/>
      <c r="D79" s="465"/>
      <c r="E79" s="465"/>
    </row>
    <row r="80" spans="1:5" x14ac:dyDescent="0.2">
      <c r="A80" s="465"/>
      <c r="B80" s="465"/>
      <c r="C80" s="465"/>
      <c r="D80" s="465"/>
      <c r="E80" s="465"/>
    </row>
    <row r="81" spans="1:5" x14ac:dyDescent="0.2">
      <c r="A81" s="465"/>
      <c r="B81" s="465"/>
      <c r="C81" s="465"/>
      <c r="D81" s="465"/>
      <c r="E81" s="465"/>
    </row>
    <row r="82" spans="1:5" x14ac:dyDescent="0.2">
      <c r="A82" s="465"/>
      <c r="B82" s="465"/>
      <c r="C82" s="465"/>
      <c r="D82" s="465"/>
      <c r="E82" s="465"/>
    </row>
    <row r="83" spans="1:5" x14ac:dyDescent="0.2">
      <c r="A83" s="465"/>
      <c r="B83" s="465"/>
      <c r="C83" s="465"/>
      <c r="D83" s="465"/>
      <c r="E83" s="465"/>
    </row>
    <row r="84" spans="1:5" x14ac:dyDescent="0.2">
      <c r="A84" s="465"/>
      <c r="B84" s="465"/>
      <c r="C84" s="465"/>
      <c r="D84" s="465"/>
      <c r="E84" s="465"/>
    </row>
    <row r="85" spans="1:5" x14ac:dyDescent="0.2">
      <c r="A85" s="465"/>
      <c r="B85" s="465"/>
      <c r="C85" s="465"/>
      <c r="D85" s="465"/>
      <c r="E85" s="465"/>
    </row>
    <row r="86" spans="1:5" x14ac:dyDescent="0.2">
      <c r="A86" s="465"/>
      <c r="B86" s="465"/>
      <c r="C86" s="465"/>
      <c r="D86" s="465"/>
      <c r="E86" s="465"/>
    </row>
    <row r="87" spans="1:5" x14ac:dyDescent="0.2">
      <c r="A87" s="465"/>
      <c r="B87" s="465"/>
      <c r="C87" s="465"/>
      <c r="D87" s="465"/>
      <c r="E87" s="465"/>
    </row>
    <row r="88" spans="1:5" x14ac:dyDescent="0.2">
      <c r="A88" s="465"/>
      <c r="B88" s="465"/>
      <c r="C88" s="465"/>
      <c r="D88" s="465"/>
      <c r="E88" s="465"/>
    </row>
    <row r="89" spans="1:5" x14ac:dyDescent="0.2">
      <c r="A89" s="465"/>
      <c r="B89" s="465"/>
      <c r="C89" s="465"/>
      <c r="D89" s="465"/>
      <c r="E89" s="465"/>
    </row>
    <row r="90" spans="1:5" x14ac:dyDescent="0.2">
      <c r="A90" s="465"/>
      <c r="B90" s="465"/>
      <c r="C90" s="465"/>
      <c r="D90" s="465"/>
      <c r="E90" s="465"/>
    </row>
    <row r="91" spans="1:5" x14ac:dyDescent="0.2">
      <c r="A91" s="465"/>
      <c r="B91" s="465"/>
      <c r="C91" s="465"/>
      <c r="D91" s="465"/>
      <c r="E91" s="465"/>
    </row>
    <row r="92" spans="1:5" x14ac:dyDescent="0.2">
      <c r="A92" s="465"/>
      <c r="B92" s="465"/>
      <c r="C92" s="465"/>
      <c r="D92" s="465"/>
      <c r="E92" s="465"/>
    </row>
    <row r="93" spans="1:5" x14ac:dyDescent="0.2">
      <c r="A93" s="465"/>
      <c r="B93" s="465"/>
      <c r="C93" s="465"/>
      <c r="D93" s="465"/>
      <c r="E93" s="465"/>
    </row>
    <row r="94" spans="1:5" x14ac:dyDescent="0.2">
      <c r="A94" s="465"/>
      <c r="B94" s="465"/>
      <c r="C94" s="465"/>
      <c r="D94" s="465"/>
      <c r="E94" s="465"/>
    </row>
    <row r="95" spans="1:5" x14ac:dyDescent="0.2">
      <c r="A95" s="465"/>
      <c r="B95" s="465"/>
      <c r="C95" s="465"/>
      <c r="D95" s="465"/>
      <c r="E95" s="465"/>
    </row>
    <row r="96" spans="1:5" x14ac:dyDescent="0.2">
      <c r="A96" s="465"/>
      <c r="B96" s="465"/>
      <c r="C96" s="465"/>
      <c r="D96" s="465"/>
      <c r="E96" s="465"/>
    </row>
    <row r="97" spans="1:5" x14ac:dyDescent="0.2">
      <c r="A97" s="465"/>
      <c r="B97" s="465"/>
      <c r="C97" s="465"/>
      <c r="D97" s="465"/>
      <c r="E97" s="465"/>
    </row>
    <row r="98" spans="1:5" x14ac:dyDescent="0.2">
      <c r="A98" s="465"/>
      <c r="B98" s="465"/>
      <c r="C98" s="465"/>
      <c r="D98" s="465"/>
      <c r="E98" s="465"/>
    </row>
    <row r="99" spans="1:5" x14ac:dyDescent="0.2">
      <c r="A99" s="465"/>
      <c r="B99" s="465"/>
      <c r="C99" s="465"/>
      <c r="D99" s="465"/>
      <c r="E99" s="465"/>
    </row>
    <row r="100" spans="1:5" x14ac:dyDescent="0.2">
      <c r="A100" s="465"/>
      <c r="B100" s="465"/>
      <c r="C100" s="465"/>
      <c r="D100" s="465"/>
      <c r="E100" s="465"/>
    </row>
    <row r="101" spans="1:5" x14ac:dyDescent="0.2">
      <c r="A101" s="465"/>
      <c r="B101" s="465"/>
      <c r="C101" s="465"/>
      <c r="D101" s="465"/>
      <c r="E101" s="465"/>
    </row>
    <row r="102" spans="1:5" x14ac:dyDescent="0.2">
      <c r="A102" s="465"/>
      <c r="B102" s="465"/>
      <c r="C102" s="465"/>
      <c r="D102" s="465"/>
      <c r="E102" s="465"/>
    </row>
    <row r="103" spans="1:5" x14ac:dyDescent="0.2">
      <c r="A103" s="465"/>
      <c r="B103" s="465"/>
      <c r="C103" s="465"/>
      <c r="D103" s="465"/>
      <c r="E103" s="465"/>
    </row>
    <row r="104" spans="1:5" x14ac:dyDescent="0.2">
      <c r="A104" s="465"/>
      <c r="B104" s="465"/>
      <c r="C104" s="465"/>
      <c r="D104" s="465"/>
      <c r="E104" s="465"/>
    </row>
    <row r="105" spans="1:5" x14ac:dyDescent="0.2">
      <c r="A105" s="465"/>
      <c r="B105" s="465"/>
      <c r="C105" s="465"/>
      <c r="D105" s="465"/>
      <c r="E105" s="465"/>
    </row>
    <row r="106" spans="1:5" x14ac:dyDescent="0.2">
      <c r="A106" s="465"/>
      <c r="B106" s="465"/>
      <c r="C106" s="465"/>
      <c r="D106" s="465"/>
      <c r="E106" s="465"/>
    </row>
    <row r="107" spans="1:5" x14ac:dyDescent="0.2">
      <c r="A107" s="465"/>
      <c r="B107" s="465"/>
      <c r="C107" s="465"/>
      <c r="D107" s="465"/>
      <c r="E107" s="465"/>
    </row>
    <row r="108" spans="1:5" x14ac:dyDescent="0.2">
      <c r="A108" s="465"/>
      <c r="B108" s="465"/>
      <c r="C108" s="465"/>
      <c r="D108" s="465"/>
      <c r="E108" s="465"/>
    </row>
    <row r="109" spans="1:5" x14ac:dyDescent="0.2">
      <c r="A109" s="465"/>
      <c r="B109" s="465"/>
      <c r="C109" s="465"/>
      <c r="D109" s="465"/>
      <c r="E109" s="465"/>
    </row>
    <row r="110" spans="1:5" x14ac:dyDescent="0.2">
      <c r="A110" s="465"/>
      <c r="B110" s="465"/>
      <c r="C110" s="465"/>
      <c r="D110" s="465"/>
      <c r="E110" s="465"/>
    </row>
    <row r="111" spans="1:5" x14ac:dyDescent="0.2">
      <c r="A111" s="465"/>
      <c r="B111" s="465"/>
      <c r="C111" s="465"/>
      <c r="D111" s="465"/>
      <c r="E111" s="465"/>
    </row>
    <row r="112" spans="1:5" x14ac:dyDescent="0.2">
      <c r="A112" s="465"/>
      <c r="B112" s="465"/>
      <c r="C112" s="465"/>
      <c r="D112" s="465"/>
      <c r="E112" s="465"/>
    </row>
    <row r="113" spans="1:5" x14ac:dyDescent="0.2">
      <c r="A113" s="465"/>
      <c r="B113" s="465"/>
      <c r="C113" s="465"/>
      <c r="D113" s="465"/>
      <c r="E113" s="465"/>
    </row>
    <row r="114" spans="1:5" x14ac:dyDescent="0.2">
      <c r="A114" s="465"/>
      <c r="B114" s="465"/>
      <c r="C114" s="465"/>
      <c r="D114" s="465"/>
      <c r="E114" s="465"/>
    </row>
    <row r="115" spans="1:5" x14ac:dyDescent="0.2">
      <c r="A115" s="465"/>
      <c r="B115" s="465"/>
      <c r="C115" s="465"/>
      <c r="D115" s="465"/>
      <c r="E115" s="465"/>
    </row>
    <row r="116" spans="1:5" x14ac:dyDescent="0.2">
      <c r="A116" s="465"/>
      <c r="B116" s="465"/>
      <c r="C116" s="465"/>
      <c r="D116" s="465"/>
      <c r="E116" s="465"/>
    </row>
    <row r="117" spans="1:5" x14ac:dyDescent="0.2">
      <c r="A117" s="465"/>
      <c r="B117" s="465"/>
      <c r="C117" s="465"/>
      <c r="D117" s="465"/>
      <c r="E117" s="465"/>
    </row>
    <row r="118" spans="1:5" x14ac:dyDescent="0.2">
      <c r="A118" s="465"/>
      <c r="B118" s="465"/>
      <c r="C118" s="465"/>
      <c r="D118" s="465"/>
      <c r="E118" s="465"/>
    </row>
    <row r="119" spans="1:5" x14ac:dyDescent="0.2">
      <c r="A119" s="465"/>
      <c r="B119" s="465"/>
      <c r="C119" s="465"/>
      <c r="D119" s="465"/>
      <c r="E119" s="465"/>
    </row>
    <row r="120" spans="1:5" x14ac:dyDescent="0.2">
      <c r="A120" s="465"/>
      <c r="B120" s="465"/>
      <c r="C120" s="465"/>
      <c r="D120" s="465"/>
      <c r="E120" s="465"/>
    </row>
    <row r="121" spans="1:5" x14ac:dyDescent="0.2">
      <c r="A121" s="465"/>
      <c r="B121" s="465"/>
      <c r="C121" s="465"/>
      <c r="D121" s="465"/>
      <c r="E121" s="465"/>
    </row>
    <row r="122" spans="1:5" x14ac:dyDescent="0.2">
      <c r="A122" s="465"/>
      <c r="B122" s="465"/>
      <c r="C122" s="465"/>
      <c r="D122" s="465"/>
      <c r="E122" s="465"/>
    </row>
    <row r="123" spans="1:5" x14ac:dyDescent="0.2">
      <c r="A123" s="465"/>
      <c r="B123" s="465"/>
      <c r="C123" s="465"/>
      <c r="D123" s="465"/>
      <c r="E123" s="465"/>
    </row>
    <row r="124" spans="1:5" x14ac:dyDescent="0.2">
      <c r="A124" s="465"/>
      <c r="B124" s="465"/>
      <c r="C124" s="465"/>
      <c r="D124" s="465"/>
      <c r="E124" s="465"/>
    </row>
    <row r="125" spans="1:5" x14ac:dyDescent="0.2">
      <c r="A125" s="465"/>
      <c r="B125" s="465"/>
      <c r="C125" s="465"/>
      <c r="D125" s="465"/>
      <c r="E125" s="465"/>
    </row>
    <row r="126" spans="1:5" x14ac:dyDescent="0.2">
      <c r="A126" s="465"/>
      <c r="B126" s="465"/>
      <c r="C126" s="465"/>
      <c r="D126" s="465"/>
      <c r="E126" s="465"/>
    </row>
    <row r="127" spans="1:5" x14ac:dyDescent="0.2">
      <c r="A127" s="465"/>
      <c r="B127" s="465"/>
      <c r="C127" s="465"/>
      <c r="D127" s="465"/>
      <c r="E127" s="465"/>
    </row>
    <row r="128" spans="1:5" x14ac:dyDescent="0.2">
      <c r="A128" s="465"/>
      <c r="B128" s="465"/>
      <c r="C128" s="465"/>
      <c r="D128" s="465"/>
      <c r="E128" s="465"/>
    </row>
    <row r="129" spans="1:5" x14ac:dyDescent="0.2">
      <c r="A129" s="465"/>
      <c r="B129" s="465"/>
      <c r="C129" s="465"/>
      <c r="D129" s="465"/>
      <c r="E129" s="465"/>
    </row>
    <row r="130" spans="1:5" x14ac:dyDescent="0.2">
      <c r="A130" s="465"/>
      <c r="B130" s="465"/>
      <c r="C130" s="465"/>
      <c r="D130" s="465"/>
      <c r="E130" s="465"/>
    </row>
    <row r="131" spans="1:5" x14ac:dyDescent="0.2">
      <c r="A131" s="465"/>
      <c r="B131" s="465"/>
      <c r="C131" s="465"/>
      <c r="D131" s="465"/>
      <c r="E131" s="465"/>
    </row>
    <row r="132" spans="1:5" x14ac:dyDescent="0.2">
      <c r="A132" s="465"/>
      <c r="B132" s="465"/>
      <c r="C132" s="465"/>
      <c r="D132" s="465"/>
      <c r="E132" s="465"/>
    </row>
    <row r="133" spans="1:5" x14ac:dyDescent="0.2">
      <c r="A133" s="465"/>
      <c r="B133" s="465"/>
      <c r="C133" s="465"/>
      <c r="D133" s="465"/>
      <c r="E133" s="465"/>
    </row>
    <row r="134" spans="1:5" x14ac:dyDescent="0.2">
      <c r="A134" s="465"/>
      <c r="B134" s="465"/>
      <c r="C134" s="465"/>
      <c r="D134" s="465"/>
      <c r="E134" s="465"/>
    </row>
    <row r="135" spans="1:5" x14ac:dyDescent="0.2">
      <c r="A135" s="465"/>
      <c r="B135" s="465"/>
      <c r="C135" s="465"/>
      <c r="D135" s="465"/>
      <c r="E135" s="465"/>
    </row>
    <row r="136" spans="1:5" x14ac:dyDescent="0.2">
      <c r="A136" s="465"/>
      <c r="B136" s="465"/>
      <c r="C136" s="465"/>
      <c r="D136" s="465"/>
      <c r="E136" s="465"/>
    </row>
    <row r="137" spans="1:5" x14ac:dyDescent="0.2">
      <c r="A137" s="465"/>
      <c r="B137" s="465"/>
      <c r="C137" s="465"/>
      <c r="D137" s="465"/>
      <c r="E137" s="465"/>
    </row>
    <row r="138" spans="1:5" x14ac:dyDescent="0.2">
      <c r="A138" s="465"/>
      <c r="B138" s="465"/>
      <c r="C138" s="465"/>
      <c r="D138" s="465"/>
      <c r="E138" s="465"/>
    </row>
    <row r="139" spans="1:5" x14ac:dyDescent="0.2">
      <c r="A139" s="465"/>
      <c r="B139" s="465"/>
      <c r="C139" s="465"/>
      <c r="D139" s="465"/>
      <c r="E139" s="465"/>
    </row>
    <row r="140" spans="1:5" x14ac:dyDescent="0.2">
      <c r="A140" s="465"/>
      <c r="B140" s="465"/>
      <c r="C140" s="465"/>
      <c r="D140" s="465"/>
      <c r="E140" s="465"/>
    </row>
    <row r="141" spans="1:5" x14ac:dyDescent="0.2">
      <c r="A141" s="465"/>
      <c r="B141" s="465"/>
      <c r="C141" s="465"/>
      <c r="D141" s="465"/>
      <c r="E141" s="465"/>
    </row>
    <row r="142" spans="1:5" x14ac:dyDescent="0.2">
      <c r="A142" s="465"/>
      <c r="B142" s="465"/>
      <c r="C142" s="465"/>
      <c r="D142" s="465"/>
      <c r="E142" s="465"/>
    </row>
    <row r="143" spans="1:5" x14ac:dyDescent="0.2">
      <c r="A143" s="465"/>
      <c r="B143" s="465"/>
      <c r="C143" s="465"/>
      <c r="D143" s="465"/>
      <c r="E143" s="465"/>
    </row>
    <row r="144" spans="1:5" x14ac:dyDescent="0.2">
      <c r="A144" s="465"/>
      <c r="B144" s="465"/>
      <c r="C144" s="465"/>
      <c r="D144" s="465"/>
      <c r="E144" s="465"/>
    </row>
    <row r="145" spans="1:5" x14ac:dyDescent="0.2">
      <c r="A145" s="465"/>
      <c r="B145" s="465"/>
      <c r="C145" s="465"/>
      <c r="D145" s="465"/>
      <c r="E145" s="465"/>
    </row>
    <row r="146" spans="1:5" x14ac:dyDescent="0.2">
      <c r="A146" s="465"/>
      <c r="B146" s="465"/>
      <c r="C146" s="465"/>
      <c r="D146" s="465"/>
      <c r="E146" s="465"/>
    </row>
    <row r="147" spans="1:5" x14ac:dyDescent="0.2">
      <c r="A147" s="465"/>
      <c r="B147" s="465"/>
      <c r="C147" s="465"/>
      <c r="D147" s="465"/>
      <c r="E147" s="465"/>
    </row>
    <row r="148" spans="1:5" x14ac:dyDescent="0.2">
      <c r="A148" s="465"/>
      <c r="B148" s="465"/>
      <c r="C148" s="465"/>
      <c r="D148" s="465"/>
      <c r="E148" s="465"/>
    </row>
    <row r="149" spans="1:5" x14ac:dyDescent="0.2">
      <c r="A149" s="465"/>
      <c r="B149" s="465"/>
      <c r="C149" s="465"/>
      <c r="D149" s="465"/>
      <c r="E149" s="465"/>
    </row>
    <row r="150" spans="1:5" x14ac:dyDescent="0.2">
      <c r="A150" s="465"/>
      <c r="B150" s="465"/>
      <c r="C150" s="465"/>
      <c r="D150" s="465"/>
      <c r="E150" s="465"/>
    </row>
    <row r="151" spans="1:5" x14ac:dyDescent="0.2">
      <c r="A151" s="465"/>
      <c r="B151" s="465"/>
      <c r="C151" s="465"/>
      <c r="D151" s="465"/>
      <c r="E151" s="465"/>
    </row>
    <row r="152" spans="1:5" x14ac:dyDescent="0.2">
      <c r="A152" s="465"/>
      <c r="B152" s="465"/>
      <c r="C152" s="465"/>
      <c r="D152" s="465"/>
      <c r="E152" s="465"/>
    </row>
    <row r="153" spans="1:5" x14ac:dyDescent="0.2">
      <c r="A153" s="465"/>
      <c r="B153" s="465"/>
      <c r="C153" s="465"/>
      <c r="D153" s="465"/>
      <c r="E153" s="465"/>
    </row>
    <row r="154" spans="1:5" x14ac:dyDescent="0.2">
      <c r="A154" s="465"/>
      <c r="B154" s="465"/>
      <c r="C154" s="465"/>
      <c r="D154" s="465"/>
      <c r="E154" s="465"/>
    </row>
    <row r="155" spans="1:5" x14ac:dyDescent="0.2">
      <c r="A155" s="465"/>
      <c r="B155" s="465"/>
      <c r="C155" s="465"/>
      <c r="D155" s="465"/>
      <c r="E155" s="465"/>
    </row>
    <row r="156" spans="1:5" x14ac:dyDescent="0.2">
      <c r="A156" s="465"/>
      <c r="B156" s="465"/>
      <c r="C156" s="465"/>
      <c r="D156" s="465"/>
      <c r="E156" s="465"/>
    </row>
    <row r="157" spans="1:5" x14ac:dyDescent="0.2">
      <c r="A157" s="465"/>
      <c r="B157" s="465"/>
      <c r="C157" s="465"/>
      <c r="D157" s="465"/>
      <c r="E157" s="465"/>
    </row>
    <row r="158" spans="1:5" x14ac:dyDescent="0.2">
      <c r="A158" s="465"/>
      <c r="B158" s="465"/>
      <c r="C158" s="465"/>
      <c r="D158" s="465"/>
      <c r="E158" s="465"/>
    </row>
    <row r="159" spans="1:5" x14ac:dyDescent="0.2">
      <c r="A159" s="465"/>
      <c r="B159" s="465"/>
      <c r="C159" s="465"/>
      <c r="D159" s="465"/>
      <c r="E159" s="465"/>
    </row>
    <row r="160" spans="1:5" x14ac:dyDescent="0.2">
      <c r="A160" s="465"/>
      <c r="B160" s="465"/>
      <c r="C160" s="465"/>
      <c r="D160" s="465"/>
      <c r="E160" s="465"/>
    </row>
    <row r="161" spans="1:5" x14ac:dyDescent="0.2">
      <c r="A161" s="465"/>
      <c r="B161" s="465"/>
      <c r="C161" s="465"/>
      <c r="D161" s="465"/>
      <c r="E161" s="465"/>
    </row>
    <row r="162" spans="1:5" x14ac:dyDescent="0.2">
      <c r="A162" s="465"/>
      <c r="B162" s="465"/>
      <c r="C162" s="465"/>
      <c r="D162" s="465"/>
      <c r="E162" s="465"/>
    </row>
    <row r="163" spans="1:5" x14ac:dyDescent="0.2">
      <c r="A163" s="465"/>
      <c r="B163" s="465"/>
      <c r="C163" s="465"/>
      <c r="D163" s="465"/>
      <c r="E163" s="465"/>
    </row>
    <row r="164" spans="1:5" x14ac:dyDescent="0.2">
      <c r="A164" s="465"/>
      <c r="B164" s="465"/>
      <c r="C164" s="465"/>
      <c r="D164" s="465"/>
      <c r="E164" s="465"/>
    </row>
    <row r="165" spans="1:5" x14ac:dyDescent="0.2">
      <c r="A165" s="465"/>
      <c r="B165" s="465"/>
      <c r="C165" s="465"/>
      <c r="D165" s="465"/>
      <c r="E165" s="465"/>
    </row>
    <row r="166" spans="1:5" x14ac:dyDescent="0.2">
      <c r="A166" s="465"/>
      <c r="B166" s="465"/>
      <c r="C166" s="465"/>
      <c r="D166" s="465"/>
      <c r="E166" s="465"/>
    </row>
    <row r="167" spans="1:5" x14ac:dyDescent="0.2">
      <c r="A167" s="465"/>
      <c r="B167" s="465"/>
      <c r="C167" s="465"/>
      <c r="D167" s="465"/>
      <c r="E167" s="465"/>
    </row>
    <row r="168" spans="1:5" x14ac:dyDescent="0.2">
      <c r="A168" s="465"/>
      <c r="B168" s="465"/>
      <c r="C168" s="465"/>
      <c r="D168" s="465"/>
      <c r="E168" s="465"/>
    </row>
    <row r="169" spans="1:5" x14ac:dyDescent="0.2">
      <c r="A169" s="465"/>
      <c r="B169" s="465"/>
      <c r="C169" s="465"/>
      <c r="D169" s="465"/>
      <c r="E169" s="465"/>
    </row>
    <row r="170" spans="1:5" x14ac:dyDescent="0.2">
      <c r="A170" s="465"/>
      <c r="B170" s="465"/>
      <c r="C170" s="465"/>
      <c r="D170" s="465"/>
      <c r="E170" s="465"/>
    </row>
    <row r="171" spans="1:5" x14ac:dyDescent="0.2">
      <c r="A171" s="465"/>
      <c r="B171" s="465"/>
      <c r="C171" s="465"/>
      <c r="D171" s="465"/>
      <c r="E171" s="465"/>
    </row>
    <row r="172" spans="1:5" x14ac:dyDescent="0.2">
      <c r="A172" s="465"/>
      <c r="B172" s="465"/>
      <c r="C172" s="465"/>
      <c r="D172" s="465"/>
      <c r="E172" s="465"/>
    </row>
    <row r="173" spans="1:5" x14ac:dyDescent="0.2">
      <c r="A173" s="465"/>
      <c r="B173" s="465"/>
      <c r="C173" s="465"/>
      <c r="D173" s="465"/>
      <c r="E173" s="465"/>
    </row>
    <row r="174" spans="1:5" x14ac:dyDescent="0.2">
      <c r="A174" s="465"/>
      <c r="B174" s="465"/>
      <c r="C174" s="465"/>
      <c r="D174" s="465"/>
      <c r="E174" s="465"/>
    </row>
    <row r="175" spans="1:5" x14ac:dyDescent="0.2">
      <c r="A175" s="465"/>
      <c r="B175" s="465"/>
      <c r="C175" s="465"/>
      <c r="D175" s="465"/>
      <c r="E175" s="465"/>
    </row>
    <row r="176" spans="1:5" x14ac:dyDescent="0.2">
      <c r="A176" s="465"/>
      <c r="B176" s="465"/>
      <c r="C176" s="465"/>
      <c r="D176" s="465"/>
      <c r="E176" s="465"/>
    </row>
    <row r="177" spans="1:5" x14ac:dyDescent="0.2">
      <c r="A177" s="465"/>
      <c r="B177" s="465"/>
      <c r="C177" s="465"/>
      <c r="D177" s="465"/>
      <c r="E177" s="465"/>
    </row>
    <row r="178" spans="1:5" x14ac:dyDescent="0.2">
      <c r="A178" s="465"/>
      <c r="B178" s="465"/>
      <c r="C178" s="465"/>
      <c r="D178" s="465"/>
      <c r="E178" s="465"/>
    </row>
    <row r="179" spans="1:5" x14ac:dyDescent="0.2">
      <c r="A179" s="465"/>
      <c r="B179" s="465"/>
      <c r="C179" s="465"/>
      <c r="D179" s="465"/>
      <c r="E179" s="465"/>
    </row>
    <row r="180" spans="1:5" x14ac:dyDescent="0.2">
      <c r="A180" s="465"/>
      <c r="B180" s="465"/>
      <c r="C180" s="465"/>
      <c r="D180" s="465"/>
      <c r="E180" s="465"/>
    </row>
    <row r="181" spans="1:5" x14ac:dyDescent="0.2">
      <c r="A181" s="465"/>
      <c r="B181" s="465"/>
      <c r="C181" s="465"/>
      <c r="D181" s="465"/>
      <c r="E181" s="465"/>
    </row>
    <row r="182" spans="1:5" x14ac:dyDescent="0.2">
      <c r="A182" s="465"/>
      <c r="B182" s="465"/>
      <c r="C182" s="465"/>
      <c r="D182" s="465"/>
      <c r="E182" s="465"/>
    </row>
    <row r="183" spans="1:5" x14ac:dyDescent="0.2">
      <c r="A183" s="465"/>
      <c r="B183" s="465"/>
      <c r="C183" s="465"/>
      <c r="D183" s="465"/>
      <c r="E183" s="465"/>
    </row>
    <row r="184" spans="1:5" x14ac:dyDescent="0.2">
      <c r="A184" s="465"/>
      <c r="B184" s="465"/>
      <c r="C184" s="465"/>
      <c r="D184" s="465"/>
      <c r="E184" s="465"/>
    </row>
    <row r="185" spans="1:5" x14ac:dyDescent="0.2">
      <c r="A185" s="465"/>
      <c r="B185" s="465"/>
      <c r="C185" s="465"/>
      <c r="D185" s="465"/>
      <c r="E185" s="465"/>
    </row>
    <row r="186" spans="1:5" x14ac:dyDescent="0.2">
      <c r="A186" s="465"/>
      <c r="B186" s="465"/>
      <c r="C186" s="465"/>
      <c r="D186" s="465"/>
      <c r="E186" s="465"/>
    </row>
    <row r="187" spans="1:5" x14ac:dyDescent="0.2">
      <c r="A187" s="465"/>
      <c r="B187" s="465"/>
      <c r="C187" s="465"/>
      <c r="D187" s="465"/>
      <c r="E187" s="465"/>
    </row>
    <row r="188" spans="1:5" x14ac:dyDescent="0.2">
      <c r="A188" s="465"/>
      <c r="B188" s="465"/>
      <c r="C188" s="465"/>
      <c r="D188" s="465"/>
      <c r="E188" s="465"/>
    </row>
    <row r="189" spans="1:5" x14ac:dyDescent="0.2">
      <c r="A189" s="465"/>
      <c r="B189" s="465"/>
      <c r="C189" s="465"/>
      <c r="D189" s="465"/>
      <c r="E189" s="465"/>
    </row>
    <row r="190" spans="1:5" x14ac:dyDescent="0.2">
      <c r="A190" s="465"/>
      <c r="B190" s="465"/>
      <c r="C190" s="465"/>
      <c r="D190" s="465"/>
      <c r="E190" s="465"/>
    </row>
    <row r="191" spans="1:5" x14ac:dyDescent="0.2">
      <c r="A191" s="465"/>
      <c r="B191" s="465"/>
      <c r="C191" s="465"/>
      <c r="D191" s="465"/>
      <c r="E191" s="465"/>
    </row>
    <row r="192" spans="1:5" x14ac:dyDescent="0.2">
      <c r="A192" s="465"/>
      <c r="B192" s="465"/>
      <c r="C192" s="465"/>
      <c r="D192" s="465"/>
      <c r="E192" s="465"/>
    </row>
    <row r="193" spans="1:5" x14ac:dyDescent="0.2">
      <c r="A193" s="465"/>
      <c r="B193" s="465"/>
      <c r="C193" s="465"/>
      <c r="D193" s="465"/>
      <c r="E193" s="465"/>
    </row>
    <row r="194" spans="1:5" x14ac:dyDescent="0.2">
      <c r="A194" s="465"/>
      <c r="B194" s="465"/>
      <c r="C194" s="465"/>
      <c r="D194" s="465"/>
      <c r="E194" s="465"/>
    </row>
    <row r="195" spans="1:5" x14ac:dyDescent="0.2">
      <c r="A195" s="465"/>
      <c r="B195" s="465"/>
      <c r="C195" s="465"/>
      <c r="D195" s="465"/>
      <c r="E195" s="465"/>
    </row>
    <row r="196" spans="1:5" x14ac:dyDescent="0.2">
      <c r="A196" s="465"/>
      <c r="B196" s="465"/>
      <c r="C196" s="465"/>
      <c r="D196" s="465"/>
      <c r="E196" s="465"/>
    </row>
    <row r="197" spans="1:5" x14ac:dyDescent="0.2">
      <c r="A197" s="465"/>
      <c r="B197" s="465"/>
      <c r="C197" s="465"/>
      <c r="D197" s="465"/>
      <c r="E197" s="465"/>
    </row>
    <row r="198" spans="1:5" x14ac:dyDescent="0.2">
      <c r="A198" s="465"/>
      <c r="B198" s="465"/>
      <c r="C198" s="465"/>
      <c r="D198" s="465"/>
      <c r="E198" s="465"/>
    </row>
    <row r="199" spans="1:5" x14ac:dyDescent="0.2">
      <c r="A199" s="465"/>
      <c r="B199" s="465"/>
      <c r="C199" s="465"/>
      <c r="D199" s="465"/>
      <c r="E199" s="465"/>
    </row>
    <row r="200" spans="1:5" x14ac:dyDescent="0.2">
      <c r="A200" s="465"/>
      <c r="B200" s="465"/>
      <c r="C200" s="465"/>
      <c r="D200" s="465"/>
      <c r="E200" s="465"/>
    </row>
    <row r="201" spans="1:5" x14ac:dyDescent="0.2">
      <c r="A201" s="465"/>
      <c r="B201" s="465"/>
      <c r="C201" s="465"/>
      <c r="D201" s="465"/>
      <c r="E201" s="465"/>
    </row>
    <row r="202" spans="1:5" x14ac:dyDescent="0.2">
      <c r="A202" s="465"/>
      <c r="B202" s="465"/>
      <c r="C202" s="465"/>
      <c r="D202" s="465"/>
      <c r="E202" s="465"/>
    </row>
    <row r="203" spans="1:5" x14ac:dyDescent="0.2">
      <c r="A203" s="465"/>
      <c r="B203" s="465"/>
      <c r="C203" s="465"/>
      <c r="D203" s="465"/>
      <c r="E203" s="465"/>
    </row>
    <row r="204" spans="1:5" x14ac:dyDescent="0.2">
      <c r="A204" s="465"/>
      <c r="B204" s="465"/>
      <c r="C204" s="465"/>
      <c r="D204" s="465"/>
      <c r="E204" s="465"/>
    </row>
    <row r="205" spans="1:5" x14ac:dyDescent="0.2">
      <c r="A205" s="465"/>
      <c r="B205" s="465"/>
      <c r="C205" s="465"/>
      <c r="D205" s="465"/>
      <c r="E205" s="465"/>
    </row>
    <row r="206" spans="1:5" x14ac:dyDescent="0.2">
      <c r="A206" s="465"/>
      <c r="B206" s="465"/>
      <c r="C206" s="465"/>
      <c r="D206" s="465"/>
      <c r="E206" s="465"/>
    </row>
    <row r="207" spans="1:5" x14ac:dyDescent="0.2">
      <c r="A207" s="465"/>
      <c r="B207" s="465"/>
      <c r="C207" s="465"/>
      <c r="D207" s="465"/>
      <c r="E207" s="465"/>
    </row>
    <row r="208" spans="1:5" x14ac:dyDescent="0.2">
      <c r="A208" s="465"/>
      <c r="B208" s="465"/>
      <c r="C208" s="465"/>
      <c r="D208" s="465"/>
      <c r="E208" s="465"/>
    </row>
    <row r="209" spans="1:5" x14ac:dyDescent="0.2">
      <c r="A209" s="465"/>
      <c r="B209" s="465"/>
      <c r="C209" s="465"/>
      <c r="D209" s="465"/>
      <c r="E209" s="465"/>
    </row>
    <row r="210" spans="1:5" x14ac:dyDescent="0.2">
      <c r="A210" s="465"/>
      <c r="B210" s="465"/>
      <c r="C210" s="465"/>
      <c r="D210" s="465"/>
      <c r="E210" s="465"/>
    </row>
    <row r="211" spans="1:5" x14ac:dyDescent="0.2">
      <c r="A211" s="465"/>
      <c r="B211" s="465"/>
      <c r="C211" s="465"/>
      <c r="D211" s="465"/>
      <c r="E211" s="465"/>
    </row>
    <row r="212" spans="1:5" x14ac:dyDescent="0.2">
      <c r="A212" s="465"/>
      <c r="B212" s="465"/>
      <c r="C212" s="465"/>
      <c r="D212" s="465"/>
      <c r="E212" s="465"/>
    </row>
    <row r="213" spans="1:5" x14ac:dyDescent="0.2">
      <c r="A213" s="465"/>
      <c r="B213" s="465"/>
      <c r="C213" s="465"/>
      <c r="D213" s="465"/>
      <c r="E213" s="465"/>
    </row>
    <row r="214" spans="1:5" x14ac:dyDescent="0.2">
      <c r="A214" s="465"/>
      <c r="B214" s="465"/>
      <c r="C214" s="465"/>
      <c r="D214" s="465"/>
      <c r="E214" s="465"/>
    </row>
    <row r="215" spans="1:5" x14ac:dyDescent="0.2">
      <c r="A215" s="465"/>
      <c r="B215" s="465"/>
      <c r="C215" s="465"/>
      <c r="D215" s="465"/>
      <c r="E215" s="465"/>
    </row>
    <row r="216" spans="1:5" x14ac:dyDescent="0.2">
      <c r="A216" s="465"/>
      <c r="B216" s="465"/>
      <c r="C216" s="465"/>
      <c r="D216" s="465"/>
      <c r="E216" s="465"/>
    </row>
    <row r="217" spans="1:5" x14ac:dyDescent="0.2">
      <c r="A217" s="465"/>
      <c r="B217" s="465"/>
      <c r="C217" s="465"/>
      <c r="D217" s="465"/>
      <c r="E217" s="465"/>
    </row>
    <row r="218" spans="1:5" x14ac:dyDescent="0.2">
      <c r="A218" s="465"/>
      <c r="B218" s="465"/>
      <c r="C218" s="465"/>
      <c r="D218" s="465"/>
      <c r="E218" s="465"/>
    </row>
    <row r="219" spans="1:5" x14ac:dyDescent="0.2">
      <c r="A219" s="465"/>
      <c r="B219" s="465"/>
      <c r="C219" s="465"/>
      <c r="D219" s="465"/>
      <c r="E219" s="465"/>
    </row>
    <row r="220" spans="1:5" x14ac:dyDescent="0.2">
      <c r="A220" s="465"/>
      <c r="B220" s="465"/>
      <c r="C220" s="465"/>
      <c r="D220" s="465"/>
      <c r="E220" s="465"/>
    </row>
    <row r="221" spans="1:5" x14ac:dyDescent="0.2">
      <c r="A221" s="465"/>
      <c r="B221" s="465"/>
      <c r="C221" s="465"/>
      <c r="D221" s="465"/>
      <c r="E221" s="465"/>
    </row>
    <row r="222" spans="1:5" x14ac:dyDescent="0.2">
      <c r="A222" s="465"/>
      <c r="B222" s="465"/>
      <c r="C222" s="465"/>
      <c r="D222" s="465"/>
      <c r="E222" s="465"/>
    </row>
    <row r="223" spans="1:5" x14ac:dyDescent="0.2">
      <c r="A223" s="465"/>
      <c r="B223" s="465"/>
      <c r="C223" s="465"/>
      <c r="D223" s="465"/>
      <c r="E223" s="465"/>
    </row>
    <row r="224" spans="1:5" x14ac:dyDescent="0.2">
      <c r="A224" s="465"/>
      <c r="B224" s="465"/>
      <c r="C224" s="465"/>
      <c r="D224" s="465"/>
      <c r="E224" s="465"/>
    </row>
    <row r="225" spans="1:5" x14ac:dyDescent="0.2">
      <c r="A225" s="465"/>
      <c r="B225" s="465"/>
      <c r="C225" s="465"/>
      <c r="D225" s="465"/>
      <c r="E225" s="465"/>
    </row>
    <row r="226" spans="1:5" x14ac:dyDescent="0.2">
      <c r="A226" s="465"/>
      <c r="B226" s="465"/>
      <c r="C226" s="465"/>
      <c r="D226" s="465"/>
      <c r="E226" s="465"/>
    </row>
    <row r="227" spans="1:5" x14ac:dyDescent="0.2">
      <c r="A227" s="465"/>
      <c r="B227" s="465"/>
      <c r="C227" s="465"/>
      <c r="D227" s="465"/>
      <c r="E227" s="465"/>
    </row>
    <row r="228" spans="1:5" x14ac:dyDescent="0.2">
      <c r="A228" s="465"/>
      <c r="B228" s="465"/>
      <c r="C228" s="465"/>
      <c r="D228" s="465"/>
      <c r="E228" s="465"/>
    </row>
    <row r="229" spans="1:5" x14ac:dyDescent="0.2">
      <c r="A229" s="465"/>
      <c r="B229" s="465"/>
      <c r="C229" s="465"/>
      <c r="D229" s="465"/>
      <c r="E229" s="465"/>
    </row>
    <row r="230" spans="1:5" x14ac:dyDescent="0.2">
      <c r="A230" s="465"/>
      <c r="B230" s="465"/>
      <c r="C230" s="465"/>
      <c r="D230" s="465"/>
      <c r="E230" s="465"/>
    </row>
    <row r="231" spans="1:5" x14ac:dyDescent="0.2">
      <c r="A231" s="465"/>
      <c r="B231" s="465"/>
      <c r="C231" s="465"/>
      <c r="D231" s="465"/>
      <c r="E231" s="465"/>
    </row>
    <row r="232" spans="1:5" x14ac:dyDescent="0.2">
      <c r="A232" s="465"/>
      <c r="B232" s="465"/>
      <c r="C232" s="465"/>
      <c r="D232" s="465"/>
      <c r="E232" s="465"/>
    </row>
    <row r="233" spans="1:5" x14ac:dyDescent="0.2">
      <c r="A233" s="465"/>
      <c r="B233" s="465"/>
      <c r="C233" s="465"/>
      <c r="D233" s="465"/>
      <c r="E233" s="465"/>
    </row>
    <row r="234" spans="1:5" x14ac:dyDescent="0.2">
      <c r="A234" s="465"/>
      <c r="B234" s="465"/>
      <c r="C234" s="465"/>
      <c r="D234" s="465"/>
      <c r="E234" s="465"/>
    </row>
    <row r="235" spans="1:5" x14ac:dyDescent="0.2">
      <c r="A235" s="465"/>
      <c r="B235" s="465"/>
      <c r="C235" s="465"/>
      <c r="D235" s="465"/>
      <c r="E235" s="465"/>
    </row>
    <row r="236" spans="1:5" x14ac:dyDescent="0.2">
      <c r="A236" s="465"/>
      <c r="B236" s="465"/>
      <c r="C236" s="465"/>
      <c r="D236" s="465"/>
      <c r="E236" s="465"/>
    </row>
    <row r="237" spans="1:5" x14ac:dyDescent="0.2">
      <c r="A237" s="465"/>
      <c r="B237" s="465"/>
      <c r="C237" s="465"/>
      <c r="D237" s="465"/>
      <c r="E237" s="465"/>
    </row>
    <row r="238" spans="1:5" x14ac:dyDescent="0.2">
      <c r="A238" s="465"/>
      <c r="B238" s="465"/>
      <c r="C238" s="465"/>
      <c r="D238" s="465"/>
      <c r="E238" s="465"/>
    </row>
    <row r="239" spans="1:5" x14ac:dyDescent="0.2">
      <c r="A239" s="465"/>
      <c r="B239" s="465"/>
      <c r="C239" s="465"/>
      <c r="D239" s="465"/>
      <c r="E239" s="465"/>
    </row>
    <row r="240" spans="1:5" x14ac:dyDescent="0.2">
      <c r="A240" s="465"/>
      <c r="B240" s="465"/>
      <c r="C240" s="465"/>
      <c r="D240" s="465"/>
      <c r="E240" s="465"/>
    </row>
    <row r="241" spans="1:5" x14ac:dyDescent="0.2">
      <c r="A241" s="465"/>
      <c r="B241" s="465"/>
      <c r="C241" s="465"/>
      <c r="D241" s="465"/>
      <c r="E241" s="465"/>
    </row>
    <row r="242" spans="1:5" x14ac:dyDescent="0.2">
      <c r="A242" s="465"/>
      <c r="B242" s="465"/>
      <c r="C242" s="465"/>
      <c r="D242" s="465"/>
      <c r="E242" s="465"/>
    </row>
    <row r="243" spans="1:5" x14ac:dyDescent="0.2">
      <c r="A243" s="465"/>
      <c r="B243" s="465"/>
      <c r="C243" s="465"/>
      <c r="D243" s="465"/>
      <c r="E243" s="465"/>
    </row>
    <row r="244" spans="1:5" x14ac:dyDescent="0.2">
      <c r="A244" s="465"/>
      <c r="B244" s="465"/>
      <c r="C244" s="465"/>
      <c r="D244" s="465"/>
      <c r="E244" s="465"/>
    </row>
    <row r="245" spans="1:5" x14ac:dyDescent="0.2">
      <c r="A245" s="465"/>
      <c r="B245" s="465"/>
      <c r="C245" s="465"/>
      <c r="D245" s="465"/>
      <c r="E245" s="465"/>
    </row>
    <row r="246" spans="1:5" x14ac:dyDescent="0.2">
      <c r="A246" s="465"/>
      <c r="B246" s="465"/>
      <c r="C246" s="465"/>
      <c r="D246" s="465"/>
      <c r="E246" s="465"/>
    </row>
    <row r="247" spans="1:5" x14ac:dyDescent="0.2">
      <c r="A247" s="465"/>
      <c r="B247" s="465"/>
      <c r="C247" s="465"/>
      <c r="D247" s="465"/>
      <c r="E247" s="465"/>
    </row>
    <row r="248" spans="1:5" x14ac:dyDescent="0.2">
      <c r="A248" s="465"/>
      <c r="B248" s="465"/>
      <c r="C248" s="465"/>
      <c r="D248" s="465"/>
      <c r="E248" s="465"/>
    </row>
    <row r="249" spans="1:5" x14ac:dyDescent="0.2">
      <c r="A249" s="465"/>
      <c r="B249" s="465"/>
      <c r="C249" s="465"/>
      <c r="D249" s="465"/>
      <c r="E249" s="465"/>
    </row>
    <row r="250" spans="1:5" x14ac:dyDescent="0.2">
      <c r="A250" s="465"/>
      <c r="B250" s="465"/>
      <c r="C250" s="465"/>
      <c r="D250" s="465"/>
      <c r="E250" s="465"/>
    </row>
    <row r="251" spans="1:5" x14ac:dyDescent="0.2">
      <c r="A251" s="465"/>
      <c r="B251" s="465"/>
      <c r="C251" s="465"/>
      <c r="D251" s="465"/>
      <c r="E251" s="465"/>
    </row>
    <row r="252" spans="1:5" x14ac:dyDescent="0.2">
      <c r="A252" s="465"/>
      <c r="B252" s="465"/>
      <c r="C252" s="465"/>
      <c r="D252" s="465"/>
      <c r="E252" s="465"/>
    </row>
    <row r="253" spans="1:5" x14ac:dyDescent="0.2">
      <c r="A253" s="465"/>
      <c r="B253" s="465"/>
      <c r="C253" s="465"/>
      <c r="D253" s="465"/>
      <c r="E253" s="465"/>
    </row>
    <row r="254" spans="1:5" x14ac:dyDescent="0.2">
      <c r="A254" s="465"/>
      <c r="B254" s="465"/>
      <c r="C254" s="465"/>
      <c r="D254" s="465"/>
      <c r="E254" s="465"/>
    </row>
    <row r="255" spans="1:5" x14ac:dyDescent="0.2">
      <c r="A255" s="465"/>
      <c r="B255" s="465"/>
      <c r="C255" s="465"/>
      <c r="D255" s="465"/>
      <c r="E255" s="465"/>
    </row>
    <row r="256" spans="1:5" x14ac:dyDescent="0.2">
      <c r="A256" s="465"/>
      <c r="B256" s="465"/>
      <c r="C256" s="465"/>
      <c r="D256" s="465"/>
      <c r="E256" s="465"/>
    </row>
    <row r="257" spans="1:5" x14ac:dyDescent="0.2">
      <c r="A257" s="465"/>
      <c r="B257" s="465"/>
      <c r="C257" s="465"/>
      <c r="D257" s="465"/>
      <c r="E257" s="465"/>
    </row>
    <row r="258" spans="1:5" x14ac:dyDescent="0.2">
      <c r="A258" s="465"/>
      <c r="B258" s="465"/>
      <c r="C258" s="465"/>
      <c r="D258" s="465"/>
      <c r="E258" s="465"/>
    </row>
    <row r="259" spans="1:5" x14ac:dyDescent="0.2">
      <c r="A259" s="465"/>
      <c r="B259" s="465"/>
      <c r="C259" s="465"/>
      <c r="D259" s="465"/>
      <c r="E259" s="465"/>
    </row>
    <row r="260" spans="1:5" x14ac:dyDescent="0.2">
      <c r="A260" s="465"/>
      <c r="B260" s="465"/>
      <c r="C260" s="465"/>
      <c r="D260" s="465"/>
      <c r="E260" s="465"/>
    </row>
    <row r="261" spans="1:5" x14ac:dyDescent="0.2">
      <c r="A261" s="465"/>
      <c r="B261" s="465"/>
      <c r="C261" s="465"/>
      <c r="D261" s="465"/>
      <c r="E261" s="465"/>
    </row>
    <row r="262" spans="1:5" x14ac:dyDescent="0.2">
      <c r="A262" s="465"/>
      <c r="B262" s="465"/>
      <c r="C262" s="465"/>
      <c r="D262" s="465"/>
      <c r="E262" s="465"/>
    </row>
    <row r="263" spans="1:5" x14ac:dyDescent="0.2">
      <c r="A263" s="465"/>
      <c r="B263" s="465"/>
      <c r="C263" s="465"/>
      <c r="D263" s="465"/>
      <c r="E263" s="465"/>
    </row>
    <row r="264" spans="1:5" x14ac:dyDescent="0.2">
      <c r="A264" s="465"/>
      <c r="B264" s="465"/>
      <c r="C264" s="465"/>
      <c r="D264" s="465"/>
      <c r="E264" s="465"/>
    </row>
    <row r="265" spans="1:5" x14ac:dyDescent="0.2">
      <c r="A265" s="465"/>
      <c r="B265" s="465"/>
      <c r="C265" s="465"/>
      <c r="D265" s="465"/>
      <c r="E265" s="465"/>
    </row>
    <row r="266" spans="1:5" x14ac:dyDescent="0.2">
      <c r="A266" s="465"/>
      <c r="B266" s="465"/>
      <c r="C266" s="465"/>
      <c r="D266" s="465"/>
      <c r="E266" s="465"/>
    </row>
    <row r="267" spans="1:5" x14ac:dyDescent="0.2">
      <c r="A267" s="465"/>
      <c r="B267" s="465"/>
      <c r="C267" s="465"/>
      <c r="D267" s="465"/>
      <c r="E267" s="465"/>
    </row>
    <row r="268" spans="1:5" x14ac:dyDescent="0.2">
      <c r="A268" s="465"/>
      <c r="B268" s="465"/>
      <c r="C268" s="465"/>
      <c r="D268" s="465"/>
      <c r="E268" s="465"/>
    </row>
    <row r="269" spans="1:5" x14ac:dyDescent="0.2">
      <c r="A269" s="465"/>
      <c r="B269" s="465"/>
      <c r="C269" s="465"/>
      <c r="D269" s="465"/>
      <c r="E269" s="465"/>
    </row>
    <row r="270" spans="1:5" x14ac:dyDescent="0.2">
      <c r="A270" s="465"/>
      <c r="B270" s="465"/>
      <c r="C270" s="465"/>
      <c r="D270" s="465"/>
      <c r="E270" s="465"/>
    </row>
    <row r="271" spans="1:5" x14ac:dyDescent="0.2">
      <c r="A271" s="465"/>
      <c r="B271" s="465"/>
      <c r="C271" s="465"/>
      <c r="D271" s="465"/>
      <c r="E271" s="465"/>
    </row>
    <row r="272" spans="1:5" x14ac:dyDescent="0.2">
      <c r="A272" s="465"/>
      <c r="B272" s="465"/>
      <c r="C272" s="465"/>
      <c r="D272" s="465"/>
      <c r="E272" s="465"/>
    </row>
    <row r="273" spans="1:5" x14ac:dyDescent="0.2">
      <c r="A273" s="465"/>
      <c r="B273" s="465"/>
      <c r="C273" s="465"/>
      <c r="D273" s="465"/>
      <c r="E273" s="465"/>
    </row>
    <row r="274" spans="1:5" x14ac:dyDescent="0.2">
      <c r="A274" s="465"/>
      <c r="B274" s="465"/>
      <c r="C274" s="465"/>
      <c r="D274" s="465"/>
      <c r="E274" s="465"/>
    </row>
    <row r="275" spans="1:5" x14ac:dyDescent="0.2">
      <c r="A275" s="465"/>
      <c r="B275" s="465"/>
      <c r="C275" s="465"/>
      <c r="D275" s="465"/>
      <c r="E275" s="465"/>
    </row>
    <row r="276" spans="1:5" x14ac:dyDescent="0.2">
      <c r="A276" s="465"/>
      <c r="B276" s="465"/>
      <c r="C276" s="465"/>
      <c r="D276" s="465"/>
      <c r="E276" s="465"/>
    </row>
    <row r="277" spans="1:5" x14ac:dyDescent="0.2">
      <c r="A277" s="465"/>
      <c r="B277" s="465"/>
      <c r="C277" s="465"/>
      <c r="D277" s="465"/>
      <c r="E277" s="465"/>
    </row>
    <row r="278" spans="1:5" x14ac:dyDescent="0.2">
      <c r="A278" s="465"/>
      <c r="B278" s="465"/>
      <c r="C278" s="465"/>
      <c r="D278" s="465"/>
      <c r="E278" s="465"/>
    </row>
    <row r="279" spans="1:5" x14ac:dyDescent="0.2">
      <c r="A279" s="465"/>
      <c r="B279" s="465"/>
      <c r="C279" s="465"/>
      <c r="D279" s="465"/>
      <c r="E279" s="465"/>
    </row>
    <row r="280" spans="1:5" x14ac:dyDescent="0.2">
      <c r="A280" s="465"/>
      <c r="B280" s="465"/>
      <c r="C280" s="465"/>
      <c r="D280" s="465"/>
      <c r="E280" s="465"/>
    </row>
    <row r="281" spans="1:5" x14ac:dyDescent="0.2">
      <c r="A281" s="465"/>
      <c r="B281" s="465"/>
      <c r="C281" s="465"/>
      <c r="D281" s="465"/>
      <c r="E281" s="465"/>
    </row>
    <row r="282" spans="1:5" x14ac:dyDescent="0.2">
      <c r="A282" s="465"/>
      <c r="B282" s="465"/>
      <c r="C282" s="465"/>
      <c r="D282" s="465"/>
      <c r="E282" s="465"/>
    </row>
    <row r="283" spans="1:5" x14ac:dyDescent="0.2">
      <c r="A283" s="465"/>
      <c r="B283" s="465"/>
      <c r="C283" s="465"/>
      <c r="D283" s="465"/>
      <c r="E283" s="465"/>
    </row>
    <row r="284" spans="1:5" x14ac:dyDescent="0.2">
      <c r="A284" s="465"/>
      <c r="B284" s="465"/>
      <c r="C284" s="465"/>
      <c r="D284" s="465"/>
      <c r="E284" s="465"/>
    </row>
    <row r="285" spans="1:5" x14ac:dyDescent="0.2">
      <c r="A285" s="465"/>
      <c r="B285" s="465"/>
      <c r="C285" s="465"/>
      <c r="D285" s="465"/>
      <c r="E285" s="465"/>
    </row>
    <row r="286" spans="1:5" x14ac:dyDescent="0.2">
      <c r="A286" s="465"/>
      <c r="B286" s="465"/>
      <c r="C286" s="465"/>
      <c r="D286" s="465"/>
      <c r="E286" s="465"/>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3" customWidth="1"/>
    <col min="2" max="4" width="13.75" style="452" customWidth="1"/>
    <col min="5" max="7" width="13.75" style="487" customWidth="1"/>
    <col min="8" max="8" width="13.75" style="475" customWidth="1"/>
    <col min="9" max="14" width="13.75" style="487" customWidth="1"/>
    <col min="15" max="16384" width="11" style="452"/>
  </cols>
  <sheetData>
    <row r="1" spans="1:14" s="474" customFormat="1" ht="15" customHeight="1" x14ac:dyDescent="0.2">
      <c r="E1" s="475"/>
      <c r="F1" s="475"/>
      <c r="G1" s="475"/>
      <c r="H1" s="475"/>
      <c r="I1" s="475"/>
      <c r="J1" s="475"/>
      <c r="K1" s="475"/>
      <c r="L1" s="475"/>
      <c r="M1" s="475"/>
      <c r="N1" s="475"/>
    </row>
    <row r="2" spans="1:14" s="474" customFormat="1" ht="15" customHeight="1" x14ac:dyDescent="0.2">
      <c r="A2" s="476" t="s">
        <v>65</v>
      </c>
      <c r="E2" s="475"/>
      <c r="F2" s="475"/>
      <c r="G2" s="475"/>
      <c r="H2" s="475"/>
      <c r="I2" s="475"/>
      <c r="J2" s="475"/>
      <c r="K2" s="475"/>
      <c r="L2" s="475"/>
      <c r="M2" s="475"/>
      <c r="N2" s="475"/>
    </row>
    <row r="3" spans="1:14" s="474" customFormat="1" ht="15" customHeight="1" x14ac:dyDescent="0.2">
      <c r="E3" s="475"/>
      <c r="F3" s="475"/>
      <c r="G3" s="475"/>
      <c r="H3" s="475"/>
      <c r="I3" s="475"/>
      <c r="J3" s="475"/>
      <c r="K3" s="475"/>
      <c r="L3" s="475"/>
      <c r="M3" s="475"/>
      <c r="N3" s="475"/>
    </row>
    <row r="4" spans="1:14" s="474" customFormat="1" ht="15" customHeight="1" x14ac:dyDescent="0.2">
      <c r="B4" s="676" t="s">
        <v>437</v>
      </c>
      <c r="C4" s="676"/>
      <c r="D4" s="676" t="s">
        <v>438</v>
      </c>
      <c r="E4" s="676"/>
      <c r="F4" s="677" t="s">
        <v>439</v>
      </c>
      <c r="G4" s="677"/>
      <c r="H4" s="677" t="s">
        <v>440</v>
      </c>
      <c r="I4" s="677"/>
      <c r="J4" s="677" t="s">
        <v>441</v>
      </c>
      <c r="K4" s="677"/>
      <c r="L4" s="677"/>
      <c r="M4" s="677"/>
      <c r="N4" s="677"/>
    </row>
    <row r="5" spans="1:14" s="474" customFormat="1" ht="15" customHeight="1" x14ac:dyDescent="0.2">
      <c r="B5" s="474" t="s">
        <v>442</v>
      </c>
      <c r="C5" s="474" t="s">
        <v>443</v>
      </c>
      <c r="D5" s="474" t="s">
        <v>442</v>
      </c>
      <c r="E5" s="474" t="s">
        <v>443</v>
      </c>
      <c r="F5" s="474" t="s">
        <v>442</v>
      </c>
      <c r="G5" s="474" t="s">
        <v>443</v>
      </c>
      <c r="H5" s="474" t="s">
        <v>442</v>
      </c>
      <c r="I5" s="474" t="s">
        <v>443</v>
      </c>
      <c r="J5" s="475" t="s">
        <v>444</v>
      </c>
      <c r="K5" s="475" t="s">
        <v>445</v>
      </c>
      <c r="L5" s="475" t="s">
        <v>446</v>
      </c>
      <c r="M5" s="475" t="s">
        <v>447</v>
      </c>
      <c r="N5" s="475" t="s">
        <v>448</v>
      </c>
    </row>
    <row r="6" spans="1:14" s="474" customFormat="1" ht="15" customHeight="1" x14ac:dyDescent="0.2">
      <c r="A6" s="477" t="s">
        <v>449</v>
      </c>
      <c r="B6" s="478">
        <f>'Tabelle 2.3'!J11</f>
        <v>0.96877317881330949</v>
      </c>
      <c r="C6" s="479">
        <f>'Tabelle 3.3'!J11</f>
        <v>-3.1094959317324866</v>
      </c>
      <c r="D6" s="480">
        <f t="shared" ref="D6:E9" si="0">IF(OR(AND(B6&gt;=-50,B6&lt;=50),ISNUMBER(B6)=FALSE),B6,"")</f>
        <v>0.96877317881330949</v>
      </c>
      <c r="E6" s="480">
        <f t="shared" si="0"/>
        <v>-3.1094959317324866</v>
      </c>
      <c r="F6" s="475" t="str">
        <f t="shared" ref="F6:G9" si="1">IF(ISNUMBER(B6)=FALSE,"",IF(B6&lt;-50,"&lt; -50",IF(B6&gt;50,"&gt; 50","")))</f>
        <v/>
      </c>
      <c r="G6" s="475" t="str">
        <f t="shared" si="1"/>
        <v/>
      </c>
      <c r="H6" s="481" t="str">
        <f t="shared" ref="H6:I9" si="2">IF(B6&lt;-50,0.75,IF(B6&gt;50,-0.75,""))</f>
        <v/>
      </c>
      <c r="I6" s="481" t="str">
        <f t="shared" si="2"/>
        <v/>
      </c>
      <c r="J6" s="475" t="e">
        <f>IF(OR(B6&lt;-50,B6&gt;50),N6,#N/A)</f>
        <v>#N/A</v>
      </c>
      <c r="K6" s="475" t="e">
        <f>IF(B6&lt;-50,-45,IF(B6&gt;50,45,#N/A))</f>
        <v>#N/A</v>
      </c>
      <c r="L6" s="475" t="e">
        <f>IF(OR(C6&lt;-50,C6&gt;50),N6,#N/A)</f>
        <v>#N/A</v>
      </c>
      <c r="M6" s="475" t="e">
        <f>IF(C6&lt;-50,-45,IF(C6&gt;50,45,#N/A))</f>
        <v>#N/A</v>
      </c>
      <c r="N6" s="475">
        <v>5</v>
      </c>
    </row>
    <row r="7" spans="1:14" s="474" customFormat="1" ht="15" customHeight="1" x14ac:dyDescent="0.2">
      <c r="A7" s="477" t="s">
        <v>450</v>
      </c>
      <c r="B7" s="478">
        <f>'Tabelle 2.1'!J25</f>
        <v>0.77822269034374059</v>
      </c>
      <c r="C7" s="479">
        <f>'Tabelle 3.1'!J23</f>
        <v>-2.6975865719528453</v>
      </c>
      <c r="D7" s="480">
        <f t="shared" si="0"/>
        <v>0.77822269034374059</v>
      </c>
      <c r="E7" s="480">
        <f>IF(OR(AND(C7&gt;=-50,C7&lt;=50),ISNUMBER(C7)=FALSE),C7,"")</f>
        <v>-2.6975865719528453</v>
      </c>
      <c r="F7" s="475" t="str">
        <f t="shared" si="1"/>
        <v/>
      </c>
      <c r="G7" s="475" t="str">
        <f>IF(ISNUMBER(C7)=FALSE,"",IF(C7&lt;-50,"&lt; -50",IF(C7&gt;50,"&gt; 50","")))</f>
        <v/>
      </c>
      <c r="H7" s="481" t="str">
        <f t="shared" si="2"/>
        <v/>
      </c>
      <c r="I7" s="481" t="str">
        <f>IF(C7&lt;-50,0.75,IF(C7&gt;50,-0.75,""))</f>
        <v/>
      </c>
      <c r="J7" s="475" t="e">
        <f>IF(OR(B7&lt;-50,B7&gt;50),N7,#N/A)</f>
        <v>#N/A</v>
      </c>
      <c r="K7" s="475" t="e">
        <f>IF(B7&lt;-50,-45,IF(B7&gt;50,45,#N/A))</f>
        <v>#N/A</v>
      </c>
      <c r="L7" s="475" t="e">
        <f>IF(OR(C7&lt;-50,C7&gt;50),N7,#N/A)</f>
        <v>#N/A</v>
      </c>
      <c r="M7" s="475" t="e">
        <f>IF(C7&lt;-50,-45,IF(C7&gt;50,45,#N/A))</f>
        <v>#N/A</v>
      </c>
      <c r="N7" s="475">
        <v>15</v>
      </c>
    </row>
    <row r="8" spans="1:14" s="474" customFormat="1" ht="15" customHeight="1" x14ac:dyDescent="0.2">
      <c r="A8" s="477" t="s">
        <v>451</v>
      </c>
      <c r="B8" s="478">
        <f>'Tabelle 2.1'!J38</f>
        <v>1.1186464311118853</v>
      </c>
      <c r="C8" s="479">
        <f>'Tabelle 3.1'!J34</f>
        <v>-2.7637010795899166</v>
      </c>
      <c r="D8" s="480">
        <f t="shared" si="0"/>
        <v>1.1186464311118853</v>
      </c>
      <c r="E8" s="480">
        <f>IF(OR(AND(C8&gt;=-50,C8&lt;=50),ISNUMBER(C8)=FALSE),C8,"")</f>
        <v>-2.7637010795899166</v>
      </c>
      <c r="F8" s="475" t="str">
        <f t="shared" si="1"/>
        <v/>
      </c>
      <c r="G8" s="475" t="str">
        <f>IF(ISNUMBER(C8)=FALSE,"",IF(C8&lt;-50,"&lt; -50",IF(C8&gt;50,"&gt; 50","")))</f>
        <v/>
      </c>
      <c r="H8" s="481" t="str">
        <f t="shared" si="2"/>
        <v/>
      </c>
      <c r="I8" s="481" t="str">
        <f>IF(C8&lt;-50,0.75,IF(C8&gt;50,-0.75,""))</f>
        <v/>
      </c>
      <c r="J8" s="475" t="e">
        <f>IF(OR(B8&lt;-50,B8&gt;50),N8,#N/A)</f>
        <v>#N/A</v>
      </c>
      <c r="K8" s="475" t="e">
        <f>IF(B8&lt;-50,-45,IF(B8&gt;50,45,#N/A))</f>
        <v>#N/A</v>
      </c>
      <c r="L8" s="475" t="e">
        <f>IF(OR(C8&lt;-50,C8&gt;50),N8,#N/A)</f>
        <v>#N/A</v>
      </c>
      <c r="M8" s="475" t="e">
        <f>IF(C8&lt;-50,-45,IF(C8&gt;50,45,#N/A))</f>
        <v>#N/A</v>
      </c>
      <c r="N8" s="475">
        <v>25</v>
      </c>
    </row>
    <row r="9" spans="1:14" s="474" customFormat="1" ht="15" customHeight="1" x14ac:dyDescent="0.2">
      <c r="A9" s="477" t="s">
        <v>452</v>
      </c>
      <c r="B9" s="478">
        <f>'Tabelle 2.1'!J51</f>
        <v>1.0875687030768</v>
      </c>
      <c r="C9" s="479">
        <f>'Tabelle 3.1'!J45</f>
        <v>-2.8655893304673015</v>
      </c>
      <c r="D9" s="480">
        <f t="shared" si="0"/>
        <v>1.0875687030768</v>
      </c>
      <c r="E9" s="480">
        <f t="shared" si="0"/>
        <v>-2.8655893304673015</v>
      </c>
      <c r="F9" s="475" t="str">
        <f t="shared" si="1"/>
        <v/>
      </c>
      <c r="G9" s="475" t="str">
        <f t="shared" si="1"/>
        <v/>
      </c>
      <c r="H9" s="481" t="str">
        <f t="shared" si="2"/>
        <v/>
      </c>
      <c r="I9" s="481" t="str">
        <f t="shared" si="2"/>
        <v/>
      </c>
      <c r="J9" s="475" t="e">
        <f>IF(OR(B9&lt;-50,B9&gt;50),N9,#N/A)</f>
        <v>#N/A</v>
      </c>
      <c r="K9" s="475" t="e">
        <f>IF(B9&lt;-50,-45,IF(B9&gt;50,45,#N/A))</f>
        <v>#N/A</v>
      </c>
      <c r="L9" s="475" t="e">
        <f>IF(OR(C9&lt;-50,C9&gt;50),N9,#N/A)</f>
        <v>#N/A</v>
      </c>
      <c r="M9" s="475" t="e">
        <f>IF(C9&lt;-50,-45,IF(C9&gt;50,45,#N/A))</f>
        <v>#N/A</v>
      </c>
      <c r="N9" s="475">
        <v>35</v>
      </c>
    </row>
    <row r="10" spans="1:14" s="474" customFormat="1" ht="15" customHeight="1" x14ac:dyDescent="0.2">
      <c r="E10" s="475"/>
      <c r="F10" s="475"/>
      <c r="G10" s="475"/>
      <c r="H10" s="475"/>
      <c r="I10" s="475"/>
      <c r="J10" s="475"/>
      <c r="K10" s="475"/>
      <c r="L10" s="475"/>
      <c r="M10" s="475"/>
      <c r="N10" s="475"/>
    </row>
    <row r="11" spans="1:14" s="474" customFormat="1" ht="15" customHeight="1" x14ac:dyDescent="0.2">
      <c r="E11" s="475"/>
      <c r="F11" s="475"/>
      <c r="G11" s="475"/>
      <c r="H11" s="475"/>
      <c r="I11" s="475"/>
      <c r="J11" s="475"/>
      <c r="K11" s="475"/>
      <c r="L11" s="475"/>
      <c r="M11" s="475"/>
      <c r="N11" s="475"/>
    </row>
    <row r="12" spans="1:14" s="474" customFormat="1" ht="15" customHeight="1" x14ac:dyDescent="0.2">
      <c r="A12" s="683" t="s">
        <v>453</v>
      </c>
      <c r="B12" s="676" t="s">
        <v>437</v>
      </c>
      <c r="C12" s="676"/>
      <c r="D12" s="676" t="s">
        <v>438</v>
      </c>
      <c r="E12" s="676"/>
      <c r="F12" s="677" t="s">
        <v>439</v>
      </c>
      <c r="G12" s="677"/>
      <c r="H12" s="677" t="s">
        <v>440</v>
      </c>
      <c r="I12" s="677"/>
      <c r="J12" s="677" t="s">
        <v>441</v>
      </c>
      <c r="K12" s="677"/>
      <c r="L12" s="677"/>
      <c r="M12" s="677"/>
      <c r="N12" s="677"/>
    </row>
    <row r="13" spans="1:14" s="474" customFormat="1" ht="15" customHeight="1" x14ac:dyDescent="0.2">
      <c r="A13" s="683"/>
      <c r="B13" s="474" t="s">
        <v>442</v>
      </c>
      <c r="C13" s="474" t="s">
        <v>443</v>
      </c>
      <c r="D13" s="474" t="s">
        <v>442</v>
      </c>
      <c r="E13" s="474" t="s">
        <v>443</v>
      </c>
      <c r="F13" s="474" t="s">
        <v>442</v>
      </c>
      <c r="G13" s="474" t="s">
        <v>443</v>
      </c>
      <c r="H13" s="474" t="s">
        <v>442</v>
      </c>
      <c r="I13" s="474" t="s">
        <v>443</v>
      </c>
      <c r="J13" s="475" t="s">
        <v>444</v>
      </c>
      <c r="K13" s="475" t="s">
        <v>445</v>
      </c>
      <c r="L13" s="475" t="s">
        <v>446</v>
      </c>
      <c r="M13" s="475" t="s">
        <v>447</v>
      </c>
      <c r="N13" s="475" t="s">
        <v>448</v>
      </c>
    </row>
    <row r="14" spans="1:14" s="474" customFormat="1" ht="15" customHeight="1" x14ac:dyDescent="0.2">
      <c r="A14" s="474">
        <v>1</v>
      </c>
      <c r="B14" s="478">
        <f>'Tabelle 2.3'!J11</f>
        <v>0.96877317881330949</v>
      </c>
      <c r="C14" s="479">
        <f>'Tabelle 3.3'!J11</f>
        <v>-3.1094959317324866</v>
      </c>
      <c r="D14" s="480">
        <f>IF(OR(AND(B14&gt;=-50,B14&lt;=50),ISNUMBER(B14)=FALSE),B14,"")</f>
        <v>0.96877317881330949</v>
      </c>
      <c r="E14" s="480">
        <f>IF(OR(AND(C14&gt;=-50,C14&lt;=50),ISNUMBER(C14)=FALSE),C14,"")</f>
        <v>-3.1094959317324866</v>
      </c>
      <c r="F14" s="475" t="str">
        <f>IF(ISNUMBER(B14)=FALSE,"",IF(B14&lt;-50,"&lt; -50",IF(B14&gt;50,"&gt; 50","")))</f>
        <v/>
      </c>
      <c r="G14" s="475" t="str">
        <f>IF(ISNUMBER(C14)=FALSE,"",IF(C14&lt;-50,"&lt; -50",IF(C14&gt;50,"&gt; 50","")))</f>
        <v/>
      </c>
      <c r="H14" s="481" t="str">
        <f>IF(B14&lt;-50,0.75,IF(B14&gt;50,-0.75,""))</f>
        <v/>
      </c>
      <c r="I14" s="481" t="str">
        <f>IF(C14&lt;-50,0.75,IF(C14&gt;50,-0.75,""))</f>
        <v/>
      </c>
      <c r="J14" s="475" t="e">
        <f>IF(OR(B14&lt;-50,B14&gt;50),N14,#N/A)</f>
        <v>#N/A</v>
      </c>
      <c r="K14" s="475" t="e">
        <f>IF(B14&lt;-50,-45,IF(B14&gt;50,45,#N/A))</f>
        <v>#N/A</v>
      </c>
      <c r="L14" s="475" t="e">
        <f>IF(OR(C14&lt;-50,C14&gt;50),N14,#N/A)</f>
        <v>#N/A</v>
      </c>
      <c r="M14" s="475" t="e">
        <f>IF(C14&lt;-50,-45,IF(C14&gt;50,45,#N/A))</f>
        <v>#N/A</v>
      </c>
      <c r="N14" s="475">
        <v>5</v>
      </c>
    </row>
    <row r="15" spans="1:14" s="474" customFormat="1" ht="15" customHeight="1" x14ac:dyDescent="0.2">
      <c r="A15" s="474">
        <v>2</v>
      </c>
      <c r="B15" s="478">
        <f>'Tabelle 2.3'!J12</f>
        <v>0.44444444444444442</v>
      </c>
      <c r="C15" s="479">
        <f>'Tabelle 3.3'!J12</f>
        <v>11.275415896487985</v>
      </c>
      <c r="D15" s="480">
        <f t="shared" ref="D15:E45" si="3">IF(OR(AND(B15&gt;=-50,B15&lt;=50),ISNUMBER(B15)=FALSE),B15,"")</f>
        <v>0.44444444444444442</v>
      </c>
      <c r="E15" s="480">
        <f t="shared" si="3"/>
        <v>11.275415896487985</v>
      </c>
      <c r="F15" s="475" t="str">
        <f t="shared" ref="F15:G45" si="4">IF(ISNUMBER(B15)=FALSE,"",IF(B15&lt;-50,"&lt; -50",IF(B15&gt;50,"&gt; 50","")))</f>
        <v/>
      </c>
      <c r="G15" s="475" t="str">
        <f t="shared" si="4"/>
        <v/>
      </c>
      <c r="H15" s="481" t="str">
        <f t="shared" ref="H15:I45" si="5">IF(B15&lt;-50,0.75,IF(B15&gt;50,-0.75,""))</f>
        <v/>
      </c>
      <c r="I15" s="481" t="str">
        <f t="shared" si="5"/>
        <v/>
      </c>
      <c r="J15" s="475" t="e">
        <f t="shared" ref="J15:J45" si="6">IF(OR(B15&lt;-50,B15&gt;50),N15,#N/A)</f>
        <v>#N/A</v>
      </c>
      <c r="K15" s="475" t="e">
        <f t="shared" ref="K15:K45" si="7">IF(B15&lt;-50,-45,IF(B15&gt;50,45,#N/A))</f>
        <v>#N/A</v>
      </c>
      <c r="L15" s="475" t="e">
        <f t="shared" ref="L15:L45" si="8">IF(OR(C15&lt;-50,C15&gt;50),N15,#N/A)</f>
        <v>#N/A</v>
      </c>
      <c r="M15" s="475" t="e">
        <f t="shared" ref="M15:M45" si="9">IF(C15&lt;-50,-45,IF(C15&gt;50,45,#N/A))</f>
        <v>#N/A</v>
      </c>
      <c r="N15" s="475">
        <v>15</v>
      </c>
    </row>
    <row r="16" spans="1:14" s="474" customFormat="1" ht="15" customHeight="1" x14ac:dyDescent="0.2">
      <c r="A16" s="474">
        <v>3</v>
      </c>
      <c r="B16" s="478">
        <f>'Tabelle 2.3'!J13</f>
        <v>18.073923363852153</v>
      </c>
      <c r="C16" s="479">
        <f>'Tabelle 3.3'!J13</f>
        <v>-5.0458715596330279</v>
      </c>
      <c r="D16" s="480">
        <f t="shared" si="3"/>
        <v>18.073923363852153</v>
      </c>
      <c r="E16" s="480">
        <f t="shared" si="3"/>
        <v>-5.0458715596330279</v>
      </c>
      <c r="F16" s="475" t="str">
        <f t="shared" si="4"/>
        <v/>
      </c>
      <c r="G16" s="475" t="str">
        <f t="shared" si="4"/>
        <v/>
      </c>
      <c r="H16" s="481" t="str">
        <f t="shared" si="5"/>
        <v/>
      </c>
      <c r="I16" s="481" t="str">
        <f t="shared" si="5"/>
        <v/>
      </c>
      <c r="J16" s="475" t="e">
        <f t="shared" si="6"/>
        <v>#N/A</v>
      </c>
      <c r="K16" s="475" t="e">
        <f t="shared" si="7"/>
        <v>#N/A</v>
      </c>
      <c r="L16" s="475" t="e">
        <f t="shared" si="8"/>
        <v>#N/A</v>
      </c>
      <c r="M16" s="475" t="e">
        <f t="shared" si="9"/>
        <v>#N/A</v>
      </c>
      <c r="N16" s="475">
        <v>25</v>
      </c>
    </row>
    <row r="17" spans="1:14" s="474" customFormat="1" ht="15" customHeight="1" x14ac:dyDescent="0.2">
      <c r="A17" s="474">
        <v>4</v>
      </c>
      <c r="B17" s="478">
        <f>'Tabelle 2.3'!J14</f>
        <v>-1.6202800212167612</v>
      </c>
      <c r="C17" s="479">
        <f>'Tabelle 3.3'!J14</f>
        <v>-6.8217205138186063</v>
      </c>
      <c r="D17" s="480">
        <f t="shared" si="3"/>
        <v>-1.6202800212167612</v>
      </c>
      <c r="E17" s="480">
        <f t="shared" si="3"/>
        <v>-6.8217205138186063</v>
      </c>
      <c r="F17" s="475" t="str">
        <f t="shared" si="4"/>
        <v/>
      </c>
      <c r="G17" s="475" t="str">
        <f t="shared" si="4"/>
        <v/>
      </c>
      <c r="H17" s="481" t="str">
        <f t="shared" si="5"/>
        <v/>
      </c>
      <c r="I17" s="481" t="str">
        <f t="shared" si="5"/>
        <v/>
      </c>
      <c r="J17" s="475" t="e">
        <f t="shared" si="6"/>
        <v>#N/A</v>
      </c>
      <c r="K17" s="475" t="e">
        <f t="shared" si="7"/>
        <v>#N/A</v>
      </c>
      <c r="L17" s="475" t="e">
        <f t="shared" si="8"/>
        <v>#N/A</v>
      </c>
      <c r="M17" s="475" t="e">
        <f t="shared" si="9"/>
        <v>#N/A</v>
      </c>
      <c r="N17" s="475">
        <v>36</v>
      </c>
    </row>
    <row r="18" spans="1:14" s="474" customFormat="1" ht="15" customHeight="1" x14ac:dyDescent="0.2">
      <c r="A18" s="474">
        <v>5</v>
      </c>
      <c r="B18" s="478">
        <f>'Tabelle 2.3'!J15</f>
        <v>-2.3879819381729765</v>
      </c>
      <c r="C18" s="479">
        <f>'Tabelle 3.3'!J15</f>
        <v>-1.0655301012253595</v>
      </c>
      <c r="D18" s="480">
        <f t="shared" si="3"/>
        <v>-2.3879819381729765</v>
      </c>
      <c r="E18" s="480">
        <f t="shared" si="3"/>
        <v>-1.0655301012253595</v>
      </c>
      <c r="F18" s="475" t="str">
        <f t="shared" si="4"/>
        <v/>
      </c>
      <c r="G18" s="475" t="str">
        <f t="shared" si="4"/>
        <v/>
      </c>
      <c r="H18" s="481" t="str">
        <f t="shared" si="5"/>
        <v/>
      </c>
      <c r="I18" s="481" t="str">
        <f t="shared" si="5"/>
        <v/>
      </c>
      <c r="J18" s="475" t="e">
        <f t="shared" si="6"/>
        <v>#N/A</v>
      </c>
      <c r="K18" s="475" t="e">
        <f t="shared" si="7"/>
        <v>#N/A</v>
      </c>
      <c r="L18" s="475" t="e">
        <f t="shared" si="8"/>
        <v>#N/A</v>
      </c>
      <c r="M18" s="475" t="e">
        <f t="shared" si="9"/>
        <v>#N/A</v>
      </c>
      <c r="N18" s="475">
        <v>46</v>
      </c>
    </row>
    <row r="19" spans="1:14" s="474" customFormat="1" ht="15" customHeight="1" x14ac:dyDescent="0.2">
      <c r="A19" s="474">
        <v>6</v>
      </c>
      <c r="B19" s="478">
        <f>'Tabelle 2.3'!J16</f>
        <v>-1.5950766139161014</v>
      </c>
      <c r="C19" s="479">
        <f>'Tabelle 3.3'!J16</f>
        <v>-10.617977528089888</v>
      </c>
      <c r="D19" s="480">
        <f t="shared" si="3"/>
        <v>-1.5950766139161014</v>
      </c>
      <c r="E19" s="480">
        <f t="shared" si="3"/>
        <v>-10.617977528089888</v>
      </c>
      <c r="F19" s="475" t="str">
        <f t="shared" si="4"/>
        <v/>
      </c>
      <c r="G19" s="475" t="str">
        <f t="shared" si="4"/>
        <v/>
      </c>
      <c r="H19" s="481" t="str">
        <f t="shared" si="5"/>
        <v/>
      </c>
      <c r="I19" s="481" t="str">
        <f t="shared" si="5"/>
        <v/>
      </c>
      <c r="J19" s="475" t="e">
        <f t="shared" si="6"/>
        <v>#N/A</v>
      </c>
      <c r="K19" s="475" t="e">
        <f t="shared" si="7"/>
        <v>#N/A</v>
      </c>
      <c r="L19" s="475" t="e">
        <f t="shared" si="8"/>
        <v>#N/A</v>
      </c>
      <c r="M19" s="475" t="e">
        <f t="shared" si="9"/>
        <v>#N/A</v>
      </c>
      <c r="N19" s="475">
        <v>56</v>
      </c>
    </row>
    <row r="20" spans="1:14" s="474" customFormat="1" ht="15" customHeight="1" x14ac:dyDescent="0.2">
      <c r="A20" s="474">
        <v>7</v>
      </c>
      <c r="B20" s="478">
        <f>'Tabelle 2.3'!J17</f>
        <v>-0.84234490608992596</v>
      </c>
      <c r="C20" s="479">
        <f>'Tabelle 3.3'!J17</f>
        <v>-7.9526226734348562</v>
      </c>
      <c r="D20" s="480">
        <f t="shared" si="3"/>
        <v>-0.84234490608992596</v>
      </c>
      <c r="E20" s="480">
        <f t="shared" si="3"/>
        <v>-7.9526226734348562</v>
      </c>
      <c r="F20" s="475" t="str">
        <f t="shared" si="4"/>
        <v/>
      </c>
      <c r="G20" s="475" t="str">
        <f t="shared" si="4"/>
        <v/>
      </c>
      <c r="H20" s="481" t="str">
        <f t="shared" si="5"/>
        <v/>
      </c>
      <c r="I20" s="481" t="str">
        <f t="shared" si="5"/>
        <v/>
      </c>
      <c r="J20" s="475" t="e">
        <f t="shared" si="6"/>
        <v>#N/A</v>
      </c>
      <c r="K20" s="475" t="e">
        <f t="shared" si="7"/>
        <v>#N/A</v>
      </c>
      <c r="L20" s="475" t="e">
        <f t="shared" si="8"/>
        <v>#N/A</v>
      </c>
      <c r="M20" s="475" t="e">
        <f t="shared" si="9"/>
        <v>#N/A</v>
      </c>
      <c r="N20" s="475">
        <v>67</v>
      </c>
    </row>
    <row r="21" spans="1:14" s="474" customFormat="1" ht="15" customHeight="1" x14ac:dyDescent="0.2">
      <c r="A21" s="474">
        <v>8</v>
      </c>
      <c r="B21" s="478">
        <f>'Tabelle 2.3'!J18</f>
        <v>3.3558753241470485</v>
      </c>
      <c r="C21" s="479">
        <f>'Tabelle 3.3'!J18</f>
        <v>1.9442832269297736</v>
      </c>
      <c r="D21" s="480">
        <f t="shared" si="3"/>
        <v>3.3558753241470485</v>
      </c>
      <c r="E21" s="480">
        <f t="shared" si="3"/>
        <v>1.9442832269297736</v>
      </c>
      <c r="F21" s="475" t="str">
        <f t="shared" si="4"/>
        <v/>
      </c>
      <c r="G21" s="475" t="str">
        <f t="shared" si="4"/>
        <v/>
      </c>
      <c r="H21" s="481" t="str">
        <f t="shared" si="5"/>
        <v/>
      </c>
      <c r="I21" s="481" t="str">
        <f t="shared" si="5"/>
        <v/>
      </c>
      <c r="J21" s="475" t="e">
        <f t="shared" si="6"/>
        <v>#N/A</v>
      </c>
      <c r="K21" s="475" t="e">
        <f t="shared" si="7"/>
        <v>#N/A</v>
      </c>
      <c r="L21" s="475" t="e">
        <f t="shared" si="8"/>
        <v>#N/A</v>
      </c>
      <c r="M21" s="475" t="e">
        <f t="shared" si="9"/>
        <v>#N/A</v>
      </c>
      <c r="N21" s="475">
        <v>77</v>
      </c>
    </row>
    <row r="22" spans="1:14" s="474" customFormat="1" ht="15" customHeight="1" x14ac:dyDescent="0.2">
      <c r="A22" s="474">
        <v>9</v>
      </c>
      <c r="B22" s="478">
        <f>'Tabelle 2.3'!J19</f>
        <v>-0.18616820548944626</v>
      </c>
      <c r="C22" s="479">
        <f>'Tabelle 3.3'!J19</f>
        <v>-2.2706630336058131</v>
      </c>
      <c r="D22" s="480">
        <f t="shared" si="3"/>
        <v>-0.18616820548944626</v>
      </c>
      <c r="E22" s="480">
        <f t="shared" si="3"/>
        <v>-2.2706630336058131</v>
      </c>
      <c r="F22" s="475" t="str">
        <f t="shared" si="4"/>
        <v/>
      </c>
      <c r="G22" s="475" t="str">
        <f t="shared" si="4"/>
        <v/>
      </c>
      <c r="H22" s="481" t="str">
        <f t="shared" si="5"/>
        <v/>
      </c>
      <c r="I22" s="481" t="str">
        <f t="shared" si="5"/>
        <v/>
      </c>
      <c r="J22" s="475" t="e">
        <f t="shared" si="6"/>
        <v>#N/A</v>
      </c>
      <c r="K22" s="475" t="e">
        <f t="shared" si="7"/>
        <v>#N/A</v>
      </c>
      <c r="L22" s="475" t="e">
        <f t="shared" si="8"/>
        <v>#N/A</v>
      </c>
      <c r="M22" s="475" t="e">
        <f t="shared" si="9"/>
        <v>#N/A</v>
      </c>
      <c r="N22" s="475">
        <v>87</v>
      </c>
    </row>
    <row r="23" spans="1:14" s="474" customFormat="1" ht="15" customHeight="1" x14ac:dyDescent="0.2">
      <c r="A23" s="474">
        <v>10</v>
      </c>
      <c r="B23" s="478">
        <f>'Tabelle 2.3'!J20</f>
        <v>1.1467889908256881</v>
      </c>
      <c r="C23" s="479">
        <f>'Tabelle 3.3'!J20</f>
        <v>-5.0126368997472621</v>
      </c>
      <c r="D23" s="480">
        <f t="shared" si="3"/>
        <v>1.1467889908256881</v>
      </c>
      <c r="E23" s="480">
        <f t="shared" si="3"/>
        <v>-5.0126368997472621</v>
      </c>
      <c r="F23" s="475" t="str">
        <f t="shared" si="4"/>
        <v/>
      </c>
      <c r="G23" s="475" t="str">
        <f t="shared" si="4"/>
        <v/>
      </c>
      <c r="H23" s="481" t="str">
        <f t="shared" si="5"/>
        <v/>
      </c>
      <c r="I23" s="481" t="str">
        <f t="shared" si="5"/>
        <v/>
      </c>
      <c r="J23" s="475" t="e">
        <f t="shared" si="6"/>
        <v>#N/A</v>
      </c>
      <c r="K23" s="475" t="e">
        <f t="shared" si="7"/>
        <v>#N/A</v>
      </c>
      <c r="L23" s="475" t="e">
        <f t="shared" si="8"/>
        <v>#N/A</v>
      </c>
      <c r="M23" s="475" t="e">
        <f t="shared" si="9"/>
        <v>#N/A</v>
      </c>
      <c r="N23" s="475">
        <v>98</v>
      </c>
    </row>
    <row r="24" spans="1:14" s="474" customFormat="1" ht="15" customHeight="1" x14ac:dyDescent="0.2">
      <c r="A24" s="474">
        <v>11</v>
      </c>
      <c r="B24" s="478">
        <f>'Tabelle 2.3'!J21</f>
        <v>0.3193113980285992</v>
      </c>
      <c r="C24" s="479">
        <f>'Tabelle 3.3'!J21</f>
        <v>-7.5748814617786513</v>
      </c>
      <c r="D24" s="480">
        <f t="shared" si="3"/>
        <v>0.3193113980285992</v>
      </c>
      <c r="E24" s="480">
        <f t="shared" si="3"/>
        <v>-7.5748814617786513</v>
      </c>
      <c r="F24" s="475" t="str">
        <f t="shared" si="4"/>
        <v/>
      </c>
      <c r="G24" s="475" t="str">
        <f t="shared" si="4"/>
        <v/>
      </c>
      <c r="H24" s="481" t="str">
        <f t="shared" si="5"/>
        <v/>
      </c>
      <c r="I24" s="481" t="str">
        <f t="shared" si="5"/>
        <v/>
      </c>
      <c r="J24" s="475" t="e">
        <f t="shared" si="6"/>
        <v>#N/A</v>
      </c>
      <c r="K24" s="475" t="e">
        <f t="shared" si="7"/>
        <v>#N/A</v>
      </c>
      <c r="L24" s="475" t="e">
        <f t="shared" si="8"/>
        <v>#N/A</v>
      </c>
      <c r="M24" s="475" t="e">
        <f t="shared" si="9"/>
        <v>#N/A</v>
      </c>
      <c r="N24" s="475">
        <v>108</v>
      </c>
    </row>
    <row r="25" spans="1:14" s="474" customFormat="1" ht="15" customHeight="1" x14ac:dyDescent="0.2">
      <c r="A25" s="474">
        <v>12</v>
      </c>
      <c r="B25" s="478">
        <f>'Tabelle 2.3'!J22</f>
        <v>10.880262438490979</v>
      </c>
      <c r="C25" s="479">
        <f>'Tabelle 3.3'!J22</f>
        <v>-2.0739404869251579</v>
      </c>
      <c r="D25" s="480">
        <f t="shared" si="3"/>
        <v>10.880262438490979</v>
      </c>
      <c r="E25" s="480">
        <f t="shared" si="3"/>
        <v>-2.0739404869251579</v>
      </c>
      <c r="F25" s="475" t="str">
        <f t="shared" si="4"/>
        <v/>
      </c>
      <c r="G25" s="475" t="str">
        <f t="shared" si="4"/>
        <v/>
      </c>
      <c r="H25" s="481" t="str">
        <f t="shared" si="5"/>
        <v/>
      </c>
      <c r="I25" s="481" t="str">
        <f t="shared" si="5"/>
        <v/>
      </c>
      <c r="J25" s="475" t="e">
        <f t="shared" si="6"/>
        <v>#N/A</v>
      </c>
      <c r="K25" s="475" t="e">
        <f t="shared" si="7"/>
        <v>#N/A</v>
      </c>
      <c r="L25" s="475" t="e">
        <f t="shared" si="8"/>
        <v>#N/A</v>
      </c>
      <c r="M25" s="475" t="e">
        <f t="shared" si="9"/>
        <v>#N/A</v>
      </c>
      <c r="N25" s="475">
        <v>118</v>
      </c>
    </row>
    <row r="26" spans="1:14" s="474" customFormat="1" ht="15" customHeight="1" x14ac:dyDescent="0.2">
      <c r="A26" s="474">
        <v>13</v>
      </c>
      <c r="B26" s="478">
        <f>'Tabelle 2.3'!J23</f>
        <v>16.339563862928348</v>
      </c>
      <c r="C26" s="479">
        <f>'Tabelle 3.3'!J23</f>
        <v>3.5310734463276838</v>
      </c>
      <c r="D26" s="480">
        <f t="shared" si="3"/>
        <v>16.339563862928348</v>
      </c>
      <c r="E26" s="480">
        <f t="shared" si="3"/>
        <v>3.5310734463276838</v>
      </c>
      <c r="F26" s="475" t="str">
        <f t="shared" si="4"/>
        <v/>
      </c>
      <c r="G26" s="475" t="str">
        <f t="shared" si="4"/>
        <v/>
      </c>
      <c r="H26" s="481" t="str">
        <f t="shared" si="5"/>
        <v/>
      </c>
      <c r="I26" s="481" t="str">
        <f t="shared" si="5"/>
        <v/>
      </c>
      <c r="J26" s="475" t="e">
        <f t="shared" si="6"/>
        <v>#N/A</v>
      </c>
      <c r="K26" s="475" t="e">
        <f t="shared" si="7"/>
        <v>#N/A</v>
      </c>
      <c r="L26" s="475" t="e">
        <f t="shared" si="8"/>
        <v>#N/A</v>
      </c>
      <c r="M26" s="475" t="e">
        <f t="shared" si="9"/>
        <v>#N/A</v>
      </c>
      <c r="N26" s="475">
        <v>129</v>
      </c>
    </row>
    <row r="27" spans="1:14" s="474" customFormat="1" ht="15" customHeight="1" x14ac:dyDescent="0.2">
      <c r="A27" s="474">
        <v>14</v>
      </c>
      <c r="B27" s="478">
        <f>'Tabelle 2.3'!J24</f>
        <v>0.63320141637158922</v>
      </c>
      <c r="C27" s="479">
        <f>'Tabelle 3.3'!J24</f>
        <v>-1.8862504787437764</v>
      </c>
      <c r="D27" s="480">
        <f t="shared" si="3"/>
        <v>0.63320141637158922</v>
      </c>
      <c r="E27" s="480">
        <f t="shared" si="3"/>
        <v>-1.8862504787437764</v>
      </c>
      <c r="F27" s="475" t="str">
        <f t="shared" si="4"/>
        <v/>
      </c>
      <c r="G27" s="475" t="str">
        <f t="shared" si="4"/>
        <v/>
      </c>
      <c r="H27" s="481" t="str">
        <f t="shared" si="5"/>
        <v/>
      </c>
      <c r="I27" s="481" t="str">
        <f t="shared" si="5"/>
        <v/>
      </c>
      <c r="J27" s="475" t="e">
        <f t="shared" si="6"/>
        <v>#N/A</v>
      </c>
      <c r="K27" s="475" t="e">
        <f t="shared" si="7"/>
        <v>#N/A</v>
      </c>
      <c r="L27" s="475" t="e">
        <f t="shared" si="8"/>
        <v>#N/A</v>
      </c>
      <c r="M27" s="475" t="e">
        <f t="shared" si="9"/>
        <v>#N/A</v>
      </c>
      <c r="N27" s="475">
        <v>139</v>
      </c>
    </row>
    <row r="28" spans="1:14" s="474" customFormat="1" ht="15" customHeight="1" x14ac:dyDescent="0.2">
      <c r="A28" s="474">
        <v>15</v>
      </c>
      <c r="B28" s="478">
        <f>'Tabelle 2.3'!J25</f>
        <v>5.7661048849345535</v>
      </c>
      <c r="C28" s="479">
        <f>'Tabelle 3.3'!J25</f>
        <v>-1.0770855332629357</v>
      </c>
      <c r="D28" s="480">
        <f t="shared" si="3"/>
        <v>5.7661048849345535</v>
      </c>
      <c r="E28" s="480">
        <f t="shared" si="3"/>
        <v>-1.0770855332629357</v>
      </c>
      <c r="F28" s="475" t="str">
        <f t="shared" si="4"/>
        <v/>
      </c>
      <c r="G28" s="475" t="str">
        <f t="shared" si="4"/>
        <v/>
      </c>
      <c r="H28" s="481" t="str">
        <f t="shared" si="5"/>
        <v/>
      </c>
      <c r="I28" s="481" t="str">
        <f t="shared" si="5"/>
        <v/>
      </c>
      <c r="J28" s="475" t="e">
        <f t="shared" si="6"/>
        <v>#N/A</v>
      </c>
      <c r="K28" s="475" t="e">
        <f t="shared" si="7"/>
        <v>#N/A</v>
      </c>
      <c r="L28" s="475" t="e">
        <f t="shared" si="8"/>
        <v>#N/A</v>
      </c>
      <c r="M28" s="475" t="e">
        <f t="shared" si="9"/>
        <v>#N/A</v>
      </c>
      <c r="N28" s="475">
        <v>149</v>
      </c>
    </row>
    <row r="29" spans="1:14" s="474" customFormat="1" ht="15" customHeight="1" x14ac:dyDescent="0.2">
      <c r="A29" s="474">
        <v>16</v>
      </c>
      <c r="B29" s="478">
        <f>'Tabelle 2.3'!J26</f>
        <v>-14.54313796869312</v>
      </c>
      <c r="C29" s="479">
        <f>'Tabelle 3.3'!J26</f>
        <v>-24.355300859598852</v>
      </c>
      <c r="D29" s="480">
        <f t="shared" si="3"/>
        <v>-14.54313796869312</v>
      </c>
      <c r="E29" s="480">
        <f t="shared" si="3"/>
        <v>-24.355300859598852</v>
      </c>
      <c r="F29" s="475" t="str">
        <f t="shared" si="4"/>
        <v/>
      </c>
      <c r="G29" s="475" t="str">
        <f t="shared" si="4"/>
        <v/>
      </c>
      <c r="H29" s="481" t="str">
        <f t="shared" si="5"/>
        <v/>
      </c>
      <c r="I29" s="481" t="str">
        <f t="shared" si="5"/>
        <v/>
      </c>
      <c r="J29" s="475" t="e">
        <f t="shared" si="6"/>
        <v>#N/A</v>
      </c>
      <c r="K29" s="475" t="e">
        <f t="shared" si="7"/>
        <v>#N/A</v>
      </c>
      <c r="L29" s="475" t="e">
        <f t="shared" si="8"/>
        <v>#N/A</v>
      </c>
      <c r="M29" s="475" t="e">
        <f t="shared" si="9"/>
        <v>#N/A</v>
      </c>
      <c r="N29" s="475">
        <v>160</v>
      </c>
    </row>
    <row r="30" spans="1:14" s="474" customFormat="1" ht="15" customHeight="1" x14ac:dyDescent="0.2">
      <c r="A30" s="474">
        <v>17</v>
      </c>
      <c r="B30" s="478">
        <f>'Tabelle 2.3'!J27</f>
        <v>3.424488790342449</v>
      </c>
      <c r="C30" s="479">
        <f>'Tabelle 3.3'!J27</f>
        <v>3.5211267605633805</v>
      </c>
      <c r="D30" s="480">
        <f t="shared" si="3"/>
        <v>3.424488790342449</v>
      </c>
      <c r="E30" s="480">
        <f t="shared" si="3"/>
        <v>3.5211267605633805</v>
      </c>
      <c r="F30" s="475" t="str">
        <f t="shared" si="4"/>
        <v/>
      </c>
      <c r="G30" s="475" t="str">
        <f t="shared" si="4"/>
        <v/>
      </c>
      <c r="H30" s="481" t="str">
        <f t="shared" si="5"/>
        <v/>
      </c>
      <c r="I30" s="481" t="str">
        <f t="shared" si="5"/>
        <v/>
      </c>
      <c r="J30" s="475" t="e">
        <f t="shared" si="6"/>
        <v>#N/A</v>
      </c>
      <c r="K30" s="475" t="e">
        <f t="shared" si="7"/>
        <v>#N/A</v>
      </c>
      <c r="L30" s="475" t="e">
        <f t="shared" si="8"/>
        <v>#N/A</v>
      </c>
      <c r="M30" s="475" t="e">
        <f t="shared" si="9"/>
        <v>#N/A</v>
      </c>
      <c r="N30" s="475">
        <v>170</v>
      </c>
    </row>
    <row r="31" spans="1:14" s="474" customFormat="1" ht="15" customHeight="1" x14ac:dyDescent="0.2">
      <c r="A31" s="474">
        <v>18</v>
      </c>
      <c r="B31" s="478">
        <f>'Tabelle 2.3'!J28</f>
        <v>2.2016592214422461</v>
      </c>
      <c r="C31" s="479">
        <f>'Tabelle 3.3'!J28</f>
        <v>-2.0679468242245198</v>
      </c>
      <c r="D31" s="480">
        <f t="shared" si="3"/>
        <v>2.2016592214422461</v>
      </c>
      <c r="E31" s="480">
        <f t="shared" si="3"/>
        <v>-2.0679468242245198</v>
      </c>
      <c r="F31" s="475" t="str">
        <f t="shared" si="4"/>
        <v/>
      </c>
      <c r="G31" s="475" t="str">
        <f t="shared" si="4"/>
        <v/>
      </c>
      <c r="H31" s="481" t="str">
        <f t="shared" si="5"/>
        <v/>
      </c>
      <c r="I31" s="481" t="str">
        <f t="shared" si="5"/>
        <v/>
      </c>
      <c r="J31" s="475" t="e">
        <f t="shared" si="6"/>
        <v>#N/A</v>
      </c>
      <c r="K31" s="475" t="e">
        <f t="shared" si="7"/>
        <v>#N/A</v>
      </c>
      <c r="L31" s="475" t="e">
        <f t="shared" si="8"/>
        <v>#N/A</v>
      </c>
      <c r="M31" s="475" t="e">
        <f t="shared" si="9"/>
        <v>#N/A</v>
      </c>
      <c r="N31" s="475">
        <v>180</v>
      </c>
    </row>
    <row r="32" spans="1:14" s="474" customFormat="1" ht="15" customHeight="1" x14ac:dyDescent="0.2">
      <c r="A32" s="474">
        <v>19</v>
      </c>
      <c r="B32" s="478">
        <f>'Tabelle 2.3'!J29</f>
        <v>2.6459401356044321</v>
      </c>
      <c r="C32" s="479">
        <f>'Tabelle 3.3'!J29</f>
        <v>-1.7228274638966303</v>
      </c>
      <c r="D32" s="480">
        <f t="shared" si="3"/>
        <v>2.6459401356044321</v>
      </c>
      <c r="E32" s="480">
        <f t="shared" si="3"/>
        <v>-1.7228274638966303</v>
      </c>
      <c r="F32" s="475" t="str">
        <f t="shared" si="4"/>
        <v/>
      </c>
      <c r="G32" s="475" t="str">
        <f t="shared" si="4"/>
        <v/>
      </c>
      <c r="H32" s="481" t="str">
        <f t="shared" si="5"/>
        <v/>
      </c>
      <c r="I32" s="481" t="str">
        <f t="shared" si="5"/>
        <v/>
      </c>
      <c r="J32" s="475" t="e">
        <f t="shared" si="6"/>
        <v>#N/A</v>
      </c>
      <c r="K32" s="475" t="e">
        <f t="shared" si="7"/>
        <v>#N/A</v>
      </c>
      <c r="L32" s="475" t="e">
        <f t="shared" si="8"/>
        <v>#N/A</v>
      </c>
      <c r="M32" s="475" t="e">
        <f t="shared" si="9"/>
        <v>#N/A</v>
      </c>
      <c r="N32" s="475">
        <v>191</v>
      </c>
    </row>
    <row r="33" spans="1:14" s="474" customFormat="1" ht="15" customHeight="1" x14ac:dyDescent="0.2">
      <c r="A33" s="474">
        <v>20</v>
      </c>
      <c r="B33" s="478">
        <f>'Tabelle 2.3'!J30</f>
        <v>-0.40851861773372622</v>
      </c>
      <c r="C33" s="479">
        <f>'Tabelle 3.3'!J30</f>
        <v>-1.0309278350515463</v>
      </c>
      <c r="D33" s="480">
        <f t="shared" si="3"/>
        <v>-0.40851861773372622</v>
      </c>
      <c r="E33" s="480">
        <f t="shared" si="3"/>
        <v>-1.0309278350515463</v>
      </c>
      <c r="F33" s="475" t="str">
        <f t="shared" si="4"/>
        <v/>
      </c>
      <c r="G33" s="475" t="str">
        <f t="shared" si="4"/>
        <v/>
      </c>
      <c r="H33" s="481" t="str">
        <f t="shared" si="5"/>
        <v/>
      </c>
      <c r="I33" s="481" t="str">
        <f t="shared" si="5"/>
        <v/>
      </c>
      <c r="J33" s="475" t="e">
        <f t="shared" si="6"/>
        <v>#N/A</v>
      </c>
      <c r="K33" s="475" t="e">
        <f t="shared" si="7"/>
        <v>#N/A</v>
      </c>
      <c r="L33" s="475" t="e">
        <f t="shared" si="8"/>
        <v>#N/A</v>
      </c>
      <c r="M33" s="475" t="e">
        <f t="shared" si="9"/>
        <v>#N/A</v>
      </c>
      <c r="N33" s="475">
        <v>201</v>
      </c>
    </row>
    <row r="34" spans="1:14" s="474" customFormat="1" ht="15" customHeight="1" x14ac:dyDescent="0.2">
      <c r="A34" s="474">
        <v>21</v>
      </c>
      <c r="B34" s="478">
        <f>'Tabelle 2.3'!J31</f>
        <v>0.90771558245083206</v>
      </c>
      <c r="C34" s="479">
        <f>'Tabelle 3.3'!J31</f>
        <v>-3.5882908404154863</v>
      </c>
      <c r="D34" s="480">
        <f t="shared" si="3"/>
        <v>0.90771558245083206</v>
      </c>
      <c r="E34" s="480">
        <f t="shared" si="3"/>
        <v>-3.5882908404154863</v>
      </c>
      <c r="F34" s="475" t="str">
        <f t="shared" si="4"/>
        <v/>
      </c>
      <c r="G34" s="475" t="str">
        <f t="shared" si="4"/>
        <v/>
      </c>
      <c r="H34" s="481" t="str">
        <f t="shared" si="5"/>
        <v/>
      </c>
      <c r="I34" s="481" t="str">
        <f t="shared" si="5"/>
        <v/>
      </c>
      <c r="J34" s="475" t="e">
        <f t="shared" si="6"/>
        <v>#N/A</v>
      </c>
      <c r="K34" s="475" t="e">
        <f t="shared" si="7"/>
        <v>#N/A</v>
      </c>
      <c r="L34" s="475" t="e">
        <f t="shared" si="8"/>
        <v>#N/A</v>
      </c>
      <c r="M34" s="475" t="e">
        <f t="shared" si="9"/>
        <v>#N/A</v>
      </c>
      <c r="N34" s="475">
        <v>211</v>
      </c>
    </row>
    <row r="35" spans="1:14" s="474" customFormat="1" ht="15" customHeight="1" x14ac:dyDescent="0.2">
      <c r="A35" s="474">
        <v>22</v>
      </c>
      <c r="B35" s="478" t="str">
        <f>'Tabelle 2.3'!J32</f>
        <v>*</v>
      </c>
      <c r="C35" s="479" t="str">
        <f>'Tabelle 3.3'!J32</f>
        <v>*</v>
      </c>
      <c r="D35" s="480" t="str">
        <f t="shared" si="3"/>
        <v>*</v>
      </c>
      <c r="E35" s="480" t="str">
        <f t="shared" si="3"/>
        <v>*</v>
      </c>
      <c r="F35" s="475" t="str">
        <f t="shared" si="4"/>
        <v/>
      </c>
      <c r="G35" s="475" t="str">
        <f t="shared" si="4"/>
        <v/>
      </c>
      <c r="H35" s="481">
        <f t="shared" si="5"/>
        <v>-0.75</v>
      </c>
      <c r="I35" s="481">
        <f t="shared" si="5"/>
        <v>-0.75</v>
      </c>
      <c r="J35" s="475">
        <f t="shared" si="6"/>
        <v>222</v>
      </c>
      <c r="K35" s="475">
        <f t="shared" si="7"/>
        <v>45</v>
      </c>
      <c r="L35" s="475">
        <f t="shared" si="8"/>
        <v>222</v>
      </c>
      <c r="M35" s="475">
        <f t="shared" si="9"/>
        <v>45</v>
      </c>
      <c r="N35" s="475">
        <v>222</v>
      </c>
    </row>
    <row r="36" spans="1:14" s="474" customFormat="1" ht="15" customHeight="1" x14ac:dyDescent="0.2">
      <c r="A36" s="474">
        <v>23</v>
      </c>
      <c r="B36" s="478"/>
      <c r="C36" s="479"/>
      <c r="D36" s="480">
        <f t="shared" si="3"/>
        <v>0</v>
      </c>
      <c r="E36" s="480">
        <f t="shared" si="3"/>
        <v>0</v>
      </c>
      <c r="F36" s="475" t="str">
        <f t="shared" si="4"/>
        <v/>
      </c>
      <c r="G36" s="475" t="str">
        <f t="shared" si="4"/>
        <v/>
      </c>
      <c r="H36" s="481" t="str">
        <f t="shared" si="5"/>
        <v/>
      </c>
      <c r="I36" s="481" t="str">
        <f t="shared" si="5"/>
        <v/>
      </c>
      <c r="J36" s="475" t="e">
        <f t="shared" si="6"/>
        <v>#N/A</v>
      </c>
      <c r="K36" s="475" t="e">
        <f t="shared" si="7"/>
        <v>#N/A</v>
      </c>
      <c r="L36" s="475" t="e">
        <f t="shared" si="8"/>
        <v>#N/A</v>
      </c>
      <c r="M36" s="475" t="e">
        <f t="shared" si="9"/>
        <v>#N/A</v>
      </c>
      <c r="N36" s="475">
        <v>232</v>
      </c>
    </row>
    <row r="37" spans="1:14" s="474" customFormat="1" ht="15" customHeight="1" x14ac:dyDescent="0.2">
      <c r="A37" s="474">
        <v>24</v>
      </c>
      <c r="B37" s="478">
        <f>'Tabelle 2.3'!J34</f>
        <v>0.44444444444444442</v>
      </c>
      <c r="C37" s="479">
        <f>'Tabelle 3.3'!J34</f>
        <v>11.275415896487985</v>
      </c>
      <c r="D37" s="480">
        <f t="shared" si="3"/>
        <v>0.44444444444444442</v>
      </c>
      <c r="E37" s="480">
        <f t="shared" si="3"/>
        <v>11.275415896487985</v>
      </c>
      <c r="F37" s="475" t="str">
        <f t="shared" si="4"/>
        <v/>
      </c>
      <c r="G37" s="475" t="str">
        <f t="shared" si="4"/>
        <v/>
      </c>
      <c r="H37" s="481" t="str">
        <f t="shared" si="5"/>
        <v/>
      </c>
      <c r="I37" s="481" t="str">
        <f t="shared" si="5"/>
        <v/>
      </c>
      <c r="J37" s="475" t="e">
        <f t="shared" si="6"/>
        <v>#N/A</v>
      </c>
      <c r="K37" s="475" t="e">
        <f t="shared" si="7"/>
        <v>#N/A</v>
      </c>
      <c r="L37" s="475" t="e">
        <f t="shared" si="8"/>
        <v>#N/A</v>
      </c>
      <c r="M37" s="475" t="e">
        <f t="shared" si="9"/>
        <v>#N/A</v>
      </c>
      <c r="N37" s="475">
        <v>242</v>
      </c>
    </row>
    <row r="38" spans="1:14" s="474" customFormat="1" ht="15" customHeight="1" x14ac:dyDescent="0.2">
      <c r="A38" s="474">
        <v>25</v>
      </c>
      <c r="B38" s="478">
        <f>'Tabelle 2.3'!J35</f>
        <v>-0.34765009752156489</v>
      </c>
      <c r="C38" s="479">
        <f>'Tabelle 3.3'!J35</f>
        <v>-4.6334227998304849</v>
      </c>
      <c r="D38" s="480">
        <f t="shared" si="3"/>
        <v>-0.34765009752156489</v>
      </c>
      <c r="E38" s="480">
        <f t="shared" si="3"/>
        <v>-4.6334227998304849</v>
      </c>
      <c r="F38" s="475" t="str">
        <f t="shared" si="4"/>
        <v/>
      </c>
      <c r="G38" s="475" t="str">
        <f t="shared" si="4"/>
        <v/>
      </c>
      <c r="H38" s="481" t="str">
        <f t="shared" si="5"/>
        <v/>
      </c>
      <c r="I38" s="481" t="str">
        <f t="shared" si="5"/>
        <v/>
      </c>
      <c r="J38" s="475" t="e">
        <f t="shared" si="6"/>
        <v>#N/A</v>
      </c>
      <c r="K38" s="475" t="e">
        <f t="shared" si="7"/>
        <v>#N/A</v>
      </c>
      <c r="L38" s="475" t="e">
        <f t="shared" si="8"/>
        <v>#N/A</v>
      </c>
      <c r="M38" s="475" t="e">
        <f t="shared" si="9"/>
        <v>#N/A</v>
      </c>
      <c r="N38" s="475">
        <v>253</v>
      </c>
    </row>
    <row r="39" spans="1:14" s="474" customFormat="1" ht="15" customHeight="1" x14ac:dyDescent="0.2">
      <c r="A39" s="474">
        <v>26</v>
      </c>
      <c r="B39" s="478">
        <f>'Tabelle 2.3'!J36</f>
        <v>1.8424077581880292</v>
      </c>
      <c r="C39" s="479">
        <f>'Tabelle 3.3'!J36</f>
        <v>-2.9019584047572096</v>
      </c>
      <c r="D39" s="480">
        <f t="shared" si="3"/>
        <v>1.8424077581880292</v>
      </c>
      <c r="E39" s="480">
        <f t="shared" si="3"/>
        <v>-2.9019584047572096</v>
      </c>
      <c r="F39" s="475" t="str">
        <f t="shared" si="4"/>
        <v/>
      </c>
      <c r="G39" s="475" t="str">
        <f t="shared" si="4"/>
        <v/>
      </c>
      <c r="H39" s="481" t="str">
        <f t="shared" si="5"/>
        <v/>
      </c>
      <c r="I39" s="481" t="str">
        <f t="shared" si="5"/>
        <v/>
      </c>
      <c r="J39" s="475" t="e">
        <f t="shared" si="6"/>
        <v>#N/A</v>
      </c>
      <c r="K39" s="475" t="e">
        <f t="shared" si="7"/>
        <v>#N/A</v>
      </c>
      <c r="L39" s="475" t="e">
        <f t="shared" si="8"/>
        <v>#N/A</v>
      </c>
      <c r="M39" s="475" t="e">
        <f t="shared" si="9"/>
        <v>#N/A</v>
      </c>
      <c r="N39" s="475">
        <v>263</v>
      </c>
    </row>
    <row r="40" spans="1:14" s="474" customFormat="1" ht="15" customHeight="1" x14ac:dyDescent="0.2">
      <c r="A40" s="474">
        <v>27</v>
      </c>
      <c r="B40" s="478" t="e">
        <f>'Tabelle 2.3'!#REF!</f>
        <v>#REF!</v>
      </c>
      <c r="C40" s="479" t="e">
        <f>'Tabelle 3.3'!#REF!</f>
        <v>#REF!</v>
      </c>
      <c r="D40" s="480" t="e">
        <f t="shared" si="3"/>
        <v>#REF!</v>
      </c>
      <c r="E40" s="480" t="e">
        <f t="shared" si="3"/>
        <v>#REF!</v>
      </c>
      <c r="F40" s="475" t="str">
        <f t="shared" si="4"/>
        <v/>
      </c>
      <c r="G40" s="475" t="str">
        <f t="shared" si="4"/>
        <v/>
      </c>
      <c r="H40" s="481" t="e">
        <f t="shared" si="5"/>
        <v>#REF!</v>
      </c>
      <c r="I40" s="481" t="e">
        <f t="shared" si="5"/>
        <v>#REF!</v>
      </c>
      <c r="J40" s="475" t="e">
        <f t="shared" si="6"/>
        <v>#REF!</v>
      </c>
      <c r="K40" s="475" t="e">
        <f t="shared" si="7"/>
        <v>#REF!</v>
      </c>
      <c r="L40" s="475" t="e">
        <f t="shared" si="8"/>
        <v>#REF!</v>
      </c>
      <c r="M40" s="475" t="e">
        <f t="shared" si="9"/>
        <v>#REF!</v>
      </c>
      <c r="N40" s="475">
        <v>273</v>
      </c>
    </row>
    <row r="41" spans="1:14" s="474" customFormat="1" ht="15" customHeight="1" x14ac:dyDescent="0.2">
      <c r="A41" s="474">
        <v>28</v>
      </c>
      <c r="B41" s="478" t="e">
        <f>'Tabelle 2.3'!#REF!</f>
        <v>#REF!</v>
      </c>
      <c r="C41" s="479" t="e">
        <f>'Tabelle 3.3'!#REF!</f>
        <v>#REF!</v>
      </c>
      <c r="D41" s="480" t="e">
        <f t="shared" si="3"/>
        <v>#REF!</v>
      </c>
      <c r="E41" s="480" t="e">
        <f t="shared" si="3"/>
        <v>#REF!</v>
      </c>
      <c r="F41" s="475" t="str">
        <f t="shared" si="4"/>
        <v/>
      </c>
      <c r="G41" s="475" t="str">
        <f t="shared" si="4"/>
        <v/>
      </c>
      <c r="H41" s="481" t="e">
        <f t="shared" si="5"/>
        <v>#REF!</v>
      </c>
      <c r="I41" s="481" t="e">
        <f t="shared" si="5"/>
        <v>#REF!</v>
      </c>
      <c r="J41" s="475" t="e">
        <f t="shared" si="6"/>
        <v>#REF!</v>
      </c>
      <c r="K41" s="475" t="e">
        <f t="shared" si="7"/>
        <v>#REF!</v>
      </c>
      <c r="L41" s="475" t="e">
        <f t="shared" si="8"/>
        <v>#REF!</v>
      </c>
      <c r="M41" s="475" t="e">
        <f t="shared" si="9"/>
        <v>#REF!</v>
      </c>
      <c r="N41" s="475">
        <v>284</v>
      </c>
    </row>
    <row r="42" spans="1:14" s="474" customFormat="1" ht="15" customHeight="1" x14ac:dyDescent="0.2">
      <c r="A42" s="474">
        <v>29</v>
      </c>
      <c r="B42" s="478" t="e">
        <f>'Tabelle 2.3'!#REF!</f>
        <v>#REF!</v>
      </c>
      <c r="C42" s="479" t="e">
        <f>'Tabelle 3.3'!#REF!</f>
        <v>#REF!</v>
      </c>
      <c r="D42" s="480" t="e">
        <f t="shared" si="3"/>
        <v>#REF!</v>
      </c>
      <c r="E42" s="480" t="e">
        <f t="shared" si="3"/>
        <v>#REF!</v>
      </c>
      <c r="F42" s="475" t="str">
        <f t="shared" si="4"/>
        <v/>
      </c>
      <c r="G42" s="475" t="str">
        <f t="shared" si="4"/>
        <v/>
      </c>
      <c r="H42" s="481" t="e">
        <f t="shared" si="5"/>
        <v>#REF!</v>
      </c>
      <c r="I42" s="481" t="e">
        <f t="shared" si="5"/>
        <v>#REF!</v>
      </c>
      <c r="J42" s="475" t="e">
        <f t="shared" si="6"/>
        <v>#REF!</v>
      </c>
      <c r="K42" s="475" t="e">
        <f t="shared" si="7"/>
        <v>#REF!</v>
      </c>
      <c r="L42" s="475" t="e">
        <f t="shared" si="8"/>
        <v>#REF!</v>
      </c>
      <c r="M42" s="475" t="e">
        <f t="shared" si="9"/>
        <v>#REF!</v>
      </c>
      <c r="N42" s="475">
        <v>294</v>
      </c>
    </row>
    <row r="43" spans="1:14" s="474" customFormat="1" ht="15" customHeight="1" x14ac:dyDescent="0.2">
      <c r="A43" s="474">
        <v>30</v>
      </c>
      <c r="B43" s="478" t="e">
        <f>'Tabelle 2.3'!#REF!</f>
        <v>#REF!</v>
      </c>
      <c r="C43" s="479" t="e">
        <f>'Tabelle 3.3'!#REF!</f>
        <v>#REF!</v>
      </c>
      <c r="D43" s="480" t="e">
        <f t="shared" si="3"/>
        <v>#REF!</v>
      </c>
      <c r="E43" s="480" t="e">
        <f t="shared" si="3"/>
        <v>#REF!</v>
      </c>
      <c r="F43" s="475" t="str">
        <f t="shared" si="4"/>
        <v/>
      </c>
      <c r="G43" s="475" t="str">
        <f t="shared" si="4"/>
        <v/>
      </c>
      <c r="H43" s="481" t="e">
        <f t="shared" si="5"/>
        <v>#REF!</v>
      </c>
      <c r="I43" s="481" t="e">
        <f t="shared" si="5"/>
        <v>#REF!</v>
      </c>
      <c r="J43" s="475" t="e">
        <f t="shared" si="6"/>
        <v>#REF!</v>
      </c>
      <c r="K43" s="475" t="e">
        <f t="shared" si="7"/>
        <v>#REF!</v>
      </c>
      <c r="L43" s="475" t="e">
        <f t="shared" si="8"/>
        <v>#REF!</v>
      </c>
      <c r="M43" s="475" t="e">
        <f t="shared" si="9"/>
        <v>#REF!</v>
      </c>
      <c r="N43" s="475">
        <v>304</v>
      </c>
    </row>
    <row r="44" spans="1:14" s="474" customFormat="1" ht="15" customHeight="1" x14ac:dyDescent="0.2">
      <c r="A44" s="474">
        <v>31</v>
      </c>
      <c r="B44" s="478" t="e">
        <f>'Tabelle 2.3'!#REF!</f>
        <v>#REF!</v>
      </c>
      <c r="C44" s="479" t="e">
        <f>'Tabelle 3.3'!#REF!</f>
        <v>#REF!</v>
      </c>
      <c r="D44" s="480" t="e">
        <f t="shared" si="3"/>
        <v>#REF!</v>
      </c>
      <c r="E44" s="480" t="e">
        <f t="shared" si="3"/>
        <v>#REF!</v>
      </c>
      <c r="F44" s="475" t="str">
        <f t="shared" si="4"/>
        <v/>
      </c>
      <c r="G44" s="475" t="str">
        <f t="shared" si="4"/>
        <v/>
      </c>
      <c r="H44" s="481" t="e">
        <f t="shared" si="5"/>
        <v>#REF!</v>
      </c>
      <c r="I44" s="481" t="e">
        <f t="shared" si="5"/>
        <v>#REF!</v>
      </c>
      <c r="J44" s="475" t="e">
        <f t="shared" si="6"/>
        <v>#REF!</v>
      </c>
      <c r="K44" s="475" t="e">
        <f t="shared" si="7"/>
        <v>#REF!</v>
      </c>
      <c r="L44" s="475" t="e">
        <f t="shared" si="8"/>
        <v>#REF!</v>
      </c>
      <c r="M44" s="475" t="e">
        <f t="shared" si="9"/>
        <v>#REF!</v>
      </c>
      <c r="N44" s="475">
        <v>315</v>
      </c>
    </row>
    <row r="45" spans="1:14" s="474" customFormat="1" ht="15" customHeight="1" x14ac:dyDescent="0.2">
      <c r="A45" s="474">
        <v>32</v>
      </c>
      <c r="B45" s="478">
        <f>'Tabelle 2.3'!J36</f>
        <v>1.8424077581880292</v>
      </c>
      <c r="C45" s="479">
        <f>'Tabelle 3.3'!J36</f>
        <v>-2.9019584047572096</v>
      </c>
      <c r="D45" s="480">
        <f t="shared" si="3"/>
        <v>1.8424077581880292</v>
      </c>
      <c r="E45" s="480">
        <f t="shared" si="3"/>
        <v>-2.9019584047572096</v>
      </c>
      <c r="F45" s="475" t="str">
        <f t="shared" si="4"/>
        <v/>
      </c>
      <c r="G45" s="475" t="str">
        <f t="shared" si="4"/>
        <v/>
      </c>
      <c r="H45" s="481" t="str">
        <f t="shared" si="5"/>
        <v/>
      </c>
      <c r="I45" s="481" t="str">
        <f t="shared" si="5"/>
        <v/>
      </c>
      <c r="J45" s="475" t="e">
        <f t="shared" si="6"/>
        <v>#N/A</v>
      </c>
      <c r="K45" s="475" t="e">
        <f t="shared" si="7"/>
        <v>#N/A</v>
      </c>
      <c r="L45" s="475" t="e">
        <f t="shared" si="8"/>
        <v>#N/A</v>
      </c>
      <c r="M45" s="475" t="e">
        <f t="shared" si="9"/>
        <v>#N/A</v>
      </c>
      <c r="N45" s="475">
        <v>325</v>
      </c>
    </row>
    <row r="46" spans="1:14" s="474" customFormat="1" ht="15" customHeight="1" x14ac:dyDescent="0.2">
      <c r="E46" s="475"/>
      <c r="F46" s="475"/>
      <c r="G46" s="475"/>
      <c r="H46" s="475"/>
      <c r="I46" s="475"/>
      <c r="J46" s="475"/>
      <c r="K46" s="475"/>
      <c r="L46" s="475"/>
      <c r="M46" s="475"/>
      <c r="N46" s="475"/>
    </row>
    <row r="47" spans="1:14" s="474" customFormat="1" ht="15" customHeight="1" x14ac:dyDescent="0.2">
      <c r="D47" s="482"/>
      <c r="E47" s="475"/>
      <c r="F47" s="475"/>
      <c r="G47" s="475"/>
      <c r="H47" s="475"/>
      <c r="I47" s="475"/>
      <c r="J47" s="475"/>
      <c r="K47" s="475"/>
      <c r="L47" s="475"/>
      <c r="M47" s="475"/>
      <c r="N47" s="475"/>
    </row>
    <row r="48" spans="1:14" s="474" customFormat="1" ht="15" customHeight="1" x14ac:dyDescent="0.2">
      <c r="A48" s="476" t="s">
        <v>454</v>
      </c>
      <c r="E48" s="475"/>
      <c r="F48" s="475"/>
      <c r="G48" s="475"/>
      <c r="H48" s="475"/>
      <c r="I48" s="475"/>
      <c r="J48" s="475"/>
      <c r="K48" s="475"/>
      <c r="L48" s="475"/>
      <c r="M48" s="475"/>
      <c r="N48" s="475"/>
    </row>
    <row r="49" spans="1:14" ht="15" customHeight="1" x14ac:dyDescent="0.2">
      <c r="A49" s="678" t="s">
        <v>455</v>
      </c>
      <c r="B49" s="679" t="s">
        <v>102</v>
      </c>
      <c r="C49" s="679"/>
      <c r="D49" s="679"/>
      <c r="E49" s="680" t="s">
        <v>456</v>
      </c>
      <c r="F49" s="680"/>
      <c r="G49" s="680"/>
      <c r="H49" s="681" t="s">
        <v>457</v>
      </c>
      <c r="I49" s="682" t="s">
        <v>458</v>
      </c>
      <c r="J49" s="682"/>
      <c r="K49" s="682"/>
      <c r="L49" s="483" t="s">
        <v>459</v>
      </c>
      <c r="M49" s="460"/>
      <c r="N49" s="452"/>
    </row>
    <row r="50" spans="1:14" ht="39.950000000000003" customHeight="1" x14ac:dyDescent="0.2">
      <c r="A50" s="678"/>
      <c r="B50" s="484" t="s">
        <v>442</v>
      </c>
      <c r="C50" s="484" t="s">
        <v>120</v>
      </c>
      <c r="D50" s="484" t="s">
        <v>121</v>
      </c>
      <c r="E50" s="484" t="s">
        <v>442</v>
      </c>
      <c r="F50" s="484" t="s">
        <v>120</v>
      </c>
      <c r="G50" s="484" t="s">
        <v>121</v>
      </c>
      <c r="H50" s="681"/>
      <c r="I50" s="484" t="s">
        <v>442</v>
      </c>
      <c r="J50" s="484" t="s">
        <v>120</v>
      </c>
      <c r="K50" s="484" t="s">
        <v>121</v>
      </c>
      <c r="L50" s="484" t="s">
        <v>460</v>
      </c>
      <c r="M50" s="484"/>
      <c r="N50" s="484"/>
    </row>
    <row r="51" spans="1:14" ht="15" customHeight="1" x14ac:dyDescent="0.2">
      <c r="A51" s="485" t="s">
        <v>461</v>
      </c>
      <c r="B51" s="486">
        <v>276605</v>
      </c>
      <c r="C51" s="486">
        <v>46107</v>
      </c>
      <c r="D51" s="486">
        <v>30806</v>
      </c>
      <c r="E51" s="487">
        <f>IF($A$51=37802,IF(COUNTBLANK(B$51:B$70)&gt;0,#N/A,B51/B$51*100),IF(COUNTBLANK(B$51:B$75)&gt;0,#N/A,B51/B$51*100))</f>
        <v>100</v>
      </c>
      <c r="F51" s="487">
        <f>IF($A$51=37802,IF(COUNTBLANK(C$51:C$70)&gt;0,#N/A,C51/C$51*100),IF(COUNTBLANK(C$51:C$75)&gt;0,#N/A,C51/C$51*100))</f>
        <v>100</v>
      </c>
      <c r="G51" s="487">
        <f>IF($A$51=37802,IF(COUNTBLANK(D$51:D$70)&gt;0,#N/A,D51/D$51*100),IF(COUNTBLANK(D$51:D$75)&gt;0,#N/A,D51/D$51*100))</f>
        <v>100</v>
      </c>
      <c r="H51" s="488" t="str">
        <f>IF(ISERROR(L51)=TRUE,IF(MONTH(A51)=MONTH(MAX(A$51:A$75)),A51,""),"")</f>
        <v/>
      </c>
      <c r="I51" s="487" t="str">
        <f>IF($H51&lt;&gt;"",E51,"")</f>
        <v/>
      </c>
      <c r="J51" s="487" t="str">
        <f>IF($H51&lt;&gt;"",F51,"")</f>
        <v/>
      </c>
      <c r="K51" s="487" t="str">
        <f t="shared" ref="J51:K66" si="10">IF($H51&lt;&gt;"",G51,"")</f>
        <v/>
      </c>
      <c r="L51" s="487" t="e">
        <f>IF(A$51=37802,IF(AND(COUNTBLANK(B$51:B$70)&lt;&gt;0,COUNTBLANK(C$51:C$70)&lt;&gt;0,COUNTBLANK(D$51:D$70)&lt;&gt;0),135,#N/A),IF(AND(COUNTBLANK(B$51:B$75)&lt;&gt;0,COUNTBLANK(C$51:C$75)&lt;&gt;0,COUNTBLANK(D$51:D$75)&lt;&gt;0),135,#N/A))</f>
        <v>#N/A</v>
      </c>
    </row>
    <row r="52" spans="1:14" ht="15" customHeight="1" x14ac:dyDescent="0.2">
      <c r="A52" s="485" t="s">
        <v>462</v>
      </c>
      <c r="B52" s="486">
        <v>278873</v>
      </c>
      <c r="C52" s="486">
        <v>46999</v>
      </c>
      <c r="D52" s="486">
        <v>31324</v>
      </c>
      <c r="E52" s="487">
        <f t="shared" ref="E52:G70" si="11">IF($A$51=37802,IF(COUNTBLANK(B$51:B$70)&gt;0,#N/A,B52/B$51*100),IF(COUNTBLANK(B$51:B$75)&gt;0,#N/A,B52/B$51*100))</f>
        <v>100.81994179425536</v>
      </c>
      <c r="F52" s="487">
        <f t="shared" si="11"/>
        <v>101.93463031643786</v>
      </c>
      <c r="G52" s="487">
        <f t="shared" si="11"/>
        <v>101.68149061871064</v>
      </c>
      <c r="H52" s="488" t="str">
        <f>IF(ISERROR(L52)=TRUE,IF(MONTH(A52)=MONTH(MAX(A$51:A$75)),A52,""),"")</f>
        <v/>
      </c>
      <c r="I52" s="487" t="str">
        <f t="shared" ref="I52:K75" si="12">IF($H52&lt;&gt;"",E52,"")</f>
        <v/>
      </c>
      <c r="J52" s="487" t="str">
        <f t="shared" si="10"/>
        <v/>
      </c>
      <c r="K52" s="487" t="str">
        <f t="shared" si="10"/>
        <v/>
      </c>
      <c r="L52" s="487" t="e">
        <f t="shared" ref="L52:L75" si="13">IF(A$51=37802,IF(AND(COUNTBLANK(B$51:B$70)&lt;&gt;0,COUNTBLANK(C$51:C$70)&lt;&gt;0,COUNTBLANK(D$51:D$70)&lt;&gt;0),135,#N/A),IF(AND(COUNTBLANK(B$51:B$75)&lt;&gt;0,COUNTBLANK(C$51:C$75)&lt;&gt;0,COUNTBLANK(D$51:D$75)&lt;&gt;0),135,#N/A))</f>
        <v>#N/A</v>
      </c>
    </row>
    <row r="53" spans="1:14" ht="15" customHeight="1" x14ac:dyDescent="0.2">
      <c r="A53" s="489">
        <v>41883</v>
      </c>
      <c r="B53" s="486">
        <v>283283</v>
      </c>
      <c r="C53" s="486">
        <v>46184</v>
      </c>
      <c r="D53" s="486">
        <v>32108</v>
      </c>
      <c r="E53" s="487">
        <f t="shared" si="11"/>
        <v>102.41427306086297</v>
      </c>
      <c r="F53" s="487">
        <f t="shared" si="11"/>
        <v>100.16700284121718</v>
      </c>
      <c r="G53" s="487">
        <f t="shared" si="11"/>
        <v>104.22644939297538</v>
      </c>
      <c r="H53" s="488">
        <f>IF(ISERROR(L53)=TRUE,IF(MONTH(A53)=MONTH(MAX(A$51:A$75)),A53,""),"")</f>
        <v>41883</v>
      </c>
      <c r="I53" s="487">
        <f t="shared" si="12"/>
        <v>102.41427306086297</v>
      </c>
      <c r="J53" s="487">
        <f t="shared" si="10"/>
        <v>100.16700284121718</v>
      </c>
      <c r="K53" s="487">
        <f t="shared" si="10"/>
        <v>104.22644939297538</v>
      </c>
      <c r="L53" s="487" t="e">
        <f t="shared" si="13"/>
        <v>#N/A</v>
      </c>
    </row>
    <row r="54" spans="1:14" ht="15" customHeight="1" x14ac:dyDescent="0.2">
      <c r="A54" s="489" t="s">
        <v>463</v>
      </c>
      <c r="B54" s="486">
        <v>282380</v>
      </c>
      <c r="C54" s="486">
        <v>46655</v>
      </c>
      <c r="D54" s="486">
        <v>32013</v>
      </c>
      <c r="E54" s="487">
        <f t="shared" si="11"/>
        <v>102.08781475389092</v>
      </c>
      <c r="F54" s="487">
        <f t="shared" si="11"/>
        <v>101.18853970112997</v>
      </c>
      <c r="G54" s="487">
        <f t="shared" si="11"/>
        <v>103.91806790884893</v>
      </c>
      <c r="H54" s="488" t="str">
        <f>IF(ISERROR(L54)=TRUE,IF(MONTH(A54)=MONTH(MAX(A$51:A$75)),A54,""),"")</f>
        <v/>
      </c>
      <c r="I54" s="487" t="str">
        <f t="shared" si="12"/>
        <v/>
      </c>
      <c r="J54" s="487" t="str">
        <f t="shared" si="10"/>
        <v/>
      </c>
      <c r="K54" s="487" t="str">
        <f t="shared" si="10"/>
        <v/>
      </c>
      <c r="L54" s="487" t="e">
        <f t="shared" si="13"/>
        <v>#N/A</v>
      </c>
    </row>
    <row r="55" spans="1:14" ht="15" customHeight="1" x14ac:dyDescent="0.2">
      <c r="A55" s="489" t="s">
        <v>464</v>
      </c>
      <c r="B55" s="486">
        <v>282982</v>
      </c>
      <c r="C55" s="486">
        <v>45444</v>
      </c>
      <c r="D55" s="486">
        <v>31468</v>
      </c>
      <c r="E55" s="487">
        <f t="shared" si="11"/>
        <v>102.30545362520562</v>
      </c>
      <c r="F55" s="487">
        <f t="shared" si="11"/>
        <v>98.562040471078149</v>
      </c>
      <c r="G55" s="487">
        <f t="shared" si="11"/>
        <v>102.14893202622865</v>
      </c>
      <c r="H55" s="488" t="str">
        <f t="shared" ref="H55:H70" si="14">IF(ISERROR(L55)=TRUE,IF(MONTH(A55)=MONTH(MAX(A$51:A$75)),A55,""),"")</f>
        <v/>
      </c>
      <c r="I55" s="487" t="str">
        <f t="shared" si="12"/>
        <v/>
      </c>
      <c r="J55" s="487" t="str">
        <f t="shared" si="10"/>
        <v/>
      </c>
      <c r="K55" s="487" t="str">
        <f t="shared" si="10"/>
        <v/>
      </c>
      <c r="L55" s="487" t="e">
        <f t="shared" si="13"/>
        <v>#N/A</v>
      </c>
    </row>
    <row r="56" spans="1:14" ht="15" customHeight="1" x14ac:dyDescent="0.2">
      <c r="A56" s="489" t="s">
        <v>465</v>
      </c>
      <c r="B56" s="486">
        <v>285460</v>
      </c>
      <c r="C56" s="486">
        <v>46646</v>
      </c>
      <c r="D56" s="486">
        <v>32226</v>
      </c>
      <c r="E56" s="487">
        <f t="shared" si="11"/>
        <v>103.20131595596609</v>
      </c>
      <c r="F56" s="487">
        <f t="shared" si="11"/>
        <v>101.16901988852018</v>
      </c>
      <c r="G56" s="487">
        <f t="shared" si="11"/>
        <v>104.60949165746933</v>
      </c>
      <c r="H56" s="488" t="str">
        <f t="shared" si="14"/>
        <v/>
      </c>
      <c r="I56" s="487" t="str">
        <f t="shared" si="12"/>
        <v/>
      </c>
      <c r="J56" s="487" t="str">
        <f t="shared" si="10"/>
        <v/>
      </c>
      <c r="K56" s="487" t="str">
        <f t="shared" si="10"/>
        <v/>
      </c>
      <c r="L56" s="487" t="e">
        <f t="shared" si="13"/>
        <v>#N/A</v>
      </c>
    </row>
    <row r="57" spans="1:14" ht="15" customHeight="1" x14ac:dyDescent="0.2">
      <c r="A57" s="489">
        <v>42248</v>
      </c>
      <c r="B57" s="486">
        <v>290355</v>
      </c>
      <c r="C57" s="486">
        <v>45805</v>
      </c>
      <c r="D57" s="486">
        <v>32942</v>
      </c>
      <c r="E57" s="487">
        <f t="shared" si="11"/>
        <v>104.97098750926411</v>
      </c>
      <c r="F57" s="487">
        <f t="shared" si="11"/>
        <v>99.345001843537858</v>
      </c>
      <c r="G57" s="487">
        <f t="shared" si="11"/>
        <v>106.93371421151723</v>
      </c>
      <c r="H57" s="488">
        <f t="shared" si="14"/>
        <v>42248</v>
      </c>
      <c r="I57" s="487">
        <f t="shared" si="12"/>
        <v>104.97098750926411</v>
      </c>
      <c r="J57" s="487">
        <f t="shared" si="10"/>
        <v>99.345001843537858</v>
      </c>
      <c r="K57" s="487">
        <f t="shared" si="10"/>
        <v>106.93371421151723</v>
      </c>
      <c r="L57" s="487" t="e">
        <f t="shared" si="13"/>
        <v>#N/A</v>
      </c>
    </row>
    <row r="58" spans="1:14" ht="15" customHeight="1" x14ac:dyDescent="0.2">
      <c r="A58" s="489" t="s">
        <v>466</v>
      </c>
      <c r="B58" s="486">
        <v>290113</v>
      </c>
      <c r="C58" s="486">
        <v>46309</v>
      </c>
      <c r="D58" s="486">
        <v>32956</v>
      </c>
      <c r="E58" s="487">
        <f t="shared" si="11"/>
        <v>104.88349812910107</v>
      </c>
      <c r="F58" s="487">
        <f t="shared" si="11"/>
        <v>100.43811134968661</v>
      </c>
      <c r="G58" s="487">
        <f t="shared" si="11"/>
        <v>106.97915990391482</v>
      </c>
      <c r="H58" s="488" t="str">
        <f t="shared" si="14"/>
        <v/>
      </c>
      <c r="I58" s="487" t="str">
        <f t="shared" si="12"/>
        <v/>
      </c>
      <c r="J58" s="487" t="str">
        <f t="shared" si="10"/>
        <v/>
      </c>
      <c r="K58" s="487" t="str">
        <f t="shared" si="10"/>
        <v/>
      </c>
      <c r="L58" s="487" t="e">
        <f t="shared" si="13"/>
        <v>#N/A</v>
      </c>
    </row>
    <row r="59" spans="1:14" ht="15" customHeight="1" x14ac:dyDescent="0.2">
      <c r="A59" s="489" t="s">
        <v>467</v>
      </c>
      <c r="B59" s="486">
        <v>291252</v>
      </c>
      <c r="C59" s="486">
        <v>45815</v>
      </c>
      <c r="D59" s="486">
        <v>32628</v>
      </c>
      <c r="E59" s="487">
        <f t="shared" si="11"/>
        <v>105.2952766580503</v>
      </c>
      <c r="F59" s="487">
        <f t="shared" si="11"/>
        <v>99.366690524215414</v>
      </c>
      <c r="G59" s="487">
        <f t="shared" si="11"/>
        <v>105.91443225345711</v>
      </c>
      <c r="H59" s="488" t="str">
        <f t="shared" si="14"/>
        <v/>
      </c>
      <c r="I59" s="487" t="str">
        <f t="shared" si="12"/>
        <v/>
      </c>
      <c r="J59" s="487" t="str">
        <f t="shared" si="10"/>
        <v/>
      </c>
      <c r="K59" s="487" t="str">
        <f t="shared" si="10"/>
        <v/>
      </c>
      <c r="L59" s="487" t="e">
        <f t="shared" si="13"/>
        <v>#N/A</v>
      </c>
    </row>
    <row r="60" spans="1:14" ht="15" customHeight="1" x14ac:dyDescent="0.2">
      <c r="A60" s="489" t="s">
        <v>468</v>
      </c>
      <c r="B60" s="486">
        <v>293319</v>
      </c>
      <c r="C60" s="486">
        <v>46400</v>
      </c>
      <c r="D60" s="486">
        <v>33134</v>
      </c>
      <c r="E60" s="487">
        <f t="shared" si="11"/>
        <v>106.0425516530793</v>
      </c>
      <c r="F60" s="487">
        <f t="shared" si="11"/>
        <v>100.63547834385234</v>
      </c>
      <c r="G60" s="487">
        <f t="shared" si="11"/>
        <v>107.55696942154125</v>
      </c>
      <c r="H60" s="488" t="str">
        <f t="shared" si="14"/>
        <v/>
      </c>
      <c r="I60" s="487" t="str">
        <f t="shared" si="12"/>
        <v/>
      </c>
      <c r="J60" s="487" t="str">
        <f t="shared" si="10"/>
        <v/>
      </c>
      <c r="K60" s="487" t="str">
        <f t="shared" si="10"/>
        <v/>
      </c>
      <c r="L60" s="487" t="e">
        <f t="shared" si="13"/>
        <v>#N/A</v>
      </c>
    </row>
    <row r="61" spans="1:14" ht="15" customHeight="1" x14ac:dyDescent="0.2">
      <c r="A61" s="489">
        <v>42614</v>
      </c>
      <c r="B61" s="486">
        <v>297858</v>
      </c>
      <c r="C61" s="486">
        <v>45221</v>
      </c>
      <c r="D61" s="486">
        <v>34182</v>
      </c>
      <c r="E61" s="487">
        <f t="shared" si="11"/>
        <v>107.68351982068292</v>
      </c>
      <c r="F61" s="487">
        <f t="shared" si="11"/>
        <v>98.078382891968687</v>
      </c>
      <c r="G61" s="487">
        <f t="shared" si="11"/>
        <v>110.95890410958904</v>
      </c>
      <c r="H61" s="488">
        <f t="shared" si="14"/>
        <v>42614</v>
      </c>
      <c r="I61" s="487">
        <f t="shared" si="12"/>
        <v>107.68351982068292</v>
      </c>
      <c r="J61" s="487">
        <f t="shared" si="10"/>
        <v>98.078382891968687</v>
      </c>
      <c r="K61" s="487">
        <f t="shared" si="10"/>
        <v>110.95890410958904</v>
      </c>
      <c r="L61" s="487" t="e">
        <f t="shared" si="13"/>
        <v>#N/A</v>
      </c>
    </row>
    <row r="62" spans="1:14" ht="15" customHeight="1" x14ac:dyDescent="0.2">
      <c r="A62" s="489" t="s">
        <v>469</v>
      </c>
      <c r="B62" s="486">
        <v>297999</v>
      </c>
      <c r="C62" s="486">
        <v>45978</v>
      </c>
      <c r="D62" s="486">
        <v>34298</v>
      </c>
      <c r="E62" s="487">
        <f t="shared" si="11"/>
        <v>107.73449503805065</v>
      </c>
      <c r="F62" s="487">
        <f t="shared" si="11"/>
        <v>99.720216019259539</v>
      </c>
      <c r="G62" s="487">
        <f t="shared" si="11"/>
        <v>111.3354541323119</v>
      </c>
      <c r="H62" s="488" t="str">
        <f t="shared" si="14"/>
        <v/>
      </c>
      <c r="I62" s="487" t="str">
        <f t="shared" si="12"/>
        <v/>
      </c>
      <c r="J62" s="487" t="str">
        <f t="shared" si="10"/>
        <v/>
      </c>
      <c r="K62" s="487" t="str">
        <f t="shared" si="10"/>
        <v/>
      </c>
      <c r="L62" s="487" t="e">
        <f t="shared" si="13"/>
        <v>#N/A</v>
      </c>
    </row>
    <row r="63" spans="1:14" ht="15" customHeight="1" x14ac:dyDescent="0.2">
      <c r="A63" s="489" t="s">
        <v>470</v>
      </c>
      <c r="B63" s="486">
        <v>299722</v>
      </c>
      <c r="C63" s="486">
        <v>45687</v>
      </c>
      <c r="D63" s="486">
        <v>34128</v>
      </c>
      <c r="E63" s="487">
        <f t="shared" si="11"/>
        <v>108.35740496375699</v>
      </c>
      <c r="F63" s="487">
        <f t="shared" si="11"/>
        <v>99.089075411542709</v>
      </c>
      <c r="G63" s="487">
        <f t="shared" si="11"/>
        <v>110.78361358176979</v>
      </c>
      <c r="H63" s="488" t="str">
        <f t="shared" si="14"/>
        <v/>
      </c>
      <c r="I63" s="487" t="str">
        <f t="shared" si="12"/>
        <v/>
      </c>
      <c r="J63" s="487" t="str">
        <f t="shared" si="10"/>
        <v/>
      </c>
      <c r="K63" s="487" t="str">
        <f t="shared" si="10"/>
        <v/>
      </c>
      <c r="L63" s="487" t="e">
        <f t="shared" si="13"/>
        <v>#N/A</v>
      </c>
    </row>
    <row r="64" spans="1:14" ht="15" customHeight="1" x14ac:dyDescent="0.2">
      <c r="A64" s="489" t="s">
        <v>471</v>
      </c>
      <c r="B64" s="486">
        <v>301935</v>
      </c>
      <c r="C64" s="486">
        <v>45505</v>
      </c>
      <c r="D64" s="486">
        <v>34798</v>
      </c>
      <c r="E64" s="487">
        <f t="shared" si="11"/>
        <v>109.15746280797526</v>
      </c>
      <c r="F64" s="487">
        <f t="shared" si="11"/>
        <v>98.694341423211227</v>
      </c>
      <c r="G64" s="487">
        <f t="shared" si="11"/>
        <v>112.95851457508277</v>
      </c>
      <c r="H64" s="488" t="str">
        <f t="shared" si="14"/>
        <v/>
      </c>
      <c r="I64" s="487" t="str">
        <f t="shared" si="12"/>
        <v/>
      </c>
      <c r="J64" s="487" t="str">
        <f t="shared" si="10"/>
        <v/>
      </c>
      <c r="K64" s="487" t="str">
        <f t="shared" si="10"/>
        <v/>
      </c>
      <c r="L64" s="487" t="e">
        <f t="shared" si="13"/>
        <v>#N/A</v>
      </c>
    </row>
    <row r="65" spans="1:12" ht="15" customHeight="1" x14ac:dyDescent="0.2">
      <c r="A65" s="489">
        <v>42979</v>
      </c>
      <c r="B65" s="486">
        <v>305973</v>
      </c>
      <c r="C65" s="486">
        <v>43890</v>
      </c>
      <c r="D65" s="486">
        <v>35357</v>
      </c>
      <c r="E65" s="487">
        <f t="shared" si="11"/>
        <v>110.61730626705952</v>
      </c>
      <c r="F65" s="487">
        <f t="shared" si="11"/>
        <v>95.191619493786192</v>
      </c>
      <c r="G65" s="487">
        <f t="shared" si="11"/>
        <v>114.77309615010063</v>
      </c>
      <c r="H65" s="488">
        <f t="shared" si="14"/>
        <v>42979</v>
      </c>
      <c r="I65" s="487">
        <f t="shared" si="12"/>
        <v>110.61730626705952</v>
      </c>
      <c r="J65" s="487">
        <f t="shared" si="10"/>
        <v>95.191619493786192</v>
      </c>
      <c r="K65" s="487">
        <f t="shared" si="10"/>
        <v>114.77309615010063</v>
      </c>
      <c r="L65" s="487" t="e">
        <f t="shared" si="13"/>
        <v>#N/A</v>
      </c>
    </row>
    <row r="66" spans="1:12" ht="15" customHeight="1" x14ac:dyDescent="0.2">
      <c r="A66" s="489" t="s">
        <v>472</v>
      </c>
      <c r="B66" s="486">
        <v>306910</v>
      </c>
      <c r="C66" s="486">
        <v>43988</v>
      </c>
      <c r="D66" s="486">
        <v>35405</v>
      </c>
      <c r="E66" s="487">
        <f t="shared" si="11"/>
        <v>110.9560564704181</v>
      </c>
      <c r="F66" s="487">
        <f t="shared" si="11"/>
        <v>95.404168564426229</v>
      </c>
      <c r="G66" s="487">
        <f t="shared" si="11"/>
        <v>114.92890995260663</v>
      </c>
      <c r="H66" s="488" t="str">
        <f t="shared" si="14"/>
        <v/>
      </c>
      <c r="I66" s="487" t="str">
        <f t="shared" si="12"/>
        <v/>
      </c>
      <c r="J66" s="487" t="str">
        <f t="shared" si="10"/>
        <v/>
      </c>
      <c r="K66" s="487" t="str">
        <f t="shared" si="10"/>
        <v/>
      </c>
      <c r="L66" s="487" t="e">
        <f t="shared" si="13"/>
        <v>#N/A</v>
      </c>
    </row>
    <row r="67" spans="1:12" ht="15" customHeight="1" x14ac:dyDescent="0.2">
      <c r="A67" s="489" t="s">
        <v>473</v>
      </c>
      <c r="B67" s="486">
        <v>306847</v>
      </c>
      <c r="C67" s="486">
        <v>43886</v>
      </c>
      <c r="D67" s="486">
        <v>35286</v>
      </c>
      <c r="E67" s="487">
        <f t="shared" si="11"/>
        <v>110.93328030946657</v>
      </c>
      <c r="F67" s="487">
        <f t="shared" si="11"/>
        <v>95.182944021515169</v>
      </c>
      <c r="G67" s="487">
        <f t="shared" si="11"/>
        <v>114.54262156722717</v>
      </c>
      <c r="H67" s="488" t="str">
        <f t="shared" si="14"/>
        <v/>
      </c>
      <c r="I67" s="487" t="str">
        <f t="shared" si="12"/>
        <v/>
      </c>
      <c r="J67" s="487" t="str">
        <f t="shared" si="12"/>
        <v/>
      </c>
      <c r="K67" s="487" t="str">
        <f t="shared" si="12"/>
        <v/>
      </c>
      <c r="L67" s="487" t="e">
        <f t="shared" si="13"/>
        <v>#N/A</v>
      </c>
    </row>
    <row r="68" spans="1:12" ht="15" customHeight="1" x14ac:dyDescent="0.2">
      <c r="A68" s="489" t="s">
        <v>474</v>
      </c>
      <c r="B68" s="486">
        <v>308561</v>
      </c>
      <c r="C68" s="486">
        <v>45750</v>
      </c>
      <c r="D68" s="486">
        <v>36311</v>
      </c>
      <c r="E68" s="487">
        <f t="shared" si="11"/>
        <v>111.55293649789411</v>
      </c>
      <c r="F68" s="487">
        <f t="shared" si="11"/>
        <v>99.225714099811313</v>
      </c>
      <c r="G68" s="487">
        <f t="shared" si="11"/>
        <v>117.86989547490749</v>
      </c>
      <c r="H68" s="488" t="str">
        <f t="shared" si="14"/>
        <v/>
      </c>
      <c r="I68" s="487" t="str">
        <f t="shared" si="12"/>
        <v/>
      </c>
      <c r="J68" s="487" t="str">
        <f t="shared" si="12"/>
        <v/>
      </c>
      <c r="K68" s="487" t="str">
        <f t="shared" si="12"/>
        <v/>
      </c>
      <c r="L68" s="487" t="e">
        <f t="shared" si="13"/>
        <v>#N/A</v>
      </c>
    </row>
    <row r="69" spans="1:12" ht="15" customHeight="1" x14ac:dyDescent="0.2">
      <c r="A69" s="489">
        <v>43344</v>
      </c>
      <c r="B69" s="486">
        <v>312552</v>
      </c>
      <c r="C69" s="486">
        <v>44387</v>
      </c>
      <c r="D69" s="486">
        <v>36786</v>
      </c>
      <c r="E69" s="487">
        <f t="shared" si="11"/>
        <v>112.99578821785579</v>
      </c>
      <c r="F69" s="487">
        <f t="shared" si="11"/>
        <v>96.269546923460652</v>
      </c>
      <c r="G69" s="487">
        <f t="shared" si="11"/>
        <v>119.41180289553984</v>
      </c>
      <c r="H69" s="488">
        <f t="shared" si="14"/>
        <v>43344</v>
      </c>
      <c r="I69" s="487">
        <f t="shared" si="12"/>
        <v>112.99578821785579</v>
      </c>
      <c r="J69" s="487">
        <f t="shared" si="12"/>
        <v>96.269546923460652</v>
      </c>
      <c r="K69" s="487">
        <f t="shared" si="12"/>
        <v>119.41180289553984</v>
      </c>
      <c r="L69" s="487" t="e">
        <f t="shared" si="13"/>
        <v>#N/A</v>
      </c>
    </row>
    <row r="70" spans="1:12" ht="15" customHeight="1" x14ac:dyDescent="0.2">
      <c r="A70" s="489" t="s">
        <v>475</v>
      </c>
      <c r="B70" s="486">
        <v>311597</v>
      </c>
      <c r="C70" s="486">
        <v>44764</v>
      </c>
      <c r="D70" s="486">
        <v>36802</v>
      </c>
      <c r="E70" s="487">
        <f t="shared" si="11"/>
        <v>112.65053053993964</v>
      </c>
      <c r="F70" s="487">
        <f t="shared" si="11"/>
        <v>97.087210185004452</v>
      </c>
      <c r="G70" s="487">
        <f t="shared" si="11"/>
        <v>119.4637408297085</v>
      </c>
      <c r="H70" s="488" t="str">
        <f t="shared" si="14"/>
        <v/>
      </c>
      <c r="I70" s="487" t="str">
        <f t="shared" si="12"/>
        <v/>
      </c>
      <c r="J70" s="487" t="str">
        <f t="shared" si="12"/>
        <v/>
      </c>
      <c r="K70" s="487" t="str">
        <f t="shared" si="12"/>
        <v/>
      </c>
      <c r="L70" s="487" t="e">
        <f t="shared" si="13"/>
        <v>#N/A</v>
      </c>
    </row>
    <row r="71" spans="1:12" ht="15" customHeight="1" x14ac:dyDescent="0.2">
      <c r="A71" s="489" t="s">
        <v>476</v>
      </c>
      <c r="B71" s="486">
        <v>308741</v>
      </c>
      <c r="C71" s="486">
        <v>44258</v>
      </c>
      <c r="D71" s="486">
        <v>36366</v>
      </c>
      <c r="E71" s="490">
        <f t="shared" ref="E71:G75" si="15">IF($A$51=37802,IF(COUNTBLANK(B$51:B$70)&gt;0,#N/A,IF(ISBLANK(B71)=FALSE,B71/B$51*100,#N/A)),IF(COUNTBLANK(B$51:B$75)&gt;0,#N/A,B71/B$51*100))</f>
        <v>111.61801124346992</v>
      </c>
      <c r="F71" s="490">
        <f t="shared" si="15"/>
        <v>95.989762942720191</v>
      </c>
      <c r="G71" s="490">
        <f t="shared" si="15"/>
        <v>118.04843212361229</v>
      </c>
      <c r="H71" s="491" t="str">
        <f>IF(A$51=37802,IF(ISERROR(L71)=TRUE,IF(ISBLANK(A71)=FALSE,IF(MONTH(A71)=MONTH(MAX(A$51:A$75)),A71,""),""),""),IF(ISERROR(L71)=TRUE,IF(MONTH(A71)=MONTH(MAX(A$51:A$75)),A71,""),""))</f>
        <v/>
      </c>
      <c r="I71" s="487" t="str">
        <f t="shared" si="12"/>
        <v/>
      </c>
      <c r="J71" s="487" t="str">
        <f t="shared" si="12"/>
        <v/>
      </c>
      <c r="K71" s="487" t="str">
        <f t="shared" si="12"/>
        <v/>
      </c>
      <c r="L71" s="487" t="e">
        <f t="shared" si="13"/>
        <v>#N/A</v>
      </c>
    </row>
    <row r="72" spans="1:12" ht="15" customHeight="1" x14ac:dyDescent="0.2">
      <c r="A72" s="489" t="s">
        <v>477</v>
      </c>
      <c r="B72" s="486">
        <v>309372</v>
      </c>
      <c r="C72" s="486">
        <v>45004</v>
      </c>
      <c r="D72" s="486">
        <v>37046</v>
      </c>
      <c r="E72" s="490">
        <f t="shared" si="15"/>
        <v>111.84613437934961</v>
      </c>
      <c r="F72" s="490">
        <f t="shared" si="15"/>
        <v>97.607738521265759</v>
      </c>
      <c r="G72" s="490">
        <f t="shared" si="15"/>
        <v>120.25579432578068</v>
      </c>
      <c r="H72" s="491" t="str">
        <f>IF(A$51=37802,IF(ISERROR(L72)=TRUE,IF(ISBLANK(A72)=FALSE,IF(MONTH(A72)=MONTH(MAX(A$51:A$75)),A72,""),""),""),IF(ISERROR(L72)=TRUE,IF(MONTH(A72)=MONTH(MAX(A$51:A$75)),A72,""),""))</f>
        <v/>
      </c>
      <c r="I72" s="487" t="str">
        <f t="shared" si="12"/>
        <v/>
      </c>
      <c r="J72" s="487" t="str">
        <f t="shared" si="12"/>
        <v/>
      </c>
      <c r="K72" s="487" t="str">
        <f t="shared" si="12"/>
        <v/>
      </c>
      <c r="L72" s="487" t="e">
        <f t="shared" si="13"/>
        <v>#N/A</v>
      </c>
    </row>
    <row r="73" spans="1:12" ht="15" customHeight="1" x14ac:dyDescent="0.2">
      <c r="A73" s="489">
        <v>43709</v>
      </c>
      <c r="B73" s="486">
        <v>312660</v>
      </c>
      <c r="C73" s="486">
        <v>43476</v>
      </c>
      <c r="D73" s="486">
        <v>37334</v>
      </c>
      <c r="E73" s="490">
        <f t="shared" si="15"/>
        <v>113.03483306520128</v>
      </c>
      <c r="F73" s="490">
        <f t="shared" si="15"/>
        <v>94.293708113735448</v>
      </c>
      <c r="G73" s="490">
        <f t="shared" si="15"/>
        <v>121.19067714081673</v>
      </c>
      <c r="H73" s="491">
        <f>IF(A$51=37802,IF(ISERROR(L73)=TRUE,IF(ISBLANK(A73)=FALSE,IF(MONTH(A73)=MONTH(MAX(A$51:A$75)),A73,""),""),""),IF(ISERROR(L73)=TRUE,IF(MONTH(A73)=MONTH(MAX(A$51:A$75)),A73,""),""))</f>
        <v>43709</v>
      </c>
      <c r="I73" s="487">
        <f t="shared" si="12"/>
        <v>113.03483306520128</v>
      </c>
      <c r="J73" s="487">
        <f t="shared" si="12"/>
        <v>94.293708113735448</v>
      </c>
      <c r="K73" s="487">
        <f t="shared" si="12"/>
        <v>121.19067714081673</v>
      </c>
      <c r="L73" s="487" t="e">
        <f t="shared" si="13"/>
        <v>#N/A</v>
      </c>
    </row>
    <row r="74" spans="1:12" ht="15" customHeight="1" x14ac:dyDescent="0.2">
      <c r="A74" s="489" t="s">
        <v>478</v>
      </c>
      <c r="B74" s="486">
        <v>314442</v>
      </c>
      <c r="C74" s="486">
        <v>43703</v>
      </c>
      <c r="D74" s="486">
        <v>37153</v>
      </c>
      <c r="E74" s="490">
        <f t="shared" si="15"/>
        <v>113.6790730464019</v>
      </c>
      <c r="F74" s="490">
        <f t="shared" si="15"/>
        <v>94.786041165115932</v>
      </c>
      <c r="G74" s="490">
        <f t="shared" si="15"/>
        <v>120.60312926053368</v>
      </c>
      <c r="H74" s="491" t="str">
        <f>IF(A$51=37802,IF(ISERROR(L74)=TRUE,IF(ISBLANK(A74)=FALSE,IF(MONTH(A74)=MONTH(MAX(A$51:A$75)),A74,""),""),""),IF(ISERROR(L74)=TRUE,IF(MONTH(A74)=MONTH(MAX(A$51:A$75)),A74,""),""))</f>
        <v/>
      </c>
      <c r="I74" s="487" t="str">
        <f t="shared" si="12"/>
        <v/>
      </c>
      <c r="J74" s="487" t="str">
        <f t="shared" si="12"/>
        <v/>
      </c>
      <c r="K74" s="487" t="str">
        <f t="shared" si="12"/>
        <v/>
      </c>
      <c r="L74" s="487" t="e">
        <f t="shared" si="13"/>
        <v>#N/A</v>
      </c>
    </row>
    <row r="75" spans="1:12" ht="15" customHeight="1" x14ac:dyDescent="0.2">
      <c r="A75" s="489" t="s">
        <v>479</v>
      </c>
      <c r="B75" s="486">
        <v>311732</v>
      </c>
      <c r="C75" s="492">
        <v>42436</v>
      </c>
      <c r="D75" s="492">
        <v>35681</v>
      </c>
      <c r="E75" s="490">
        <f t="shared" si="15"/>
        <v>112.69933659912148</v>
      </c>
      <c r="F75" s="490">
        <f t="shared" si="15"/>
        <v>92.038085323269783</v>
      </c>
      <c r="G75" s="490">
        <f t="shared" si="15"/>
        <v>115.82483931701617</v>
      </c>
      <c r="H75" s="491" t="str">
        <f>IF(A$51=37802,IF(ISERROR(L75)=TRUE,IF(ISBLANK(A75)=FALSE,IF(MONTH(A75)=MONTH(MAX(A$51:A$75)),A75,""),""),""),IF(ISERROR(L75)=TRUE,IF(MONTH(A75)=MONTH(MAX(A$51:A$75)),A75,""),""))</f>
        <v/>
      </c>
      <c r="I75" s="487" t="str">
        <f t="shared" si="12"/>
        <v/>
      </c>
      <c r="J75" s="487" t="str">
        <f t="shared" si="12"/>
        <v/>
      </c>
      <c r="K75" s="487" t="str">
        <f t="shared" si="12"/>
        <v/>
      </c>
      <c r="L75" s="487" t="e">
        <f t="shared" si="13"/>
        <v>#N/A</v>
      </c>
    </row>
    <row r="77" spans="1:12" ht="15" customHeight="1" x14ac:dyDescent="0.2">
      <c r="I77" s="487">
        <f>IF(I75&lt;&gt;"",I75,IF(I74&lt;&gt;"",I74,IF(I73&lt;&gt;"",I73,IF(I72&lt;&gt;"",I72,IF(I71&lt;&gt;"",I71,IF(I70&lt;&gt;"",I70,""))))))</f>
        <v>113.03483306520128</v>
      </c>
      <c r="J77" s="487">
        <f>IF(J75&lt;&gt;"",J75,IF(J74&lt;&gt;"",J74,IF(J73&lt;&gt;"",J73,IF(J72&lt;&gt;"",J72,IF(J71&lt;&gt;"",J71,IF(J70&lt;&gt;"",J70,""))))))</f>
        <v>94.293708113735448</v>
      </c>
      <c r="K77" s="487">
        <f>IF(K75&lt;&gt;"",K75,IF(K74&lt;&gt;"",K74,IF(K73&lt;&gt;"",K73,IF(K72&lt;&gt;"",K72,IF(K71&lt;&gt;"",K71,IF(K70&lt;&gt;"",K70,""))))))</f>
        <v>121.19067714081673</v>
      </c>
    </row>
    <row r="78" spans="1:12" ht="15" customHeight="1" x14ac:dyDescent="0.2">
      <c r="I78" s="494">
        <f>RANK(I77,$I77:$K77)</f>
        <v>2</v>
      </c>
      <c r="J78" s="494">
        <f>RANK(J77,$I77:$K77)</f>
        <v>3</v>
      </c>
      <c r="K78" s="494">
        <f>RANK(K77,$I77:$K77)</f>
        <v>1</v>
      </c>
    </row>
    <row r="79" spans="1:12" ht="15" customHeight="1" x14ac:dyDescent="0.2">
      <c r="I79" s="487" t="str">
        <f>"SvB: "&amp;IF(I77&gt;100,"+","")&amp;TEXT(I77-100,"0,0")&amp;"%"</f>
        <v>SvB: +13,0%</v>
      </c>
      <c r="J79" s="487" t="str">
        <f>"GeB - ausschließlich: "&amp;IF(J77&gt;100,"+","")&amp;TEXT(J77-100,"0,0")&amp;"%"</f>
        <v>GeB - ausschließlich: -5,7%</v>
      </c>
      <c r="K79" s="487" t="str">
        <f>"GeB - im Nebenjob: "&amp;IF(K77&gt;100,"+","")&amp;TEXT(K77-100,"0,0")&amp;"%"</f>
        <v>GeB - im Nebenjob: +21,2%</v>
      </c>
    </row>
    <row r="81" spans="9:9" ht="15" customHeight="1" x14ac:dyDescent="0.2">
      <c r="I81" s="487" t="str">
        <f>IF(ISERROR(HLOOKUP(1,I$78:K$79,2,FALSE)),"",HLOOKUP(1,I$78:K$79,2,FALSE))</f>
        <v>GeB - im Nebenjob: +21,2%</v>
      </c>
    </row>
    <row r="82" spans="9:9" ht="15" customHeight="1" x14ac:dyDescent="0.2">
      <c r="I82" s="487" t="str">
        <f>IF(ISERROR(HLOOKUP(2,I$78:K$79,2,FALSE)),"",HLOOKUP(2,I$78:K$79,2,FALSE))</f>
        <v>SvB: +13,0%</v>
      </c>
    </row>
    <row r="83" spans="9:9" ht="15" customHeight="1" x14ac:dyDescent="0.2">
      <c r="I83" s="487" t="str">
        <f>IF(ISERROR(HLOOKUP(3,I$78:K$79,2,FALSE)),"",HLOOKUP(3,I$78:K$79,2,FALSE))</f>
        <v>GeB - ausschließlich: -5,7%</v>
      </c>
    </row>
  </sheetData>
  <mergeCells count="16">
    <mergeCell ref="J12:N12"/>
    <mergeCell ref="A49:A50"/>
    <mergeCell ref="B49:D49"/>
    <mergeCell ref="E49:G49"/>
    <mergeCell ref="H49:H50"/>
    <mergeCell ref="I49:K49"/>
    <mergeCell ref="A12:A13"/>
    <mergeCell ref="B12:C12"/>
    <mergeCell ref="D12:E12"/>
    <mergeCell ref="F12:G12"/>
    <mergeCell ref="H12:I12"/>
    <mergeCell ref="B4:C4"/>
    <mergeCell ref="D4:E4"/>
    <mergeCell ref="F4:G4"/>
    <mergeCell ref="H4:I4"/>
    <mergeCell ref="J4:N4"/>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2" customWidth="1"/>
    <col min="2" max="2" width="15.125" style="522" customWidth="1"/>
    <col min="3" max="3" width="20.375" style="522" customWidth="1"/>
    <col min="4" max="5" width="10" style="522" customWidth="1"/>
    <col min="6" max="8" width="11" style="522"/>
    <col min="9" max="9" width="13.75" style="522" customWidth="1"/>
    <col min="10" max="256" width="11" style="522"/>
    <col min="257" max="257" width="2.375" style="522" customWidth="1"/>
    <col min="258" max="258" width="15.125" style="522" customWidth="1"/>
    <col min="259" max="259" width="20.375" style="522" customWidth="1"/>
    <col min="260" max="261" width="10" style="522" customWidth="1"/>
    <col min="262" max="264" width="11" style="522"/>
    <col min="265" max="265" width="13.75" style="522" customWidth="1"/>
    <col min="266" max="512" width="11" style="522"/>
    <col min="513" max="513" width="2.375" style="522" customWidth="1"/>
    <col min="514" max="514" width="15.125" style="522" customWidth="1"/>
    <col min="515" max="515" width="20.375" style="522" customWidth="1"/>
    <col min="516" max="517" width="10" style="522" customWidth="1"/>
    <col min="518" max="520" width="11" style="522"/>
    <col min="521" max="521" width="13.75" style="522" customWidth="1"/>
    <col min="522" max="768" width="11" style="522"/>
    <col min="769" max="769" width="2.375" style="522" customWidth="1"/>
    <col min="770" max="770" width="15.125" style="522" customWidth="1"/>
    <col min="771" max="771" width="20.375" style="522" customWidth="1"/>
    <col min="772" max="773" width="10" style="522" customWidth="1"/>
    <col min="774" max="776" width="11" style="522"/>
    <col min="777" max="777" width="13.75" style="522" customWidth="1"/>
    <col min="778" max="1024" width="11" style="522"/>
    <col min="1025" max="1025" width="2.375" style="522" customWidth="1"/>
    <col min="1026" max="1026" width="15.125" style="522" customWidth="1"/>
    <col min="1027" max="1027" width="20.375" style="522" customWidth="1"/>
    <col min="1028" max="1029" width="10" style="522" customWidth="1"/>
    <col min="1030" max="1032" width="11" style="522"/>
    <col min="1033" max="1033" width="13.75" style="522" customWidth="1"/>
    <col min="1034" max="1280" width="11" style="522"/>
    <col min="1281" max="1281" width="2.375" style="522" customWidth="1"/>
    <col min="1282" max="1282" width="15.125" style="522" customWidth="1"/>
    <col min="1283" max="1283" width="20.375" style="522" customWidth="1"/>
    <col min="1284" max="1285" width="10" style="522" customWidth="1"/>
    <col min="1286" max="1288" width="11" style="522"/>
    <col min="1289" max="1289" width="13.75" style="522" customWidth="1"/>
    <col min="1290" max="1536" width="11" style="522"/>
    <col min="1537" max="1537" width="2.375" style="522" customWidth="1"/>
    <col min="1538" max="1538" width="15.125" style="522" customWidth="1"/>
    <col min="1539" max="1539" width="20.375" style="522" customWidth="1"/>
    <col min="1540" max="1541" width="10" style="522" customWidth="1"/>
    <col min="1542" max="1544" width="11" style="522"/>
    <col min="1545" max="1545" width="13.75" style="522" customWidth="1"/>
    <col min="1546" max="1792" width="11" style="522"/>
    <col min="1793" max="1793" width="2.375" style="522" customWidth="1"/>
    <col min="1794" max="1794" width="15.125" style="522" customWidth="1"/>
    <col min="1795" max="1795" width="20.375" style="522" customWidth="1"/>
    <col min="1796" max="1797" width="10" style="522" customWidth="1"/>
    <col min="1798" max="1800" width="11" style="522"/>
    <col min="1801" max="1801" width="13.75" style="522" customWidth="1"/>
    <col min="1802" max="2048" width="11" style="522"/>
    <col min="2049" max="2049" width="2.375" style="522" customWidth="1"/>
    <col min="2050" max="2050" width="15.125" style="522" customWidth="1"/>
    <col min="2051" max="2051" width="20.375" style="522" customWidth="1"/>
    <col min="2052" max="2053" width="10" style="522" customWidth="1"/>
    <col min="2054" max="2056" width="11" style="522"/>
    <col min="2057" max="2057" width="13.75" style="522" customWidth="1"/>
    <col min="2058" max="2304" width="11" style="522"/>
    <col min="2305" max="2305" width="2.375" style="522" customWidth="1"/>
    <col min="2306" max="2306" width="15.125" style="522" customWidth="1"/>
    <col min="2307" max="2307" width="20.375" style="522" customWidth="1"/>
    <col min="2308" max="2309" width="10" style="522" customWidth="1"/>
    <col min="2310" max="2312" width="11" style="522"/>
    <col min="2313" max="2313" width="13.75" style="522" customWidth="1"/>
    <col min="2314" max="2560" width="11" style="522"/>
    <col min="2561" max="2561" width="2.375" style="522" customWidth="1"/>
    <col min="2562" max="2562" width="15.125" style="522" customWidth="1"/>
    <col min="2563" max="2563" width="20.375" style="522" customWidth="1"/>
    <col min="2564" max="2565" width="10" style="522" customWidth="1"/>
    <col min="2566" max="2568" width="11" style="522"/>
    <col min="2569" max="2569" width="13.75" style="522" customWidth="1"/>
    <col min="2570" max="2816" width="11" style="522"/>
    <col min="2817" max="2817" width="2.375" style="522" customWidth="1"/>
    <col min="2818" max="2818" width="15.125" style="522" customWidth="1"/>
    <col min="2819" max="2819" width="20.375" style="522" customWidth="1"/>
    <col min="2820" max="2821" width="10" style="522" customWidth="1"/>
    <col min="2822" max="2824" width="11" style="522"/>
    <col min="2825" max="2825" width="13.75" style="522" customWidth="1"/>
    <col min="2826" max="3072" width="11" style="522"/>
    <col min="3073" max="3073" width="2.375" style="522" customWidth="1"/>
    <col min="3074" max="3074" width="15.125" style="522" customWidth="1"/>
    <col min="3075" max="3075" width="20.375" style="522" customWidth="1"/>
    <col min="3076" max="3077" width="10" style="522" customWidth="1"/>
    <col min="3078" max="3080" width="11" style="522"/>
    <col min="3081" max="3081" width="13.75" style="522" customWidth="1"/>
    <col min="3082" max="3328" width="11" style="522"/>
    <col min="3329" max="3329" width="2.375" style="522" customWidth="1"/>
    <col min="3330" max="3330" width="15.125" style="522" customWidth="1"/>
    <col min="3331" max="3331" width="20.375" style="522" customWidth="1"/>
    <col min="3332" max="3333" width="10" style="522" customWidth="1"/>
    <col min="3334" max="3336" width="11" style="522"/>
    <col min="3337" max="3337" width="13.75" style="522" customWidth="1"/>
    <col min="3338" max="3584" width="11" style="522"/>
    <col min="3585" max="3585" width="2.375" style="522" customWidth="1"/>
    <col min="3586" max="3586" width="15.125" style="522" customWidth="1"/>
    <col min="3587" max="3587" width="20.375" style="522" customWidth="1"/>
    <col min="3588" max="3589" width="10" style="522" customWidth="1"/>
    <col min="3590" max="3592" width="11" style="522"/>
    <col min="3593" max="3593" width="13.75" style="522" customWidth="1"/>
    <col min="3594" max="3840" width="11" style="522"/>
    <col min="3841" max="3841" width="2.375" style="522" customWidth="1"/>
    <col min="3842" max="3842" width="15.125" style="522" customWidth="1"/>
    <col min="3843" max="3843" width="20.375" style="522" customWidth="1"/>
    <col min="3844" max="3845" width="10" style="522" customWidth="1"/>
    <col min="3846" max="3848" width="11" style="522"/>
    <col min="3849" max="3849" width="13.75" style="522" customWidth="1"/>
    <col min="3850" max="4096" width="11" style="522"/>
    <col min="4097" max="4097" width="2.375" style="522" customWidth="1"/>
    <col min="4098" max="4098" width="15.125" style="522" customWidth="1"/>
    <col min="4099" max="4099" width="20.375" style="522" customWidth="1"/>
    <col min="4100" max="4101" width="10" style="522" customWidth="1"/>
    <col min="4102" max="4104" width="11" style="522"/>
    <col min="4105" max="4105" width="13.75" style="522" customWidth="1"/>
    <col min="4106" max="4352" width="11" style="522"/>
    <col min="4353" max="4353" width="2.375" style="522" customWidth="1"/>
    <col min="4354" max="4354" width="15.125" style="522" customWidth="1"/>
    <col min="4355" max="4355" width="20.375" style="522" customWidth="1"/>
    <col min="4356" max="4357" width="10" style="522" customWidth="1"/>
    <col min="4358" max="4360" width="11" style="522"/>
    <col min="4361" max="4361" width="13.75" style="522" customWidth="1"/>
    <col min="4362" max="4608" width="11" style="522"/>
    <col min="4609" max="4609" width="2.375" style="522" customWidth="1"/>
    <col min="4610" max="4610" width="15.125" style="522" customWidth="1"/>
    <col min="4611" max="4611" width="20.375" style="522" customWidth="1"/>
    <col min="4612" max="4613" width="10" style="522" customWidth="1"/>
    <col min="4614" max="4616" width="11" style="522"/>
    <col min="4617" max="4617" width="13.75" style="522" customWidth="1"/>
    <col min="4618" max="4864" width="11" style="522"/>
    <col min="4865" max="4865" width="2.375" style="522" customWidth="1"/>
    <col min="4866" max="4866" width="15.125" style="522" customWidth="1"/>
    <col min="4867" max="4867" width="20.375" style="522" customWidth="1"/>
    <col min="4868" max="4869" width="10" style="522" customWidth="1"/>
    <col min="4870" max="4872" width="11" style="522"/>
    <col min="4873" max="4873" width="13.75" style="522" customWidth="1"/>
    <col min="4874" max="5120" width="11" style="522"/>
    <col min="5121" max="5121" width="2.375" style="522" customWidth="1"/>
    <col min="5122" max="5122" width="15.125" style="522" customWidth="1"/>
    <col min="5123" max="5123" width="20.375" style="522" customWidth="1"/>
    <col min="5124" max="5125" width="10" style="522" customWidth="1"/>
    <col min="5126" max="5128" width="11" style="522"/>
    <col min="5129" max="5129" width="13.75" style="522" customWidth="1"/>
    <col min="5130" max="5376" width="11" style="522"/>
    <col min="5377" max="5377" width="2.375" style="522" customWidth="1"/>
    <col min="5378" max="5378" width="15.125" style="522" customWidth="1"/>
    <col min="5379" max="5379" width="20.375" style="522" customWidth="1"/>
    <col min="5380" max="5381" width="10" style="522" customWidth="1"/>
    <col min="5382" max="5384" width="11" style="522"/>
    <col min="5385" max="5385" width="13.75" style="522" customWidth="1"/>
    <col min="5386" max="5632" width="11" style="522"/>
    <col min="5633" max="5633" width="2.375" style="522" customWidth="1"/>
    <col min="5634" max="5634" width="15.125" style="522" customWidth="1"/>
    <col min="5635" max="5635" width="20.375" style="522" customWidth="1"/>
    <col min="5636" max="5637" width="10" style="522" customWidth="1"/>
    <col min="5638" max="5640" width="11" style="522"/>
    <col min="5641" max="5641" width="13.75" style="522" customWidth="1"/>
    <col min="5642" max="5888" width="11" style="522"/>
    <col min="5889" max="5889" width="2.375" style="522" customWidth="1"/>
    <col min="5890" max="5890" width="15.125" style="522" customWidth="1"/>
    <col min="5891" max="5891" width="20.375" style="522" customWidth="1"/>
    <col min="5892" max="5893" width="10" style="522" customWidth="1"/>
    <col min="5894" max="5896" width="11" style="522"/>
    <col min="5897" max="5897" width="13.75" style="522" customWidth="1"/>
    <col min="5898" max="6144" width="11" style="522"/>
    <col min="6145" max="6145" width="2.375" style="522" customWidth="1"/>
    <col min="6146" max="6146" width="15.125" style="522" customWidth="1"/>
    <col min="6147" max="6147" width="20.375" style="522" customWidth="1"/>
    <col min="6148" max="6149" width="10" style="522" customWidth="1"/>
    <col min="6150" max="6152" width="11" style="522"/>
    <col min="6153" max="6153" width="13.75" style="522" customWidth="1"/>
    <col min="6154" max="6400" width="11" style="522"/>
    <col min="6401" max="6401" width="2.375" style="522" customWidth="1"/>
    <col min="6402" max="6402" width="15.125" style="522" customWidth="1"/>
    <col min="6403" max="6403" width="20.375" style="522" customWidth="1"/>
    <col min="6404" max="6405" width="10" style="522" customWidth="1"/>
    <col min="6406" max="6408" width="11" style="522"/>
    <col min="6409" max="6409" width="13.75" style="522" customWidth="1"/>
    <col min="6410" max="6656" width="11" style="522"/>
    <col min="6657" max="6657" width="2.375" style="522" customWidth="1"/>
    <col min="6658" max="6658" width="15.125" style="522" customWidth="1"/>
    <col min="6659" max="6659" width="20.375" style="522" customWidth="1"/>
    <col min="6660" max="6661" width="10" style="522" customWidth="1"/>
    <col min="6662" max="6664" width="11" style="522"/>
    <col min="6665" max="6665" width="13.75" style="522" customWidth="1"/>
    <col min="6666" max="6912" width="11" style="522"/>
    <col min="6913" max="6913" width="2.375" style="522" customWidth="1"/>
    <col min="6914" max="6914" width="15.125" style="522" customWidth="1"/>
    <col min="6915" max="6915" width="20.375" style="522" customWidth="1"/>
    <col min="6916" max="6917" width="10" style="522" customWidth="1"/>
    <col min="6918" max="6920" width="11" style="522"/>
    <col min="6921" max="6921" width="13.75" style="522" customWidth="1"/>
    <col min="6922" max="7168" width="11" style="522"/>
    <col min="7169" max="7169" width="2.375" style="522" customWidth="1"/>
    <col min="7170" max="7170" width="15.125" style="522" customWidth="1"/>
    <col min="7171" max="7171" width="20.375" style="522" customWidth="1"/>
    <col min="7172" max="7173" width="10" style="522" customWidth="1"/>
    <col min="7174" max="7176" width="11" style="522"/>
    <col min="7177" max="7177" width="13.75" style="522" customWidth="1"/>
    <col min="7178" max="7424" width="11" style="522"/>
    <col min="7425" max="7425" width="2.375" style="522" customWidth="1"/>
    <col min="7426" max="7426" width="15.125" style="522" customWidth="1"/>
    <col min="7427" max="7427" width="20.375" style="522" customWidth="1"/>
    <col min="7428" max="7429" width="10" style="522" customWidth="1"/>
    <col min="7430" max="7432" width="11" style="522"/>
    <col min="7433" max="7433" width="13.75" style="522" customWidth="1"/>
    <col min="7434" max="7680" width="11" style="522"/>
    <col min="7681" max="7681" width="2.375" style="522" customWidth="1"/>
    <col min="7682" max="7682" width="15.125" style="522" customWidth="1"/>
    <col min="7683" max="7683" width="20.375" style="522" customWidth="1"/>
    <col min="7684" max="7685" width="10" style="522" customWidth="1"/>
    <col min="7686" max="7688" width="11" style="522"/>
    <col min="7689" max="7689" width="13.75" style="522" customWidth="1"/>
    <col min="7690" max="7936" width="11" style="522"/>
    <col min="7937" max="7937" width="2.375" style="522" customWidth="1"/>
    <col min="7938" max="7938" width="15.125" style="522" customWidth="1"/>
    <col min="7939" max="7939" width="20.375" style="522" customWidth="1"/>
    <col min="7940" max="7941" width="10" style="522" customWidth="1"/>
    <col min="7942" max="7944" width="11" style="522"/>
    <col min="7945" max="7945" width="13.75" style="522" customWidth="1"/>
    <col min="7946" max="8192" width="11" style="522"/>
    <col min="8193" max="8193" width="2.375" style="522" customWidth="1"/>
    <col min="8194" max="8194" width="15.125" style="522" customWidth="1"/>
    <col min="8195" max="8195" width="20.375" style="522" customWidth="1"/>
    <col min="8196" max="8197" width="10" style="522" customWidth="1"/>
    <col min="8198" max="8200" width="11" style="522"/>
    <col min="8201" max="8201" width="13.75" style="522" customWidth="1"/>
    <col min="8202" max="8448" width="11" style="522"/>
    <col min="8449" max="8449" width="2.375" style="522" customWidth="1"/>
    <col min="8450" max="8450" width="15.125" style="522" customWidth="1"/>
    <col min="8451" max="8451" width="20.375" style="522" customWidth="1"/>
    <col min="8452" max="8453" width="10" style="522" customWidth="1"/>
    <col min="8454" max="8456" width="11" style="522"/>
    <col min="8457" max="8457" width="13.75" style="522" customWidth="1"/>
    <col min="8458" max="8704" width="11" style="522"/>
    <col min="8705" max="8705" width="2.375" style="522" customWidth="1"/>
    <col min="8706" max="8706" width="15.125" style="522" customWidth="1"/>
    <col min="8707" max="8707" width="20.375" style="522" customWidth="1"/>
    <col min="8708" max="8709" width="10" style="522" customWidth="1"/>
    <col min="8710" max="8712" width="11" style="522"/>
    <col min="8713" max="8713" width="13.75" style="522" customWidth="1"/>
    <col min="8714" max="8960" width="11" style="522"/>
    <col min="8961" max="8961" width="2.375" style="522" customWidth="1"/>
    <col min="8962" max="8962" width="15.125" style="522" customWidth="1"/>
    <col min="8963" max="8963" width="20.375" style="522" customWidth="1"/>
    <col min="8964" max="8965" width="10" style="522" customWidth="1"/>
    <col min="8966" max="8968" width="11" style="522"/>
    <col min="8969" max="8969" width="13.75" style="522" customWidth="1"/>
    <col min="8970" max="9216" width="11" style="522"/>
    <col min="9217" max="9217" width="2.375" style="522" customWidth="1"/>
    <col min="9218" max="9218" width="15.125" style="522" customWidth="1"/>
    <col min="9219" max="9219" width="20.375" style="522" customWidth="1"/>
    <col min="9220" max="9221" width="10" style="522" customWidth="1"/>
    <col min="9222" max="9224" width="11" style="522"/>
    <col min="9225" max="9225" width="13.75" style="522" customWidth="1"/>
    <col min="9226" max="9472" width="11" style="522"/>
    <col min="9473" max="9473" width="2.375" style="522" customWidth="1"/>
    <col min="9474" max="9474" width="15.125" style="522" customWidth="1"/>
    <col min="9475" max="9475" width="20.375" style="522" customWidth="1"/>
    <col min="9476" max="9477" width="10" style="522" customWidth="1"/>
    <col min="9478" max="9480" width="11" style="522"/>
    <col min="9481" max="9481" width="13.75" style="522" customWidth="1"/>
    <col min="9482" max="9728" width="11" style="522"/>
    <col min="9729" max="9729" width="2.375" style="522" customWidth="1"/>
    <col min="9730" max="9730" width="15.125" style="522" customWidth="1"/>
    <col min="9731" max="9731" width="20.375" style="522" customWidth="1"/>
    <col min="9732" max="9733" width="10" style="522" customWidth="1"/>
    <col min="9734" max="9736" width="11" style="522"/>
    <col min="9737" max="9737" width="13.75" style="522" customWidth="1"/>
    <col min="9738" max="9984" width="11" style="522"/>
    <col min="9985" max="9985" width="2.375" style="522" customWidth="1"/>
    <col min="9986" max="9986" width="15.125" style="522" customWidth="1"/>
    <col min="9987" max="9987" width="20.375" style="522" customWidth="1"/>
    <col min="9988" max="9989" width="10" style="522" customWidth="1"/>
    <col min="9990" max="9992" width="11" style="522"/>
    <col min="9993" max="9993" width="13.75" style="522" customWidth="1"/>
    <col min="9994" max="10240" width="11" style="522"/>
    <col min="10241" max="10241" width="2.375" style="522" customWidth="1"/>
    <col min="10242" max="10242" width="15.125" style="522" customWidth="1"/>
    <col min="10243" max="10243" width="20.375" style="522" customWidth="1"/>
    <col min="10244" max="10245" width="10" style="522" customWidth="1"/>
    <col min="10246" max="10248" width="11" style="522"/>
    <col min="10249" max="10249" width="13.75" style="522" customWidth="1"/>
    <col min="10250" max="10496" width="11" style="522"/>
    <col min="10497" max="10497" width="2.375" style="522" customWidth="1"/>
    <col min="10498" max="10498" width="15.125" style="522" customWidth="1"/>
    <col min="10499" max="10499" width="20.375" style="522" customWidth="1"/>
    <col min="10500" max="10501" width="10" style="522" customWidth="1"/>
    <col min="10502" max="10504" width="11" style="522"/>
    <col min="10505" max="10505" width="13.75" style="522" customWidth="1"/>
    <col min="10506" max="10752" width="11" style="522"/>
    <col min="10753" max="10753" width="2.375" style="522" customWidth="1"/>
    <col min="10754" max="10754" width="15.125" style="522" customWidth="1"/>
    <col min="10755" max="10755" width="20.375" style="522" customWidth="1"/>
    <col min="10756" max="10757" width="10" style="522" customWidth="1"/>
    <col min="10758" max="10760" width="11" style="522"/>
    <col min="10761" max="10761" width="13.75" style="522" customWidth="1"/>
    <col min="10762" max="11008" width="11" style="522"/>
    <col min="11009" max="11009" width="2.375" style="522" customWidth="1"/>
    <col min="11010" max="11010" width="15.125" style="522" customWidth="1"/>
    <col min="11011" max="11011" width="20.375" style="522" customWidth="1"/>
    <col min="11012" max="11013" width="10" style="522" customWidth="1"/>
    <col min="11014" max="11016" width="11" style="522"/>
    <col min="11017" max="11017" width="13.75" style="522" customWidth="1"/>
    <col min="11018" max="11264" width="11" style="522"/>
    <col min="11265" max="11265" width="2.375" style="522" customWidth="1"/>
    <col min="11266" max="11266" width="15.125" style="522" customWidth="1"/>
    <col min="11267" max="11267" width="20.375" style="522" customWidth="1"/>
    <col min="11268" max="11269" width="10" style="522" customWidth="1"/>
    <col min="11270" max="11272" width="11" style="522"/>
    <col min="11273" max="11273" width="13.75" style="522" customWidth="1"/>
    <col min="11274" max="11520" width="11" style="522"/>
    <col min="11521" max="11521" width="2.375" style="522" customWidth="1"/>
    <col min="11522" max="11522" width="15.125" style="522" customWidth="1"/>
    <col min="11523" max="11523" width="20.375" style="522" customWidth="1"/>
    <col min="11524" max="11525" width="10" style="522" customWidth="1"/>
    <col min="11526" max="11528" width="11" style="522"/>
    <col min="11529" max="11529" width="13.75" style="522" customWidth="1"/>
    <col min="11530" max="11776" width="11" style="522"/>
    <col min="11777" max="11777" width="2.375" style="522" customWidth="1"/>
    <col min="11778" max="11778" width="15.125" style="522" customWidth="1"/>
    <col min="11779" max="11779" width="20.375" style="522" customWidth="1"/>
    <col min="11780" max="11781" width="10" style="522" customWidth="1"/>
    <col min="11782" max="11784" width="11" style="522"/>
    <col min="11785" max="11785" width="13.75" style="522" customWidth="1"/>
    <col min="11786" max="12032" width="11" style="522"/>
    <col min="12033" max="12033" width="2.375" style="522" customWidth="1"/>
    <col min="12034" max="12034" width="15.125" style="522" customWidth="1"/>
    <col min="12035" max="12035" width="20.375" style="522" customWidth="1"/>
    <col min="12036" max="12037" width="10" style="522" customWidth="1"/>
    <col min="12038" max="12040" width="11" style="522"/>
    <col min="12041" max="12041" width="13.75" style="522" customWidth="1"/>
    <col min="12042" max="12288" width="11" style="522"/>
    <col min="12289" max="12289" width="2.375" style="522" customWidth="1"/>
    <col min="12290" max="12290" width="15.125" style="522" customWidth="1"/>
    <col min="12291" max="12291" width="20.375" style="522" customWidth="1"/>
    <col min="12292" max="12293" width="10" style="522" customWidth="1"/>
    <col min="12294" max="12296" width="11" style="522"/>
    <col min="12297" max="12297" width="13.75" style="522" customWidth="1"/>
    <col min="12298" max="12544" width="11" style="522"/>
    <col min="12545" max="12545" width="2.375" style="522" customWidth="1"/>
    <col min="12546" max="12546" width="15.125" style="522" customWidth="1"/>
    <col min="12547" max="12547" width="20.375" style="522" customWidth="1"/>
    <col min="12548" max="12549" width="10" style="522" customWidth="1"/>
    <col min="12550" max="12552" width="11" style="522"/>
    <col min="12553" max="12553" width="13.75" style="522" customWidth="1"/>
    <col min="12554" max="12800" width="11" style="522"/>
    <col min="12801" max="12801" width="2.375" style="522" customWidth="1"/>
    <col min="12802" max="12802" width="15.125" style="522" customWidth="1"/>
    <col min="12803" max="12803" width="20.375" style="522" customWidth="1"/>
    <col min="12804" max="12805" width="10" style="522" customWidth="1"/>
    <col min="12806" max="12808" width="11" style="522"/>
    <col min="12809" max="12809" width="13.75" style="522" customWidth="1"/>
    <col min="12810" max="13056" width="11" style="522"/>
    <col min="13057" max="13057" width="2.375" style="522" customWidth="1"/>
    <col min="13058" max="13058" width="15.125" style="522" customWidth="1"/>
    <col min="13059" max="13059" width="20.375" style="522" customWidth="1"/>
    <col min="13060" max="13061" width="10" style="522" customWidth="1"/>
    <col min="13062" max="13064" width="11" style="522"/>
    <col min="13065" max="13065" width="13.75" style="522" customWidth="1"/>
    <col min="13066" max="13312" width="11" style="522"/>
    <col min="13313" max="13313" width="2.375" style="522" customWidth="1"/>
    <col min="13314" max="13314" width="15.125" style="522" customWidth="1"/>
    <col min="13315" max="13315" width="20.375" style="522" customWidth="1"/>
    <col min="13316" max="13317" width="10" style="522" customWidth="1"/>
    <col min="13318" max="13320" width="11" style="522"/>
    <col min="13321" max="13321" width="13.75" style="522" customWidth="1"/>
    <col min="13322" max="13568" width="11" style="522"/>
    <col min="13569" max="13569" width="2.375" style="522" customWidth="1"/>
    <col min="13570" max="13570" width="15.125" style="522" customWidth="1"/>
    <col min="13571" max="13571" width="20.375" style="522" customWidth="1"/>
    <col min="13572" max="13573" width="10" style="522" customWidth="1"/>
    <col min="13574" max="13576" width="11" style="522"/>
    <col min="13577" max="13577" width="13.75" style="522" customWidth="1"/>
    <col min="13578" max="13824" width="11" style="522"/>
    <col min="13825" max="13825" width="2.375" style="522" customWidth="1"/>
    <col min="13826" max="13826" width="15.125" style="522" customWidth="1"/>
    <col min="13827" max="13827" width="20.375" style="522" customWidth="1"/>
    <col min="13828" max="13829" width="10" style="522" customWidth="1"/>
    <col min="13830" max="13832" width="11" style="522"/>
    <col min="13833" max="13833" width="13.75" style="522" customWidth="1"/>
    <col min="13834" max="14080" width="11" style="522"/>
    <col min="14081" max="14081" width="2.375" style="522" customWidth="1"/>
    <col min="14082" max="14082" width="15.125" style="522" customWidth="1"/>
    <col min="14083" max="14083" width="20.375" style="522" customWidth="1"/>
    <col min="14084" max="14085" width="10" style="522" customWidth="1"/>
    <col min="14086" max="14088" width="11" style="522"/>
    <col min="14089" max="14089" width="13.75" style="522" customWidth="1"/>
    <col min="14090" max="14336" width="11" style="522"/>
    <col min="14337" max="14337" width="2.375" style="522" customWidth="1"/>
    <col min="14338" max="14338" width="15.125" style="522" customWidth="1"/>
    <col min="14339" max="14339" width="20.375" style="522" customWidth="1"/>
    <col min="14340" max="14341" width="10" style="522" customWidth="1"/>
    <col min="14342" max="14344" width="11" style="522"/>
    <col min="14345" max="14345" width="13.75" style="522" customWidth="1"/>
    <col min="14346" max="14592" width="11" style="522"/>
    <col min="14593" max="14593" width="2.375" style="522" customWidth="1"/>
    <col min="14594" max="14594" width="15.125" style="522" customWidth="1"/>
    <col min="14595" max="14595" width="20.375" style="522" customWidth="1"/>
    <col min="14596" max="14597" width="10" style="522" customWidth="1"/>
    <col min="14598" max="14600" width="11" style="522"/>
    <col min="14601" max="14601" width="13.75" style="522" customWidth="1"/>
    <col min="14602" max="14848" width="11" style="522"/>
    <col min="14849" max="14849" width="2.375" style="522" customWidth="1"/>
    <col min="14850" max="14850" width="15.125" style="522" customWidth="1"/>
    <col min="14851" max="14851" width="20.375" style="522" customWidth="1"/>
    <col min="14852" max="14853" width="10" style="522" customWidth="1"/>
    <col min="14854" max="14856" width="11" style="522"/>
    <col min="14857" max="14857" width="13.75" style="522" customWidth="1"/>
    <col min="14858" max="15104" width="11" style="522"/>
    <col min="15105" max="15105" width="2.375" style="522" customWidth="1"/>
    <col min="15106" max="15106" width="15.125" style="522" customWidth="1"/>
    <col min="15107" max="15107" width="20.375" style="522" customWidth="1"/>
    <col min="15108" max="15109" width="10" style="522" customWidth="1"/>
    <col min="15110" max="15112" width="11" style="522"/>
    <col min="15113" max="15113" width="13.75" style="522" customWidth="1"/>
    <col min="15114" max="15360" width="11" style="522"/>
    <col min="15361" max="15361" width="2.375" style="522" customWidth="1"/>
    <col min="15362" max="15362" width="15.125" style="522" customWidth="1"/>
    <col min="15363" max="15363" width="20.375" style="522" customWidth="1"/>
    <col min="15364" max="15365" width="10" style="522" customWidth="1"/>
    <col min="15366" max="15368" width="11" style="522"/>
    <col min="15369" max="15369" width="13.75" style="522" customWidth="1"/>
    <col min="15370" max="15616" width="11" style="522"/>
    <col min="15617" max="15617" width="2.375" style="522" customWidth="1"/>
    <col min="15618" max="15618" width="15.125" style="522" customWidth="1"/>
    <col min="15619" max="15619" width="20.375" style="522" customWidth="1"/>
    <col min="15620" max="15621" width="10" style="522" customWidth="1"/>
    <col min="15622" max="15624" width="11" style="522"/>
    <col min="15625" max="15625" width="13.75" style="522" customWidth="1"/>
    <col min="15626" max="15872" width="11" style="522"/>
    <col min="15873" max="15873" width="2.375" style="522" customWidth="1"/>
    <col min="15874" max="15874" width="15.125" style="522" customWidth="1"/>
    <col min="15875" max="15875" width="20.375" style="522" customWidth="1"/>
    <col min="15876" max="15877" width="10" style="522" customWidth="1"/>
    <col min="15878" max="15880" width="11" style="522"/>
    <col min="15881" max="15881" width="13.75" style="522" customWidth="1"/>
    <col min="15882" max="16128" width="11" style="522"/>
    <col min="16129" max="16129" width="2.375" style="522" customWidth="1"/>
    <col min="16130" max="16130" width="15.125" style="522" customWidth="1"/>
    <col min="16131" max="16131" width="20.375" style="522" customWidth="1"/>
    <col min="16132" max="16133" width="10" style="522" customWidth="1"/>
    <col min="16134" max="16136" width="11" style="522"/>
    <col min="16137" max="16137" width="13.75" style="522" customWidth="1"/>
    <col min="16138" max="16384" width="11" style="522"/>
  </cols>
  <sheetData>
    <row r="1" spans="1:11" s="496" customFormat="1" ht="33.6" customHeight="1" x14ac:dyDescent="0.2">
      <c r="A1" s="495"/>
      <c r="B1" s="495"/>
      <c r="C1" s="495"/>
      <c r="D1" s="495"/>
      <c r="E1" s="15"/>
      <c r="F1" s="15"/>
      <c r="G1" s="15"/>
      <c r="I1" s="497"/>
    </row>
    <row r="2" spans="1:11" s="71" customFormat="1" ht="13.15" customHeight="1" x14ac:dyDescent="0.2">
      <c r="A2" s="498"/>
      <c r="C2" s="499"/>
      <c r="D2" s="499"/>
      <c r="G2" s="500" t="s">
        <v>480</v>
      </c>
      <c r="H2" s="501"/>
      <c r="I2" s="501"/>
      <c r="K2" s="497"/>
    </row>
    <row r="3" spans="1:11" s="496" customFormat="1" ht="19.5" customHeight="1" x14ac:dyDescent="0.25">
      <c r="A3" s="502" t="s">
        <v>481</v>
      </c>
      <c r="D3" s="503"/>
    </row>
    <row r="4" spans="1:11" s="71" customFormat="1" ht="19.5" customHeight="1" x14ac:dyDescent="0.2">
      <c r="A4" s="498"/>
      <c r="C4" s="499"/>
      <c r="D4" s="499"/>
      <c r="E4" s="499"/>
      <c r="G4" s="504"/>
      <c r="H4" s="501"/>
      <c r="I4" s="501"/>
    </row>
    <row r="5" spans="1:11" s="71" customFormat="1" ht="13.15" customHeight="1" x14ac:dyDescent="0.2">
      <c r="A5" s="498"/>
      <c r="C5" s="499"/>
      <c r="D5" s="499"/>
      <c r="E5" s="499"/>
      <c r="G5" s="504"/>
      <c r="H5" s="501"/>
      <c r="I5" s="501"/>
    </row>
    <row r="6" spans="1:11" s="71" customFormat="1" ht="13.15" customHeight="1" x14ac:dyDescent="0.2">
      <c r="A6" s="686" t="s">
        <v>482</v>
      </c>
      <c r="B6" s="675"/>
      <c r="C6" s="675"/>
      <c r="D6" s="675"/>
      <c r="E6" s="675"/>
      <c r="F6" s="687"/>
      <c r="G6" s="687"/>
      <c r="H6" s="501"/>
      <c r="I6" s="501"/>
    </row>
    <row r="7" spans="1:11" s="71" customFormat="1" ht="13.15" customHeight="1" x14ac:dyDescent="0.2">
      <c r="A7" s="498"/>
      <c r="C7" s="499"/>
      <c r="D7" s="499"/>
      <c r="E7" s="499"/>
      <c r="G7" s="504"/>
      <c r="H7" s="501"/>
      <c r="I7" s="501"/>
    </row>
    <row r="8" spans="1:11" s="504" customFormat="1" ht="13.15" customHeight="1" x14ac:dyDescent="0.2">
      <c r="B8" s="505" t="s">
        <v>483</v>
      </c>
      <c r="C8" s="506"/>
      <c r="D8" s="506"/>
      <c r="E8" s="507"/>
      <c r="F8" s="508"/>
      <c r="G8" s="508"/>
      <c r="H8" s="501"/>
      <c r="I8" s="501"/>
    </row>
    <row r="9" spans="1:11" s="504" customFormat="1" ht="13.15" customHeight="1" x14ac:dyDescent="0.2">
      <c r="A9" s="509"/>
      <c r="B9" s="684" t="s">
        <v>484</v>
      </c>
      <c r="C9" s="684"/>
      <c r="D9" s="685"/>
      <c r="E9" s="460"/>
      <c r="F9" s="460"/>
      <c r="H9" s="501"/>
      <c r="I9" s="501"/>
    </row>
    <row r="10" spans="1:11" s="504" customFormat="1" ht="13.15" customHeight="1" x14ac:dyDescent="0.2">
      <c r="A10" s="509"/>
      <c r="B10" s="684" t="s">
        <v>485</v>
      </c>
      <c r="C10" s="684"/>
      <c r="D10" s="685"/>
      <c r="E10" s="510"/>
      <c r="G10" s="511"/>
      <c r="H10" s="512"/>
      <c r="I10" s="512"/>
    </row>
    <row r="11" spans="1:11" s="504" customFormat="1" ht="13.15" customHeight="1" x14ac:dyDescent="0.2">
      <c r="A11" s="509"/>
      <c r="B11" s="684" t="s">
        <v>486</v>
      </c>
      <c r="C11" s="684"/>
      <c r="D11" s="685"/>
      <c r="E11" s="510"/>
      <c r="G11" s="511"/>
      <c r="H11" s="513"/>
      <c r="I11" s="513"/>
    </row>
    <row r="12" spans="1:11" s="504" customFormat="1" ht="13.15" customHeight="1" x14ac:dyDescent="0.2">
      <c r="A12" s="509"/>
      <c r="B12" s="684" t="s">
        <v>487</v>
      </c>
      <c r="C12" s="684"/>
      <c r="D12" s="685"/>
      <c r="E12" s="510"/>
      <c r="G12" s="511"/>
      <c r="H12" s="513"/>
      <c r="I12" s="513"/>
    </row>
    <row r="13" spans="1:11" s="504" customFormat="1" ht="13.15" customHeight="1" x14ac:dyDescent="0.2">
      <c r="A13" s="509"/>
      <c r="B13" s="684" t="s">
        <v>488</v>
      </c>
      <c r="C13" s="684"/>
      <c r="D13" s="685"/>
      <c r="E13" s="510"/>
      <c r="G13" s="511"/>
    </row>
    <row r="14" spans="1:11" s="504" customFormat="1" ht="13.15" customHeight="1" x14ac:dyDescent="0.2">
      <c r="A14" s="509"/>
      <c r="B14" s="684" t="s">
        <v>489</v>
      </c>
      <c r="C14" s="684"/>
      <c r="D14" s="685"/>
      <c r="E14" s="510"/>
      <c r="G14" s="511"/>
    </row>
    <row r="15" spans="1:11" s="504" customFormat="1" ht="13.15" customHeight="1" x14ac:dyDescent="0.2">
      <c r="A15" s="509"/>
      <c r="B15" s="684" t="s">
        <v>490</v>
      </c>
      <c r="C15" s="684"/>
      <c r="D15" s="685"/>
      <c r="E15" s="510"/>
      <c r="G15" s="511"/>
    </row>
    <row r="16" spans="1:11" s="504" customFormat="1" ht="13.15" customHeight="1" x14ac:dyDescent="0.2">
      <c r="A16" s="509"/>
      <c r="B16" s="684" t="s">
        <v>491</v>
      </c>
      <c r="C16" s="684"/>
      <c r="D16" s="685"/>
      <c r="E16" s="510"/>
      <c r="G16" s="511"/>
    </row>
    <row r="17" spans="1:8" s="504" customFormat="1" ht="13.15" customHeight="1" x14ac:dyDescent="0.2">
      <c r="A17" s="509"/>
      <c r="B17" s="688"/>
      <c r="C17" s="688"/>
      <c r="D17" s="514"/>
      <c r="E17" s="510"/>
      <c r="G17" s="511"/>
    </row>
    <row r="18" spans="1:8" s="504" customFormat="1" ht="13.15" customHeight="1" x14ac:dyDescent="0.2">
      <c r="B18" s="505" t="s">
        <v>492</v>
      </c>
      <c r="C18" s="515"/>
      <c r="D18" s="514"/>
      <c r="E18" s="510"/>
      <c r="G18" s="511"/>
    </row>
    <row r="19" spans="1:8" s="504" customFormat="1" ht="13.15" customHeight="1" x14ac:dyDescent="0.2">
      <c r="A19" s="509"/>
      <c r="B19" s="684" t="s">
        <v>493</v>
      </c>
      <c r="C19" s="684"/>
      <c r="D19" s="685"/>
      <c r="E19" s="510"/>
      <c r="G19" s="511"/>
    </row>
    <row r="20" spans="1:8" s="504" customFormat="1" ht="13.15" customHeight="1" x14ac:dyDescent="0.2">
      <c r="A20" s="509"/>
      <c r="B20" s="684" t="s">
        <v>494</v>
      </c>
      <c r="C20" s="684"/>
      <c r="D20" s="685"/>
      <c r="E20" s="510"/>
      <c r="G20" s="511"/>
    </row>
    <row r="21" spans="1:8" s="504" customFormat="1" ht="13.15" customHeight="1" x14ac:dyDescent="0.2">
      <c r="A21" s="509"/>
      <c r="B21" s="684" t="s">
        <v>495</v>
      </c>
      <c r="C21" s="684"/>
      <c r="D21" s="685"/>
      <c r="E21" s="510"/>
      <c r="G21" s="511"/>
    </row>
    <row r="22" spans="1:8" s="504" customFormat="1" ht="13.15" customHeight="1" x14ac:dyDescent="0.2">
      <c r="A22" s="509"/>
      <c r="B22" s="684" t="s">
        <v>496</v>
      </c>
      <c r="C22" s="684"/>
      <c r="D22" s="685"/>
      <c r="E22" s="510"/>
      <c r="G22" s="511"/>
    </row>
    <row r="23" spans="1:8" s="504" customFormat="1" ht="13.15" customHeight="1" x14ac:dyDescent="0.2">
      <c r="A23" s="509"/>
      <c r="B23" s="684" t="s">
        <v>497</v>
      </c>
      <c r="C23" s="684"/>
      <c r="D23" s="685"/>
      <c r="E23" s="510"/>
      <c r="G23" s="511"/>
    </row>
    <row r="24" spans="1:8" s="504" customFormat="1" ht="13.15" customHeight="1" x14ac:dyDescent="0.2">
      <c r="A24" s="509"/>
      <c r="B24" s="684" t="s">
        <v>498</v>
      </c>
      <c r="C24" s="684"/>
      <c r="D24" s="685"/>
      <c r="E24" s="510"/>
      <c r="G24" s="511"/>
    </row>
    <row r="25" spans="1:8" s="504" customFormat="1" ht="13.15" customHeight="1" x14ac:dyDescent="0.2">
      <c r="A25" s="509"/>
      <c r="B25" s="684" t="s">
        <v>499</v>
      </c>
      <c r="C25" s="684"/>
      <c r="D25" s="685"/>
      <c r="E25" s="510"/>
      <c r="G25" s="511"/>
    </row>
    <row r="26" spans="1:8" s="504" customFormat="1" ht="13.15" customHeight="1" x14ac:dyDescent="0.2">
      <c r="A26" s="509"/>
      <c r="B26" s="684" t="s">
        <v>500</v>
      </c>
      <c r="C26" s="684"/>
      <c r="D26" s="685"/>
      <c r="E26" s="510"/>
      <c r="G26" s="71"/>
    </row>
    <row r="27" spans="1:8" s="504" customFormat="1" ht="13.15" customHeight="1" x14ac:dyDescent="0.2">
      <c r="A27" s="509"/>
      <c r="B27" s="684" t="s">
        <v>501</v>
      </c>
      <c r="C27" s="684"/>
      <c r="D27" s="685"/>
      <c r="E27" s="510"/>
      <c r="G27" s="71"/>
    </row>
    <row r="28" spans="1:8" s="71" customFormat="1" ht="13.15" customHeight="1" x14ac:dyDescent="0.2">
      <c r="A28" s="509"/>
      <c r="B28" s="684" t="s">
        <v>502</v>
      </c>
      <c r="C28" s="684"/>
      <c r="D28" s="685"/>
      <c r="E28" s="510"/>
      <c r="F28" s="504"/>
    </row>
    <row r="29" spans="1:8" s="71" customFormat="1" ht="13.15" customHeight="1" x14ac:dyDescent="0.2">
      <c r="A29" s="509"/>
      <c r="B29" s="684" t="s">
        <v>503</v>
      </c>
      <c r="C29" s="684"/>
      <c r="D29" s="685"/>
      <c r="E29" s="510"/>
    </row>
    <row r="30" spans="1:8" s="71" customFormat="1" ht="13.15" customHeight="1" x14ac:dyDescent="0.2">
      <c r="A30" s="509"/>
      <c r="B30" s="684" t="s">
        <v>504</v>
      </c>
      <c r="C30" s="684"/>
      <c r="D30" s="685"/>
      <c r="E30" s="510"/>
    </row>
    <row r="31" spans="1:8" s="71" customFormat="1" ht="13.15" customHeight="1" x14ac:dyDescent="0.2">
      <c r="A31" s="509"/>
      <c r="B31" s="684" t="s">
        <v>505</v>
      </c>
      <c r="C31" s="684"/>
      <c r="D31" s="685"/>
      <c r="E31" s="510"/>
      <c r="H31" s="516"/>
    </row>
    <row r="32" spans="1:8" s="71" customFormat="1" ht="13.15" customHeight="1" x14ac:dyDescent="0.2">
      <c r="A32" s="509"/>
      <c r="B32" s="684" t="s">
        <v>506</v>
      </c>
      <c r="C32" s="684"/>
      <c r="D32" s="685"/>
      <c r="E32" s="510"/>
      <c r="H32" s="516"/>
    </row>
    <row r="33" spans="1:8" s="504" customFormat="1" ht="13.15" customHeight="1" x14ac:dyDescent="0.2">
      <c r="A33" s="509"/>
      <c r="B33" s="684" t="s">
        <v>507</v>
      </c>
      <c r="C33" s="684"/>
      <c r="D33" s="685"/>
      <c r="E33" s="510"/>
      <c r="F33" s="71"/>
      <c r="G33" s="71"/>
      <c r="H33" s="517"/>
    </row>
    <row r="34" spans="1:8" ht="13.15" customHeight="1" x14ac:dyDescent="0.2">
      <c r="A34" s="509"/>
      <c r="B34" s="518"/>
      <c r="C34" s="519"/>
      <c r="D34" s="520"/>
      <c r="E34" s="510"/>
      <c r="F34" s="71"/>
      <c r="G34" s="71"/>
      <c r="H34" s="521"/>
    </row>
    <row r="35" spans="1:8" ht="13.15" customHeight="1" x14ac:dyDescent="0.2">
      <c r="A35" s="690" t="s">
        <v>508</v>
      </c>
      <c r="B35" s="690"/>
      <c r="C35" s="690"/>
      <c r="D35" s="690"/>
      <c r="E35" s="690"/>
      <c r="F35" s="690"/>
      <c r="G35" s="690"/>
      <c r="H35" s="521"/>
    </row>
    <row r="36" spans="1:8" ht="13.15" customHeight="1" x14ac:dyDescent="0.2">
      <c r="A36" s="523"/>
      <c r="B36" s="524"/>
      <c r="C36" s="524"/>
      <c r="D36" s="525"/>
      <c r="E36" s="525"/>
      <c r="F36" s="525"/>
      <c r="G36" s="525"/>
      <c r="H36" s="521"/>
    </row>
    <row r="37" spans="1:8" ht="13.15" customHeight="1" x14ac:dyDescent="0.2">
      <c r="A37" s="689" t="s">
        <v>509</v>
      </c>
      <c r="B37" s="689"/>
      <c r="C37" s="689"/>
      <c r="D37" s="689"/>
      <c r="E37" s="689"/>
      <c r="F37" s="689"/>
      <c r="G37" s="689"/>
      <c r="H37" s="521"/>
    </row>
    <row r="38" spans="1:8" ht="13.15" customHeight="1" x14ac:dyDescent="0.2">
      <c r="A38" s="526"/>
      <c r="B38" s="527"/>
      <c r="C38" s="527"/>
      <c r="D38" s="514"/>
      <c r="E38" s="528"/>
      <c r="F38" s="516"/>
      <c r="G38" s="516"/>
      <c r="H38" s="521"/>
    </row>
    <row r="39" spans="1:8" ht="13.15" customHeight="1" x14ac:dyDescent="0.2">
      <c r="A39" s="691" t="s">
        <v>510</v>
      </c>
      <c r="B39" s="691"/>
      <c r="C39" s="691"/>
      <c r="D39" s="691"/>
      <c r="E39" s="691"/>
      <c r="F39" s="692"/>
      <c r="G39" s="692"/>
    </row>
    <row r="40" spans="1:8" ht="13.15" customHeight="1" x14ac:dyDescent="0.2">
      <c r="A40" s="692"/>
      <c r="B40" s="692"/>
      <c r="C40" s="692"/>
      <c r="D40" s="692"/>
      <c r="E40" s="692"/>
      <c r="F40" s="692"/>
      <c r="G40" s="692"/>
    </row>
    <row r="41" spans="1:8" ht="13.15" customHeight="1" x14ac:dyDescent="0.2">
      <c r="A41" s="529"/>
      <c r="B41" s="529"/>
      <c r="C41" s="529"/>
      <c r="D41" s="530"/>
      <c r="E41" s="530"/>
      <c r="F41" s="521"/>
      <c r="G41" s="521"/>
    </row>
    <row r="42" spans="1:8" ht="13.15" customHeight="1" x14ac:dyDescent="0.2">
      <c r="A42" s="693" t="s">
        <v>511</v>
      </c>
      <c r="B42" s="694"/>
      <c r="C42" s="694"/>
      <c r="D42" s="694"/>
      <c r="E42" s="694"/>
      <c r="F42" s="694"/>
      <c r="G42" s="694"/>
    </row>
    <row r="43" spans="1:8" ht="13.15" customHeight="1" x14ac:dyDescent="0.2">
      <c r="A43" s="689" t="s">
        <v>512</v>
      </c>
      <c r="B43" s="689"/>
      <c r="C43" s="531" t="s">
        <v>513</v>
      </c>
      <c r="D43" s="531"/>
      <c r="E43" s="531"/>
      <c r="F43" s="531"/>
      <c r="G43" s="531"/>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A43:B43"/>
    <mergeCell ref="B27:D27"/>
    <mergeCell ref="B28:D28"/>
    <mergeCell ref="B29:D29"/>
    <mergeCell ref="B30:D30"/>
    <mergeCell ref="B31:D31"/>
    <mergeCell ref="B32:D32"/>
    <mergeCell ref="B33:D33"/>
    <mergeCell ref="A35:G35"/>
    <mergeCell ref="A37:G37"/>
    <mergeCell ref="A39:G40"/>
    <mergeCell ref="A42:G42"/>
    <mergeCell ref="B26:D26"/>
    <mergeCell ref="B14:D14"/>
    <mergeCell ref="B15:D15"/>
    <mergeCell ref="B16:D16"/>
    <mergeCell ref="B17:C17"/>
    <mergeCell ref="B19:D19"/>
    <mergeCell ref="B20:D20"/>
    <mergeCell ref="B21:D21"/>
    <mergeCell ref="B22:D22"/>
    <mergeCell ref="B23:D23"/>
    <mergeCell ref="B24:D24"/>
    <mergeCell ref="B25:D25"/>
    <mergeCell ref="B13:D13"/>
    <mergeCell ref="A6:G6"/>
    <mergeCell ref="B9:D9"/>
    <mergeCell ref="B10:D10"/>
    <mergeCell ref="B11:D11"/>
    <mergeCell ref="B12:D1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57" t="s">
        <v>7</v>
      </c>
      <c r="B4" s="557"/>
      <c r="C4" s="557"/>
      <c r="D4" s="557"/>
      <c r="E4" s="557"/>
      <c r="F4" s="557"/>
    </row>
    <row r="5" spans="1:6" ht="12.75" customHeight="1" x14ac:dyDescent="0.2">
      <c r="A5" s="21"/>
      <c r="B5" s="22"/>
      <c r="C5" s="21"/>
      <c r="D5" s="22"/>
      <c r="E5" s="21"/>
      <c r="F5" s="21"/>
    </row>
    <row r="6" spans="1:6" ht="12.75" customHeight="1" x14ac:dyDescent="0.2">
      <c r="A6" s="25" t="s">
        <v>8</v>
      </c>
      <c r="B6" s="26"/>
      <c r="C6" s="558" t="s">
        <v>9</v>
      </c>
      <c r="D6" s="558"/>
      <c r="E6" s="558"/>
      <c r="F6" s="558"/>
    </row>
    <row r="7" spans="1:6" ht="12.75" customHeight="1" x14ac:dyDescent="0.2">
      <c r="A7" s="25"/>
      <c r="B7" s="26"/>
      <c r="C7" s="27"/>
      <c r="D7" s="27"/>
      <c r="E7" s="27"/>
      <c r="F7" s="27"/>
    </row>
    <row r="8" spans="1:6" ht="12.75" customHeight="1" x14ac:dyDescent="0.2">
      <c r="A8" s="25" t="s">
        <v>10</v>
      </c>
      <c r="B8" s="26"/>
      <c r="C8" s="558" t="s">
        <v>11</v>
      </c>
      <c r="D8" s="558"/>
      <c r="E8" s="558"/>
      <c r="F8" s="558"/>
    </row>
    <row r="9" spans="1:6" ht="12.75" customHeight="1" x14ac:dyDescent="0.2">
      <c r="A9" s="25"/>
      <c r="B9" s="26"/>
      <c r="C9" s="27"/>
      <c r="D9" s="27"/>
      <c r="E9" s="27"/>
      <c r="F9" s="27"/>
    </row>
    <row r="10" spans="1:6" ht="12.75" customHeight="1" x14ac:dyDescent="0.2">
      <c r="A10" s="25" t="s">
        <v>12</v>
      </c>
      <c r="C10" s="559" t="s">
        <v>13</v>
      </c>
      <c r="D10" s="559"/>
      <c r="E10" s="559"/>
      <c r="F10" s="559"/>
    </row>
    <row r="11" spans="1:6" ht="12.75" customHeight="1" x14ac:dyDescent="0.2">
      <c r="A11" s="22"/>
      <c r="B11" s="21"/>
      <c r="C11" s="28"/>
      <c r="D11" s="27"/>
      <c r="E11" s="29"/>
      <c r="F11" s="27"/>
    </row>
    <row r="12" spans="1:6" ht="12.75" customHeight="1" x14ac:dyDescent="0.2">
      <c r="A12" s="25" t="s">
        <v>14</v>
      </c>
      <c r="B12" s="21"/>
      <c r="C12" s="560" t="s">
        <v>15</v>
      </c>
      <c r="D12" s="560"/>
      <c r="E12" s="560"/>
      <c r="F12" s="560"/>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61" t="s">
        <v>20</v>
      </c>
      <c r="B18" s="561"/>
      <c r="C18" s="31" t="s">
        <v>21</v>
      </c>
      <c r="D18" s="27"/>
      <c r="E18" s="27"/>
      <c r="F18" s="27"/>
    </row>
    <row r="19" spans="1:6" ht="12.75" customHeight="1" x14ac:dyDescent="0.2">
      <c r="A19" s="22"/>
      <c r="B19" s="21"/>
      <c r="C19" s="32"/>
      <c r="D19" s="27"/>
      <c r="E19" s="27"/>
      <c r="F19" s="27"/>
    </row>
    <row r="20" spans="1:6" ht="89.25" customHeight="1" x14ac:dyDescent="0.2">
      <c r="A20" s="25" t="s">
        <v>22</v>
      </c>
      <c r="B20" s="21"/>
      <c r="C20" s="558" t="s">
        <v>23</v>
      </c>
      <c r="D20" s="558"/>
      <c r="E20" s="558"/>
      <c r="F20" s="558"/>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62" t="s">
        <v>38</v>
      </c>
      <c r="D33" s="556"/>
      <c r="E33" s="556"/>
      <c r="F33" s="556"/>
    </row>
    <row r="34" spans="1:6" ht="12.75" customHeight="1" x14ac:dyDescent="0.2">
      <c r="A34" s="26"/>
      <c r="B34" s="26"/>
      <c r="C34" s="563" t="s">
        <v>39</v>
      </c>
      <c r="D34" s="564"/>
      <c r="E34" s="564"/>
      <c r="F34" s="564"/>
    </row>
    <row r="35" spans="1:6" ht="25.5" customHeight="1" x14ac:dyDescent="0.2">
      <c r="A35" s="26"/>
      <c r="B35" s="26"/>
      <c r="C35" s="565" t="s">
        <v>40</v>
      </c>
      <c r="D35" s="566"/>
      <c r="E35" s="566"/>
      <c r="F35" s="566"/>
    </row>
    <row r="36" spans="1:6" ht="12.75" x14ac:dyDescent="0.2">
      <c r="B36" s="26"/>
    </row>
    <row r="37" spans="1:6" ht="12.75" x14ac:dyDescent="0.2">
      <c r="A37" s="22" t="s">
        <v>41</v>
      </c>
      <c r="C37" s="45" t="s">
        <v>42</v>
      </c>
      <c r="D37" s="36"/>
      <c r="E37" s="36"/>
      <c r="F37" s="36"/>
    </row>
    <row r="38" spans="1:6" ht="28.5" customHeight="1" x14ac:dyDescent="0.2">
      <c r="C38" s="556" t="s">
        <v>43</v>
      </c>
      <c r="D38" s="556"/>
      <c r="E38" s="556"/>
      <c r="F38" s="556"/>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7" t="s">
        <v>89</v>
      </c>
      <c r="C41" s="567"/>
      <c r="D41" s="567"/>
      <c r="E41" s="567"/>
      <c r="F41" s="567"/>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92" t="s">
        <v>97</v>
      </c>
      <c r="E8" s="592" t="s">
        <v>98</v>
      </c>
      <c r="F8" s="592" t="s">
        <v>99</v>
      </c>
      <c r="G8" s="592" t="s">
        <v>100</v>
      </c>
      <c r="H8" s="592" t="s">
        <v>101</v>
      </c>
      <c r="I8" s="590"/>
      <c r="J8" s="591"/>
    </row>
    <row r="9" spans="1:15" ht="12" customHeight="1" x14ac:dyDescent="0.2">
      <c r="A9" s="578"/>
      <c r="B9" s="579"/>
      <c r="C9" s="583"/>
      <c r="D9" s="593"/>
      <c r="E9" s="593"/>
      <c r="F9" s="593"/>
      <c r="G9" s="593"/>
      <c r="H9" s="593"/>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311732</v>
      </c>
      <c r="E12" s="114">
        <v>314442</v>
      </c>
      <c r="F12" s="114">
        <v>312660</v>
      </c>
      <c r="G12" s="114">
        <v>309372</v>
      </c>
      <c r="H12" s="114">
        <v>308741</v>
      </c>
      <c r="I12" s="115">
        <v>2991</v>
      </c>
      <c r="J12" s="116">
        <v>0.96877317881330949</v>
      </c>
      <c r="N12" s="117"/>
    </row>
    <row r="13" spans="1:15" s="110" customFormat="1" ht="13.5" customHeight="1" x14ac:dyDescent="0.2">
      <c r="A13" s="118" t="s">
        <v>105</v>
      </c>
      <c r="B13" s="119" t="s">
        <v>106</v>
      </c>
      <c r="C13" s="113">
        <v>56.959503676234718</v>
      </c>
      <c r="D13" s="114">
        <v>177561</v>
      </c>
      <c r="E13" s="114">
        <v>179282</v>
      </c>
      <c r="F13" s="114">
        <v>178677</v>
      </c>
      <c r="G13" s="114">
        <v>176700</v>
      </c>
      <c r="H13" s="114">
        <v>176035</v>
      </c>
      <c r="I13" s="115">
        <v>1526</v>
      </c>
      <c r="J13" s="116">
        <v>0.86687306501547989</v>
      </c>
    </row>
    <row r="14" spans="1:15" s="110" customFormat="1" ht="13.5" customHeight="1" x14ac:dyDescent="0.2">
      <c r="A14" s="120"/>
      <c r="B14" s="119" t="s">
        <v>107</v>
      </c>
      <c r="C14" s="113">
        <v>43.040496323765282</v>
      </c>
      <c r="D14" s="114">
        <v>134171</v>
      </c>
      <c r="E14" s="114">
        <v>135160</v>
      </c>
      <c r="F14" s="114">
        <v>133983</v>
      </c>
      <c r="G14" s="114">
        <v>132672</v>
      </c>
      <c r="H14" s="114">
        <v>132706</v>
      </c>
      <c r="I14" s="115">
        <v>1465</v>
      </c>
      <c r="J14" s="116">
        <v>1.1039440567871837</v>
      </c>
    </row>
    <row r="15" spans="1:15" s="110" customFormat="1" ht="13.5" customHeight="1" x14ac:dyDescent="0.2">
      <c r="A15" s="118" t="s">
        <v>105</v>
      </c>
      <c r="B15" s="121" t="s">
        <v>108</v>
      </c>
      <c r="C15" s="113">
        <v>10.374937446267948</v>
      </c>
      <c r="D15" s="114">
        <v>32342</v>
      </c>
      <c r="E15" s="114">
        <v>33880</v>
      </c>
      <c r="F15" s="114">
        <v>34188</v>
      </c>
      <c r="G15" s="114">
        <v>31848</v>
      </c>
      <c r="H15" s="114">
        <v>32595</v>
      </c>
      <c r="I15" s="115">
        <v>-253</v>
      </c>
      <c r="J15" s="116">
        <v>-0.77619266758705319</v>
      </c>
    </row>
    <row r="16" spans="1:15" s="110" customFormat="1" ht="13.5" customHeight="1" x14ac:dyDescent="0.2">
      <c r="A16" s="118"/>
      <c r="B16" s="121" t="s">
        <v>109</v>
      </c>
      <c r="C16" s="113">
        <v>67.758202558608033</v>
      </c>
      <c r="D16" s="114">
        <v>211224</v>
      </c>
      <c r="E16" s="114">
        <v>212936</v>
      </c>
      <c r="F16" s="114">
        <v>211733</v>
      </c>
      <c r="G16" s="114">
        <v>211947</v>
      </c>
      <c r="H16" s="114">
        <v>211657</v>
      </c>
      <c r="I16" s="115">
        <v>-433</v>
      </c>
      <c r="J16" s="116">
        <v>-0.20457627198722461</v>
      </c>
    </row>
    <row r="17" spans="1:10" s="110" customFormat="1" ht="13.5" customHeight="1" x14ac:dyDescent="0.2">
      <c r="A17" s="118"/>
      <c r="B17" s="121" t="s">
        <v>110</v>
      </c>
      <c r="C17" s="113">
        <v>20.633428714408531</v>
      </c>
      <c r="D17" s="114">
        <v>64321</v>
      </c>
      <c r="E17" s="114">
        <v>63838</v>
      </c>
      <c r="F17" s="114">
        <v>63063</v>
      </c>
      <c r="G17" s="114">
        <v>62068</v>
      </c>
      <c r="H17" s="114">
        <v>61060</v>
      </c>
      <c r="I17" s="115">
        <v>3261</v>
      </c>
      <c r="J17" s="116">
        <v>5.340648542417294</v>
      </c>
    </row>
    <row r="18" spans="1:10" s="110" customFormat="1" ht="13.5" customHeight="1" x14ac:dyDescent="0.2">
      <c r="A18" s="120"/>
      <c r="B18" s="121" t="s">
        <v>111</v>
      </c>
      <c r="C18" s="113">
        <v>1.2334312807154864</v>
      </c>
      <c r="D18" s="114">
        <v>3845</v>
      </c>
      <c r="E18" s="114">
        <v>3788</v>
      </c>
      <c r="F18" s="114">
        <v>3676</v>
      </c>
      <c r="G18" s="114">
        <v>3509</v>
      </c>
      <c r="H18" s="114">
        <v>3429</v>
      </c>
      <c r="I18" s="115">
        <v>416</v>
      </c>
      <c r="J18" s="116">
        <v>12.131816856226305</v>
      </c>
    </row>
    <row r="19" spans="1:10" s="110" customFormat="1" ht="13.5" customHeight="1" x14ac:dyDescent="0.2">
      <c r="A19" s="120"/>
      <c r="B19" s="121" t="s">
        <v>112</v>
      </c>
      <c r="C19" s="113">
        <v>0.37307687372486625</v>
      </c>
      <c r="D19" s="114">
        <v>1163</v>
      </c>
      <c r="E19" s="114">
        <v>1084</v>
      </c>
      <c r="F19" s="114">
        <v>1089</v>
      </c>
      <c r="G19" s="114">
        <v>895</v>
      </c>
      <c r="H19" s="114">
        <v>848</v>
      </c>
      <c r="I19" s="115">
        <v>315</v>
      </c>
      <c r="J19" s="116">
        <v>37.14622641509434</v>
      </c>
    </row>
    <row r="20" spans="1:10" s="110" customFormat="1" ht="13.5" customHeight="1" x14ac:dyDescent="0.2">
      <c r="A20" s="118" t="s">
        <v>113</v>
      </c>
      <c r="B20" s="122" t="s">
        <v>114</v>
      </c>
      <c r="C20" s="113">
        <v>74.9894139838066</v>
      </c>
      <c r="D20" s="114">
        <v>233766</v>
      </c>
      <c r="E20" s="114">
        <v>236367</v>
      </c>
      <c r="F20" s="114">
        <v>235510</v>
      </c>
      <c r="G20" s="114">
        <v>232625</v>
      </c>
      <c r="H20" s="114">
        <v>232512</v>
      </c>
      <c r="I20" s="115">
        <v>1254</v>
      </c>
      <c r="J20" s="116">
        <v>0.53932700247729148</v>
      </c>
    </row>
    <row r="21" spans="1:10" s="110" customFormat="1" ht="13.5" customHeight="1" x14ac:dyDescent="0.2">
      <c r="A21" s="120"/>
      <c r="B21" s="122" t="s">
        <v>115</v>
      </c>
      <c r="C21" s="113">
        <v>25.010586016193397</v>
      </c>
      <c r="D21" s="114">
        <v>77966</v>
      </c>
      <c r="E21" s="114">
        <v>78075</v>
      </c>
      <c r="F21" s="114">
        <v>77150</v>
      </c>
      <c r="G21" s="114">
        <v>76747</v>
      </c>
      <c r="H21" s="114">
        <v>76229</v>
      </c>
      <c r="I21" s="115">
        <v>1737</v>
      </c>
      <c r="J21" s="116">
        <v>2.2786603523593385</v>
      </c>
    </row>
    <row r="22" spans="1:10" s="110" customFormat="1" ht="13.5" customHeight="1" x14ac:dyDescent="0.2">
      <c r="A22" s="118" t="s">
        <v>113</v>
      </c>
      <c r="B22" s="122" t="s">
        <v>116</v>
      </c>
      <c r="C22" s="113">
        <v>80.670255219226775</v>
      </c>
      <c r="D22" s="114">
        <v>251475</v>
      </c>
      <c r="E22" s="114">
        <v>254218</v>
      </c>
      <c r="F22" s="114">
        <v>252923</v>
      </c>
      <c r="G22" s="114">
        <v>250505</v>
      </c>
      <c r="H22" s="114">
        <v>250950</v>
      </c>
      <c r="I22" s="115">
        <v>525</v>
      </c>
      <c r="J22" s="116">
        <v>0.20920502092050208</v>
      </c>
    </row>
    <row r="23" spans="1:10" s="110" customFormat="1" ht="13.5" customHeight="1" x14ac:dyDescent="0.2">
      <c r="A23" s="123"/>
      <c r="B23" s="124" t="s">
        <v>117</v>
      </c>
      <c r="C23" s="125">
        <v>19.272965239372283</v>
      </c>
      <c r="D23" s="114">
        <v>60080</v>
      </c>
      <c r="E23" s="114">
        <v>60067</v>
      </c>
      <c r="F23" s="114">
        <v>59583</v>
      </c>
      <c r="G23" s="114">
        <v>58713</v>
      </c>
      <c r="H23" s="114">
        <v>57643</v>
      </c>
      <c r="I23" s="115">
        <v>2437</v>
      </c>
      <c r="J23" s="116">
        <v>4.2277466474680363</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78117</v>
      </c>
      <c r="E26" s="114">
        <v>80856</v>
      </c>
      <c r="F26" s="114">
        <v>80810</v>
      </c>
      <c r="G26" s="114">
        <v>82050</v>
      </c>
      <c r="H26" s="140">
        <v>80624</v>
      </c>
      <c r="I26" s="115">
        <v>-2507</v>
      </c>
      <c r="J26" s="116">
        <v>-3.1094959317324866</v>
      </c>
    </row>
    <row r="27" spans="1:10" s="110" customFormat="1" ht="13.5" customHeight="1" x14ac:dyDescent="0.2">
      <c r="A27" s="118" t="s">
        <v>105</v>
      </c>
      <c r="B27" s="119" t="s">
        <v>106</v>
      </c>
      <c r="C27" s="113">
        <v>41.381517467388662</v>
      </c>
      <c r="D27" s="115">
        <v>32326</v>
      </c>
      <c r="E27" s="114">
        <v>33360</v>
      </c>
      <c r="F27" s="114">
        <v>33411</v>
      </c>
      <c r="G27" s="114">
        <v>33808</v>
      </c>
      <c r="H27" s="140">
        <v>32935</v>
      </c>
      <c r="I27" s="115">
        <v>-609</v>
      </c>
      <c r="J27" s="116">
        <v>-1.849096705632306</v>
      </c>
    </row>
    <row r="28" spans="1:10" s="110" customFormat="1" ht="13.5" customHeight="1" x14ac:dyDescent="0.2">
      <c r="A28" s="120"/>
      <c r="B28" s="119" t="s">
        <v>107</v>
      </c>
      <c r="C28" s="113">
        <v>58.618482532611338</v>
      </c>
      <c r="D28" s="115">
        <v>45791</v>
      </c>
      <c r="E28" s="114">
        <v>47496</v>
      </c>
      <c r="F28" s="114">
        <v>47399</v>
      </c>
      <c r="G28" s="114">
        <v>48242</v>
      </c>
      <c r="H28" s="140">
        <v>47689</v>
      </c>
      <c r="I28" s="115">
        <v>-1898</v>
      </c>
      <c r="J28" s="116">
        <v>-3.9799534483843235</v>
      </c>
    </row>
    <row r="29" spans="1:10" s="110" customFormat="1" ht="13.5" customHeight="1" x14ac:dyDescent="0.2">
      <c r="A29" s="118" t="s">
        <v>105</v>
      </c>
      <c r="B29" s="121" t="s">
        <v>108</v>
      </c>
      <c r="C29" s="113">
        <v>18.322516225661509</v>
      </c>
      <c r="D29" s="115">
        <v>14313</v>
      </c>
      <c r="E29" s="114">
        <v>14819</v>
      </c>
      <c r="F29" s="114">
        <v>14687</v>
      </c>
      <c r="G29" s="114">
        <v>15478</v>
      </c>
      <c r="H29" s="140">
        <v>14827</v>
      </c>
      <c r="I29" s="115">
        <v>-514</v>
      </c>
      <c r="J29" s="116">
        <v>-3.4666486814594997</v>
      </c>
    </row>
    <row r="30" spans="1:10" s="110" customFormat="1" ht="13.5" customHeight="1" x14ac:dyDescent="0.2">
      <c r="A30" s="118"/>
      <c r="B30" s="121" t="s">
        <v>109</v>
      </c>
      <c r="C30" s="113">
        <v>51.029865458222922</v>
      </c>
      <c r="D30" s="115">
        <v>39863</v>
      </c>
      <c r="E30" s="114">
        <v>41597</v>
      </c>
      <c r="F30" s="114">
        <v>41761</v>
      </c>
      <c r="G30" s="114">
        <v>42170</v>
      </c>
      <c r="H30" s="140">
        <v>41817</v>
      </c>
      <c r="I30" s="115">
        <v>-1954</v>
      </c>
      <c r="J30" s="116">
        <v>-4.6727407513690604</v>
      </c>
    </row>
    <row r="31" spans="1:10" s="110" customFormat="1" ht="13.5" customHeight="1" x14ac:dyDescent="0.2">
      <c r="A31" s="118"/>
      <c r="B31" s="121" t="s">
        <v>110</v>
      </c>
      <c r="C31" s="113">
        <v>16.867007181535389</v>
      </c>
      <c r="D31" s="115">
        <v>13176</v>
      </c>
      <c r="E31" s="114">
        <v>13387</v>
      </c>
      <c r="F31" s="114">
        <v>13332</v>
      </c>
      <c r="G31" s="114">
        <v>13415</v>
      </c>
      <c r="H31" s="140">
        <v>13164</v>
      </c>
      <c r="I31" s="115">
        <v>12</v>
      </c>
      <c r="J31" s="116">
        <v>9.1157702825888781E-2</v>
      </c>
    </row>
    <row r="32" spans="1:10" s="110" customFormat="1" ht="13.5" customHeight="1" x14ac:dyDescent="0.2">
      <c r="A32" s="120"/>
      <c r="B32" s="121" t="s">
        <v>111</v>
      </c>
      <c r="C32" s="113">
        <v>13.78061113458018</v>
      </c>
      <c r="D32" s="115">
        <v>10765</v>
      </c>
      <c r="E32" s="114">
        <v>11053</v>
      </c>
      <c r="F32" s="114">
        <v>11030</v>
      </c>
      <c r="G32" s="114">
        <v>10987</v>
      </c>
      <c r="H32" s="140">
        <v>10816</v>
      </c>
      <c r="I32" s="115">
        <v>-51</v>
      </c>
      <c r="J32" s="116">
        <v>-0.47152366863905326</v>
      </c>
    </row>
    <row r="33" spans="1:10" s="110" customFormat="1" ht="13.5" customHeight="1" x14ac:dyDescent="0.2">
      <c r="A33" s="120"/>
      <c r="B33" s="121" t="s">
        <v>112</v>
      </c>
      <c r="C33" s="113">
        <v>1.2058834824686049</v>
      </c>
      <c r="D33" s="115">
        <v>942</v>
      </c>
      <c r="E33" s="114">
        <v>949</v>
      </c>
      <c r="F33" s="114">
        <v>1014</v>
      </c>
      <c r="G33" s="114">
        <v>873</v>
      </c>
      <c r="H33" s="140">
        <v>832</v>
      </c>
      <c r="I33" s="115">
        <v>110</v>
      </c>
      <c r="J33" s="116">
        <v>13.221153846153847</v>
      </c>
    </row>
    <row r="34" spans="1:10" s="110" customFormat="1" ht="13.5" customHeight="1" x14ac:dyDescent="0.2">
      <c r="A34" s="118" t="s">
        <v>113</v>
      </c>
      <c r="B34" s="122" t="s">
        <v>116</v>
      </c>
      <c r="C34" s="113">
        <v>79.421892801822906</v>
      </c>
      <c r="D34" s="115">
        <v>62042</v>
      </c>
      <c r="E34" s="114">
        <v>64138</v>
      </c>
      <c r="F34" s="114">
        <v>64022</v>
      </c>
      <c r="G34" s="114">
        <v>65070</v>
      </c>
      <c r="H34" s="140">
        <v>64132</v>
      </c>
      <c r="I34" s="115">
        <v>-2090</v>
      </c>
      <c r="J34" s="116">
        <v>-3.2589035115075156</v>
      </c>
    </row>
    <row r="35" spans="1:10" s="110" customFormat="1" ht="13.5" customHeight="1" x14ac:dyDescent="0.2">
      <c r="A35" s="118"/>
      <c r="B35" s="119" t="s">
        <v>117</v>
      </c>
      <c r="C35" s="113">
        <v>20.366885569082275</v>
      </c>
      <c r="D35" s="115">
        <v>15910</v>
      </c>
      <c r="E35" s="114">
        <v>16565</v>
      </c>
      <c r="F35" s="114">
        <v>16630</v>
      </c>
      <c r="G35" s="114">
        <v>16815</v>
      </c>
      <c r="H35" s="140">
        <v>16319</v>
      </c>
      <c r="I35" s="115">
        <v>-409</v>
      </c>
      <c r="J35" s="116">
        <v>-2.5062810221214535</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42436</v>
      </c>
      <c r="E37" s="114">
        <v>43703</v>
      </c>
      <c r="F37" s="114">
        <v>43476</v>
      </c>
      <c r="G37" s="114">
        <v>45004</v>
      </c>
      <c r="H37" s="140">
        <v>44258</v>
      </c>
      <c r="I37" s="115">
        <v>-1822</v>
      </c>
      <c r="J37" s="116">
        <v>-4.1167698495187315</v>
      </c>
    </row>
    <row r="38" spans="1:10" s="110" customFormat="1" ht="13.5" customHeight="1" x14ac:dyDescent="0.2">
      <c r="A38" s="118" t="s">
        <v>105</v>
      </c>
      <c r="B38" s="119" t="s">
        <v>106</v>
      </c>
      <c r="C38" s="113">
        <v>36.806013761900275</v>
      </c>
      <c r="D38" s="115">
        <v>15619</v>
      </c>
      <c r="E38" s="114">
        <v>15917</v>
      </c>
      <c r="F38" s="114">
        <v>15780</v>
      </c>
      <c r="G38" s="114">
        <v>16435</v>
      </c>
      <c r="H38" s="140">
        <v>16033</v>
      </c>
      <c r="I38" s="115">
        <v>-414</v>
      </c>
      <c r="J38" s="116">
        <v>-2.5821742655772471</v>
      </c>
    </row>
    <row r="39" spans="1:10" s="110" customFormat="1" ht="13.5" customHeight="1" x14ac:dyDescent="0.2">
      <c r="A39" s="120"/>
      <c r="B39" s="119" t="s">
        <v>107</v>
      </c>
      <c r="C39" s="113">
        <v>63.193986238099725</v>
      </c>
      <c r="D39" s="115">
        <v>26817</v>
      </c>
      <c r="E39" s="114">
        <v>27786</v>
      </c>
      <c r="F39" s="114">
        <v>27696</v>
      </c>
      <c r="G39" s="114">
        <v>28569</v>
      </c>
      <c r="H39" s="140">
        <v>28225</v>
      </c>
      <c r="I39" s="115">
        <v>-1408</v>
      </c>
      <c r="J39" s="116">
        <v>-4.9884853852967224</v>
      </c>
    </row>
    <row r="40" spans="1:10" s="110" customFormat="1" ht="13.5" customHeight="1" x14ac:dyDescent="0.2">
      <c r="A40" s="118" t="s">
        <v>105</v>
      </c>
      <c r="B40" s="121" t="s">
        <v>108</v>
      </c>
      <c r="C40" s="113">
        <v>23.864171929493825</v>
      </c>
      <c r="D40" s="115">
        <v>10127</v>
      </c>
      <c r="E40" s="114">
        <v>10253</v>
      </c>
      <c r="F40" s="114">
        <v>9984</v>
      </c>
      <c r="G40" s="114">
        <v>11059</v>
      </c>
      <c r="H40" s="140">
        <v>10413</v>
      </c>
      <c r="I40" s="115">
        <v>-286</v>
      </c>
      <c r="J40" s="116">
        <v>-2.7465667915106118</v>
      </c>
    </row>
    <row r="41" spans="1:10" s="110" customFormat="1" ht="13.5" customHeight="1" x14ac:dyDescent="0.2">
      <c r="A41" s="118"/>
      <c r="B41" s="121" t="s">
        <v>109</v>
      </c>
      <c r="C41" s="113">
        <v>35.132906023187857</v>
      </c>
      <c r="D41" s="115">
        <v>14909</v>
      </c>
      <c r="E41" s="114">
        <v>15607</v>
      </c>
      <c r="F41" s="114">
        <v>15696</v>
      </c>
      <c r="G41" s="114">
        <v>16043</v>
      </c>
      <c r="H41" s="140">
        <v>16161</v>
      </c>
      <c r="I41" s="115">
        <v>-1252</v>
      </c>
      <c r="J41" s="116">
        <v>-7.7470453561042012</v>
      </c>
    </row>
    <row r="42" spans="1:10" s="110" customFormat="1" ht="13.5" customHeight="1" x14ac:dyDescent="0.2">
      <c r="A42" s="118"/>
      <c r="B42" s="121" t="s">
        <v>110</v>
      </c>
      <c r="C42" s="113">
        <v>16.530775756433219</v>
      </c>
      <c r="D42" s="115">
        <v>7015</v>
      </c>
      <c r="E42" s="114">
        <v>7173</v>
      </c>
      <c r="F42" s="114">
        <v>7149</v>
      </c>
      <c r="G42" s="114">
        <v>7271</v>
      </c>
      <c r="H42" s="140">
        <v>7206</v>
      </c>
      <c r="I42" s="115">
        <v>-191</v>
      </c>
      <c r="J42" s="116">
        <v>-2.6505689703025257</v>
      </c>
    </row>
    <row r="43" spans="1:10" s="110" customFormat="1" ht="13.5" customHeight="1" x14ac:dyDescent="0.2">
      <c r="A43" s="120"/>
      <c r="B43" s="121" t="s">
        <v>111</v>
      </c>
      <c r="C43" s="113">
        <v>24.472146290885096</v>
      </c>
      <c r="D43" s="115">
        <v>10385</v>
      </c>
      <c r="E43" s="114">
        <v>10670</v>
      </c>
      <c r="F43" s="114">
        <v>10647</v>
      </c>
      <c r="G43" s="114">
        <v>10631</v>
      </c>
      <c r="H43" s="140">
        <v>10478</v>
      </c>
      <c r="I43" s="115">
        <v>-93</v>
      </c>
      <c r="J43" s="116">
        <v>-0.8875739644970414</v>
      </c>
    </row>
    <row r="44" spans="1:10" s="110" customFormat="1" ht="13.5" customHeight="1" x14ac:dyDescent="0.2">
      <c r="A44" s="120"/>
      <c r="B44" s="121" t="s">
        <v>112</v>
      </c>
      <c r="C44" s="113">
        <v>1.9582430012253746</v>
      </c>
      <c r="D44" s="115">
        <v>831</v>
      </c>
      <c r="E44" s="114">
        <v>832</v>
      </c>
      <c r="F44" s="114">
        <v>890</v>
      </c>
      <c r="G44" s="114">
        <v>785</v>
      </c>
      <c r="H44" s="140">
        <v>758</v>
      </c>
      <c r="I44" s="115">
        <v>73</v>
      </c>
      <c r="J44" s="116">
        <v>9.630606860158311</v>
      </c>
    </row>
    <row r="45" spans="1:10" s="110" customFormat="1" ht="13.5" customHeight="1" x14ac:dyDescent="0.2">
      <c r="A45" s="118" t="s">
        <v>113</v>
      </c>
      <c r="B45" s="122" t="s">
        <v>116</v>
      </c>
      <c r="C45" s="113">
        <v>80.403431049109244</v>
      </c>
      <c r="D45" s="115">
        <v>34120</v>
      </c>
      <c r="E45" s="114">
        <v>35076</v>
      </c>
      <c r="F45" s="114">
        <v>34844</v>
      </c>
      <c r="G45" s="114">
        <v>36038</v>
      </c>
      <c r="H45" s="140">
        <v>35392</v>
      </c>
      <c r="I45" s="115">
        <v>-1272</v>
      </c>
      <c r="J45" s="116">
        <v>-3.5940325497287522</v>
      </c>
    </row>
    <row r="46" spans="1:10" s="110" customFormat="1" ht="13.5" customHeight="1" x14ac:dyDescent="0.2">
      <c r="A46" s="118"/>
      <c r="B46" s="119" t="s">
        <v>117</v>
      </c>
      <c r="C46" s="113">
        <v>19.214817607691582</v>
      </c>
      <c r="D46" s="115">
        <v>8154</v>
      </c>
      <c r="E46" s="114">
        <v>8477</v>
      </c>
      <c r="F46" s="114">
        <v>8477</v>
      </c>
      <c r="G46" s="114">
        <v>8804</v>
      </c>
      <c r="H46" s="140">
        <v>8695</v>
      </c>
      <c r="I46" s="115">
        <v>-541</v>
      </c>
      <c r="J46" s="116">
        <v>-6.2219666474985624</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35681</v>
      </c>
      <c r="E48" s="114">
        <v>37153</v>
      </c>
      <c r="F48" s="114">
        <v>37334</v>
      </c>
      <c r="G48" s="114">
        <v>37046</v>
      </c>
      <c r="H48" s="140">
        <v>36366</v>
      </c>
      <c r="I48" s="115">
        <v>-685</v>
      </c>
      <c r="J48" s="116">
        <v>-1.8836275642083264</v>
      </c>
    </row>
    <row r="49" spans="1:12" s="110" customFormat="1" ht="13.5" customHeight="1" x14ac:dyDescent="0.2">
      <c r="A49" s="118" t="s">
        <v>105</v>
      </c>
      <c r="B49" s="119" t="s">
        <v>106</v>
      </c>
      <c r="C49" s="113">
        <v>46.823239258989375</v>
      </c>
      <c r="D49" s="115">
        <v>16707</v>
      </c>
      <c r="E49" s="114">
        <v>17443</v>
      </c>
      <c r="F49" s="114">
        <v>17631</v>
      </c>
      <c r="G49" s="114">
        <v>17373</v>
      </c>
      <c r="H49" s="140">
        <v>16902</v>
      </c>
      <c r="I49" s="115">
        <v>-195</v>
      </c>
      <c r="J49" s="116">
        <v>-1.1537096201632944</v>
      </c>
    </row>
    <row r="50" spans="1:12" s="110" customFormat="1" ht="13.5" customHeight="1" x14ac:dyDescent="0.2">
      <c r="A50" s="120"/>
      <c r="B50" s="119" t="s">
        <v>107</v>
      </c>
      <c r="C50" s="113">
        <v>53.176760741010625</v>
      </c>
      <c r="D50" s="115">
        <v>18974</v>
      </c>
      <c r="E50" s="114">
        <v>19710</v>
      </c>
      <c r="F50" s="114">
        <v>19703</v>
      </c>
      <c r="G50" s="114">
        <v>19673</v>
      </c>
      <c r="H50" s="140">
        <v>19464</v>
      </c>
      <c r="I50" s="115">
        <v>-490</v>
      </c>
      <c r="J50" s="116">
        <v>-2.5174681463214137</v>
      </c>
    </row>
    <row r="51" spans="1:12" s="110" customFormat="1" ht="13.5" customHeight="1" x14ac:dyDescent="0.2">
      <c r="A51" s="118" t="s">
        <v>105</v>
      </c>
      <c r="B51" s="121" t="s">
        <v>108</v>
      </c>
      <c r="C51" s="113">
        <v>11.731733976065692</v>
      </c>
      <c r="D51" s="115">
        <v>4186</v>
      </c>
      <c r="E51" s="114">
        <v>4566</v>
      </c>
      <c r="F51" s="114">
        <v>4703</v>
      </c>
      <c r="G51" s="114">
        <v>4419</v>
      </c>
      <c r="H51" s="140">
        <v>4414</v>
      </c>
      <c r="I51" s="115">
        <v>-228</v>
      </c>
      <c r="J51" s="116">
        <v>-5.165382872677843</v>
      </c>
    </row>
    <row r="52" spans="1:12" s="110" customFormat="1" ht="13.5" customHeight="1" x14ac:dyDescent="0.2">
      <c r="A52" s="118"/>
      <c r="B52" s="121" t="s">
        <v>109</v>
      </c>
      <c r="C52" s="113">
        <v>69.936380706818753</v>
      </c>
      <c r="D52" s="115">
        <v>24954</v>
      </c>
      <c r="E52" s="114">
        <v>25990</v>
      </c>
      <c r="F52" s="114">
        <v>26065</v>
      </c>
      <c r="G52" s="114">
        <v>26127</v>
      </c>
      <c r="H52" s="140">
        <v>25656</v>
      </c>
      <c r="I52" s="115">
        <v>-702</v>
      </c>
      <c r="J52" s="116">
        <v>-2.736202057998129</v>
      </c>
    </row>
    <row r="53" spans="1:12" s="110" customFormat="1" ht="13.5" customHeight="1" x14ac:dyDescent="0.2">
      <c r="A53" s="118"/>
      <c r="B53" s="121" t="s">
        <v>110</v>
      </c>
      <c r="C53" s="113">
        <v>17.266892744037442</v>
      </c>
      <c r="D53" s="115">
        <v>6161</v>
      </c>
      <c r="E53" s="114">
        <v>6214</v>
      </c>
      <c r="F53" s="114">
        <v>6183</v>
      </c>
      <c r="G53" s="114">
        <v>6144</v>
      </c>
      <c r="H53" s="140">
        <v>5958</v>
      </c>
      <c r="I53" s="115">
        <v>203</v>
      </c>
      <c r="J53" s="116">
        <v>3.4071836186639812</v>
      </c>
    </row>
    <row r="54" spans="1:12" s="110" customFormat="1" ht="13.5" customHeight="1" x14ac:dyDescent="0.2">
      <c r="A54" s="120"/>
      <c r="B54" s="121" t="s">
        <v>111</v>
      </c>
      <c r="C54" s="113">
        <v>1.0649925730781089</v>
      </c>
      <c r="D54" s="115">
        <v>380</v>
      </c>
      <c r="E54" s="114">
        <v>383</v>
      </c>
      <c r="F54" s="114">
        <v>383</v>
      </c>
      <c r="G54" s="114">
        <v>356</v>
      </c>
      <c r="H54" s="140">
        <v>338</v>
      </c>
      <c r="I54" s="115">
        <v>42</v>
      </c>
      <c r="J54" s="116">
        <v>12.42603550295858</v>
      </c>
    </row>
    <row r="55" spans="1:12" s="110" customFormat="1" ht="13.5" customHeight="1" x14ac:dyDescent="0.2">
      <c r="A55" s="120"/>
      <c r="B55" s="121" t="s">
        <v>112</v>
      </c>
      <c r="C55" s="113">
        <v>0.3110899358201844</v>
      </c>
      <c r="D55" s="115">
        <v>111</v>
      </c>
      <c r="E55" s="114">
        <v>117</v>
      </c>
      <c r="F55" s="114">
        <v>124</v>
      </c>
      <c r="G55" s="114">
        <v>88</v>
      </c>
      <c r="H55" s="140">
        <v>74</v>
      </c>
      <c r="I55" s="115">
        <v>37</v>
      </c>
      <c r="J55" s="116">
        <v>50</v>
      </c>
    </row>
    <row r="56" spans="1:12" s="110" customFormat="1" ht="13.5" customHeight="1" x14ac:dyDescent="0.2">
      <c r="A56" s="118" t="s">
        <v>113</v>
      </c>
      <c r="B56" s="122" t="s">
        <v>116</v>
      </c>
      <c r="C56" s="113">
        <v>78.25453322496567</v>
      </c>
      <c r="D56" s="115">
        <v>27922</v>
      </c>
      <c r="E56" s="114">
        <v>29062</v>
      </c>
      <c r="F56" s="114">
        <v>29178</v>
      </c>
      <c r="G56" s="114">
        <v>29032</v>
      </c>
      <c r="H56" s="140">
        <v>28740</v>
      </c>
      <c r="I56" s="115">
        <v>-818</v>
      </c>
      <c r="J56" s="116">
        <v>-2.8462073764787754</v>
      </c>
    </row>
    <row r="57" spans="1:12" s="110" customFormat="1" ht="13.5" customHeight="1" x14ac:dyDescent="0.2">
      <c r="A57" s="142"/>
      <c r="B57" s="124" t="s">
        <v>117</v>
      </c>
      <c r="C57" s="125">
        <v>21.737058938931085</v>
      </c>
      <c r="D57" s="143">
        <v>7756</v>
      </c>
      <c r="E57" s="144">
        <v>8088</v>
      </c>
      <c r="F57" s="144">
        <v>8153</v>
      </c>
      <c r="G57" s="144">
        <v>8011</v>
      </c>
      <c r="H57" s="145">
        <v>7624</v>
      </c>
      <c r="I57" s="143">
        <v>132</v>
      </c>
      <c r="J57" s="146">
        <v>1.7313746065057714</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2" t="s">
        <v>516</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5" t="s">
        <v>57</v>
      </c>
      <c r="B6" s="595"/>
      <c r="C6" s="167"/>
      <c r="D6" s="596" t="s">
        <v>127</v>
      </c>
      <c r="E6" s="596"/>
      <c r="F6" s="596"/>
      <c r="G6" s="596"/>
      <c r="H6" s="596"/>
      <c r="I6" s="596"/>
      <c r="J6" s="160"/>
      <c r="K6" s="161"/>
    </row>
    <row r="7" spans="1:11" s="94" customFormat="1" ht="24.95" customHeight="1" x14ac:dyDescent="0.2">
      <c r="A7" s="168"/>
      <c r="B7" s="169"/>
      <c r="C7" s="170"/>
      <c r="D7" s="594" t="s">
        <v>66</v>
      </c>
      <c r="E7" s="594"/>
      <c r="F7" s="594"/>
      <c r="G7" s="594" t="s">
        <v>128</v>
      </c>
      <c r="H7" s="594"/>
      <c r="I7" s="594"/>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600" t="s">
        <v>13</v>
      </c>
      <c r="B15" s="572"/>
      <c r="C15" s="572"/>
      <c r="D15" s="572"/>
      <c r="E15" s="572"/>
      <c r="F15" s="572"/>
      <c r="G15" s="572"/>
      <c r="H15" s="572"/>
      <c r="I15" s="601"/>
      <c r="J15" s="188"/>
      <c r="K15" s="161"/>
    </row>
    <row r="16" spans="1:11" s="192" customFormat="1" ht="24.95" customHeight="1" x14ac:dyDescent="0.2">
      <c r="A16" s="602" t="s">
        <v>104</v>
      </c>
      <c r="B16" s="603"/>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8" t="s">
        <v>139</v>
      </c>
      <c r="C20" s="598"/>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8" t="s">
        <v>143</v>
      </c>
      <c r="C22" s="598"/>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8" t="s">
        <v>155</v>
      </c>
      <c r="C28" s="598"/>
      <c r="D28" s="196"/>
      <c r="E28" s="196"/>
      <c r="F28" s="196"/>
      <c r="G28" s="196"/>
      <c r="H28" s="196"/>
      <c r="I28" s="197"/>
    </row>
    <row r="29" spans="1:9" s="198" customFormat="1" ht="24.95" customHeight="1" x14ac:dyDescent="0.2">
      <c r="A29" s="193" t="s">
        <v>156</v>
      </c>
      <c r="B29" s="598" t="s">
        <v>157</v>
      </c>
      <c r="C29" s="598"/>
      <c r="D29" s="196"/>
      <c r="E29" s="196"/>
      <c r="F29" s="196"/>
      <c r="G29" s="196"/>
      <c r="H29" s="196"/>
      <c r="I29" s="197"/>
    </row>
    <row r="30" spans="1:9" s="198" customFormat="1" ht="24.95" customHeight="1" x14ac:dyDescent="0.2">
      <c r="A30" s="201" t="s">
        <v>158</v>
      </c>
      <c r="B30" s="597" t="s">
        <v>159</v>
      </c>
      <c r="C30" s="597"/>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8" t="s">
        <v>162</v>
      </c>
      <c r="C32" s="598"/>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8" t="s">
        <v>168</v>
      </c>
      <c r="C36" s="598"/>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9" t="s">
        <v>175</v>
      </c>
      <c r="B44" s="599"/>
      <c r="C44" s="599"/>
      <c r="D44" s="599"/>
      <c r="E44" s="599"/>
      <c r="F44" s="599"/>
      <c r="G44" s="599"/>
      <c r="H44" s="599"/>
      <c r="I44" s="599"/>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B30:C30"/>
    <mergeCell ref="B32:C32"/>
    <mergeCell ref="B36:C36"/>
    <mergeCell ref="A44:I44"/>
    <mergeCell ref="A15:I15"/>
    <mergeCell ref="A16:B16"/>
    <mergeCell ref="B20:C20"/>
    <mergeCell ref="B22:C22"/>
    <mergeCell ref="B28:C28"/>
    <mergeCell ref="B29:C29"/>
    <mergeCell ref="D7:F7"/>
    <mergeCell ref="G7:I7"/>
    <mergeCell ref="A3:I3"/>
    <mergeCell ref="A4:I4"/>
    <mergeCell ref="A5:D5"/>
    <mergeCell ref="A6:B6"/>
    <mergeCell ref="D6:I6"/>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92" t="s">
        <v>97</v>
      </c>
      <c r="E8" s="592" t="s">
        <v>98</v>
      </c>
      <c r="F8" s="592" t="s">
        <v>99</v>
      </c>
      <c r="G8" s="592" t="s">
        <v>100</v>
      </c>
      <c r="H8" s="592" t="s">
        <v>101</v>
      </c>
      <c r="I8" s="590"/>
      <c r="J8" s="591"/>
    </row>
    <row r="9" spans="1:15" ht="12" customHeight="1" x14ac:dyDescent="0.2">
      <c r="A9" s="578"/>
      <c r="B9" s="579"/>
      <c r="C9" s="583"/>
      <c r="D9" s="593"/>
      <c r="E9" s="593"/>
      <c r="F9" s="593"/>
      <c r="G9" s="593"/>
      <c r="H9" s="593"/>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311732</v>
      </c>
      <c r="E12" s="236">
        <v>314442</v>
      </c>
      <c r="F12" s="114">
        <v>312660</v>
      </c>
      <c r="G12" s="114">
        <v>309372</v>
      </c>
      <c r="H12" s="140">
        <v>308741</v>
      </c>
      <c r="I12" s="115">
        <v>2991</v>
      </c>
      <c r="J12" s="116">
        <v>0.96877317881330949</v>
      </c>
    </row>
    <row r="13" spans="1:15" s="110" customFormat="1" ht="12" customHeight="1" x14ac:dyDescent="0.2">
      <c r="A13" s="118" t="s">
        <v>105</v>
      </c>
      <c r="B13" s="119" t="s">
        <v>106</v>
      </c>
      <c r="C13" s="113">
        <v>56.959503676234718</v>
      </c>
      <c r="D13" s="115">
        <v>177561</v>
      </c>
      <c r="E13" s="114">
        <v>179282</v>
      </c>
      <c r="F13" s="114">
        <v>178677</v>
      </c>
      <c r="G13" s="114">
        <v>176700</v>
      </c>
      <c r="H13" s="140">
        <v>176035</v>
      </c>
      <c r="I13" s="115">
        <v>1526</v>
      </c>
      <c r="J13" s="116">
        <v>0.86687306501547989</v>
      </c>
    </row>
    <row r="14" spans="1:15" s="110" customFormat="1" ht="12" customHeight="1" x14ac:dyDescent="0.2">
      <c r="A14" s="118"/>
      <c r="B14" s="119" t="s">
        <v>107</v>
      </c>
      <c r="C14" s="113">
        <v>43.040496323765282</v>
      </c>
      <c r="D14" s="115">
        <v>134171</v>
      </c>
      <c r="E14" s="114">
        <v>135160</v>
      </c>
      <c r="F14" s="114">
        <v>133983</v>
      </c>
      <c r="G14" s="114">
        <v>132672</v>
      </c>
      <c r="H14" s="140">
        <v>132706</v>
      </c>
      <c r="I14" s="115">
        <v>1465</v>
      </c>
      <c r="J14" s="116">
        <v>1.1039440567871837</v>
      </c>
    </row>
    <row r="15" spans="1:15" s="110" customFormat="1" ht="12" customHeight="1" x14ac:dyDescent="0.2">
      <c r="A15" s="118" t="s">
        <v>105</v>
      </c>
      <c r="B15" s="121" t="s">
        <v>108</v>
      </c>
      <c r="C15" s="113">
        <v>10.374937446267948</v>
      </c>
      <c r="D15" s="115">
        <v>32342</v>
      </c>
      <c r="E15" s="114">
        <v>33880</v>
      </c>
      <c r="F15" s="114">
        <v>34188</v>
      </c>
      <c r="G15" s="114">
        <v>31848</v>
      </c>
      <c r="H15" s="140">
        <v>32595</v>
      </c>
      <c r="I15" s="115">
        <v>-253</v>
      </c>
      <c r="J15" s="116">
        <v>-0.77619266758705319</v>
      </c>
    </row>
    <row r="16" spans="1:15" s="110" customFormat="1" ht="12" customHeight="1" x14ac:dyDescent="0.2">
      <c r="A16" s="118"/>
      <c r="B16" s="121" t="s">
        <v>109</v>
      </c>
      <c r="C16" s="113">
        <v>67.758202558608033</v>
      </c>
      <c r="D16" s="115">
        <v>211224</v>
      </c>
      <c r="E16" s="114">
        <v>212936</v>
      </c>
      <c r="F16" s="114">
        <v>211733</v>
      </c>
      <c r="G16" s="114">
        <v>211947</v>
      </c>
      <c r="H16" s="140">
        <v>211657</v>
      </c>
      <c r="I16" s="115">
        <v>-433</v>
      </c>
      <c r="J16" s="116">
        <v>-0.20457627198722461</v>
      </c>
    </row>
    <row r="17" spans="1:10" s="110" customFormat="1" ht="12" customHeight="1" x14ac:dyDescent="0.2">
      <c r="A17" s="118"/>
      <c r="B17" s="121" t="s">
        <v>110</v>
      </c>
      <c r="C17" s="113">
        <v>20.633428714408531</v>
      </c>
      <c r="D17" s="115">
        <v>64321</v>
      </c>
      <c r="E17" s="114">
        <v>63838</v>
      </c>
      <c r="F17" s="114">
        <v>63063</v>
      </c>
      <c r="G17" s="114">
        <v>62068</v>
      </c>
      <c r="H17" s="140">
        <v>61060</v>
      </c>
      <c r="I17" s="115">
        <v>3261</v>
      </c>
      <c r="J17" s="116">
        <v>5.340648542417294</v>
      </c>
    </row>
    <row r="18" spans="1:10" s="110" customFormat="1" ht="12" customHeight="1" x14ac:dyDescent="0.2">
      <c r="A18" s="120"/>
      <c r="B18" s="121" t="s">
        <v>111</v>
      </c>
      <c r="C18" s="113">
        <v>1.2334312807154864</v>
      </c>
      <c r="D18" s="115">
        <v>3845</v>
      </c>
      <c r="E18" s="114">
        <v>3788</v>
      </c>
      <c r="F18" s="114">
        <v>3676</v>
      </c>
      <c r="G18" s="114">
        <v>3509</v>
      </c>
      <c r="H18" s="140">
        <v>3429</v>
      </c>
      <c r="I18" s="115">
        <v>416</v>
      </c>
      <c r="J18" s="116">
        <v>12.131816856226305</v>
      </c>
    </row>
    <row r="19" spans="1:10" s="110" customFormat="1" ht="12" customHeight="1" x14ac:dyDescent="0.2">
      <c r="A19" s="120"/>
      <c r="B19" s="121" t="s">
        <v>112</v>
      </c>
      <c r="C19" s="113">
        <v>0.37307687372486625</v>
      </c>
      <c r="D19" s="115">
        <v>1163</v>
      </c>
      <c r="E19" s="114">
        <v>1084</v>
      </c>
      <c r="F19" s="114">
        <v>1089</v>
      </c>
      <c r="G19" s="114">
        <v>895</v>
      </c>
      <c r="H19" s="140">
        <v>848</v>
      </c>
      <c r="I19" s="115">
        <v>315</v>
      </c>
      <c r="J19" s="116">
        <v>37.14622641509434</v>
      </c>
    </row>
    <row r="20" spans="1:10" s="110" customFormat="1" ht="12" customHeight="1" x14ac:dyDescent="0.2">
      <c r="A20" s="118" t="s">
        <v>113</v>
      </c>
      <c r="B20" s="119" t="s">
        <v>181</v>
      </c>
      <c r="C20" s="113">
        <v>74.9894139838066</v>
      </c>
      <c r="D20" s="115">
        <v>233766</v>
      </c>
      <c r="E20" s="114">
        <v>236367</v>
      </c>
      <c r="F20" s="114">
        <v>235510</v>
      </c>
      <c r="G20" s="114">
        <v>232625</v>
      </c>
      <c r="H20" s="140">
        <v>232512</v>
      </c>
      <c r="I20" s="115">
        <v>1254</v>
      </c>
      <c r="J20" s="116">
        <v>0.53932700247729148</v>
      </c>
    </row>
    <row r="21" spans="1:10" s="110" customFormat="1" ht="12" customHeight="1" x14ac:dyDescent="0.2">
      <c r="A21" s="118"/>
      <c r="B21" s="119" t="s">
        <v>182</v>
      </c>
      <c r="C21" s="113">
        <v>25.010586016193397</v>
      </c>
      <c r="D21" s="115">
        <v>77966</v>
      </c>
      <c r="E21" s="114">
        <v>78075</v>
      </c>
      <c r="F21" s="114">
        <v>77150</v>
      </c>
      <c r="G21" s="114">
        <v>76747</v>
      </c>
      <c r="H21" s="140">
        <v>76229</v>
      </c>
      <c r="I21" s="115">
        <v>1737</v>
      </c>
      <c r="J21" s="116">
        <v>2.2786603523593385</v>
      </c>
    </row>
    <row r="22" spans="1:10" s="110" customFormat="1" ht="12" customHeight="1" x14ac:dyDescent="0.2">
      <c r="A22" s="118" t="s">
        <v>113</v>
      </c>
      <c r="B22" s="119" t="s">
        <v>116</v>
      </c>
      <c r="C22" s="113">
        <v>80.670255219226775</v>
      </c>
      <c r="D22" s="115">
        <v>251475</v>
      </c>
      <c r="E22" s="114">
        <v>254218</v>
      </c>
      <c r="F22" s="114">
        <v>252923</v>
      </c>
      <c r="G22" s="114">
        <v>250505</v>
      </c>
      <c r="H22" s="140">
        <v>250950</v>
      </c>
      <c r="I22" s="115">
        <v>525</v>
      </c>
      <c r="J22" s="116">
        <v>0.20920502092050208</v>
      </c>
    </row>
    <row r="23" spans="1:10" s="110" customFormat="1" ht="12" customHeight="1" x14ac:dyDescent="0.2">
      <c r="A23" s="118"/>
      <c r="B23" s="119" t="s">
        <v>117</v>
      </c>
      <c r="C23" s="113">
        <v>19.272965239372283</v>
      </c>
      <c r="D23" s="115">
        <v>60080</v>
      </c>
      <c r="E23" s="114">
        <v>60067</v>
      </c>
      <c r="F23" s="114">
        <v>59583</v>
      </c>
      <c r="G23" s="114">
        <v>58713</v>
      </c>
      <c r="H23" s="140">
        <v>57643</v>
      </c>
      <c r="I23" s="115">
        <v>2437</v>
      </c>
      <c r="J23" s="116">
        <v>4.2277466474680363</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4771610</v>
      </c>
      <c r="E25" s="236">
        <v>4787170</v>
      </c>
      <c r="F25" s="236">
        <v>4810078</v>
      </c>
      <c r="G25" s="236">
        <v>4748861</v>
      </c>
      <c r="H25" s="241">
        <v>4734763</v>
      </c>
      <c r="I25" s="235">
        <v>36847</v>
      </c>
      <c r="J25" s="116">
        <v>0.77822269034374059</v>
      </c>
    </row>
    <row r="26" spans="1:10" s="110" customFormat="1" ht="12" customHeight="1" x14ac:dyDescent="0.2">
      <c r="A26" s="118" t="s">
        <v>105</v>
      </c>
      <c r="B26" s="119" t="s">
        <v>106</v>
      </c>
      <c r="C26" s="113">
        <v>54.755438939896599</v>
      </c>
      <c r="D26" s="115">
        <v>2612716</v>
      </c>
      <c r="E26" s="114">
        <v>2621461</v>
      </c>
      <c r="F26" s="114">
        <v>2643471</v>
      </c>
      <c r="G26" s="114">
        <v>2610263</v>
      </c>
      <c r="H26" s="140">
        <v>2600148</v>
      </c>
      <c r="I26" s="115">
        <v>12568</v>
      </c>
      <c r="J26" s="116">
        <v>0.48335710121116182</v>
      </c>
    </row>
    <row r="27" spans="1:10" s="110" customFormat="1" ht="12" customHeight="1" x14ac:dyDescent="0.2">
      <c r="A27" s="118"/>
      <c r="B27" s="119" t="s">
        <v>107</v>
      </c>
      <c r="C27" s="113">
        <v>45.244561060103401</v>
      </c>
      <c r="D27" s="115">
        <v>2158894</v>
      </c>
      <c r="E27" s="114">
        <v>2165709</v>
      </c>
      <c r="F27" s="114">
        <v>2166607</v>
      </c>
      <c r="G27" s="114">
        <v>2138598</v>
      </c>
      <c r="H27" s="140">
        <v>2134615</v>
      </c>
      <c r="I27" s="115">
        <v>24279</v>
      </c>
      <c r="J27" s="116">
        <v>1.1373947995305944</v>
      </c>
    </row>
    <row r="28" spans="1:10" s="110" customFormat="1" ht="12" customHeight="1" x14ac:dyDescent="0.2">
      <c r="A28" s="118" t="s">
        <v>105</v>
      </c>
      <c r="B28" s="121" t="s">
        <v>108</v>
      </c>
      <c r="C28" s="113">
        <v>10.767833079400873</v>
      </c>
      <c r="D28" s="115">
        <v>513799</v>
      </c>
      <c r="E28" s="114">
        <v>532642</v>
      </c>
      <c r="F28" s="114">
        <v>543419</v>
      </c>
      <c r="G28" s="114">
        <v>507934</v>
      </c>
      <c r="H28" s="140">
        <v>518807</v>
      </c>
      <c r="I28" s="115">
        <v>-5008</v>
      </c>
      <c r="J28" s="116">
        <v>-0.96529152459392409</v>
      </c>
    </row>
    <row r="29" spans="1:10" s="110" customFormat="1" ht="12" customHeight="1" x14ac:dyDescent="0.2">
      <c r="A29" s="118"/>
      <c r="B29" s="121" t="s">
        <v>109</v>
      </c>
      <c r="C29" s="113">
        <v>67.805185251938028</v>
      </c>
      <c r="D29" s="115">
        <v>3235399</v>
      </c>
      <c r="E29" s="114">
        <v>3241393</v>
      </c>
      <c r="F29" s="114">
        <v>3261441</v>
      </c>
      <c r="G29" s="114">
        <v>3252239</v>
      </c>
      <c r="H29" s="140">
        <v>3244515</v>
      </c>
      <c r="I29" s="115">
        <v>-9116</v>
      </c>
      <c r="J29" s="116">
        <v>-0.28096649268072421</v>
      </c>
    </row>
    <row r="30" spans="1:10" s="110" customFormat="1" ht="12" customHeight="1" x14ac:dyDescent="0.2">
      <c r="A30" s="118"/>
      <c r="B30" s="121" t="s">
        <v>110</v>
      </c>
      <c r="C30" s="113">
        <v>20.216803133533546</v>
      </c>
      <c r="D30" s="115">
        <v>964667</v>
      </c>
      <c r="E30" s="114">
        <v>955722</v>
      </c>
      <c r="F30" s="114">
        <v>948849</v>
      </c>
      <c r="G30" s="114">
        <v>934240</v>
      </c>
      <c r="H30" s="140">
        <v>919289</v>
      </c>
      <c r="I30" s="115">
        <v>45378</v>
      </c>
      <c r="J30" s="116">
        <v>4.9362061332181719</v>
      </c>
    </row>
    <row r="31" spans="1:10" s="110" customFormat="1" ht="12" customHeight="1" x14ac:dyDescent="0.2">
      <c r="A31" s="120"/>
      <c r="B31" s="121" t="s">
        <v>111</v>
      </c>
      <c r="C31" s="113">
        <v>1.2101575778406031</v>
      </c>
      <c r="D31" s="115">
        <v>57744</v>
      </c>
      <c r="E31" s="114">
        <v>57413</v>
      </c>
      <c r="F31" s="114">
        <v>56369</v>
      </c>
      <c r="G31" s="114">
        <v>54448</v>
      </c>
      <c r="H31" s="140">
        <v>52152</v>
      </c>
      <c r="I31" s="115">
        <v>5592</v>
      </c>
      <c r="J31" s="116">
        <v>10.722503451449608</v>
      </c>
    </row>
    <row r="32" spans="1:10" s="110" customFormat="1" ht="12" customHeight="1" x14ac:dyDescent="0.2">
      <c r="A32" s="120"/>
      <c r="B32" s="121" t="s">
        <v>112</v>
      </c>
      <c r="C32" s="113">
        <v>0.35811811946072708</v>
      </c>
      <c r="D32" s="115">
        <v>17088</v>
      </c>
      <c r="E32" s="114">
        <v>16365</v>
      </c>
      <c r="F32" s="114">
        <v>16815</v>
      </c>
      <c r="G32" s="114">
        <v>14565</v>
      </c>
      <c r="H32" s="140">
        <v>13630</v>
      </c>
      <c r="I32" s="115">
        <v>3458</v>
      </c>
      <c r="J32" s="116">
        <v>25.370506236243582</v>
      </c>
    </row>
    <row r="33" spans="1:10" s="110" customFormat="1" ht="12" customHeight="1" x14ac:dyDescent="0.2">
      <c r="A33" s="118" t="s">
        <v>113</v>
      </c>
      <c r="B33" s="119" t="s">
        <v>181</v>
      </c>
      <c r="C33" s="113">
        <v>73.582878734850496</v>
      </c>
      <c r="D33" s="115">
        <v>3511088</v>
      </c>
      <c r="E33" s="114">
        <v>3527016</v>
      </c>
      <c r="F33" s="114">
        <v>3559535</v>
      </c>
      <c r="G33" s="114">
        <v>3510080</v>
      </c>
      <c r="H33" s="140">
        <v>3507450</v>
      </c>
      <c r="I33" s="115">
        <v>3638</v>
      </c>
      <c r="J33" s="116">
        <v>0.10372207729261999</v>
      </c>
    </row>
    <row r="34" spans="1:10" s="110" customFormat="1" ht="12" customHeight="1" x14ac:dyDescent="0.2">
      <c r="A34" s="118"/>
      <c r="B34" s="119" t="s">
        <v>182</v>
      </c>
      <c r="C34" s="113">
        <v>26.4171212651495</v>
      </c>
      <c r="D34" s="115">
        <v>1260522</v>
      </c>
      <c r="E34" s="114">
        <v>1260154</v>
      </c>
      <c r="F34" s="114">
        <v>1250543</v>
      </c>
      <c r="G34" s="114">
        <v>1238781</v>
      </c>
      <c r="H34" s="140">
        <v>1227313</v>
      </c>
      <c r="I34" s="115">
        <v>33209</v>
      </c>
      <c r="J34" s="116">
        <v>2.7058297272170995</v>
      </c>
    </row>
    <row r="35" spans="1:10" s="110" customFormat="1" ht="12" customHeight="1" x14ac:dyDescent="0.2">
      <c r="A35" s="118" t="s">
        <v>113</v>
      </c>
      <c r="B35" s="119" t="s">
        <v>116</v>
      </c>
      <c r="C35" s="113">
        <v>83.061461435448408</v>
      </c>
      <c r="D35" s="115">
        <v>3963369</v>
      </c>
      <c r="E35" s="114">
        <v>3986837</v>
      </c>
      <c r="F35" s="114">
        <v>4000508</v>
      </c>
      <c r="G35" s="114">
        <v>3955209</v>
      </c>
      <c r="H35" s="140">
        <v>3956907</v>
      </c>
      <c r="I35" s="115">
        <v>6462</v>
      </c>
      <c r="J35" s="116">
        <v>0.16330937269943419</v>
      </c>
    </row>
    <row r="36" spans="1:10" s="110" customFormat="1" ht="12" customHeight="1" x14ac:dyDescent="0.2">
      <c r="A36" s="118"/>
      <c r="B36" s="119" t="s">
        <v>117</v>
      </c>
      <c r="C36" s="113">
        <v>16.902533945565544</v>
      </c>
      <c r="D36" s="115">
        <v>806523</v>
      </c>
      <c r="E36" s="114">
        <v>798717</v>
      </c>
      <c r="F36" s="114">
        <v>807980</v>
      </c>
      <c r="G36" s="114">
        <v>791952</v>
      </c>
      <c r="H36" s="140">
        <v>776167</v>
      </c>
      <c r="I36" s="115">
        <v>30356</v>
      </c>
      <c r="J36" s="116">
        <v>3.911013995699379</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27441554</v>
      </c>
      <c r="E38" s="236">
        <v>27509686</v>
      </c>
      <c r="F38" s="236">
        <v>27669269</v>
      </c>
      <c r="G38" s="236">
        <v>27223430</v>
      </c>
      <c r="H38" s="241">
        <v>27137976</v>
      </c>
      <c r="I38" s="235">
        <v>303578</v>
      </c>
      <c r="J38" s="116">
        <v>1.1186464311118853</v>
      </c>
    </row>
    <row r="39" spans="1:10" s="110" customFormat="1" ht="12" customHeight="1" x14ac:dyDescent="0.2">
      <c r="A39" s="118" t="s">
        <v>105</v>
      </c>
      <c r="B39" s="119" t="s">
        <v>106</v>
      </c>
      <c r="C39" s="113">
        <v>54.248279816806296</v>
      </c>
      <c r="D39" s="115">
        <v>14886571</v>
      </c>
      <c r="E39" s="114">
        <v>14920349</v>
      </c>
      <c r="F39" s="114">
        <v>15072037</v>
      </c>
      <c r="G39" s="114">
        <v>14826108</v>
      </c>
      <c r="H39" s="140">
        <v>14759261</v>
      </c>
      <c r="I39" s="115">
        <v>127310</v>
      </c>
      <c r="J39" s="116">
        <v>0.86257706263206535</v>
      </c>
    </row>
    <row r="40" spans="1:10" s="110" customFormat="1" ht="12" customHeight="1" x14ac:dyDescent="0.2">
      <c r="A40" s="118"/>
      <c r="B40" s="119" t="s">
        <v>107</v>
      </c>
      <c r="C40" s="113">
        <v>45.751720183193704</v>
      </c>
      <c r="D40" s="115">
        <v>12554983</v>
      </c>
      <c r="E40" s="114">
        <v>12589337</v>
      </c>
      <c r="F40" s="114">
        <v>12597232</v>
      </c>
      <c r="G40" s="114">
        <v>12397322</v>
      </c>
      <c r="H40" s="140">
        <v>12378715</v>
      </c>
      <c r="I40" s="115">
        <v>176268</v>
      </c>
      <c r="J40" s="116">
        <v>1.4239604029982111</v>
      </c>
    </row>
    <row r="41" spans="1:10" s="110" customFormat="1" ht="12" customHeight="1" x14ac:dyDescent="0.2">
      <c r="A41" s="118" t="s">
        <v>105</v>
      </c>
      <c r="B41" s="121" t="s">
        <v>108</v>
      </c>
      <c r="C41" s="113">
        <v>10.538714389134086</v>
      </c>
      <c r="D41" s="115">
        <v>2891987</v>
      </c>
      <c r="E41" s="114">
        <v>2997767</v>
      </c>
      <c r="F41" s="114">
        <v>3072196</v>
      </c>
      <c r="G41" s="114">
        <v>2814032</v>
      </c>
      <c r="H41" s="140">
        <v>2889054</v>
      </c>
      <c r="I41" s="115">
        <v>2933</v>
      </c>
      <c r="J41" s="116">
        <v>0.10152112075440611</v>
      </c>
    </row>
    <row r="42" spans="1:10" s="110" customFormat="1" ht="12" customHeight="1" x14ac:dyDescent="0.2">
      <c r="A42" s="118"/>
      <c r="B42" s="121" t="s">
        <v>109</v>
      </c>
      <c r="C42" s="113">
        <v>68.326086780653895</v>
      </c>
      <c r="D42" s="115">
        <v>18749740</v>
      </c>
      <c r="E42" s="114">
        <v>18768586</v>
      </c>
      <c r="F42" s="114">
        <v>18897044</v>
      </c>
      <c r="G42" s="114">
        <v>18813939</v>
      </c>
      <c r="H42" s="140">
        <v>18759218</v>
      </c>
      <c r="I42" s="115">
        <v>-9478</v>
      </c>
      <c r="J42" s="116">
        <v>-5.0524494144691956E-2</v>
      </c>
    </row>
    <row r="43" spans="1:10" s="110" customFormat="1" ht="12" customHeight="1" x14ac:dyDescent="0.2">
      <c r="A43" s="118"/>
      <c r="B43" s="121" t="s">
        <v>110</v>
      </c>
      <c r="C43" s="113">
        <v>19.952805879725325</v>
      </c>
      <c r="D43" s="115">
        <v>5475360</v>
      </c>
      <c r="E43" s="114">
        <v>5419583</v>
      </c>
      <c r="F43" s="114">
        <v>5382047</v>
      </c>
      <c r="G43" s="114">
        <v>5289617</v>
      </c>
      <c r="H43" s="140">
        <v>5195801</v>
      </c>
      <c r="I43" s="115">
        <v>279559</v>
      </c>
      <c r="J43" s="116">
        <v>5.3804793524617285</v>
      </c>
    </row>
    <row r="44" spans="1:10" s="110" customFormat="1" ht="12" customHeight="1" x14ac:dyDescent="0.2">
      <c r="A44" s="120"/>
      <c r="B44" s="121" t="s">
        <v>111</v>
      </c>
      <c r="C44" s="113">
        <v>1.1823893063782029</v>
      </c>
      <c r="D44" s="115">
        <v>324466</v>
      </c>
      <c r="E44" s="114">
        <v>323748</v>
      </c>
      <c r="F44" s="114">
        <v>317982</v>
      </c>
      <c r="G44" s="114">
        <v>305842</v>
      </c>
      <c r="H44" s="140">
        <v>293903</v>
      </c>
      <c r="I44" s="115">
        <v>30563</v>
      </c>
      <c r="J44" s="116">
        <v>10.399009196911907</v>
      </c>
    </row>
    <row r="45" spans="1:10" s="110" customFormat="1" ht="12" customHeight="1" x14ac:dyDescent="0.2">
      <c r="A45" s="120"/>
      <c r="B45" s="121" t="s">
        <v>112</v>
      </c>
      <c r="C45" s="113">
        <v>0.34224738147118056</v>
      </c>
      <c r="D45" s="115">
        <v>93918</v>
      </c>
      <c r="E45" s="114">
        <v>91260</v>
      </c>
      <c r="F45" s="114">
        <v>93173</v>
      </c>
      <c r="G45" s="114">
        <v>81037</v>
      </c>
      <c r="H45" s="140">
        <v>76176</v>
      </c>
      <c r="I45" s="115">
        <v>17742</v>
      </c>
      <c r="J45" s="116">
        <v>23.290800252047887</v>
      </c>
    </row>
    <row r="46" spans="1:10" s="110" customFormat="1" ht="12" customHeight="1" x14ac:dyDescent="0.2">
      <c r="A46" s="118" t="s">
        <v>113</v>
      </c>
      <c r="B46" s="119" t="s">
        <v>181</v>
      </c>
      <c r="C46" s="113">
        <v>71.663525323675188</v>
      </c>
      <c r="D46" s="115">
        <v>19665585</v>
      </c>
      <c r="E46" s="114">
        <v>19737865</v>
      </c>
      <c r="F46" s="114">
        <v>19948582</v>
      </c>
      <c r="G46" s="114">
        <v>19598203</v>
      </c>
      <c r="H46" s="140">
        <v>19593539</v>
      </c>
      <c r="I46" s="115">
        <v>72046</v>
      </c>
      <c r="J46" s="116">
        <v>0.36770284326889596</v>
      </c>
    </row>
    <row r="47" spans="1:10" s="110" customFormat="1" ht="12" customHeight="1" x14ac:dyDescent="0.2">
      <c r="A47" s="118"/>
      <c r="B47" s="119" t="s">
        <v>182</v>
      </c>
      <c r="C47" s="113">
        <v>28.336474676324819</v>
      </c>
      <c r="D47" s="115">
        <v>7775969</v>
      </c>
      <c r="E47" s="114">
        <v>7771821</v>
      </c>
      <c r="F47" s="114">
        <v>7720686</v>
      </c>
      <c r="G47" s="114">
        <v>7625226</v>
      </c>
      <c r="H47" s="140">
        <v>7544437</v>
      </c>
      <c r="I47" s="115">
        <v>231532</v>
      </c>
      <c r="J47" s="116">
        <v>3.06891024472734</v>
      </c>
    </row>
    <row r="48" spans="1:10" s="110" customFormat="1" ht="12" customHeight="1" x14ac:dyDescent="0.2">
      <c r="A48" s="118" t="s">
        <v>113</v>
      </c>
      <c r="B48" s="119" t="s">
        <v>116</v>
      </c>
      <c r="C48" s="113">
        <v>86.197603823748466</v>
      </c>
      <c r="D48" s="115">
        <v>23653962</v>
      </c>
      <c r="E48" s="114">
        <v>23774742</v>
      </c>
      <c r="F48" s="114">
        <v>23889738</v>
      </c>
      <c r="G48" s="114">
        <v>23539136</v>
      </c>
      <c r="H48" s="140">
        <v>23545841</v>
      </c>
      <c r="I48" s="115">
        <v>108121</v>
      </c>
      <c r="J48" s="116">
        <v>0.45919362149774134</v>
      </c>
    </row>
    <row r="49" spans="1:10" s="110" customFormat="1" ht="12" customHeight="1" x14ac:dyDescent="0.2">
      <c r="A49" s="118"/>
      <c r="B49" s="119" t="s">
        <v>117</v>
      </c>
      <c r="C49" s="113">
        <v>13.748740322796587</v>
      </c>
      <c r="D49" s="115">
        <v>3772868</v>
      </c>
      <c r="E49" s="114">
        <v>3720476</v>
      </c>
      <c r="F49" s="114">
        <v>3765171</v>
      </c>
      <c r="G49" s="114">
        <v>3669112</v>
      </c>
      <c r="H49" s="140">
        <v>3577239</v>
      </c>
      <c r="I49" s="115">
        <v>195629</v>
      </c>
      <c r="J49" s="116">
        <v>5.4687148384550204</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337173</v>
      </c>
      <c r="E64" s="236">
        <v>338488</v>
      </c>
      <c r="F64" s="236">
        <v>339550</v>
      </c>
      <c r="G64" s="236">
        <v>335652</v>
      </c>
      <c r="H64" s="140">
        <v>335030</v>
      </c>
      <c r="I64" s="115">
        <v>2143</v>
      </c>
      <c r="J64" s="116">
        <v>0.63964421096618218</v>
      </c>
    </row>
    <row r="65" spans="1:12" s="110" customFormat="1" ht="12" customHeight="1" x14ac:dyDescent="0.2">
      <c r="A65" s="118" t="s">
        <v>105</v>
      </c>
      <c r="B65" s="119" t="s">
        <v>106</v>
      </c>
      <c r="C65" s="113">
        <v>55.126003564935509</v>
      </c>
      <c r="D65" s="235">
        <v>185870</v>
      </c>
      <c r="E65" s="236">
        <v>186797</v>
      </c>
      <c r="F65" s="236">
        <v>187999</v>
      </c>
      <c r="G65" s="236">
        <v>185841</v>
      </c>
      <c r="H65" s="140">
        <v>185258</v>
      </c>
      <c r="I65" s="115">
        <v>612</v>
      </c>
      <c r="J65" s="116">
        <v>0.33035010633818784</v>
      </c>
    </row>
    <row r="66" spans="1:12" s="110" customFormat="1" ht="12" customHeight="1" x14ac:dyDescent="0.2">
      <c r="A66" s="118"/>
      <c r="B66" s="119" t="s">
        <v>107</v>
      </c>
      <c r="C66" s="113">
        <v>44.873996435064491</v>
      </c>
      <c r="D66" s="235">
        <v>151303</v>
      </c>
      <c r="E66" s="236">
        <v>151691</v>
      </c>
      <c r="F66" s="236">
        <v>151551</v>
      </c>
      <c r="G66" s="236">
        <v>149811</v>
      </c>
      <c r="H66" s="140">
        <v>149772</v>
      </c>
      <c r="I66" s="115">
        <v>1531</v>
      </c>
      <c r="J66" s="116">
        <v>1.0222204417381087</v>
      </c>
    </row>
    <row r="67" spans="1:12" s="110" customFormat="1" ht="12" customHeight="1" x14ac:dyDescent="0.2">
      <c r="A67" s="118" t="s">
        <v>105</v>
      </c>
      <c r="B67" s="121" t="s">
        <v>108</v>
      </c>
      <c r="C67" s="113">
        <v>10.556301957748692</v>
      </c>
      <c r="D67" s="235">
        <v>35593</v>
      </c>
      <c r="E67" s="236">
        <v>37053</v>
      </c>
      <c r="F67" s="236">
        <v>37675</v>
      </c>
      <c r="G67" s="236">
        <v>35206</v>
      </c>
      <c r="H67" s="140">
        <v>35969</v>
      </c>
      <c r="I67" s="115">
        <v>-376</v>
      </c>
      <c r="J67" s="116">
        <v>-1.0453446022964219</v>
      </c>
    </row>
    <row r="68" spans="1:12" s="110" customFormat="1" ht="12" customHeight="1" x14ac:dyDescent="0.2">
      <c r="A68" s="118"/>
      <c r="B68" s="121" t="s">
        <v>109</v>
      </c>
      <c r="C68" s="113">
        <v>67.876431386854819</v>
      </c>
      <c r="D68" s="235">
        <v>228861</v>
      </c>
      <c r="E68" s="236">
        <v>229473</v>
      </c>
      <c r="F68" s="236">
        <v>230562</v>
      </c>
      <c r="G68" s="236">
        <v>230434</v>
      </c>
      <c r="H68" s="140">
        <v>230165</v>
      </c>
      <c r="I68" s="115">
        <v>-1304</v>
      </c>
      <c r="J68" s="116">
        <v>-0.56655008363565273</v>
      </c>
    </row>
    <row r="69" spans="1:12" s="110" customFormat="1" ht="12" customHeight="1" x14ac:dyDescent="0.2">
      <c r="A69" s="118"/>
      <c r="B69" s="121" t="s">
        <v>110</v>
      </c>
      <c r="C69" s="113">
        <v>20.375296954382467</v>
      </c>
      <c r="D69" s="235">
        <v>68700</v>
      </c>
      <c r="E69" s="236">
        <v>67996</v>
      </c>
      <c r="F69" s="236">
        <v>67464</v>
      </c>
      <c r="G69" s="236">
        <v>66321</v>
      </c>
      <c r="H69" s="140">
        <v>65279</v>
      </c>
      <c r="I69" s="115">
        <v>3421</v>
      </c>
      <c r="J69" s="116">
        <v>5.2405827295148519</v>
      </c>
    </row>
    <row r="70" spans="1:12" s="110" customFormat="1" ht="12" customHeight="1" x14ac:dyDescent="0.2">
      <c r="A70" s="120"/>
      <c r="B70" s="121" t="s">
        <v>111</v>
      </c>
      <c r="C70" s="113">
        <v>1.1919697010140196</v>
      </c>
      <c r="D70" s="235">
        <v>4019</v>
      </c>
      <c r="E70" s="236">
        <v>3966</v>
      </c>
      <c r="F70" s="236">
        <v>3849</v>
      </c>
      <c r="G70" s="236">
        <v>3691</v>
      </c>
      <c r="H70" s="140">
        <v>3617</v>
      </c>
      <c r="I70" s="115">
        <v>402</v>
      </c>
      <c r="J70" s="116">
        <v>11.114183024606026</v>
      </c>
    </row>
    <row r="71" spans="1:12" s="110" customFormat="1" ht="12" customHeight="1" x14ac:dyDescent="0.2">
      <c r="A71" s="120"/>
      <c r="B71" s="121" t="s">
        <v>112</v>
      </c>
      <c r="C71" s="113">
        <v>0.34848579216010772</v>
      </c>
      <c r="D71" s="235">
        <v>1175</v>
      </c>
      <c r="E71" s="236">
        <v>1088</v>
      </c>
      <c r="F71" s="236">
        <v>1141</v>
      </c>
      <c r="G71" s="236">
        <v>963</v>
      </c>
      <c r="H71" s="140">
        <v>924</v>
      </c>
      <c r="I71" s="115">
        <v>251</v>
      </c>
      <c r="J71" s="116">
        <v>27.164502164502164</v>
      </c>
    </row>
    <row r="72" spans="1:12" s="110" customFormat="1" ht="12" customHeight="1" x14ac:dyDescent="0.2">
      <c r="A72" s="118" t="s">
        <v>113</v>
      </c>
      <c r="B72" s="119" t="s">
        <v>181</v>
      </c>
      <c r="C72" s="113">
        <v>74.39771274686882</v>
      </c>
      <c r="D72" s="235">
        <v>250849</v>
      </c>
      <c r="E72" s="236">
        <v>252078</v>
      </c>
      <c r="F72" s="236">
        <v>254117</v>
      </c>
      <c r="G72" s="236">
        <v>250872</v>
      </c>
      <c r="H72" s="140">
        <v>250925</v>
      </c>
      <c r="I72" s="115">
        <v>-76</v>
      </c>
      <c r="J72" s="116">
        <v>-3.0287934641825248E-2</v>
      </c>
    </row>
    <row r="73" spans="1:12" s="110" customFormat="1" ht="12" customHeight="1" x14ac:dyDescent="0.2">
      <c r="A73" s="118"/>
      <c r="B73" s="119" t="s">
        <v>182</v>
      </c>
      <c r="C73" s="113">
        <v>25.60228725313118</v>
      </c>
      <c r="D73" s="115">
        <v>86324</v>
      </c>
      <c r="E73" s="114">
        <v>86410</v>
      </c>
      <c r="F73" s="114">
        <v>85433</v>
      </c>
      <c r="G73" s="114">
        <v>84780</v>
      </c>
      <c r="H73" s="140">
        <v>84105</v>
      </c>
      <c r="I73" s="115">
        <v>2219</v>
      </c>
      <c r="J73" s="116">
        <v>2.6383687057844361</v>
      </c>
    </row>
    <row r="74" spans="1:12" s="110" customFormat="1" ht="12" customHeight="1" x14ac:dyDescent="0.2">
      <c r="A74" s="118" t="s">
        <v>113</v>
      </c>
      <c r="B74" s="119" t="s">
        <v>116</v>
      </c>
      <c r="C74" s="113">
        <v>81.452251514801006</v>
      </c>
      <c r="D74" s="115">
        <v>274635</v>
      </c>
      <c r="E74" s="114">
        <v>276220</v>
      </c>
      <c r="F74" s="114">
        <v>277149</v>
      </c>
      <c r="G74" s="114">
        <v>274313</v>
      </c>
      <c r="H74" s="140">
        <v>274672</v>
      </c>
      <c r="I74" s="115">
        <v>-37</v>
      </c>
      <c r="J74" s="116">
        <v>-1.3470612221121919E-2</v>
      </c>
    </row>
    <row r="75" spans="1:12" s="110" customFormat="1" ht="12" customHeight="1" x14ac:dyDescent="0.2">
      <c r="A75" s="142"/>
      <c r="B75" s="124" t="s">
        <v>117</v>
      </c>
      <c r="C75" s="125">
        <v>18.500295100734636</v>
      </c>
      <c r="D75" s="143">
        <v>62378</v>
      </c>
      <c r="E75" s="144">
        <v>62115</v>
      </c>
      <c r="F75" s="144">
        <v>62252</v>
      </c>
      <c r="G75" s="144">
        <v>61188</v>
      </c>
      <c r="H75" s="145">
        <v>60212</v>
      </c>
      <c r="I75" s="143">
        <v>2166</v>
      </c>
      <c r="J75" s="146">
        <v>3.5972895768285391</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2" t="s">
        <v>516</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4"/>
      <c r="B80" s="605"/>
      <c r="C80" s="605"/>
      <c r="D80" s="605"/>
      <c r="E80" s="605"/>
      <c r="F80" s="605"/>
      <c r="G80" s="605"/>
      <c r="H80" s="605"/>
      <c r="I80" s="605"/>
      <c r="J80" s="605"/>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78:J78"/>
    <mergeCell ref="A79:J79"/>
    <mergeCell ref="A80:J80"/>
    <mergeCell ref="A3:J3"/>
    <mergeCell ref="A4:J4"/>
    <mergeCell ref="A5:D5"/>
    <mergeCell ref="A7:B10"/>
    <mergeCell ref="C7:C10"/>
    <mergeCell ref="D7:H7"/>
    <mergeCell ref="I7:J8"/>
    <mergeCell ref="D8:D9"/>
    <mergeCell ref="E8:E9"/>
    <mergeCell ref="F8:F9"/>
    <mergeCell ref="G8:G9"/>
    <mergeCell ref="H8:H9"/>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92" t="s">
        <v>97</v>
      </c>
      <c r="G8" s="592" t="s">
        <v>98</v>
      </c>
      <c r="H8" s="592" t="s">
        <v>99</v>
      </c>
      <c r="I8" s="592" t="s">
        <v>100</v>
      </c>
      <c r="J8" s="592" t="s">
        <v>101</v>
      </c>
      <c r="K8" s="590"/>
      <c r="L8" s="591"/>
    </row>
    <row r="9" spans="1:17" ht="12" customHeight="1" x14ac:dyDescent="0.2">
      <c r="A9" s="578"/>
      <c r="B9" s="579"/>
      <c r="C9" s="579"/>
      <c r="D9" s="579"/>
      <c r="E9" s="583"/>
      <c r="F9" s="593"/>
      <c r="G9" s="593"/>
      <c r="H9" s="593"/>
      <c r="I9" s="593"/>
      <c r="J9" s="593"/>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311732</v>
      </c>
      <c r="G11" s="114">
        <v>314442</v>
      </c>
      <c r="H11" s="114">
        <v>312660</v>
      </c>
      <c r="I11" s="114">
        <v>309372</v>
      </c>
      <c r="J11" s="140">
        <v>308741</v>
      </c>
      <c r="K11" s="114">
        <v>2991</v>
      </c>
      <c r="L11" s="116">
        <v>0.96877317881330949</v>
      </c>
    </row>
    <row r="12" spans="1:17" s="110" customFormat="1" ht="24.95" customHeight="1" x14ac:dyDescent="0.2">
      <c r="A12" s="606" t="s">
        <v>185</v>
      </c>
      <c r="B12" s="607"/>
      <c r="C12" s="607"/>
      <c r="D12" s="608"/>
      <c r="E12" s="113">
        <v>56.959503676234718</v>
      </c>
      <c r="F12" s="115">
        <v>177561</v>
      </c>
      <c r="G12" s="114">
        <v>179282</v>
      </c>
      <c r="H12" s="114">
        <v>178677</v>
      </c>
      <c r="I12" s="114">
        <v>176700</v>
      </c>
      <c r="J12" s="140">
        <v>176035</v>
      </c>
      <c r="K12" s="114">
        <v>1526</v>
      </c>
      <c r="L12" s="116">
        <v>0.86687306501547989</v>
      </c>
    </row>
    <row r="13" spans="1:17" s="110" customFormat="1" ht="15" customHeight="1" x14ac:dyDescent="0.2">
      <c r="A13" s="120"/>
      <c r="B13" s="609" t="s">
        <v>107</v>
      </c>
      <c r="C13" s="609"/>
      <c r="E13" s="113">
        <v>43.040496323765282</v>
      </c>
      <c r="F13" s="115">
        <v>134171</v>
      </c>
      <c r="G13" s="114">
        <v>135160</v>
      </c>
      <c r="H13" s="114">
        <v>133983</v>
      </c>
      <c r="I13" s="114">
        <v>132672</v>
      </c>
      <c r="J13" s="140">
        <v>132706</v>
      </c>
      <c r="K13" s="114">
        <v>1465</v>
      </c>
      <c r="L13" s="116">
        <v>1.1039440567871837</v>
      </c>
    </row>
    <row r="14" spans="1:17" s="110" customFormat="1" ht="24.95" customHeight="1" x14ac:dyDescent="0.2">
      <c r="A14" s="606" t="s">
        <v>186</v>
      </c>
      <c r="B14" s="607"/>
      <c r="C14" s="607"/>
      <c r="D14" s="608"/>
      <c r="E14" s="113">
        <v>10.374937446267948</v>
      </c>
      <c r="F14" s="115">
        <v>32342</v>
      </c>
      <c r="G14" s="114">
        <v>33880</v>
      </c>
      <c r="H14" s="114">
        <v>34188</v>
      </c>
      <c r="I14" s="114">
        <v>31848</v>
      </c>
      <c r="J14" s="140">
        <v>32595</v>
      </c>
      <c r="K14" s="114">
        <v>-253</v>
      </c>
      <c r="L14" s="116">
        <v>-0.77619266758705319</v>
      </c>
    </row>
    <row r="15" spans="1:17" s="110" customFormat="1" ht="15" customHeight="1" x14ac:dyDescent="0.2">
      <c r="A15" s="120"/>
      <c r="B15" s="119"/>
      <c r="C15" s="258" t="s">
        <v>106</v>
      </c>
      <c r="E15" s="113">
        <v>58.546162884175374</v>
      </c>
      <c r="F15" s="115">
        <v>18935</v>
      </c>
      <c r="G15" s="114">
        <v>19885</v>
      </c>
      <c r="H15" s="114">
        <v>20156</v>
      </c>
      <c r="I15" s="114">
        <v>18626</v>
      </c>
      <c r="J15" s="140">
        <v>18986</v>
      </c>
      <c r="K15" s="114">
        <v>-51</v>
      </c>
      <c r="L15" s="116">
        <v>-0.26861898240809018</v>
      </c>
    </row>
    <row r="16" spans="1:17" s="110" customFormat="1" ht="15" customHeight="1" x14ac:dyDescent="0.2">
      <c r="A16" s="120"/>
      <c r="B16" s="119"/>
      <c r="C16" s="258" t="s">
        <v>107</v>
      </c>
      <c r="E16" s="113">
        <v>41.453837115824626</v>
      </c>
      <c r="F16" s="115">
        <v>13407</v>
      </c>
      <c r="G16" s="114">
        <v>13995</v>
      </c>
      <c r="H16" s="114">
        <v>14032</v>
      </c>
      <c r="I16" s="114">
        <v>13222</v>
      </c>
      <c r="J16" s="140">
        <v>13609</v>
      </c>
      <c r="K16" s="114">
        <v>-202</v>
      </c>
      <c r="L16" s="116">
        <v>-1.4843118524505843</v>
      </c>
    </row>
    <row r="17" spans="1:12" s="110" customFormat="1" ht="15" customHeight="1" x14ac:dyDescent="0.2">
      <c r="A17" s="120"/>
      <c r="B17" s="121" t="s">
        <v>109</v>
      </c>
      <c r="C17" s="258"/>
      <c r="E17" s="113">
        <v>67.758202558608033</v>
      </c>
      <c r="F17" s="115">
        <v>211224</v>
      </c>
      <c r="G17" s="114">
        <v>212936</v>
      </c>
      <c r="H17" s="114">
        <v>211733</v>
      </c>
      <c r="I17" s="114">
        <v>211947</v>
      </c>
      <c r="J17" s="140">
        <v>211657</v>
      </c>
      <c r="K17" s="114">
        <v>-433</v>
      </c>
      <c r="L17" s="116">
        <v>-0.20457627198722461</v>
      </c>
    </row>
    <row r="18" spans="1:12" s="110" customFormat="1" ht="15" customHeight="1" x14ac:dyDescent="0.2">
      <c r="A18" s="120"/>
      <c r="B18" s="119"/>
      <c r="C18" s="258" t="s">
        <v>106</v>
      </c>
      <c r="E18" s="113">
        <v>57.195205090330646</v>
      </c>
      <c r="F18" s="115">
        <v>120810</v>
      </c>
      <c r="G18" s="114">
        <v>121849</v>
      </c>
      <c r="H18" s="114">
        <v>121461</v>
      </c>
      <c r="I18" s="114">
        <v>121693</v>
      </c>
      <c r="J18" s="140">
        <v>121310</v>
      </c>
      <c r="K18" s="114">
        <v>-500</v>
      </c>
      <c r="L18" s="116">
        <v>-0.4121671750061825</v>
      </c>
    </row>
    <row r="19" spans="1:12" s="110" customFormat="1" ht="15" customHeight="1" x14ac:dyDescent="0.2">
      <c r="A19" s="120"/>
      <c r="B19" s="119"/>
      <c r="C19" s="258" t="s">
        <v>107</v>
      </c>
      <c r="E19" s="113">
        <v>42.804794909669354</v>
      </c>
      <c r="F19" s="115">
        <v>90414</v>
      </c>
      <c r="G19" s="114">
        <v>91087</v>
      </c>
      <c r="H19" s="114">
        <v>90272</v>
      </c>
      <c r="I19" s="114">
        <v>90254</v>
      </c>
      <c r="J19" s="140">
        <v>90347</v>
      </c>
      <c r="K19" s="114">
        <v>67</v>
      </c>
      <c r="L19" s="116">
        <v>7.4158522142406494E-2</v>
      </c>
    </row>
    <row r="20" spans="1:12" s="110" customFormat="1" ht="15" customHeight="1" x14ac:dyDescent="0.2">
      <c r="A20" s="120"/>
      <c r="B20" s="121" t="s">
        <v>110</v>
      </c>
      <c r="C20" s="258"/>
      <c r="E20" s="113">
        <v>20.633428714408531</v>
      </c>
      <c r="F20" s="115">
        <v>64321</v>
      </c>
      <c r="G20" s="114">
        <v>63838</v>
      </c>
      <c r="H20" s="114">
        <v>63063</v>
      </c>
      <c r="I20" s="114">
        <v>62068</v>
      </c>
      <c r="J20" s="140">
        <v>61060</v>
      </c>
      <c r="K20" s="114">
        <v>3261</v>
      </c>
      <c r="L20" s="116">
        <v>5.340648542417294</v>
      </c>
    </row>
    <row r="21" spans="1:12" s="110" customFormat="1" ht="15" customHeight="1" x14ac:dyDescent="0.2">
      <c r="A21" s="120"/>
      <c r="B21" s="119"/>
      <c r="C21" s="258" t="s">
        <v>106</v>
      </c>
      <c r="E21" s="113">
        <v>55.112638174157738</v>
      </c>
      <c r="F21" s="115">
        <v>35449</v>
      </c>
      <c r="G21" s="114">
        <v>35216</v>
      </c>
      <c r="H21" s="114">
        <v>34789</v>
      </c>
      <c r="I21" s="114">
        <v>34192</v>
      </c>
      <c r="J21" s="140">
        <v>33575</v>
      </c>
      <c r="K21" s="114">
        <v>1874</v>
      </c>
      <c r="L21" s="116">
        <v>5.5815338793745344</v>
      </c>
    </row>
    <row r="22" spans="1:12" s="110" customFormat="1" ht="15" customHeight="1" x14ac:dyDescent="0.2">
      <c r="A22" s="120"/>
      <c r="B22" s="119"/>
      <c r="C22" s="258" t="s">
        <v>107</v>
      </c>
      <c r="E22" s="113">
        <v>44.887361825842262</v>
      </c>
      <c r="F22" s="115">
        <v>28872</v>
      </c>
      <c r="G22" s="114">
        <v>28622</v>
      </c>
      <c r="H22" s="114">
        <v>28274</v>
      </c>
      <c r="I22" s="114">
        <v>27876</v>
      </c>
      <c r="J22" s="140">
        <v>27485</v>
      </c>
      <c r="K22" s="114">
        <v>1387</v>
      </c>
      <c r="L22" s="116">
        <v>5.0463889394215027</v>
      </c>
    </row>
    <row r="23" spans="1:12" s="110" customFormat="1" ht="15" customHeight="1" x14ac:dyDescent="0.2">
      <c r="A23" s="120"/>
      <c r="B23" s="121" t="s">
        <v>111</v>
      </c>
      <c r="C23" s="258"/>
      <c r="E23" s="113">
        <v>1.2334312807154864</v>
      </c>
      <c r="F23" s="115">
        <v>3845</v>
      </c>
      <c r="G23" s="114">
        <v>3788</v>
      </c>
      <c r="H23" s="114">
        <v>3676</v>
      </c>
      <c r="I23" s="114">
        <v>3509</v>
      </c>
      <c r="J23" s="140">
        <v>3429</v>
      </c>
      <c r="K23" s="114">
        <v>416</v>
      </c>
      <c r="L23" s="116">
        <v>12.131816856226305</v>
      </c>
    </row>
    <row r="24" spans="1:12" s="110" customFormat="1" ht="15" customHeight="1" x14ac:dyDescent="0.2">
      <c r="A24" s="120"/>
      <c r="B24" s="119"/>
      <c r="C24" s="258" t="s">
        <v>106</v>
      </c>
      <c r="E24" s="113">
        <v>61.560468140442133</v>
      </c>
      <c r="F24" s="115">
        <v>2367</v>
      </c>
      <c r="G24" s="114">
        <v>2332</v>
      </c>
      <c r="H24" s="114">
        <v>2271</v>
      </c>
      <c r="I24" s="114">
        <v>2189</v>
      </c>
      <c r="J24" s="140">
        <v>2164</v>
      </c>
      <c r="K24" s="114">
        <v>203</v>
      </c>
      <c r="L24" s="116">
        <v>9.3807763401109057</v>
      </c>
    </row>
    <row r="25" spans="1:12" s="110" customFormat="1" ht="15" customHeight="1" x14ac:dyDescent="0.2">
      <c r="A25" s="120"/>
      <c r="B25" s="119"/>
      <c r="C25" s="258" t="s">
        <v>107</v>
      </c>
      <c r="E25" s="113">
        <v>38.439531859557867</v>
      </c>
      <c r="F25" s="115">
        <v>1478</v>
      </c>
      <c r="G25" s="114">
        <v>1456</v>
      </c>
      <c r="H25" s="114">
        <v>1405</v>
      </c>
      <c r="I25" s="114">
        <v>1320</v>
      </c>
      <c r="J25" s="140">
        <v>1265</v>
      </c>
      <c r="K25" s="114">
        <v>213</v>
      </c>
      <c r="L25" s="116">
        <v>16.837944664031621</v>
      </c>
    </row>
    <row r="26" spans="1:12" s="110" customFormat="1" ht="15" customHeight="1" x14ac:dyDescent="0.2">
      <c r="A26" s="120"/>
      <c r="C26" s="121" t="s">
        <v>187</v>
      </c>
      <c r="D26" s="110" t="s">
        <v>188</v>
      </c>
      <c r="E26" s="113">
        <v>0.37307687372486625</v>
      </c>
      <c r="F26" s="115">
        <v>1163</v>
      </c>
      <c r="G26" s="114">
        <v>1084</v>
      </c>
      <c r="H26" s="114">
        <v>1089</v>
      </c>
      <c r="I26" s="114">
        <v>895</v>
      </c>
      <c r="J26" s="140">
        <v>848</v>
      </c>
      <c r="K26" s="114">
        <v>315</v>
      </c>
      <c r="L26" s="116">
        <v>37.14622641509434</v>
      </c>
    </row>
    <row r="27" spans="1:12" s="110" customFormat="1" ht="15" customHeight="1" x14ac:dyDescent="0.2">
      <c r="A27" s="120"/>
      <c r="B27" s="119"/>
      <c r="D27" s="259" t="s">
        <v>106</v>
      </c>
      <c r="E27" s="113">
        <v>55.803955288048151</v>
      </c>
      <c r="F27" s="115">
        <v>649</v>
      </c>
      <c r="G27" s="114">
        <v>598</v>
      </c>
      <c r="H27" s="114">
        <v>603</v>
      </c>
      <c r="I27" s="114">
        <v>500</v>
      </c>
      <c r="J27" s="140">
        <v>486</v>
      </c>
      <c r="K27" s="114">
        <v>163</v>
      </c>
      <c r="L27" s="116">
        <v>33.539094650205762</v>
      </c>
    </row>
    <row r="28" spans="1:12" s="110" customFormat="1" ht="15" customHeight="1" x14ac:dyDescent="0.2">
      <c r="A28" s="120"/>
      <c r="B28" s="119"/>
      <c r="D28" s="259" t="s">
        <v>107</v>
      </c>
      <c r="E28" s="113">
        <v>44.196044711951849</v>
      </c>
      <c r="F28" s="115">
        <v>514</v>
      </c>
      <c r="G28" s="114">
        <v>486</v>
      </c>
      <c r="H28" s="114">
        <v>486</v>
      </c>
      <c r="I28" s="114">
        <v>395</v>
      </c>
      <c r="J28" s="140">
        <v>362</v>
      </c>
      <c r="K28" s="114">
        <v>152</v>
      </c>
      <c r="L28" s="116">
        <v>41.988950276243095</v>
      </c>
    </row>
    <row r="29" spans="1:12" s="110" customFormat="1" ht="24.95" customHeight="1" x14ac:dyDescent="0.2">
      <c r="A29" s="606" t="s">
        <v>189</v>
      </c>
      <c r="B29" s="607"/>
      <c r="C29" s="607"/>
      <c r="D29" s="608"/>
      <c r="E29" s="113">
        <v>80.670255219226775</v>
      </c>
      <c r="F29" s="115">
        <v>251475</v>
      </c>
      <c r="G29" s="114">
        <v>254218</v>
      </c>
      <c r="H29" s="114">
        <v>252923</v>
      </c>
      <c r="I29" s="114">
        <v>250505</v>
      </c>
      <c r="J29" s="140">
        <v>250950</v>
      </c>
      <c r="K29" s="114">
        <v>525</v>
      </c>
      <c r="L29" s="116">
        <v>0.20920502092050208</v>
      </c>
    </row>
    <row r="30" spans="1:12" s="110" customFormat="1" ht="15" customHeight="1" x14ac:dyDescent="0.2">
      <c r="A30" s="120"/>
      <c r="B30" s="119"/>
      <c r="C30" s="258" t="s">
        <v>106</v>
      </c>
      <c r="E30" s="113">
        <v>55.060343970573612</v>
      </c>
      <c r="F30" s="115">
        <v>138463</v>
      </c>
      <c r="G30" s="114">
        <v>140158</v>
      </c>
      <c r="H30" s="114">
        <v>139546</v>
      </c>
      <c r="I30" s="114">
        <v>138155</v>
      </c>
      <c r="J30" s="140">
        <v>138298</v>
      </c>
      <c r="K30" s="114">
        <v>165</v>
      </c>
      <c r="L30" s="116">
        <v>0.11930758217761644</v>
      </c>
    </row>
    <row r="31" spans="1:12" s="110" customFormat="1" ht="15" customHeight="1" x14ac:dyDescent="0.2">
      <c r="A31" s="120"/>
      <c r="B31" s="119"/>
      <c r="C31" s="258" t="s">
        <v>107</v>
      </c>
      <c r="E31" s="113">
        <v>44.939656029426388</v>
      </c>
      <c r="F31" s="115">
        <v>113012</v>
      </c>
      <c r="G31" s="114">
        <v>114060</v>
      </c>
      <c r="H31" s="114">
        <v>113377</v>
      </c>
      <c r="I31" s="114">
        <v>112350</v>
      </c>
      <c r="J31" s="140">
        <v>112652</v>
      </c>
      <c r="K31" s="114">
        <v>360</v>
      </c>
      <c r="L31" s="116">
        <v>0.31956822781663885</v>
      </c>
    </row>
    <row r="32" spans="1:12" s="110" customFormat="1" ht="15" customHeight="1" x14ac:dyDescent="0.2">
      <c r="A32" s="120"/>
      <c r="B32" s="119" t="s">
        <v>117</v>
      </c>
      <c r="C32" s="258"/>
      <c r="E32" s="113">
        <v>19.272965239372283</v>
      </c>
      <c r="F32" s="115">
        <v>60080</v>
      </c>
      <c r="G32" s="114">
        <v>60067</v>
      </c>
      <c r="H32" s="114">
        <v>59583</v>
      </c>
      <c r="I32" s="114">
        <v>58713</v>
      </c>
      <c r="J32" s="140">
        <v>57643</v>
      </c>
      <c r="K32" s="114">
        <v>2437</v>
      </c>
      <c r="L32" s="116">
        <v>4.2277466474680363</v>
      </c>
    </row>
    <row r="33" spans="1:12" s="110" customFormat="1" ht="15" customHeight="1" x14ac:dyDescent="0.2">
      <c r="A33" s="120"/>
      <c r="B33" s="119"/>
      <c r="C33" s="258" t="s">
        <v>106</v>
      </c>
      <c r="E33" s="113">
        <v>64.871837549933417</v>
      </c>
      <c r="F33" s="115">
        <v>38975</v>
      </c>
      <c r="G33" s="114">
        <v>39011</v>
      </c>
      <c r="H33" s="114">
        <v>39022</v>
      </c>
      <c r="I33" s="114">
        <v>38442</v>
      </c>
      <c r="J33" s="140">
        <v>37639</v>
      </c>
      <c r="K33" s="114">
        <v>1336</v>
      </c>
      <c r="L33" s="116">
        <v>3.5495098169451897</v>
      </c>
    </row>
    <row r="34" spans="1:12" s="110" customFormat="1" ht="15" customHeight="1" x14ac:dyDescent="0.2">
      <c r="A34" s="120"/>
      <c r="B34" s="119"/>
      <c r="C34" s="258" t="s">
        <v>107</v>
      </c>
      <c r="E34" s="113">
        <v>35.128162450066576</v>
      </c>
      <c r="F34" s="115">
        <v>21105</v>
      </c>
      <c r="G34" s="114">
        <v>21056</v>
      </c>
      <c r="H34" s="114">
        <v>20561</v>
      </c>
      <c r="I34" s="114">
        <v>20271</v>
      </c>
      <c r="J34" s="140">
        <v>20004</v>
      </c>
      <c r="K34" s="114">
        <v>1101</v>
      </c>
      <c r="L34" s="116">
        <v>5.5038992201559687</v>
      </c>
    </row>
    <row r="35" spans="1:12" s="110" customFormat="1" ht="24.95" customHeight="1" x14ac:dyDescent="0.2">
      <c r="A35" s="606" t="s">
        <v>190</v>
      </c>
      <c r="B35" s="607"/>
      <c r="C35" s="607"/>
      <c r="D35" s="608"/>
      <c r="E35" s="113">
        <v>74.9894139838066</v>
      </c>
      <c r="F35" s="115">
        <v>233766</v>
      </c>
      <c r="G35" s="114">
        <v>236367</v>
      </c>
      <c r="H35" s="114">
        <v>235510</v>
      </c>
      <c r="I35" s="114">
        <v>232625</v>
      </c>
      <c r="J35" s="140">
        <v>232512</v>
      </c>
      <c r="K35" s="114">
        <v>1254</v>
      </c>
      <c r="L35" s="116">
        <v>0.53932700247729148</v>
      </c>
    </row>
    <row r="36" spans="1:12" s="110" customFormat="1" ht="15" customHeight="1" x14ac:dyDescent="0.2">
      <c r="A36" s="120"/>
      <c r="B36" s="119"/>
      <c r="C36" s="258" t="s">
        <v>106</v>
      </c>
      <c r="E36" s="113">
        <v>69.798003131336458</v>
      </c>
      <c r="F36" s="115">
        <v>163164</v>
      </c>
      <c r="G36" s="114">
        <v>164920</v>
      </c>
      <c r="H36" s="114">
        <v>164666</v>
      </c>
      <c r="I36" s="114">
        <v>162758</v>
      </c>
      <c r="J36" s="140">
        <v>162408</v>
      </c>
      <c r="K36" s="114">
        <v>756</v>
      </c>
      <c r="L36" s="116">
        <v>0.46549431062509233</v>
      </c>
    </row>
    <row r="37" spans="1:12" s="110" customFormat="1" ht="15" customHeight="1" x14ac:dyDescent="0.2">
      <c r="A37" s="120"/>
      <c r="B37" s="119"/>
      <c r="C37" s="258" t="s">
        <v>107</v>
      </c>
      <c r="E37" s="113">
        <v>30.201996868663535</v>
      </c>
      <c r="F37" s="115">
        <v>70602</v>
      </c>
      <c r="G37" s="114">
        <v>71447</v>
      </c>
      <c r="H37" s="114">
        <v>70844</v>
      </c>
      <c r="I37" s="114">
        <v>69867</v>
      </c>
      <c r="J37" s="140">
        <v>70104</v>
      </c>
      <c r="K37" s="114">
        <v>498</v>
      </c>
      <c r="L37" s="116">
        <v>0.71037315987675453</v>
      </c>
    </row>
    <row r="38" spans="1:12" s="110" customFormat="1" ht="15" customHeight="1" x14ac:dyDescent="0.2">
      <c r="A38" s="120"/>
      <c r="B38" s="119" t="s">
        <v>182</v>
      </c>
      <c r="C38" s="258"/>
      <c r="E38" s="113">
        <v>25.010586016193397</v>
      </c>
      <c r="F38" s="115">
        <v>77966</v>
      </c>
      <c r="G38" s="114">
        <v>78075</v>
      </c>
      <c r="H38" s="114">
        <v>77150</v>
      </c>
      <c r="I38" s="114">
        <v>76747</v>
      </c>
      <c r="J38" s="140">
        <v>76229</v>
      </c>
      <c r="K38" s="114">
        <v>1737</v>
      </c>
      <c r="L38" s="116">
        <v>2.2786603523593385</v>
      </c>
    </row>
    <row r="39" spans="1:12" s="110" customFormat="1" ht="15" customHeight="1" x14ac:dyDescent="0.2">
      <c r="A39" s="120"/>
      <c r="B39" s="119"/>
      <c r="C39" s="258" t="s">
        <v>106</v>
      </c>
      <c r="E39" s="113">
        <v>18.465741477054099</v>
      </c>
      <c r="F39" s="115">
        <v>14397</v>
      </c>
      <c r="G39" s="114">
        <v>14362</v>
      </c>
      <c r="H39" s="114">
        <v>14011</v>
      </c>
      <c r="I39" s="114">
        <v>13942</v>
      </c>
      <c r="J39" s="140">
        <v>13627</v>
      </c>
      <c r="K39" s="114">
        <v>770</v>
      </c>
      <c r="L39" s="116">
        <v>5.6505467087400012</v>
      </c>
    </row>
    <row r="40" spans="1:12" s="110" customFormat="1" ht="15" customHeight="1" x14ac:dyDescent="0.2">
      <c r="A40" s="120"/>
      <c r="B40" s="119"/>
      <c r="C40" s="258" t="s">
        <v>107</v>
      </c>
      <c r="E40" s="113">
        <v>81.534258522945905</v>
      </c>
      <c r="F40" s="115">
        <v>63569</v>
      </c>
      <c r="G40" s="114">
        <v>63713</v>
      </c>
      <c r="H40" s="114">
        <v>63139</v>
      </c>
      <c r="I40" s="114">
        <v>62805</v>
      </c>
      <c r="J40" s="140">
        <v>62602</v>
      </c>
      <c r="K40" s="114">
        <v>967</v>
      </c>
      <c r="L40" s="116">
        <v>1.5446790837353439</v>
      </c>
    </row>
    <row r="41" spans="1:12" s="110" customFormat="1" ht="24.75" customHeight="1" x14ac:dyDescent="0.2">
      <c r="A41" s="606" t="s">
        <v>519</v>
      </c>
      <c r="B41" s="607"/>
      <c r="C41" s="607"/>
      <c r="D41" s="608"/>
      <c r="E41" s="113">
        <v>4.7643488637675953</v>
      </c>
      <c r="F41" s="115">
        <v>14852</v>
      </c>
      <c r="G41" s="114">
        <v>16610</v>
      </c>
      <c r="H41" s="114">
        <v>16592</v>
      </c>
      <c r="I41" s="114">
        <v>14157</v>
      </c>
      <c r="J41" s="140">
        <v>14536</v>
      </c>
      <c r="K41" s="114">
        <v>316</v>
      </c>
      <c r="L41" s="116">
        <v>2.1739130434782608</v>
      </c>
    </row>
    <row r="42" spans="1:12" s="110" customFormat="1" ht="15" customHeight="1" x14ac:dyDescent="0.2">
      <c r="A42" s="120"/>
      <c r="B42" s="119"/>
      <c r="C42" s="258" t="s">
        <v>106</v>
      </c>
      <c r="E42" s="113">
        <v>60.012119579854563</v>
      </c>
      <c r="F42" s="115">
        <v>8913</v>
      </c>
      <c r="G42" s="114">
        <v>10178</v>
      </c>
      <c r="H42" s="114">
        <v>10210</v>
      </c>
      <c r="I42" s="114">
        <v>8406</v>
      </c>
      <c r="J42" s="140">
        <v>8657</v>
      </c>
      <c r="K42" s="114">
        <v>256</v>
      </c>
      <c r="L42" s="116">
        <v>2.9571445073351046</v>
      </c>
    </row>
    <row r="43" spans="1:12" s="110" customFormat="1" ht="15" customHeight="1" x14ac:dyDescent="0.2">
      <c r="A43" s="123"/>
      <c r="B43" s="124"/>
      <c r="C43" s="260" t="s">
        <v>107</v>
      </c>
      <c r="D43" s="261"/>
      <c r="E43" s="125">
        <v>39.987880420145437</v>
      </c>
      <c r="F43" s="143">
        <v>5939</v>
      </c>
      <c r="G43" s="144">
        <v>6432</v>
      </c>
      <c r="H43" s="144">
        <v>6382</v>
      </c>
      <c r="I43" s="144">
        <v>5751</v>
      </c>
      <c r="J43" s="145">
        <v>5879</v>
      </c>
      <c r="K43" s="144">
        <v>60</v>
      </c>
      <c r="L43" s="146">
        <v>1.0205817315870045</v>
      </c>
    </row>
    <row r="44" spans="1:12" s="110" customFormat="1" ht="45.75" customHeight="1" x14ac:dyDescent="0.2">
      <c r="A44" s="606" t="s">
        <v>191</v>
      </c>
      <c r="B44" s="607"/>
      <c r="C44" s="607"/>
      <c r="D44" s="608"/>
      <c r="E44" s="113">
        <v>0.61783839965098231</v>
      </c>
      <c r="F44" s="115">
        <v>1926</v>
      </c>
      <c r="G44" s="114">
        <v>2059</v>
      </c>
      <c r="H44" s="114">
        <v>2071</v>
      </c>
      <c r="I44" s="114">
        <v>2014</v>
      </c>
      <c r="J44" s="140">
        <v>2052</v>
      </c>
      <c r="K44" s="114">
        <v>-126</v>
      </c>
      <c r="L44" s="116">
        <v>-6.1403508771929829</v>
      </c>
    </row>
    <row r="45" spans="1:12" s="110" customFormat="1" ht="15" customHeight="1" x14ac:dyDescent="0.2">
      <c r="A45" s="120"/>
      <c r="B45" s="119"/>
      <c r="C45" s="258" t="s">
        <v>106</v>
      </c>
      <c r="E45" s="113">
        <v>56.282450674974037</v>
      </c>
      <c r="F45" s="115">
        <v>1084</v>
      </c>
      <c r="G45" s="114">
        <v>1164</v>
      </c>
      <c r="H45" s="114">
        <v>1167</v>
      </c>
      <c r="I45" s="114">
        <v>1127</v>
      </c>
      <c r="J45" s="140">
        <v>1151</v>
      </c>
      <c r="K45" s="114">
        <v>-67</v>
      </c>
      <c r="L45" s="116">
        <v>-5.8210251954821892</v>
      </c>
    </row>
    <row r="46" spans="1:12" s="110" customFormat="1" ht="15" customHeight="1" x14ac:dyDescent="0.2">
      <c r="A46" s="123"/>
      <c r="B46" s="124"/>
      <c r="C46" s="260" t="s">
        <v>107</v>
      </c>
      <c r="D46" s="261"/>
      <c r="E46" s="125">
        <v>43.717549325025963</v>
      </c>
      <c r="F46" s="143">
        <v>842</v>
      </c>
      <c r="G46" s="144">
        <v>895</v>
      </c>
      <c r="H46" s="144">
        <v>904</v>
      </c>
      <c r="I46" s="144">
        <v>887</v>
      </c>
      <c r="J46" s="145">
        <v>901</v>
      </c>
      <c r="K46" s="144">
        <v>-59</v>
      </c>
      <c r="L46" s="146">
        <v>-6.5482796892341844</v>
      </c>
    </row>
    <row r="47" spans="1:12" s="110" customFormat="1" ht="39" customHeight="1" x14ac:dyDescent="0.2">
      <c r="A47" s="606" t="s">
        <v>520</v>
      </c>
      <c r="B47" s="610"/>
      <c r="C47" s="610"/>
      <c r="D47" s="611"/>
      <c r="E47" s="113">
        <v>0.26048015603146291</v>
      </c>
      <c r="F47" s="115">
        <v>812</v>
      </c>
      <c r="G47" s="114">
        <v>837</v>
      </c>
      <c r="H47" s="114">
        <v>764</v>
      </c>
      <c r="I47" s="114">
        <v>746</v>
      </c>
      <c r="J47" s="140">
        <v>824</v>
      </c>
      <c r="K47" s="114">
        <v>-12</v>
      </c>
      <c r="L47" s="116">
        <v>-1.4563106796116505</v>
      </c>
    </row>
    <row r="48" spans="1:12" s="110" customFormat="1" ht="15" customHeight="1" x14ac:dyDescent="0.2">
      <c r="A48" s="120"/>
      <c r="B48" s="119"/>
      <c r="C48" s="258" t="s">
        <v>106</v>
      </c>
      <c r="E48" s="113">
        <v>39.901477832512313</v>
      </c>
      <c r="F48" s="115">
        <v>324</v>
      </c>
      <c r="G48" s="114">
        <v>337</v>
      </c>
      <c r="H48" s="114">
        <v>303</v>
      </c>
      <c r="I48" s="114">
        <v>305</v>
      </c>
      <c r="J48" s="140">
        <v>341</v>
      </c>
      <c r="K48" s="114">
        <v>-17</v>
      </c>
      <c r="L48" s="116">
        <v>-4.9853372434017595</v>
      </c>
    </row>
    <row r="49" spans="1:12" s="110" customFormat="1" ht="15" customHeight="1" x14ac:dyDescent="0.2">
      <c r="A49" s="123"/>
      <c r="B49" s="124"/>
      <c r="C49" s="260" t="s">
        <v>107</v>
      </c>
      <c r="D49" s="261"/>
      <c r="E49" s="125">
        <v>60.098522167487687</v>
      </c>
      <c r="F49" s="143">
        <v>488</v>
      </c>
      <c r="G49" s="144">
        <v>500</v>
      </c>
      <c r="H49" s="144">
        <v>461</v>
      </c>
      <c r="I49" s="144">
        <v>441</v>
      </c>
      <c r="J49" s="145">
        <v>483</v>
      </c>
      <c r="K49" s="144">
        <v>5</v>
      </c>
      <c r="L49" s="146">
        <v>1.0351966873706004</v>
      </c>
    </row>
    <row r="50" spans="1:12" s="110" customFormat="1" ht="24.95" customHeight="1" x14ac:dyDescent="0.2">
      <c r="A50" s="612" t="s">
        <v>192</v>
      </c>
      <c r="B50" s="613"/>
      <c r="C50" s="613"/>
      <c r="D50" s="614"/>
      <c r="E50" s="262">
        <v>14.014281498210002</v>
      </c>
      <c r="F50" s="263">
        <v>43687</v>
      </c>
      <c r="G50" s="264">
        <v>45608</v>
      </c>
      <c r="H50" s="264">
        <v>45215</v>
      </c>
      <c r="I50" s="264">
        <v>42697</v>
      </c>
      <c r="J50" s="265">
        <v>43226</v>
      </c>
      <c r="K50" s="263">
        <v>461</v>
      </c>
      <c r="L50" s="266">
        <v>1.0664877619950957</v>
      </c>
    </row>
    <row r="51" spans="1:12" s="110" customFormat="1" ht="15" customHeight="1" x14ac:dyDescent="0.2">
      <c r="A51" s="120"/>
      <c r="B51" s="119"/>
      <c r="C51" s="258" t="s">
        <v>106</v>
      </c>
      <c r="E51" s="113">
        <v>57.68535262206148</v>
      </c>
      <c r="F51" s="115">
        <v>25201</v>
      </c>
      <c r="G51" s="114">
        <v>26317</v>
      </c>
      <c r="H51" s="114">
        <v>26226</v>
      </c>
      <c r="I51" s="114">
        <v>24694</v>
      </c>
      <c r="J51" s="140">
        <v>24809</v>
      </c>
      <c r="K51" s="114">
        <v>392</v>
      </c>
      <c r="L51" s="116">
        <v>1.5800717481559112</v>
      </c>
    </row>
    <row r="52" spans="1:12" s="110" customFormat="1" ht="15" customHeight="1" x14ac:dyDescent="0.2">
      <c r="A52" s="120"/>
      <c r="B52" s="119"/>
      <c r="C52" s="258" t="s">
        <v>107</v>
      </c>
      <c r="E52" s="113">
        <v>42.31464737793852</v>
      </c>
      <c r="F52" s="115">
        <v>18486</v>
      </c>
      <c r="G52" s="114">
        <v>19291</v>
      </c>
      <c r="H52" s="114">
        <v>18989</v>
      </c>
      <c r="I52" s="114">
        <v>18003</v>
      </c>
      <c r="J52" s="140">
        <v>18417</v>
      </c>
      <c r="K52" s="114">
        <v>69</v>
      </c>
      <c r="L52" s="116">
        <v>0.37465385241896076</v>
      </c>
    </row>
    <row r="53" spans="1:12" s="110" customFormat="1" ht="15" customHeight="1" x14ac:dyDescent="0.2">
      <c r="A53" s="120"/>
      <c r="B53" s="119"/>
      <c r="C53" s="258" t="s">
        <v>187</v>
      </c>
      <c r="D53" s="110" t="s">
        <v>193</v>
      </c>
      <c r="E53" s="113">
        <v>24.700711882253302</v>
      </c>
      <c r="F53" s="115">
        <v>10791</v>
      </c>
      <c r="G53" s="114">
        <v>12346</v>
      </c>
      <c r="H53" s="114">
        <v>12404</v>
      </c>
      <c r="I53" s="114">
        <v>9546</v>
      </c>
      <c r="J53" s="140">
        <v>10388</v>
      </c>
      <c r="K53" s="114">
        <v>403</v>
      </c>
      <c r="L53" s="116">
        <v>3.8794763188294183</v>
      </c>
    </row>
    <row r="54" spans="1:12" s="110" customFormat="1" ht="15" customHeight="1" x14ac:dyDescent="0.2">
      <c r="A54" s="120"/>
      <c r="B54" s="119"/>
      <c r="D54" s="267" t="s">
        <v>194</v>
      </c>
      <c r="E54" s="113">
        <v>61.875637104994901</v>
      </c>
      <c r="F54" s="115">
        <v>6677</v>
      </c>
      <c r="G54" s="114">
        <v>7624</v>
      </c>
      <c r="H54" s="114">
        <v>7774</v>
      </c>
      <c r="I54" s="114">
        <v>5909</v>
      </c>
      <c r="J54" s="140">
        <v>6395</v>
      </c>
      <c r="K54" s="114">
        <v>282</v>
      </c>
      <c r="L54" s="116">
        <v>4.4096950742767786</v>
      </c>
    </row>
    <row r="55" spans="1:12" s="110" customFormat="1" ht="15" customHeight="1" x14ac:dyDescent="0.2">
      <c r="A55" s="120"/>
      <c r="B55" s="119"/>
      <c r="D55" s="267" t="s">
        <v>195</v>
      </c>
      <c r="E55" s="113">
        <v>38.124362895005099</v>
      </c>
      <c r="F55" s="115">
        <v>4114</v>
      </c>
      <c r="G55" s="114">
        <v>4722</v>
      </c>
      <c r="H55" s="114">
        <v>4630</v>
      </c>
      <c r="I55" s="114">
        <v>3637</v>
      </c>
      <c r="J55" s="140">
        <v>3993</v>
      </c>
      <c r="K55" s="114">
        <v>121</v>
      </c>
      <c r="L55" s="116">
        <v>3.0303030303030303</v>
      </c>
    </row>
    <row r="56" spans="1:12" s="110" customFormat="1" ht="15" customHeight="1" x14ac:dyDescent="0.2">
      <c r="A56" s="120"/>
      <c r="B56" s="119" t="s">
        <v>196</v>
      </c>
      <c r="C56" s="258"/>
      <c r="E56" s="113">
        <v>60.363709853335557</v>
      </c>
      <c r="F56" s="115">
        <v>188173</v>
      </c>
      <c r="G56" s="114">
        <v>188642</v>
      </c>
      <c r="H56" s="114">
        <v>189200</v>
      </c>
      <c r="I56" s="114">
        <v>188960</v>
      </c>
      <c r="J56" s="140">
        <v>188570</v>
      </c>
      <c r="K56" s="114">
        <v>-397</v>
      </c>
      <c r="L56" s="116">
        <v>-0.21053189796892402</v>
      </c>
    </row>
    <row r="57" spans="1:12" s="110" customFormat="1" ht="15" customHeight="1" x14ac:dyDescent="0.2">
      <c r="A57" s="120"/>
      <c r="B57" s="119"/>
      <c r="C57" s="258" t="s">
        <v>106</v>
      </c>
      <c r="E57" s="113">
        <v>55.442598034787139</v>
      </c>
      <c r="F57" s="115">
        <v>104328</v>
      </c>
      <c r="G57" s="114">
        <v>104733</v>
      </c>
      <c r="H57" s="114">
        <v>105302</v>
      </c>
      <c r="I57" s="114">
        <v>105216</v>
      </c>
      <c r="J57" s="140">
        <v>104968</v>
      </c>
      <c r="K57" s="114">
        <v>-640</v>
      </c>
      <c r="L57" s="116">
        <v>-0.60970962579071719</v>
      </c>
    </row>
    <row r="58" spans="1:12" s="110" customFormat="1" ht="15" customHeight="1" x14ac:dyDescent="0.2">
      <c r="A58" s="120"/>
      <c r="B58" s="119"/>
      <c r="C58" s="258" t="s">
        <v>107</v>
      </c>
      <c r="E58" s="113">
        <v>44.557401965212861</v>
      </c>
      <c r="F58" s="115">
        <v>83845</v>
      </c>
      <c r="G58" s="114">
        <v>83909</v>
      </c>
      <c r="H58" s="114">
        <v>83898</v>
      </c>
      <c r="I58" s="114">
        <v>83744</v>
      </c>
      <c r="J58" s="140">
        <v>83602</v>
      </c>
      <c r="K58" s="114">
        <v>243</v>
      </c>
      <c r="L58" s="116">
        <v>0.29066290280136836</v>
      </c>
    </row>
    <row r="59" spans="1:12" s="110" customFormat="1" ht="15" customHeight="1" x14ac:dyDescent="0.2">
      <c r="A59" s="120"/>
      <c r="B59" s="119"/>
      <c r="C59" s="258" t="s">
        <v>105</v>
      </c>
      <c r="D59" s="110" t="s">
        <v>197</v>
      </c>
      <c r="E59" s="113">
        <v>89.774303433542542</v>
      </c>
      <c r="F59" s="115">
        <v>168931</v>
      </c>
      <c r="G59" s="114">
        <v>169391</v>
      </c>
      <c r="H59" s="114">
        <v>169787</v>
      </c>
      <c r="I59" s="114">
        <v>169784</v>
      </c>
      <c r="J59" s="140">
        <v>169506</v>
      </c>
      <c r="K59" s="114">
        <v>-575</v>
      </c>
      <c r="L59" s="116">
        <v>-0.33922103052399327</v>
      </c>
    </row>
    <row r="60" spans="1:12" s="110" customFormat="1" ht="15" customHeight="1" x14ac:dyDescent="0.2">
      <c r="A60" s="120"/>
      <c r="B60" s="119"/>
      <c r="C60" s="258"/>
      <c r="D60" s="267" t="s">
        <v>198</v>
      </c>
      <c r="E60" s="113">
        <v>52.859451492029287</v>
      </c>
      <c r="F60" s="115">
        <v>89296</v>
      </c>
      <c r="G60" s="114">
        <v>89677</v>
      </c>
      <c r="H60" s="114">
        <v>90038</v>
      </c>
      <c r="I60" s="114">
        <v>90109</v>
      </c>
      <c r="J60" s="140">
        <v>89940</v>
      </c>
      <c r="K60" s="114">
        <v>-644</v>
      </c>
      <c r="L60" s="116">
        <v>-0.71603291082944187</v>
      </c>
    </row>
    <row r="61" spans="1:12" s="110" customFormat="1" ht="15" customHeight="1" x14ac:dyDescent="0.2">
      <c r="A61" s="120"/>
      <c r="B61" s="119"/>
      <c r="C61" s="258"/>
      <c r="D61" s="267" t="s">
        <v>199</v>
      </c>
      <c r="E61" s="113">
        <v>47.140548507970713</v>
      </c>
      <c r="F61" s="115">
        <v>79635</v>
      </c>
      <c r="G61" s="114">
        <v>79714</v>
      </c>
      <c r="H61" s="114">
        <v>79749</v>
      </c>
      <c r="I61" s="114">
        <v>79675</v>
      </c>
      <c r="J61" s="140">
        <v>79566</v>
      </c>
      <c r="K61" s="114">
        <v>69</v>
      </c>
      <c r="L61" s="116">
        <v>8.6720458487293567E-2</v>
      </c>
    </row>
    <row r="62" spans="1:12" s="110" customFormat="1" ht="15" customHeight="1" x14ac:dyDescent="0.2">
      <c r="A62" s="120"/>
      <c r="B62" s="119"/>
      <c r="C62" s="258"/>
      <c r="D62" s="258" t="s">
        <v>200</v>
      </c>
      <c r="E62" s="113">
        <v>10.225696566457462</v>
      </c>
      <c r="F62" s="115">
        <v>19242</v>
      </c>
      <c r="G62" s="114">
        <v>19251</v>
      </c>
      <c r="H62" s="114">
        <v>19413</v>
      </c>
      <c r="I62" s="114">
        <v>19176</v>
      </c>
      <c r="J62" s="140">
        <v>19064</v>
      </c>
      <c r="K62" s="114">
        <v>178</v>
      </c>
      <c r="L62" s="116">
        <v>0.9336970205623164</v>
      </c>
    </row>
    <row r="63" spans="1:12" s="110" customFormat="1" ht="15" customHeight="1" x14ac:dyDescent="0.2">
      <c r="A63" s="120"/>
      <c r="B63" s="119"/>
      <c r="C63" s="258"/>
      <c r="D63" s="267" t="s">
        <v>198</v>
      </c>
      <c r="E63" s="113">
        <v>78.120777465959875</v>
      </c>
      <c r="F63" s="115">
        <v>15032</v>
      </c>
      <c r="G63" s="114">
        <v>15056</v>
      </c>
      <c r="H63" s="114">
        <v>15264</v>
      </c>
      <c r="I63" s="114">
        <v>15107</v>
      </c>
      <c r="J63" s="140">
        <v>15028</v>
      </c>
      <c r="K63" s="114">
        <v>4</v>
      </c>
      <c r="L63" s="116">
        <v>2.6616981634282673E-2</v>
      </c>
    </row>
    <row r="64" spans="1:12" s="110" customFormat="1" ht="15" customHeight="1" x14ac:dyDescent="0.2">
      <c r="A64" s="120"/>
      <c r="B64" s="119"/>
      <c r="C64" s="258"/>
      <c r="D64" s="267" t="s">
        <v>199</v>
      </c>
      <c r="E64" s="113">
        <v>21.879222534040121</v>
      </c>
      <c r="F64" s="115">
        <v>4210</v>
      </c>
      <c r="G64" s="114">
        <v>4195</v>
      </c>
      <c r="H64" s="114">
        <v>4149</v>
      </c>
      <c r="I64" s="114">
        <v>4069</v>
      </c>
      <c r="J64" s="140">
        <v>4036</v>
      </c>
      <c r="K64" s="114">
        <v>174</v>
      </c>
      <c r="L64" s="116">
        <v>4.3111992071357781</v>
      </c>
    </row>
    <row r="65" spans="1:12" s="110" customFormat="1" ht="15" customHeight="1" x14ac:dyDescent="0.2">
      <c r="A65" s="120"/>
      <c r="B65" s="119" t="s">
        <v>201</v>
      </c>
      <c r="C65" s="258"/>
      <c r="E65" s="113">
        <v>17.400202738249522</v>
      </c>
      <c r="F65" s="115">
        <v>54242</v>
      </c>
      <c r="G65" s="114">
        <v>54401</v>
      </c>
      <c r="H65" s="114">
        <v>52083</v>
      </c>
      <c r="I65" s="114">
        <v>51657</v>
      </c>
      <c r="J65" s="140">
        <v>51005</v>
      </c>
      <c r="K65" s="114">
        <v>3237</v>
      </c>
      <c r="L65" s="116">
        <v>6.3464366238604057</v>
      </c>
    </row>
    <row r="66" spans="1:12" s="110" customFormat="1" ht="15" customHeight="1" x14ac:dyDescent="0.2">
      <c r="A66" s="120"/>
      <c r="B66" s="119"/>
      <c r="C66" s="258" t="s">
        <v>106</v>
      </c>
      <c r="E66" s="113">
        <v>59.323033811437632</v>
      </c>
      <c r="F66" s="115">
        <v>32178</v>
      </c>
      <c r="G66" s="114">
        <v>32350</v>
      </c>
      <c r="H66" s="114">
        <v>30956</v>
      </c>
      <c r="I66" s="114">
        <v>30772</v>
      </c>
      <c r="J66" s="140">
        <v>30428</v>
      </c>
      <c r="K66" s="114">
        <v>1750</v>
      </c>
      <c r="L66" s="116">
        <v>5.7512817142105952</v>
      </c>
    </row>
    <row r="67" spans="1:12" s="110" customFormat="1" ht="15" customHeight="1" x14ac:dyDescent="0.2">
      <c r="A67" s="120"/>
      <c r="B67" s="119"/>
      <c r="C67" s="258" t="s">
        <v>107</v>
      </c>
      <c r="E67" s="113">
        <v>40.676966188562368</v>
      </c>
      <c r="F67" s="115">
        <v>22064</v>
      </c>
      <c r="G67" s="114">
        <v>22051</v>
      </c>
      <c r="H67" s="114">
        <v>21127</v>
      </c>
      <c r="I67" s="114">
        <v>20885</v>
      </c>
      <c r="J67" s="140">
        <v>20577</v>
      </c>
      <c r="K67" s="114">
        <v>1487</v>
      </c>
      <c r="L67" s="116">
        <v>7.2265150410652668</v>
      </c>
    </row>
    <row r="68" spans="1:12" s="110" customFormat="1" ht="15" customHeight="1" x14ac:dyDescent="0.2">
      <c r="A68" s="120"/>
      <c r="B68" s="119"/>
      <c r="C68" s="258" t="s">
        <v>105</v>
      </c>
      <c r="D68" s="110" t="s">
        <v>202</v>
      </c>
      <c r="E68" s="113">
        <v>22.878949891228199</v>
      </c>
      <c r="F68" s="115">
        <v>12410</v>
      </c>
      <c r="G68" s="114">
        <v>12488</v>
      </c>
      <c r="H68" s="114">
        <v>11787</v>
      </c>
      <c r="I68" s="114">
        <v>11651</v>
      </c>
      <c r="J68" s="140">
        <v>11291</v>
      </c>
      <c r="K68" s="114">
        <v>1119</v>
      </c>
      <c r="L68" s="116">
        <v>9.9105482242494016</v>
      </c>
    </row>
    <row r="69" spans="1:12" s="110" customFormat="1" ht="15" customHeight="1" x14ac:dyDescent="0.2">
      <c r="A69" s="120"/>
      <c r="B69" s="119"/>
      <c r="C69" s="258"/>
      <c r="D69" s="267" t="s">
        <v>198</v>
      </c>
      <c r="E69" s="113">
        <v>55.423045930701051</v>
      </c>
      <c r="F69" s="115">
        <v>6878</v>
      </c>
      <c r="G69" s="114">
        <v>6938</v>
      </c>
      <c r="H69" s="114">
        <v>6553</v>
      </c>
      <c r="I69" s="114">
        <v>6511</v>
      </c>
      <c r="J69" s="140">
        <v>6304</v>
      </c>
      <c r="K69" s="114">
        <v>574</v>
      </c>
      <c r="L69" s="116">
        <v>9.1053299492385786</v>
      </c>
    </row>
    <row r="70" spans="1:12" s="110" customFormat="1" ht="15" customHeight="1" x14ac:dyDescent="0.2">
      <c r="A70" s="120"/>
      <c r="B70" s="119"/>
      <c r="C70" s="258"/>
      <c r="D70" s="267" t="s">
        <v>199</v>
      </c>
      <c r="E70" s="113">
        <v>44.576954069298949</v>
      </c>
      <c r="F70" s="115">
        <v>5532</v>
      </c>
      <c r="G70" s="114">
        <v>5550</v>
      </c>
      <c r="H70" s="114">
        <v>5234</v>
      </c>
      <c r="I70" s="114">
        <v>5140</v>
      </c>
      <c r="J70" s="140">
        <v>4987</v>
      </c>
      <c r="K70" s="114">
        <v>545</v>
      </c>
      <c r="L70" s="116">
        <v>10.928413876077803</v>
      </c>
    </row>
    <row r="71" spans="1:12" s="110" customFormat="1" ht="15" customHeight="1" x14ac:dyDescent="0.2">
      <c r="A71" s="120"/>
      <c r="B71" s="119"/>
      <c r="C71" s="258"/>
      <c r="D71" s="110" t="s">
        <v>203</v>
      </c>
      <c r="E71" s="113">
        <v>71.835478042845025</v>
      </c>
      <c r="F71" s="115">
        <v>38965</v>
      </c>
      <c r="G71" s="114">
        <v>39051</v>
      </c>
      <c r="H71" s="114">
        <v>37579</v>
      </c>
      <c r="I71" s="114">
        <v>37269</v>
      </c>
      <c r="J71" s="140">
        <v>37035</v>
      </c>
      <c r="K71" s="114">
        <v>1930</v>
      </c>
      <c r="L71" s="116">
        <v>5.2112866207641417</v>
      </c>
    </row>
    <row r="72" spans="1:12" s="110" customFormat="1" ht="15" customHeight="1" x14ac:dyDescent="0.2">
      <c r="A72" s="120"/>
      <c r="B72" s="119"/>
      <c r="C72" s="258"/>
      <c r="D72" s="267" t="s">
        <v>198</v>
      </c>
      <c r="E72" s="113">
        <v>60.395226485307326</v>
      </c>
      <c r="F72" s="115">
        <v>23533</v>
      </c>
      <c r="G72" s="114">
        <v>23630</v>
      </c>
      <c r="H72" s="114">
        <v>22726</v>
      </c>
      <c r="I72" s="114">
        <v>22572</v>
      </c>
      <c r="J72" s="140">
        <v>22469</v>
      </c>
      <c r="K72" s="114">
        <v>1064</v>
      </c>
      <c r="L72" s="116">
        <v>4.7354132360140637</v>
      </c>
    </row>
    <row r="73" spans="1:12" s="110" customFormat="1" ht="15" customHeight="1" x14ac:dyDescent="0.2">
      <c r="A73" s="120"/>
      <c r="B73" s="119"/>
      <c r="C73" s="258"/>
      <c r="D73" s="267" t="s">
        <v>199</v>
      </c>
      <c r="E73" s="113">
        <v>39.604773514692674</v>
      </c>
      <c r="F73" s="115">
        <v>15432</v>
      </c>
      <c r="G73" s="114">
        <v>15421</v>
      </c>
      <c r="H73" s="114">
        <v>14853</v>
      </c>
      <c r="I73" s="114">
        <v>14697</v>
      </c>
      <c r="J73" s="140">
        <v>14566</v>
      </c>
      <c r="K73" s="114">
        <v>866</v>
      </c>
      <c r="L73" s="116">
        <v>5.9453521900315804</v>
      </c>
    </row>
    <row r="74" spans="1:12" s="110" customFormat="1" ht="15" customHeight="1" x14ac:dyDescent="0.2">
      <c r="A74" s="120"/>
      <c r="B74" s="119"/>
      <c r="C74" s="258"/>
      <c r="D74" s="110" t="s">
        <v>204</v>
      </c>
      <c r="E74" s="113">
        <v>5.2855720659267726</v>
      </c>
      <c r="F74" s="115">
        <v>2867</v>
      </c>
      <c r="G74" s="114">
        <v>2862</v>
      </c>
      <c r="H74" s="114">
        <v>2717</v>
      </c>
      <c r="I74" s="114">
        <v>2737</v>
      </c>
      <c r="J74" s="140">
        <v>2679</v>
      </c>
      <c r="K74" s="114">
        <v>188</v>
      </c>
      <c r="L74" s="116">
        <v>7.0175438596491224</v>
      </c>
    </row>
    <row r="75" spans="1:12" s="110" customFormat="1" ht="15" customHeight="1" x14ac:dyDescent="0.2">
      <c r="A75" s="120"/>
      <c r="B75" s="119"/>
      <c r="C75" s="258"/>
      <c r="D75" s="267" t="s">
        <v>198</v>
      </c>
      <c r="E75" s="113">
        <v>61.63236832926404</v>
      </c>
      <c r="F75" s="115">
        <v>1767</v>
      </c>
      <c r="G75" s="114">
        <v>1782</v>
      </c>
      <c r="H75" s="114">
        <v>1677</v>
      </c>
      <c r="I75" s="114">
        <v>1689</v>
      </c>
      <c r="J75" s="140">
        <v>1655</v>
      </c>
      <c r="K75" s="114">
        <v>112</v>
      </c>
      <c r="L75" s="116">
        <v>6.7673716012084588</v>
      </c>
    </row>
    <row r="76" spans="1:12" s="110" customFormat="1" ht="15" customHeight="1" x14ac:dyDescent="0.2">
      <c r="A76" s="120"/>
      <c r="B76" s="119"/>
      <c r="C76" s="258"/>
      <c r="D76" s="267" t="s">
        <v>199</v>
      </c>
      <c r="E76" s="113">
        <v>38.36763167073596</v>
      </c>
      <c r="F76" s="115">
        <v>1100</v>
      </c>
      <c r="G76" s="114">
        <v>1080</v>
      </c>
      <c r="H76" s="114">
        <v>1040</v>
      </c>
      <c r="I76" s="114">
        <v>1048</v>
      </c>
      <c r="J76" s="140">
        <v>1024</v>
      </c>
      <c r="K76" s="114">
        <v>76</v>
      </c>
      <c r="L76" s="116">
        <v>7.421875</v>
      </c>
    </row>
    <row r="77" spans="1:12" s="110" customFormat="1" ht="15" customHeight="1" x14ac:dyDescent="0.2">
      <c r="A77" s="533"/>
      <c r="B77" s="119" t="s">
        <v>205</v>
      </c>
      <c r="C77" s="268"/>
      <c r="D77" s="182"/>
      <c r="E77" s="113">
        <v>8.2218059102049192</v>
      </c>
      <c r="F77" s="115">
        <v>25630</v>
      </c>
      <c r="G77" s="114">
        <v>25791</v>
      </c>
      <c r="H77" s="114">
        <v>26162</v>
      </c>
      <c r="I77" s="114">
        <v>26058</v>
      </c>
      <c r="J77" s="140">
        <v>25940</v>
      </c>
      <c r="K77" s="114">
        <v>-310</v>
      </c>
      <c r="L77" s="116">
        <v>-1.1950655358519662</v>
      </c>
    </row>
    <row r="78" spans="1:12" s="110" customFormat="1" ht="15" customHeight="1" x14ac:dyDescent="0.2">
      <c r="A78" s="120"/>
      <c r="B78" s="119"/>
      <c r="C78" s="268" t="s">
        <v>106</v>
      </c>
      <c r="D78" s="182"/>
      <c r="E78" s="113">
        <v>61.857198595396021</v>
      </c>
      <c r="F78" s="115">
        <v>15854</v>
      </c>
      <c r="G78" s="114">
        <v>15882</v>
      </c>
      <c r="H78" s="114">
        <v>16193</v>
      </c>
      <c r="I78" s="114">
        <v>16018</v>
      </c>
      <c r="J78" s="140">
        <v>15830</v>
      </c>
      <c r="K78" s="114">
        <v>24</v>
      </c>
      <c r="L78" s="116">
        <v>0.15161086544535693</v>
      </c>
    </row>
    <row r="79" spans="1:12" s="110" customFormat="1" ht="15" customHeight="1" x14ac:dyDescent="0.2">
      <c r="A79" s="123"/>
      <c r="B79" s="124"/>
      <c r="C79" s="260" t="s">
        <v>107</v>
      </c>
      <c r="D79" s="261"/>
      <c r="E79" s="125">
        <v>38.142801404603979</v>
      </c>
      <c r="F79" s="143">
        <v>9776</v>
      </c>
      <c r="G79" s="144">
        <v>9909</v>
      </c>
      <c r="H79" s="144">
        <v>9969</v>
      </c>
      <c r="I79" s="144">
        <v>10040</v>
      </c>
      <c r="J79" s="145">
        <v>10110</v>
      </c>
      <c r="K79" s="144">
        <v>-334</v>
      </c>
      <c r="L79" s="146">
        <v>-3.3036597428288821</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86:L86"/>
    <mergeCell ref="A35:D35"/>
    <mergeCell ref="A41:D41"/>
    <mergeCell ref="A44:D44"/>
    <mergeCell ref="A47:D47"/>
    <mergeCell ref="A50:D50"/>
    <mergeCell ref="A85:L85"/>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92" t="s">
        <v>97</v>
      </c>
      <c r="E8" s="592" t="s">
        <v>98</v>
      </c>
      <c r="F8" s="592" t="s">
        <v>99</v>
      </c>
      <c r="G8" s="592" t="s">
        <v>100</v>
      </c>
      <c r="H8" s="592" t="s">
        <v>101</v>
      </c>
      <c r="I8" s="590"/>
      <c r="J8" s="591"/>
    </row>
    <row r="9" spans="1:15" ht="12" customHeight="1" x14ac:dyDescent="0.2">
      <c r="A9" s="616"/>
      <c r="B9" s="617"/>
      <c r="C9" s="583"/>
      <c r="D9" s="593"/>
      <c r="E9" s="593"/>
      <c r="F9" s="593"/>
      <c r="G9" s="593"/>
      <c r="H9" s="593"/>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8" t="s">
        <v>104</v>
      </c>
      <c r="B11" s="619"/>
      <c r="C11" s="285">
        <v>100</v>
      </c>
      <c r="D11" s="115">
        <v>311732</v>
      </c>
      <c r="E11" s="114">
        <v>314442</v>
      </c>
      <c r="F11" s="114">
        <v>312660</v>
      </c>
      <c r="G11" s="114">
        <v>309372</v>
      </c>
      <c r="H11" s="140">
        <v>308741</v>
      </c>
      <c r="I11" s="115">
        <v>2991</v>
      </c>
      <c r="J11" s="116">
        <v>0.96877317881330949</v>
      </c>
    </row>
    <row r="12" spans="1:15" s="110" customFormat="1" ht="24.95" customHeight="1" x14ac:dyDescent="0.2">
      <c r="A12" s="193" t="s">
        <v>132</v>
      </c>
      <c r="B12" s="194" t="s">
        <v>133</v>
      </c>
      <c r="C12" s="113">
        <v>0.28999268602517547</v>
      </c>
      <c r="D12" s="115">
        <v>904</v>
      </c>
      <c r="E12" s="114">
        <v>888</v>
      </c>
      <c r="F12" s="114">
        <v>1115</v>
      </c>
      <c r="G12" s="114">
        <v>1083</v>
      </c>
      <c r="H12" s="140">
        <v>900</v>
      </c>
      <c r="I12" s="115">
        <v>4</v>
      </c>
      <c r="J12" s="116">
        <v>0.44444444444444442</v>
      </c>
    </row>
    <row r="13" spans="1:15" s="110" customFormat="1" ht="24.95" customHeight="1" x14ac:dyDescent="0.2">
      <c r="A13" s="193" t="s">
        <v>134</v>
      </c>
      <c r="B13" s="199" t="s">
        <v>214</v>
      </c>
      <c r="C13" s="113">
        <v>1.1169851025881206</v>
      </c>
      <c r="D13" s="115">
        <v>3482</v>
      </c>
      <c r="E13" s="114">
        <v>3235</v>
      </c>
      <c r="F13" s="114">
        <v>3199</v>
      </c>
      <c r="G13" s="114">
        <v>2967</v>
      </c>
      <c r="H13" s="140">
        <v>2949</v>
      </c>
      <c r="I13" s="115">
        <v>533</v>
      </c>
      <c r="J13" s="116">
        <v>18.073923363852153</v>
      </c>
    </row>
    <row r="14" spans="1:15" s="287" customFormat="1" ht="24" customHeight="1" x14ac:dyDescent="0.2">
      <c r="A14" s="193" t="s">
        <v>215</v>
      </c>
      <c r="B14" s="199" t="s">
        <v>137</v>
      </c>
      <c r="C14" s="113">
        <v>31.534138298281857</v>
      </c>
      <c r="D14" s="115">
        <v>98302</v>
      </c>
      <c r="E14" s="114">
        <v>99922</v>
      </c>
      <c r="F14" s="114">
        <v>99857</v>
      </c>
      <c r="G14" s="114">
        <v>99542</v>
      </c>
      <c r="H14" s="140">
        <v>99921</v>
      </c>
      <c r="I14" s="115">
        <v>-1619</v>
      </c>
      <c r="J14" s="116">
        <v>-1.6202800212167612</v>
      </c>
      <c r="K14" s="110"/>
      <c r="L14" s="110"/>
      <c r="M14" s="110"/>
      <c r="N14" s="110"/>
      <c r="O14" s="110"/>
    </row>
    <row r="15" spans="1:15" s="110" customFormat="1" ht="24.75" customHeight="1" x14ac:dyDescent="0.2">
      <c r="A15" s="193" t="s">
        <v>216</v>
      </c>
      <c r="B15" s="199" t="s">
        <v>217</v>
      </c>
      <c r="C15" s="113">
        <v>3.6059820615143776</v>
      </c>
      <c r="D15" s="115">
        <v>11241</v>
      </c>
      <c r="E15" s="114">
        <v>11442</v>
      </c>
      <c r="F15" s="114">
        <v>11629</v>
      </c>
      <c r="G15" s="114">
        <v>11557</v>
      </c>
      <c r="H15" s="140">
        <v>11516</v>
      </c>
      <c r="I15" s="115">
        <v>-275</v>
      </c>
      <c r="J15" s="116">
        <v>-2.3879819381729765</v>
      </c>
    </row>
    <row r="16" spans="1:15" s="287" customFormat="1" ht="24.95" customHeight="1" x14ac:dyDescent="0.2">
      <c r="A16" s="193" t="s">
        <v>218</v>
      </c>
      <c r="B16" s="199" t="s">
        <v>141</v>
      </c>
      <c r="C16" s="113">
        <v>25.133768750080197</v>
      </c>
      <c r="D16" s="115">
        <v>78350</v>
      </c>
      <c r="E16" s="114">
        <v>79754</v>
      </c>
      <c r="F16" s="114">
        <v>79420</v>
      </c>
      <c r="G16" s="114">
        <v>79273</v>
      </c>
      <c r="H16" s="140">
        <v>79620</v>
      </c>
      <c r="I16" s="115">
        <v>-1270</v>
      </c>
      <c r="J16" s="116">
        <v>-1.5950766139161014</v>
      </c>
      <c r="K16" s="110"/>
      <c r="L16" s="110"/>
      <c r="M16" s="110"/>
      <c r="N16" s="110"/>
      <c r="O16" s="110"/>
    </row>
    <row r="17" spans="1:15" s="110" customFormat="1" ht="24.95" customHeight="1" x14ac:dyDescent="0.2">
      <c r="A17" s="193" t="s">
        <v>219</v>
      </c>
      <c r="B17" s="199" t="s">
        <v>220</v>
      </c>
      <c r="C17" s="113">
        <v>2.7943874866872829</v>
      </c>
      <c r="D17" s="115">
        <v>8711</v>
      </c>
      <c r="E17" s="114">
        <v>8726</v>
      </c>
      <c r="F17" s="114">
        <v>8808</v>
      </c>
      <c r="G17" s="114">
        <v>8712</v>
      </c>
      <c r="H17" s="140">
        <v>8785</v>
      </c>
      <c r="I17" s="115">
        <v>-74</v>
      </c>
      <c r="J17" s="116">
        <v>-0.84234490608992596</v>
      </c>
    </row>
    <row r="18" spans="1:15" s="287" customFormat="1" ht="24.95" customHeight="1" x14ac:dyDescent="0.2">
      <c r="A18" s="201" t="s">
        <v>144</v>
      </c>
      <c r="B18" s="202" t="s">
        <v>145</v>
      </c>
      <c r="C18" s="113">
        <v>6.5206651867629883</v>
      </c>
      <c r="D18" s="115">
        <v>20327</v>
      </c>
      <c r="E18" s="114">
        <v>20340</v>
      </c>
      <c r="F18" s="114">
        <v>20556</v>
      </c>
      <c r="G18" s="114">
        <v>19884</v>
      </c>
      <c r="H18" s="140">
        <v>19667</v>
      </c>
      <c r="I18" s="115">
        <v>660</v>
      </c>
      <c r="J18" s="116">
        <v>3.3558753241470485</v>
      </c>
      <c r="K18" s="110"/>
      <c r="L18" s="110"/>
      <c r="M18" s="110"/>
      <c r="N18" s="110"/>
      <c r="O18" s="110"/>
    </row>
    <row r="19" spans="1:15" s="110" customFormat="1" ht="24.95" customHeight="1" x14ac:dyDescent="0.2">
      <c r="A19" s="193" t="s">
        <v>146</v>
      </c>
      <c r="B19" s="199" t="s">
        <v>147</v>
      </c>
      <c r="C19" s="113">
        <v>12.727278559788536</v>
      </c>
      <c r="D19" s="115">
        <v>39675</v>
      </c>
      <c r="E19" s="114">
        <v>40107</v>
      </c>
      <c r="F19" s="114">
        <v>40337</v>
      </c>
      <c r="G19" s="114">
        <v>39491</v>
      </c>
      <c r="H19" s="140">
        <v>39749</v>
      </c>
      <c r="I19" s="115">
        <v>-74</v>
      </c>
      <c r="J19" s="116">
        <v>-0.18616820548944626</v>
      </c>
    </row>
    <row r="20" spans="1:15" s="287" customFormat="1" ht="24.95" customHeight="1" x14ac:dyDescent="0.2">
      <c r="A20" s="193" t="s">
        <v>148</v>
      </c>
      <c r="B20" s="199" t="s">
        <v>149</v>
      </c>
      <c r="C20" s="113">
        <v>6.0831098507692509</v>
      </c>
      <c r="D20" s="115">
        <v>18963</v>
      </c>
      <c r="E20" s="114">
        <v>19191</v>
      </c>
      <c r="F20" s="114">
        <v>18771</v>
      </c>
      <c r="G20" s="114">
        <v>19080</v>
      </c>
      <c r="H20" s="140">
        <v>18748</v>
      </c>
      <c r="I20" s="115">
        <v>215</v>
      </c>
      <c r="J20" s="116">
        <v>1.1467889908256881</v>
      </c>
      <c r="K20" s="110"/>
      <c r="L20" s="110"/>
      <c r="M20" s="110"/>
      <c r="N20" s="110"/>
      <c r="O20" s="110"/>
    </row>
    <row r="21" spans="1:15" s="110" customFormat="1" ht="24.95" customHeight="1" x14ac:dyDescent="0.2">
      <c r="A21" s="201" t="s">
        <v>150</v>
      </c>
      <c r="B21" s="202" t="s">
        <v>151</v>
      </c>
      <c r="C21" s="113">
        <v>2.3180167579844224</v>
      </c>
      <c r="D21" s="115">
        <v>7226</v>
      </c>
      <c r="E21" s="114">
        <v>7275</v>
      </c>
      <c r="F21" s="114">
        <v>7258</v>
      </c>
      <c r="G21" s="114">
        <v>7265</v>
      </c>
      <c r="H21" s="140">
        <v>7203</v>
      </c>
      <c r="I21" s="115">
        <v>23</v>
      </c>
      <c r="J21" s="116">
        <v>0.3193113980285992</v>
      </c>
    </row>
    <row r="22" spans="1:15" s="110" customFormat="1" ht="24.95" customHeight="1" x14ac:dyDescent="0.2">
      <c r="A22" s="201" t="s">
        <v>152</v>
      </c>
      <c r="B22" s="199" t="s">
        <v>153</v>
      </c>
      <c r="C22" s="113">
        <v>3.2527940666983177</v>
      </c>
      <c r="D22" s="115">
        <v>10140</v>
      </c>
      <c r="E22" s="114">
        <v>10153</v>
      </c>
      <c r="F22" s="114">
        <v>9651</v>
      </c>
      <c r="G22" s="114">
        <v>9300</v>
      </c>
      <c r="H22" s="140">
        <v>9145</v>
      </c>
      <c r="I22" s="115">
        <v>995</v>
      </c>
      <c r="J22" s="116">
        <v>10.880262438490979</v>
      </c>
    </row>
    <row r="23" spans="1:15" s="110" customFormat="1" ht="24.95" customHeight="1" x14ac:dyDescent="0.2">
      <c r="A23" s="193" t="s">
        <v>154</v>
      </c>
      <c r="B23" s="199" t="s">
        <v>155</v>
      </c>
      <c r="C23" s="113">
        <v>2.3959683317721634</v>
      </c>
      <c r="D23" s="115">
        <v>7469</v>
      </c>
      <c r="E23" s="114">
        <v>7815</v>
      </c>
      <c r="F23" s="114">
        <v>6621</v>
      </c>
      <c r="G23" s="114">
        <v>6400</v>
      </c>
      <c r="H23" s="140">
        <v>6420</v>
      </c>
      <c r="I23" s="115">
        <v>1049</v>
      </c>
      <c r="J23" s="116">
        <v>16.339563862928348</v>
      </c>
    </row>
    <row r="24" spans="1:15" s="110" customFormat="1" ht="24.95" customHeight="1" x14ac:dyDescent="0.2">
      <c r="A24" s="193" t="s">
        <v>156</v>
      </c>
      <c r="B24" s="199" t="s">
        <v>221</v>
      </c>
      <c r="C24" s="113">
        <v>7.749284641936022</v>
      </c>
      <c r="D24" s="115">
        <v>24157</v>
      </c>
      <c r="E24" s="114">
        <v>24330</v>
      </c>
      <c r="F24" s="114">
        <v>24194</v>
      </c>
      <c r="G24" s="114">
        <v>24143</v>
      </c>
      <c r="H24" s="140">
        <v>24005</v>
      </c>
      <c r="I24" s="115">
        <v>152</v>
      </c>
      <c r="J24" s="116">
        <v>0.63320141637158922</v>
      </c>
    </row>
    <row r="25" spans="1:15" s="110" customFormat="1" ht="24.95" customHeight="1" x14ac:dyDescent="0.2">
      <c r="A25" s="193" t="s">
        <v>222</v>
      </c>
      <c r="B25" s="204" t="s">
        <v>159</v>
      </c>
      <c r="C25" s="113">
        <v>3.9659066120898721</v>
      </c>
      <c r="D25" s="115">
        <v>12363</v>
      </c>
      <c r="E25" s="114">
        <v>12396</v>
      </c>
      <c r="F25" s="114">
        <v>12256</v>
      </c>
      <c r="G25" s="114">
        <v>11962</v>
      </c>
      <c r="H25" s="140">
        <v>11689</v>
      </c>
      <c r="I25" s="115">
        <v>674</v>
      </c>
      <c r="J25" s="116">
        <v>5.7661048849345535</v>
      </c>
    </row>
    <row r="26" spans="1:15" s="110" customFormat="1" ht="24.95" customHeight="1" x14ac:dyDescent="0.2">
      <c r="A26" s="201">
        <v>782.78300000000002</v>
      </c>
      <c r="B26" s="203" t="s">
        <v>160</v>
      </c>
      <c r="C26" s="113">
        <v>1.5061013947878306</v>
      </c>
      <c r="D26" s="115">
        <v>4695</v>
      </c>
      <c r="E26" s="114">
        <v>4586</v>
      </c>
      <c r="F26" s="114">
        <v>5231</v>
      </c>
      <c r="G26" s="114">
        <v>5497</v>
      </c>
      <c r="H26" s="140">
        <v>5494</v>
      </c>
      <c r="I26" s="115">
        <v>-799</v>
      </c>
      <c r="J26" s="116">
        <v>-14.54313796869312</v>
      </c>
    </row>
    <row r="27" spans="1:15" s="110" customFormat="1" ht="24.95" customHeight="1" x14ac:dyDescent="0.2">
      <c r="A27" s="193" t="s">
        <v>161</v>
      </c>
      <c r="B27" s="199" t="s">
        <v>223</v>
      </c>
      <c r="C27" s="113">
        <v>5.3866783005915337</v>
      </c>
      <c r="D27" s="115">
        <v>16792</v>
      </c>
      <c r="E27" s="114">
        <v>16789</v>
      </c>
      <c r="F27" s="114">
        <v>16639</v>
      </c>
      <c r="G27" s="114">
        <v>16273</v>
      </c>
      <c r="H27" s="140">
        <v>16236</v>
      </c>
      <c r="I27" s="115">
        <v>556</v>
      </c>
      <c r="J27" s="116">
        <v>3.424488790342449</v>
      </c>
    </row>
    <row r="28" spans="1:15" s="110" customFormat="1" ht="24.95" customHeight="1" x14ac:dyDescent="0.2">
      <c r="A28" s="193" t="s">
        <v>163</v>
      </c>
      <c r="B28" s="199" t="s">
        <v>164</v>
      </c>
      <c r="C28" s="113">
        <v>2.0549702949969846</v>
      </c>
      <c r="D28" s="115">
        <v>6406</v>
      </c>
      <c r="E28" s="114">
        <v>6409</v>
      </c>
      <c r="F28" s="114">
        <v>6321</v>
      </c>
      <c r="G28" s="114">
        <v>6253</v>
      </c>
      <c r="H28" s="140">
        <v>6268</v>
      </c>
      <c r="I28" s="115">
        <v>138</v>
      </c>
      <c r="J28" s="116">
        <v>2.2016592214422461</v>
      </c>
    </row>
    <row r="29" spans="1:15" s="110" customFormat="1" ht="24.95" customHeight="1" x14ac:dyDescent="0.2">
      <c r="A29" s="193">
        <v>86</v>
      </c>
      <c r="B29" s="199" t="s">
        <v>165</v>
      </c>
      <c r="C29" s="113">
        <v>5.973400228401319</v>
      </c>
      <c r="D29" s="115">
        <v>18621</v>
      </c>
      <c r="E29" s="114">
        <v>18575</v>
      </c>
      <c r="F29" s="114">
        <v>18352</v>
      </c>
      <c r="G29" s="114">
        <v>18061</v>
      </c>
      <c r="H29" s="140">
        <v>18141</v>
      </c>
      <c r="I29" s="115">
        <v>480</v>
      </c>
      <c r="J29" s="116">
        <v>2.6459401356044321</v>
      </c>
    </row>
    <row r="30" spans="1:15" s="110" customFormat="1" ht="24.95" customHeight="1" x14ac:dyDescent="0.2">
      <c r="A30" s="193">
        <v>87.88</v>
      </c>
      <c r="B30" s="204" t="s">
        <v>166</v>
      </c>
      <c r="C30" s="113">
        <v>4.770443842788036</v>
      </c>
      <c r="D30" s="115">
        <v>14871</v>
      </c>
      <c r="E30" s="114">
        <v>15138</v>
      </c>
      <c r="F30" s="114">
        <v>14970</v>
      </c>
      <c r="G30" s="114">
        <v>14906</v>
      </c>
      <c r="H30" s="140">
        <v>14932</v>
      </c>
      <c r="I30" s="115">
        <v>-61</v>
      </c>
      <c r="J30" s="116">
        <v>-0.40851861773372622</v>
      </c>
    </row>
    <row r="31" spans="1:15" s="110" customFormat="1" ht="24.95" customHeight="1" x14ac:dyDescent="0.2">
      <c r="A31" s="193" t="s">
        <v>167</v>
      </c>
      <c r="B31" s="199" t="s">
        <v>168</v>
      </c>
      <c r="C31" s="113">
        <v>2.3536242669985756</v>
      </c>
      <c r="D31" s="115">
        <v>7337</v>
      </c>
      <c r="E31" s="114">
        <v>7290</v>
      </c>
      <c r="F31" s="114">
        <v>7329</v>
      </c>
      <c r="G31" s="114">
        <v>7262</v>
      </c>
      <c r="H31" s="140">
        <v>7271</v>
      </c>
      <c r="I31" s="115">
        <v>66</v>
      </c>
      <c r="J31" s="116">
        <v>0.90771558245083206</v>
      </c>
    </row>
    <row r="32" spans="1:15" s="110" customFormat="1" ht="24.95" customHeight="1" x14ac:dyDescent="0.2">
      <c r="A32" s="193"/>
      <c r="B32" s="288" t="s">
        <v>224</v>
      </c>
      <c r="C32" s="113" t="s">
        <v>514</v>
      </c>
      <c r="D32" s="115" t="s">
        <v>514</v>
      </c>
      <c r="E32" s="114">
        <v>3</v>
      </c>
      <c r="F32" s="114">
        <v>3</v>
      </c>
      <c r="G32" s="114">
        <v>3</v>
      </c>
      <c r="H32" s="140">
        <v>3</v>
      </c>
      <c r="I32" s="115" t="s">
        <v>514</v>
      </c>
      <c r="J32" s="116" t="s">
        <v>514</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0.28999268602517547</v>
      </c>
      <c r="D34" s="115">
        <v>904</v>
      </c>
      <c r="E34" s="114">
        <v>888</v>
      </c>
      <c r="F34" s="114">
        <v>1115</v>
      </c>
      <c r="G34" s="114">
        <v>1083</v>
      </c>
      <c r="H34" s="140">
        <v>900</v>
      </c>
      <c r="I34" s="115">
        <v>4</v>
      </c>
      <c r="J34" s="116">
        <v>0.44444444444444442</v>
      </c>
    </row>
    <row r="35" spans="1:10" s="110" customFormat="1" ht="24.95" customHeight="1" x14ac:dyDescent="0.2">
      <c r="A35" s="292" t="s">
        <v>171</v>
      </c>
      <c r="B35" s="293" t="s">
        <v>172</v>
      </c>
      <c r="C35" s="113">
        <v>39.171788587632967</v>
      </c>
      <c r="D35" s="115">
        <v>122111</v>
      </c>
      <c r="E35" s="114">
        <v>123497</v>
      </c>
      <c r="F35" s="114">
        <v>123612</v>
      </c>
      <c r="G35" s="114">
        <v>122393</v>
      </c>
      <c r="H35" s="140">
        <v>122537</v>
      </c>
      <c r="I35" s="115">
        <v>-426</v>
      </c>
      <c r="J35" s="116">
        <v>-0.34765009752156489</v>
      </c>
    </row>
    <row r="36" spans="1:10" s="110" customFormat="1" ht="24.95" customHeight="1" x14ac:dyDescent="0.2">
      <c r="A36" s="294" t="s">
        <v>173</v>
      </c>
      <c r="B36" s="295" t="s">
        <v>174</v>
      </c>
      <c r="C36" s="125">
        <v>60.537577149602861</v>
      </c>
      <c r="D36" s="143">
        <v>188715</v>
      </c>
      <c r="E36" s="144">
        <v>190054</v>
      </c>
      <c r="F36" s="144">
        <v>187930</v>
      </c>
      <c r="G36" s="144">
        <v>185893</v>
      </c>
      <c r="H36" s="145">
        <v>185301</v>
      </c>
      <c r="I36" s="143">
        <v>3414</v>
      </c>
      <c r="J36" s="146">
        <v>1.8424077581880292</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2020-09-28T08:28:26Z</dcterms:created>
  <dcterms:modified xsi:type="dcterms:W3CDTF">2020-09-28T10:34:03Z</dcterms:modified>
</cp:coreProperties>
</file>