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AA\"/>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G75" i="24"/>
  <c r="F75" i="24"/>
  <c r="E75" i="24"/>
  <c r="L74" i="24"/>
  <c r="H74" i="24" s="1"/>
  <c r="G74" i="24"/>
  <c r="F74" i="24"/>
  <c r="E74" i="24"/>
  <c r="L73" i="24"/>
  <c r="H73" i="24" s="1"/>
  <c r="G73" i="24"/>
  <c r="F73" i="24"/>
  <c r="E73" i="24"/>
  <c r="L72" i="24"/>
  <c r="H72" i="24" s="1"/>
  <c r="G72" i="24"/>
  <c r="F72" i="24"/>
  <c r="E72" i="24"/>
  <c r="L71" i="24"/>
  <c r="H71" i="24" s="1"/>
  <c r="G71" i="24"/>
  <c r="F71" i="24"/>
  <c r="E71" i="24"/>
  <c r="L70" i="24"/>
  <c r="H70" i="24" s="1"/>
  <c r="G70" i="24"/>
  <c r="F70" i="24"/>
  <c r="E70" i="24"/>
  <c r="L69" i="24"/>
  <c r="H69" i="24" s="1"/>
  <c r="G69" i="24"/>
  <c r="F69" i="24"/>
  <c r="E69" i="24"/>
  <c r="L68" i="24"/>
  <c r="H68" i="24" s="1"/>
  <c r="G68" i="24"/>
  <c r="F68" i="24"/>
  <c r="E68" i="24"/>
  <c r="L67" i="24"/>
  <c r="H67" i="24" s="1"/>
  <c r="G67" i="24"/>
  <c r="F67" i="24"/>
  <c r="E67" i="24"/>
  <c r="L66" i="24"/>
  <c r="H66" i="24" s="1"/>
  <c r="G66" i="24"/>
  <c r="F66" i="24"/>
  <c r="E66" i="24"/>
  <c r="L65" i="24"/>
  <c r="H65" i="24" s="1"/>
  <c r="G65" i="24"/>
  <c r="F65" i="24"/>
  <c r="E65" i="24"/>
  <c r="L64" i="24"/>
  <c r="H64" i="24" s="1"/>
  <c r="G64" i="24"/>
  <c r="F64" i="24"/>
  <c r="E64" i="24"/>
  <c r="L63" i="24"/>
  <c r="H63" i="24" s="1"/>
  <c r="G63" i="24"/>
  <c r="F63" i="24"/>
  <c r="E63" i="24"/>
  <c r="L62" i="24"/>
  <c r="H62" i="24" s="1"/>
  <c r="G62" i="24"/>
  <c r="F62" i="24"/>
  <c r="E62" i="24"/>
  <c r="L61" i="24"/>
  <c r="H61" i="24" s="1"/>
  <c r="G61" i="24"/>
  <c r="F61" i="24"/>
  <c r="E61" i="24"/>
  <c r="L60" i="24"/>
  <c r="H60" i="24" s="1"/>
  <c r="G60" i="24"/>
  <c r="F60" i="24"/>
  <c r="E60" i="24"/>
  <c r="L59" i="24"/>
  <c r="H59" i="24" s="1"/>
  <c r="G59" i="24"/>
  <c r="F59" i="24"/>
  <c r="E59" i="24"/>
  <c r="L58" i="24"/>
  <c r="H58" i="24" s="1"/>
  <c r="G58" i="24"/>
  <c r="F58" i="24"/>
  <c r="E58" i="24"/>
  <c r="L57" i="24"/>
  <c r="H57" i="24" s="1"/>
  <c r="G57" i="24"/>
  <c r="F57" i="24"/>
  <c r="E57" i="24"/>
  <c r="L56" i="24"/>
  <c r="H56" i="24" s="1"/>
  <c r="G56" i="24"/>
  <c r="F56" i="24"/>
  <c r="E56" i="24"/>
  <c r="L55" i="24"/>
  <c r="H55" i="24" s="1"/>
  <c r="G55" i="24"/>
  <c r="F55" i="24"/>
  <c r="E55" i="24"/>
  <c r="L54" i="24"/>
  <c r="H54" i="24" s="1"/>
  <c r="G54" i="24"/>
  <c r="F54" i="24"/>
  <c r="E54" i="24"/>
  <c r="L53" i="24"/>
  <c r="H53" i="24" s="1"/>
  <c r="G53" i="24"/>
  <c r="F53" i="24"/>
  <c r="E53" i="24"/>
  <c r="L52" i="24"/>
  <c r="H52" i="24" s="1"/>
  <c r="G52" i="24"/>
  <c r="F52" i="24"/>
  <c r="E52" i="24"/>
  <c r="L51" i="24"/>
  <c r="H51" i="24" s="1"/>
  <c r="G51" i="24"/>
  <c r="F51" i="24"/>
  <c r="E51" i="24"/>
  <c r="K44" i="24"/>
  <c r="I44" i="24"/>
  <c r="D44" i="24"/>
  <c r="C44" i="24"/>
  <c r="M44" i="24" s="1"/>
  <c r="B44" i="24"/>
  <c r="J44" i="24" s="1"/>
  <c r="M43" i="24"/>
  <c r="K43" i="24"/>
  <c r="H43" i="24"/>
  <c r="G43" i="24"/>
  <c r="F43" i="24"/>
  <c r="E43" i="24"/>
  <c r="C43" i="24"/>
  <c r="I43" i="24" s="1"/>
  <c r="B43" i="24"/>
  <c r="D43" i="24" s="1"/>
  <c r="K42" i="24"/>
  <c r="I42" i="24"/>
  <c r="D42" i="24"/>
  <c r="C42" i="24"/>
  <c r="B42" i="24"/>
  <c r="J42" i="24" s="1"/>
  <c r="M41" i="24"/>
  <c r="K41" i="24"/>
  <c r="H41" i="24"/>
  <c r="G41" i="24"/>
  <c r="F41" i="24"/>
  <c r="E41" i="24"/>
  <c r="C41" i="24"/>
  <c r="I41" i="24" s="1"/>
  <c r="B41" i="24"/>
  <c r="D41" i="24" s="1"/>
  <c r="K40" i="24"/>
  <c r="D40" i="24"/>
  <c r="C40" i="24"/>
  <c r="B40" i="24"/>
  <c r="J40" i="24" s="1"/>
  <c r="M36" i="24"/>
  <c r="L36" i="24"/>
  <c r="K36" i="24"/>
  <c r="J36" i="24"/>
  <c r="I36" i="24"/>
  <c r="H36" i="24"/>
  <c r="G36" i="24"/>
  <c r="F36" i="24"/>
  <c r="E36" i="24"/>
  <c r="D36" i="24"/>
  <c r="L57" i="15"/>
  <c r="K57" i="15"/>
  <c r="C38" i="24"/>
  <c r="C37" i="24"/>
  <c r="C35" i="24"/>
  <c r="C34" i="24"/>
  <c r="C33" i="24"/>
  <c r="C32" i="24"/>
  <c r="C31" i="24"/>
  <c r="C30" i="24"/>
  <c r="C29" i="24"/>
  <c r="C28" i="24"/>
  <c r="C27" i="24"/>
  <c r="C26" i="24"/>
  <c r="C25" i="24"/>
  <c r="C24" i="24"/>
  <c r="C23" i="24"/>
  <c r="C22" i="24"/>
  <c r="C21" i="24"/>
  <c r="C20" i="24"/>
  <c r="C19" i="24"/>
  <c r="C18" i="24"/>
  <c r="C17" i="24"/>
  <c r="C16" i="24"/>
  <c r="C15" i="24"/>
  <c r="C9" i="24"/>
  <c r="C8" i="24"/>
  <c r="C7" i="24"/>
  <c r="B38" i="24"/>
  <c r="B37" i="24"/>
  <c r="B35" i="24"/>
  <c r="B34" i="24"/>
  <c r="B33" i="24"/>
  <c r="B32" i="24"/>
  <c r="B31" i="24"/>
  <c r="B30" i="24"/>
  <c r="B29" i="24"/>
  <c r="B28" i="24"/>
  <c r="B27" i="24"/>
  <c r="B26" i="24"/>
  <c r="B25" i="24"/>
  <c r="B24" i="24"/>
  <c r="B23" i="24"/>
  <c r="B22" i="24"/>
  <c r="B21" i="24"/>
  <c r="B20" i="24"/>
  <c r="B19" i="24"/>
  <c r="B18" i="24"/>
  <c r="B17" i="24"/>
  <c r="B16" i="24"/>
  <c r="B15" i="24"/>
  <c r="B9" i="24"/>
  <c r="B8" i="24"/>
  <c r="B7" i="24"/>
  <c r="F7" i="24" l="1"/>
  <c r="D7" i="24"/>
  <c r="J7" i="24"/>
  <c r="H7" i="24"/>
  <c r="K7" i="24"/>
  <c r="K18" i="24"/>
  <c r="J18" i="24"/>
  <c r="H18" i="24"/>
  <c r="F18" i="24"/>
  <c r="D18" i="24"/>
  <c r="F21" i="24"/>
  <c r="D21" i="24"/>
  <c r="J21" i="24"/>
  <c r="H21" i="24"/>
  <c r="K21" i="24"/>
  <c r="K34" i="24"/>
  <c r="J34" i="24"/>
  <c r="H34" i="24"/>
  <c r="F34" i="24"/>
  <c r="D34" i="24"/>
  <c r="D38" i="24"/>
  <c r="J38" i="24"/>
  <c r="H38" i="24"/>
  <c r="F38" i="24"/>
  <c r="K38" i="24"/>
  <c r="M16" i="24"/>
  <c r="E16" i="24"/>
  <c r="L16" i="24"/>
  <c r="I16" i="24"/>
  <c r="G16" i="24"/>
  <c r="G19" i="24"/>
  <c r="L19" i="24"/>
  <c r="I19" i="24"/>
  <c r="M19" i="24"/>
  <c r="E19" i="24"/>
  <c r="M32" i="24"/>
  <c r="E32" i="24"/>
  <c r="L32" i="24"/>
  <c r="I32" i="24"/>
  <c r="G32" i="24"/>
  <c r="G35" i="24"/>
  <c r="L35" i="24"/>
  <c r="I35" i="24"/>
  <c r="M35" i="24"/>
  <c r="E35" i="24"/>
  <c r="F15" i="24"/>
  <c r="D15" i="24"/>
  <c r="J15" i="24"/>
  <c r="H15" i="24"/>
  <c r="K15" i="24"/>
  <c r="K28" i="24"/>
  <c r="J28" i="24"/>
  <c r="H28" i="24"/>
  <c r="F28" i="24"/>
  <c r="D28" i="24"/>
  <c r="F31" i="24"/>
  <c r="D31" i="24"/>
  <c r="J31" i="24"/>
  <c r="H31" i="24"/>
  <c r="K31" i="24"/>
  <c r="M26" i="24"/>
  <c r="E26" i="24"/>
  <c r="L26" i="24"/>
  <c r="I26" i="24"/>
  <c r="G26" i="24"/>
  <c r="G29" i="24"/>
  <c r="L29" i="24"/>
  <c r="I29" i="24"/>
  <c r="M29" i="24"/>
  <c r="E29" i="24"/>
  <c r="K22" i="24"/>
  <c r="J22" i="24"/>
  <c r="H22" i="24"/>
  <c r="F22" i="24"/>
  <c r="D22" i="24"/>
  <c r="F25" i="24"/>
  <c r="D25" i="24"/>
  <c r="J25" i="24"/>
  <c r="H25" i="24"/>
  <c r="K25" i="24"/>
  <c r="B45" i="24"/>
  <c r="B39" i="24"/>
  <c r="M20" i="24"/>
  <c r="E20" i="24"/>
  <c r="L20" i="24"/>
  <c r="I20" i="24"/>
  <c r="G20" i="24"/>
  <c r="G23" i="24"/>
  <c r="L23" i="24"/>
  <c r="I23" i="24"/>
  <c r="M23" i="24"/>
  <c r="E23" i="24"/>
  <c r="I37" i="24"/>
  <c r="L37" i="24"/>
  <c r="M37" i="24"/>
  <c r="G37" i="24"/>
  <c r="E37" i="24"/>
  <c r="K16" i="24"/>
  <c r="J16" i="24"/>
  <c r="H16" i="24"/>
  <c r="F16" i="24"/>
  <c r="D16" i="24"/>
  <c r="F19" i="24"/>
  <c r="D19" i="24"/>
  <c r="J19" i="24"/>
  <c r="H19" i="24"/>
  <c r="K19" i="24"/>
  <c r="K32" i="24"/>
  <c r="J32" i="24"/>
  <c r="H32" i="24"/>
  <c r="F32" i="24"/>
  <c r="D32" i="24"/>
  <c r="F35" i="24"/>
  <c r="D35" i="24"/>
  <c r="J35" i="24"/>
  <c r="H35" i="24"/>
  <c r="K35" i="24"/>
  <c r="M8" i="24"/>
  <c r="E8" i="24"/>
  <c r="L8" i="24"/>
  <c r="I8" i="24"/>
  <c r="G8" i="24"/>
  <c r="C14" i="24"/>
  <c r="C6" i="24"/>
  <c r="G17" i="24"/>
  <c r="L17" i="24"/>
  <c r="I17" i="24"/>
  <c r="E17" i="24"/>
  <c r="M17" i="24"/>
  <c r="M30" i="24"/>
  <c r="E30" i="24"/>
  <c r="L30" i="24"/>
  <c r="I30" i="24"/>
  <c r="G30" i="24"/>
  <c r="G33" i="24"/>
  <c r="L33" i="24"/>
  <c r="I33" i="24"/>
  <c r="E33" i="24"/>
  <c r="M33" i="24"/>
  <c r="K26" i="24"/>
  <c r="J26" i="24"/>
  <c r="H26" i="24"/>
  <c r="F26" i="24"/>
  <c r="D26" i="24"/>
  <c r="F29" i="24"/>
  <c r="D29" i="24"/>
  <c r="J29" i="24"/>
  <c r="H29" i="24"/>
  <c r="K29" i="24"/>
  <c r="G7" i="24"/>
  <c r="L7" i="24"/>
  <c r="I7" i="24"/>
  <c r="M7" i="24"/>
  <c r="E7" i="24"/>
  <c r="G9" i="24"/>
  <c r="L9" i="24"/>
  <c r="I9" i="24"/>
  <c r="M9" i="24"/>
  <c r="E9" i="24"/>
  <c r="M24" i="24"/>
  <c r="E24" i="24"/>
  <c r="L24" i="24"/>
  <c r="I24" i="24"/>
  <c r="G24" i="24"/>
  <c r="G27" i="24"/>
  <c r="L27" i="24"/>
  <c r="I27" i="24"/>
  <c r="M27" i="24"/>
  <c r="E27" i="24"/>
  <c r="K8" i="24"/>
  <c r="J8" i="24"/>
  <c r="H8" i="24"/>
  <c r="F8" i="24"/>
  <c r="D8" i="24"/>
  <c r="F9" i="24"/>
  <c r="D9" i="24"/>
  <c r="J9" i="24"/>
  <c r="H9" i="24"/>
  <c r="K9" i="24"/>
  <c r="K20" i="24"/>
  <c r="J20" i="24"/>
  <c r="H20" i="24"/>
  <c r="F20" i="24"/>
  <c r="D20" i="24"/>
  <c r="F23" i="24"/>
  <c r="D23" i="24"/>
  <c r="J23" i="24"/>
  <c r="H23" i="24"/>
  <c r="K23" i="24"/>
  <c r="H37" i="24"/>
  <c r="F37" i="24"/>
  <c r="D37" i="24"/>
  <c r="K37" i="24"/>
  <c r="J37" i="24"/>
  <c r="M18" i="24"/>
  <c r="E18" i="24"/>
  <c r="L18" i="24"/>
  <c r="I18" i="24"/>
  <c r="G18" i="24"/>
  <c r="G21" i="24"/>
  <c r="L21" i="24"/>
  <c r="I21" i="24"/>
  <c r="M21" i="24"/>
  <c r="E21" i="24"/>
  <c r="M34" i="24"/>
  <c r="E34" i="24"/>
  <c r="L34" i="24"/>
  <c r="I34" i="24"/>
  <c r="G34" i="24"/>
  <c r="M38" i="24"/>
  <c r="E38" i="24"/>
  <c r="L38" i="24"/>
  <c r="G38" i="24"/>
  <c r="I38" i="24"/>
  <c r="B14" i="24"/>
  <c r="B6" i="24"/>
  <c r="F17" i="24"/>
  <c r="D17" i="24"/>
  <c r="J17" i="24"/>
  <c r="H17" i="24"/>
  <c r="K17" i="24"/>
  <c r="K30" i="24"/>
  <c r="J30" i="24"/>
  <c r="H30" i="24"/>
  <c r="F30" i="24"/>
  <c r="D30" i="24"/>
  <c r="F33" i="24"/>
  <c r="D33" i="24"/>
  <c r="J33" i="24"/>
  <c r="H33" i="24"/>
  <c r="K33" i="24"/>
  <c r="G15" i="24"/>
  <c r="L15" i="24"/>
  <c r="I15" i="24"/>
  <c r="M15" i="24"/>
  <c r="E15" i="24"/>
  <c r="M28" i="24"/>
  <c r="E28" i="24"/>
  <c r="L28" i="24"/>
  <c r="I28" i="24"/>
  <c r="G28" i="24"/>
  <c r="G31" i="24"/>
  <c r="L31" i="24"/>
  <c r="I31" i="24"/>
  <c r="M31" i="24"/>
  <c r="E31" i="24"/>
  <c r="K24" i="24"/>
  <c r="J24" i="24"/>
  <c r="H24" i="24"/>
  <c r="F24" i="24"/>
  <c r="D24" i="24"/>
  <c r="F27" i="24"/>
  <c r="D27" i="24"/>
  <c r="J27" i="24"/>
  <c r="H27" i="24"/>
  <c r="K27" i="24"/>
  <c r="M22" i="24"/>
  <c r="E22" i="24"/>
  <c r="L22" i="24"/>
  <c r="I22" i="24"/>
  <c r="G22" i="24"/>
  <c r="G25" i="24"/>
  <c r="L25" i="24"/>
  <c r="I25" i="24"/>
  <c r="E25" i="24"/>
  <c r="M25" i="24"/>
  <c r="C45" i="24"/>
  <c r="C39" i="24"/>
  <c r="M42" i="24"/>
  <c r="E42" i="24"/>
  <c r="L42" i="24"/>
  <c r="G42" i="24"/>
  <c r="K52" i="24"/>
  <c r="J52" i="24"/>
  <c r="I52" i="24"/>
  <c r="K54" i="24"/>
  <c r="J54" i="24"/>
  <c r="I54" i="24"/>
  <c r="K56" i="24"/>
  <c r="J56" i="24"/>
  <c r="I56" i="24"/>
  <c r="K58" i="24"/>
  <c r="J58" i="24"/>
  <c r="I58" i="24"/>
  <c r="K60" i="24"/>
  <c r="J60" i="24"/>
  <c r="I60" i="24"/>
  <c r="K62" i="24"/>
  <c r="J62" i="24"/>
  <c r="I62" i="24"/>
  <c r="K64" i="24"/>
  <c r="J64" i="24"/>
  <c r="I64" i="24"/>
  <c r="K66" i="24"/>
  <c r="J66" i="24"/>
  <c r="I66" i="24"/>
  <c r="K68" i="24"/>
  <c r="J68" i="24"/>
  <c r="I68" i="24"/>
  <c r="K70" i="24"/>
  <c r="J70" i="24"/>
  <c r="I70" i="24"/>
  <c r="K72" i="24"/>
  <c r="J72" i="24"/>
  <c r="I72" i="24"/>
  <c r="K74" i="24"/>
  <c r="J74" i="24"/>
  <c r="I74" i="24"/>
  <c r="M40" i="24"/>
  <c r="E40" i="24"/>
  <c r="L40" i="24"/>
  <c r="G40" i="24"/>
  <c r="I40" i="24"/>
  <c r="K51" i="24"/>
  <c r="J51" i="24"/>
  <c r="I51" i="24"/>
  <c r="K53" i="24"/>
  <c r="J53" i="24"/>
  <c r="I53" i="24"/>
  <c r="K55" i="24"/>
  <c r="J55" i="24"/>
  <c r="I55" i="24"/>
  <c r="K57" i="24"/>
  <c r="J57" i="24"/>
  <c r="I57" i="24"/>
  <c r="K59" i="24"/>
  <c r="J59" i="24"/>
  <c r="I59" i="24"/>
  <c r="K61" i="24"/>
  <c r="J61" i="24"/>
  <c r="I61" i="24"/>
  <c r="K63" i="24"/>
  <c r="J63" i="24"/>
  <c r="I63" i="24"/>
  <c r="K65" i="24"/>
  <c r="J65" i="24"/>
  <c r="I65" i="24"/>
  <c r="K67" i="24"/>
  <c r="J67" i="24"/>
  <c r="I67" i="24"/>
  <c r="K69" i="24"/>
  <c r="J69" i="24"/>
  <c r="I69" i="24"/>
  <c r="K71" i="24"/>
  <c r="J71" i="24"/>
  <c r="I71" i="24"/>
  <c r="K73" i="24"/>
  <c r="J73" i="24"/>
  <c r="I73" i="24"/>
  <c r="K75" i="24"/>
  <c r="K77" i="24" s="1"/>
  <c r="J75" i="24"/>
  <c r="I75" i="24"/>
  <c r="F40" i="24"/>
  <c r="J41" i="24"/>
  <c r="F42" i="24"/>
  <c r="J43" i="24"/>
  <c r="F44" i="24"/>
  <c r="G44" i="24"/>
  <c r="H40" i="24"/>
  <c r="L41" i="24"/>
  <c r="H42" i="24"/>
  <c r="L43" i="24"/>
  <c r="H44" i="24"/>
  <c r="L44" i="24"/>
  <c r="E44" i="24"/>
  <c r="I77" i="24" l="1"/>
  <c r="K6" i="24"/>
  <c r="J6" i="24"/>
  <c r="H6" i="24"/>
  <c r="F6" i="24"/>
  <c r="D6" i="24"/>
  <c r="J77" i="24"/>
  <c r="K14" i="24"/>
  <c r="J14" i="24"/>
  <c r="H14" i="24"/>
  <c r="F14" i="24"/>
  <c r="D14" i="24"/>
  <c r="K79" i="24"/>
  <c r="M6" i="24"/>
  <c r="E6" i="24"/>
  <c r="L6" i="24"/>
  <c r="I6" i="24"/>
  <c r="G6" i="24"/>
  <c r="I39" i="24"/>
  <c r="L39" i="24"/>
  <c r="M39" i="24"/>
  <c r="G39" i="24"/>
  <c r="E39" i="24"/>
  <c r="I45" i="24"/>
  <c r="G45" i="24"/>
  <c r="L45" i="24"/>
  <c r="M45" i="24"/>
  <c r="E45" i="24"/>
  <c r="M14" i="24"/>
  <c r="E14" i="24"/>
  <c r="L14" i="24"/>
  <c r="I14" i="24"/>
  <c r="G14" i="24"/>
  <c r="H39" i="24"/>
  <c r="F39" i="24"/>
  <c r="D39" i="24"/>
  <c r="K39" i="24"/>
  <c r="J39" i="24"/>
  <c r="H45" i="24"/>
  <c r="F45" i="24"/>
  <c r="D45" i="24"/>
  <c r="K45" i="24"/>
  <c r="J45" i="24"/>
  <c r="I78" i="24" l="1"/>
  <c r="I79" i="24"/>
  <c r="J79" i="24"/>
  <c r="J78" i="24"/>
  <c r="K78" i="24"/>
  <c r="I83" i="24" l="1"/>
  <c r="I82" i="24"/>
  <c r="I81" i="24"/>
</calcChain>
</file>

<file path=xl/sharedStrings.xml><?xml version="1.0" encoding="utf-8"?>
<sst xmlns="http://schemas.openxmlformats.org/spreadsheetml/2006/main" count="1667" uniqueCount="522">
  <si>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</si>
  <si>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</si>
  <si>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</si>
  <si>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</si>
  <si>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</si>
  <si>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</si>
  <si>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</si>
  <si>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</si>
  <si>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</si>
  <si>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</si>
  <si>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</si>
  <si>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</si>
  <si>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</si>
  <si>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Agentur für Arbeit Donauwörth (819)</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</si>
  <si>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</si>
  <si>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</si>
  <si>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</si>
  <si>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</si>
  <si>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</si>
  <si>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</si>
  <si>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</si>
  <si>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</si>
  <si>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</si>
  <si>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</si>
  <si>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</si>
  <si>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</si>
  <si>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</si>
  <si>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</si>
  <si>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Südost</t>
  </si>
  <si>
    <t>Nordostpark 14</t>
  </si>
  <si>
    <t>90411 Nürnberg</t>
  </si>
  <si>
    <t>E-Mail:</t>
  </si>
  <si>
    <t>Statistik-Service-Suedost@arbeitsagentur.de</t>
  </si>
  <si>
    <t>Hotline:</t>
  </si>
  <si>
    <t>0911/179-8001</t>
  </si>
  <si>
    <t>Fax:</t>
  </si>
  <si>
    <t>0911/179-908001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</si>
  <si>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</si>
  <si>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</si>
  <si>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</si>
  <si>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</si>
  <si>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</si>
  <si>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</si>
  <si>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</si>
  <si>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</si>
  <si>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</si>
  <si>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</si>
  <si>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</si>
  <si>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</si>
  <si>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</si>
  <si>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</si>
  <si>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</si>
  <si>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</si>
  <si>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</si>
  <si>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</si>
  <si>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</si>
  <si>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</si>
  <si>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</si>
  <si>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</si>
  <si>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</si>
  <si>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</si>
  <si>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</si>
  <si>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</si>
  <si>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</si>
  <si>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</si>
  <si>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</si>
  <si>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</si>
  <si>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</si>
  <si>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</si>
  <si>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</si>
  <si>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</si>
  <si>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</si>
  <si>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</si>
  <si>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</si>
  <si>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</si>
  <si>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</si>
  <si>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</si>
  <si>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</si>
  <si>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</si>
  <si>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</si>
  <si>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</si>
  <si>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</si>
  <si>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</si>
  <si>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</si>
  <si>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</si>
  <si>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</si>
  <si>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</si>
  <si>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</si>
  <si>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</si>
  <si>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</si>
  <si>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</si>
  <si>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</si>
  <si>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Agentur für Arbeit Donauwörth (819);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</si>
  <si>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</si>
  <si>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</si>
  <si>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</si>
  <si>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</si>
  <si>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</si>
  <si>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</si>
  <si>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</si>
  <si>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</si>
  <si>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</si>
  <si>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</si>
  <si>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</si>
  <si>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</si>
  <si>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</si>
  <si>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</si>
  <si>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</si>
  <si>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</si>
  <si>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</si>
  <si>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</si>
  <si>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</si>
  <si>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</si>
  <si>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</si>
  <si>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</si>
  <si>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</si>
  <si>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</si>
  <si>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</si>
  <si>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</si>
  <si>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</si>
  <si>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</si>
  <si>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</si>
  <si>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</si>
  <si>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</si>
  <si>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</si>
  <si>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</si>
  <si>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</si>
  <si>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</si>
  <si>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</si>
  <si>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Regionaldirektion RD Bayern</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</si>
  <si>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</si>
  <si>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</si>
  <si>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</si>
  <si>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</si>
  <si>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</si>
  <si>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</si>
  <si>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</si>
  <si>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</si>
  <si>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</si>
  <si>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</si>
  <si>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</si>
  <si>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</si>
  <si>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</si>
  <si>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</si>
  <si>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</si>
  <si>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</si>
  <si>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</si>
  <si>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</si>
  <si>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</si>
  <si>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</si>
  <si>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</si>
  <si>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</si>
  <si>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</si>
  <si>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</si>
  <si>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</si>
  <si>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</si>
  <si>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</si>
  <si>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</si>
  <si>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</si>
  <si>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</si>
  <si>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</si>
  <si>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</si>
  <si>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</si>
  <si>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</si>
  <si>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</si>
  <si>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</si>
  <si>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</si>
  <si>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</si>
  <si>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</si>
  <si>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</si>
  <si>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</si>
  <si>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</si>
  <si>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</si>
  <si>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</si>
  <si>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</si>
  <si>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</si>
  <si>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</si>
  <si>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</si>
  <si>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</si>
  <si>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</si>
  <si>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</si>
  <si>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</si>
  <si>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</si>
  <si>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Agentur für Arbeit Donauwörth (819)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</si>
  <si>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</si>
  <si>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</si>
  <si>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</si>
  <si>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</si>
  <si>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</si>
  <si>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</si>
  <si>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</si>
  <si>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</si>
  <si>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</si>
  <si>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</si>
  <si>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</si>
  <si>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</si>
  <si>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</si>
  <si>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</si>
  <si>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</si>
  <si>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</si>
  <si>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</si>
  <si>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</si>
  <si>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</si>
  <si>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</si>
  <si>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</si>
  <si>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</si>
  <si>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</si>
  <si>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</si>
  <si>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</si>
  <si>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</si>
  <si>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</si>
  <si>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</si>
  <si>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</si>
  <si>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</si>
  <si>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</si>
  <si>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</si>
  <si>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</si>
  <si>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</si>
  <si>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</si>
  <si>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</si>
  <si>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</si>
  <si>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</si>
  <si>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</si>
  <si>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</si>
  <si>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</si>
  <si>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</si>
  <si>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</si>
  <si>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</si>
  <si>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</si>
  <si>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</si>
  <si>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</si>
  <si>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</si>
  <si>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</si>
  <si>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</si>
  <si>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</si>
  <si>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</si>
  <si>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</si>
  <si>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</si>
  <si>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</si>
  <si>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</si>
  <si>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</si>
  <si>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</si>
  <si>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</si>
  <si>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</si>
  <si>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</si>
  <si>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</si>
  <si>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</si>
  <si>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</si>
  <si>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</si>
  <si>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</si>
  <si>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</si>
  <si>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</si>
  <si>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</si>
  <si>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</si>
  <si>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</si>
  <si>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</si>
  <si>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</si>
  <si>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</si>
  <si>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</si>
  <si>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</si>
  <si>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</si>
  <si>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</si>
  <si>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</si>
  <si>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</si>
  <si>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</si>
  <si>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</si>
  <si>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</si>
  <si>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</si>
  <si>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</si>
  <si>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</si>
  <si>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</si>
  <si>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</si>
  <si>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</si>
  <si>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</si>
  <si>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</si>
  <si>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</si>
  <si>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</si>
  <si>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</si>
  <si>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</si>
  <si>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</si>
  <si>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</si>
  <si>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</si>
  <si>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</si>
  <si>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</si>
  <si>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</si>
  <si>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</si>
  <si>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</si>
  <si>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</si>
  <si>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</si>
  <si>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</si>
  <si>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</si>
  <si>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</si>
  <si>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</si>
  <si>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</si>
  <si>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</si>
  <si>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</si>
  <si>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</si>
  <si>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</si>
  <si>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</si>
  <si>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</si>
  <si>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</si>
  <si>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</si>
  <si>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</si>
  <si>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</si>
  <si>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</si>
  <si>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</si>
  <si>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</si>
  <si>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</si>
  <si>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</si>
  <si>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</si>
  <si>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</si>
  <si>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</si>
  <si>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</si>
  <si>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</si>
  <si>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</si>
  <si>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</si>
  <si>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</si>
  <si>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</si>
  <si>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</si>
  <si>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</si>
  <si>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</si>
  <si>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</si>
  <si>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</si>
  <si>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</si>
  <si>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</si>
  <si>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</si>
  <si>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</si>
  <si>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Agentur für Arbeit Donauwörth am Wohnort</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</si>
  <si>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</si>
  <si>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</si>
  <si>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</si>
  <si>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</si>
  <si>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</si>
  <si>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</si>
  <si>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</si>
  <si>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</si>
  <si>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</si>
  <si>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</si>
  <si>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</si>
  <si>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</si>
  <si>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</si>
  <si>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</si>
  <si>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</si>
  <si>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</si>
  <si>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</si>
  <si>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</si>
  <si>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</si>
  <si>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</si>
  <si>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</si>
  <si>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</si>
  <si>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</si>
  <si>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</si>
  <si>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</si>
  <si>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</si>
  <si>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</si>
  <si>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</si>
  <si>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</si>
  <si>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</si>
  <si>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</si>
  <si>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</si>
  <si>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</si>
  <si>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</si>
  <si>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</si>
  <si>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</si>
  <si>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</si>
  <si>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</si>
  <si>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</si>
  <si>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</si>
  <si>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</si>
  <si>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</si>
  <si>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</si>
  <si>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</si>
  <si>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</si>
  <si>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</si>
  <si>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Agentur für Arbeit  Donauwörth (819);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</si>
  <si>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</si>
  <si>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</si>
  <si>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</si>
  <si>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</si>
  <si>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</si>
  <si>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</si>
  <si>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</si>
  <si>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</si>
  <si>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</si>
  <si>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</si>
  <si>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</si>
  <si>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</si>
  <si>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</si>
  <si>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</si>
  <si>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</si>
  <si>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</si>
  <si>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</si>
  <si>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</si>
  <si>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</si>
  <si>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</si>
  <si>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</si>
  <si>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</si>
  <si>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</si>
  <si>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</si>
  <si>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</si>
  <si>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</si>
  <si>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</si>
  <si>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</si>
  <si>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</si>
  <si>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</si>
  <si>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</si>
  <si>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</si>
  <si>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</si>
  <si>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</si>
  <si>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</si>
  <si>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</si>
  <si>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</si>
  <si>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</si>
  <si>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</si>
  <si>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</si>
  <si>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</si>
  <si>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</si>
  <si>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</si>
  <si>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</si>
  <si>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</si>
  <si>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</si>
  <si>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</si>
  <si>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</si>
  <si>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</si>
  <si>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</si>
  <si>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</si>
  <si>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</si>
  <si>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</si>
  <si>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</si>
  <si>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</si>
  <si>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</si>
  <si>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</si>
  <si>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</si>
  <si>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</si>
  <si>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</si>
  <si>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</si>
  <si>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</si>
  <si>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</si>
  <si>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</si>
  <si>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</si>
  <si>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</si>
  <si>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</si>
  <si>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</si>
  <si>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</si>
  <si>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</si>
  <si>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</si>
  <si>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</si>
  <si>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</si>
  <si>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</si>
  <si>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</si>
  <si>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</si>
  <si>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</si>
  <si>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</si>
  <si>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</si>
  <si>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</si>
  <si>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</si>
  <si>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</si>
  <si>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</si>
  <si>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</si>
  <si>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</si>
  <si>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</si>
  <si>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</si>
  <si>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</si>
  <si>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</si>
  <si>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</si>
  <si>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</si>
  <si>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</si>
  <si>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</si>
  <si>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</si>
  <si>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</si>
  <si>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</si>
  <si>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</si>
  <si>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</si>
  <si>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</si>
  <si>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</si>
  <si>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</si>
  <si>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</si>
  <si>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</si>
  <si>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</si>
  <si>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</si>
  <si>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</si>
  <si>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</si>
  <si>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</si>
  <si>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</si>
  <si>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</si>
  <si>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</si>
  <si>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</si>
  <si>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</si>
  <si>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</si>
  <si>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</si>
  <si>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</si>
  <si>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</si>
  <si>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</si>
  <si>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</si>
  <si>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</si>
  <si>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</si>
  <si>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</si>
  <si>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</si>
  <si>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</si>
  <si>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</si>
  <si>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</si>
  <si>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</si>
  <si>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</si>
  <si>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</si>
  <si>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</si>
  <si>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</si>
  <si>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</si>
  <si>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</si>
  <si>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</si>
  <si>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</si>
  <si>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</si>
  <si>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</si>
  <si>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</si>
  <si>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</si>
  <si>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</si>
  <si>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</si>
  <si>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</si>
  <si>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</si>
  <si>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</si>
  <si>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</si>
  <si>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Aufgrund von betrieblichen Umstrukturierungen in der Automobilindustrie erfolgten zum November 2019 bundesweit vermehrte An- und Abmeldungen von Beschäftigungsverhältnissen, die sich in der erhöhten Anzahl von begonnenen und beendeten Beschäftigungsverhältnissen zeigen. Für den Gesamtbestand der Beschäftigten gibt es jedoch kaum Auswirkungen.</t>
  </si>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</sst>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5">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11" fillId="0" borderId="0" xfId="4" applyFont="1" applyBorder="1" applyAlignment="1">
      <alignment horizontal="left"/>
    </xf>
    <xf numFmtId="0" fontId="2" fillId="0" borderId="0" xfId="0" applyFont="1" applyBorder="1" applyAlignment="1">
      <alignment wrapText="1"/>
    </xf>
    <xf numFmtId="0" fontId="0" fillId="0" borderId="0" xfId="0" applyAlignment="1">
      <alignment wrapText="1"/>
    </xf>
    <xf numFmtId="0" fontId="3" fillId="0" borderId="0" xfId="3" applyFont="1" applyFill="1" applyBorder="1" applyAlignment="1">
      <alignment horizontal="left" vertical="top" wrapText="1"/>
    </xf>
    <xf numFmtId="0" fontId="5" fillId="0" borderId="0" xfId="5" applyFont="1" applyFill="1" applyBorder="1" applyAlignment="1">
      <alignment horizontal="left"/>
    </xf>
    <xf numFmtId="0" fontId="3" fillId="0" borderId="0" xfId="3" applyFont="1" applyFill="1" applyBorder="1" applyAlignment="1">
      <alignment horizontal="left" wrapText="1"/>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9" fillId="0" borderId="0" xfId="4"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3" fillId="0" borderId="0" xfId="4" applyFont="1" applyBorder="1" applyAlignment="1">
      <alignment horizontal="left"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164" fontId="16" fillId="0" borderId="6" xfId="4" applyNumberFormat="1" applyFont="1" applyBorder="1" applyAlignment="1">
      <alignment horizontal="center" vertical="top"/>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49" fontId="16" fillId="0" borderId="0" xfId="9" applyNumberFormat="1" applyFont="1" applyFill="1" applyBorder="1" applyAlignment="1"/>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4" applyFont="1" applyAlignment="1">
      <alignment wrapText="1"/>
    </xf>
    <xf numFmtId="0" fontId="34" fillId="0" borderId="0" xfId="6" applyFont="1" applyAlignment="1" applyProtection="1">
      <alignment horizontal="left" wrapText="1"/>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164" fontId="26" fillId="0" borderId="6" xfId="12" applyNumberFormat="1" applyFont="1" applyFill="1" applyBorder="1" applyAlignment="1">
      <alignment horizontal="left" wrapText="1"/>
    </xf>
    <xf numFmtId="0" fontId="2" fillId="0" borderId="6" xfId="0" applyFont="1" applyBorder="1" applyAlignment="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0" borderId="9" xfId="4" applyFont="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3" fillId="0" borderId="0" xfId="4" applyNumberFormat="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3" fillId="0" borderId="0" xfId="4" applyFont="1" applyAlignment="1">
      <alignment horizontal="left" wrapText="1"/>
    </xf>
    <xf numFmtId="0" fontId="3" fillId="0" borderId="0" xfId="4" applyAlignment="1">
      <alignment horizontal="left" wrapText="1"/>
    </xf>
    <xf numFmtId="0" fontId="15" fillId="0" borderId="0" xfId="21" applyAlignment="1" applyProtection="1">
      <alignment horizontal="left" wrapText="1" indent="2"/>
    </xf>
    <xf numFmtId="0" fontId="15" fillId="0" borderId="0" xfId="21" applyFill="1" applyAlignment="1" applyProtection="1">
      <alignment horizontal="left"/>
    </xf>
    <xf numFmtId="0" fontId="15" fillId="0" borderId="0" xfId="21" applyFill="1" applyAlignment="1" applyProtection="1"/>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{EFEB2297-AFCD-4DDA-95DE-53BA56082EB7}</c15:txfldGUID>
                      <c15:f>Daten_Diagramme!$D$6</c15:f>
                      <c15:dlblFieldTableCache>
                        <c:ptCount val="1"/>
                        <c:pt idx="0">
                          <c:v>1.0</c:v>
                        </c:pt>
                      </c15:dlblFieldTableCache>
                    </c15:dlblFTEntry>
                  </c15:dlblFieldTable>
                  <c15:showDataLabelsRange val="0"/>
                </c:ext>
                <c:ext xmlns:c16="http://schemas.microsoft.com/office/drawing/2014/chart" uri="{C3380CC4-5D6E-409C-BE32-E72D297353CC}">
                  <c16:uniqueId val="{00000000-AB57-4664-A480-564AB8651C2F}"/>
                </c:ext>
              </c:extLst>
            </c:dLbl>
            <c:dLbl>
              <c:idx val="1"/>
              <c:tx>
                <c:strRef>
                  <c:f>Daten_Diagramme!$D$7</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{F6D12CC0-469D-4600-B40C-8D9CEB7856E6}</c15:txfldGUID>
                      <c15:f>Daten_Diagramme!$D$7</c15:f>
                      <c15:dlblFieldTableCache>
                        <c:ptCount val="1"/>
                        <c:pt idx="0">
                          <c:v>1.0</c:v>
                        </c:pt>
                      </c15:dlblFieldTableCache>
                    </c15:dlblFTEntry>
                  </c15:dlblFieldTable>
                  <c15:showDataLabelsRange val="0"/>
                </c:ext>
                <c:ext xmlns:c16="http://schemas.microsoft.com/office/drawing/2014/chart" uri="{C3380CC4-5D6E-409C-BE32-E72D297353CC}">
                  <c16:uniqueId val="{00000001-AB57-4664-A480-564AB8651C2F}"/>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{CD94C084-F51D-4388-95DD-B196B76E4076}</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AB57-4664-A480-564AB8651C2F}"/>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{F5383590-A413-40F5-B380-B9B65F66E6F0}</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AB57-4664-A480-564AB8651C2F}"/>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1.0265353167719582</c:v>
                </c:pt>
                <c:pt idx="1">
                  <c:v>1.0013227114154917</c:v>
                </c:pt>
                <c:pt idx="2">
                  <c:v>1.1186464311118853</c:v>
                </c:pt>
                <c:pt idx="3">
                  <c:v>1.0875687030768</c:v>
                </c:pt>
              </c:numCache>
            </c:numRef>
          </c:val>
          <c:extLst>
            <c:ext xmlns:c16="http://schemas.microsoft.com/office/drawing/2014/chart" uri="{C3380CC4-5D6E-409C-BE32-E72D297353CC}">
              <c16:uniqueId val="{00000004-AB57-4664-A480-564AB8651C2F}"/>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{1DBF8511-15CE-49C6-A228-A2FDB24E6B76}</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AB57-4664-A480-564AB8651C2F}"/>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{91B40AAC-1B59-4121-B96B-2A6A80AAEEFD}</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AB57-4664-A480-564AB8651C2F}"/>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{31066818-0A88-446C-9FE6-AC2A91CCAB4B}</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AB57-4664-A480-564AB8651C2F}"/>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{9455CAAF-BE63-4C65-A2EA-ED8995AE1BF1}</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AB57-4664-A480-564AB8651C2F}"/>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AB57-4664-A480-564AB8651C2F}"/>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AB57-4664-A480-564AB8651C2F}"/>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{181D57C9-8647-4855-A85E-3D3AEF93FDB6}</c15:txfldGUID>
                      <c15:f>Daten_Diagramme!$E$6</c15:f>
                      <c15:dlblFieldTableCache>
                        <c:ptCount val="1"/>
                        <c:pt idx="0">
                          <c:v>-2.3</c:v>
                        </c:pt>
                      </c15:dlblFieldTableCache>
                    </c15:dlblFTEntry>
                  </c15:dlblFieldTable>
                  <c15:showDataLabelsRange val="0"/>
                </c:ext>
                <c:ext xmlns:c16="http://schemas.microsoft.com/office/drawing/2014/chart" uri="{C3380CC4-5D6E-409C-BE32-E72D297353CC}">
                  <c16:uniqueId val="{00000000-C167-4B25-89B8-1BA7D4CFEBCC}"/>
                </c:ext>
              </c:extLst>
            </c:dLbl>
            <c:dLbl>
              <c:idx val="1"/>
              <c:tx>
                <c:strRef>
                  <c:f>Daten_Diagramme!$E$7</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{B3CB037C-A3B6-499E-9D50-493266CC86F5}</c15:txfldGUID>
                      <c15:f>Daten_Diagramme!$E$7</c15:f>
                      <c15:dlblFieldTableCache>
                        <c:ptCount val="1"/>
                        <c:pt idx="0">
                          <c:v>-1.9</c:v>
                        </c:pt>
                      </c15:dlblFieldTableCache>
                    </c15:dlblFTEntry>
                  </c15:dlblFieldTable>
                  <c15:showDataLabelsRange val="0"/>
                </c:ext>
                <c:ext xmlns:c16="http://schemas.microsoft.com/office/drawing/2014/chart" uri="{C3380CC4-5D6E-409C-BE32-E72D297353CC}">
                  <c16:uniqueId val="{00000001-C167-4B25-89B8-1BA7D4CFEBCC}"/>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{705C04FD-8257-4267-BCE9-B64AAED7A72D}</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C167-4B25-89B8-1BA7D4CFEBCC}"/>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{649A25B9-7EF2-4032-B810-C5FBC2CAE636}</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C167-4B25-89B8-1BA7D4CFEBCC}"/>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-2.3042773588894372</c:v>
                </c:pt>
                <c:pt idx="1">
                  <c:v>-1.8915068707011207</c:v>
                </c:pt>
                <c:pt idx="2">
                  <c:v>-2.7637010795899166</c:v>
                </c:pt>
                <c:pt idx="3">
                  <c:v>-2.8655893304673015</c:v>
                </c:pt>
              </c:numCache>
            </c:numRef>
          </c:val>
          <c:extLst>
            <c:ext xmlns:c16="http://schemas.microsoft.com/office/drawing/2014/chart" uri="{C3380CC4-5D6E-409C-BE32-E72D297353CC}">
              <c16:uniqueId val="{00000004-C167-4B25-89B8-1BA7D4CFEBCC}"/>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{B6A13F40-0AB6-46D2-B9F6-E43573847ECC}</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C167-4B25-89B8-1BA7D4CFEBCC}"/>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{861D2F0C-22B1-4E09-AE19-3BAFFFD3F9A3}</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C167-4B25-89B8-1BA7D4CFEBCC}"/>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{0F27BE45-A7E5-466F-9413-D257B3432133}</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C167-4B25-89B8-1BA7D4CFEBCC}"/>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{623949AD-9CFA-4C1D-B5CD-F9961C3CD158}</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C167-4B25-89B8-1BA7D4CFEBCC}"/>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C167-4B25-89B8-1BA7D4CFEBCC}"/>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C167-4B25-89B8-1BA7D4CFEBCC}"/>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{4ECCEDF4-C9FA-4E4F-874F-3081CD4606C2}</c15:txfldGUID>
                      <c15:f>Daten_Diagramme!$D$14</c15:f>
                      <c15:dlblFieldTableCache>
                        <c:ptCount val="1"/>
                        <c:pt idx="0">
                          <c:v>1.0</c:v>
                        </c:pt>
                      </c15:dlblFieldTableCache>
                    </c15:dlblFTEntry>
                  </c15:dlblFieldTable>
                  <c15:showDataLabelsRange val="0"/>
                </c:ext>
                <c:ext xmlns:c16="http://schemas.microsoft.com/office/drawing/2014/chart" uri="{C3380CC4-5D6E-409C-BE32-E72D297353CC}">
                  <c16:uniqueId val="{00000000-F4ED-4500-8D0D-07E8AB64C9A6}"/>
                </c:ext>
              </c:extLst>
            </c:dLbl>
            <c:dLbl>
              <c:idx val="1"/>
              <c:tx>
                <c:strRef>
                  <c:f>Daten_Diagramme!$D$15</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{58F7EB1C-F7B9-4DB6-A4E1-D165B3A5885F}</c15:txfldGUID>
                      <c15:f>Daten_Diagramme!$D$15</c15:f>
                      <c15:dlblFieldTableCache>
                        <c:ptCount val="1"/>
                        <c:pt idx="0">
                          <c:v>2.3</c:v>
                        </c:pt>
                      </c15:dlblFieldTableCache>
                    </c15:dlblFTEntry>
                  </c15:dlblFieldTable>
                  <c15:showDataLabelsRange val="0"/>
                </c:ext>
                <c:ext xmlns:c16="http://schemas.microsoft.com/office/drawing/2014/chart" uri="{C3380CC4-5D6E-409C-BE32-E72D297353CC}">
                  <c16:uniqueId val="{00000001-F4ED-4500-8D0D-07E8AB64C9A6}"/>
                </c:ext>
              </c:extLst>
            </c:dLbl>
            <c:dLbl>
              <c:idx val="2"/>
              <c:tx>
                <c:strRef>
                  <c:f>Daten_Diagramme!$D$16</c:f>
                  <c:strCache>
                    <c:ptCount val="1"/>
                    <c:pt idx="0">
                      <c:v>0.1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{51F6DEB8-C716-47DC-B791-A2B91E76753F}</c15:txfldGUID>
                      <c15:f>Daten_Diagramme!$D$16</c15:f>
                      <c15:dlblFieldTableCache>
                        <c:ptCount val="1"/>
                        <c:pt idx="0">
                          <c:v>0.1</c:v>
                        </c:pt>
                      </c15:dlblFieldTableCache>
                    </c15:dlblFTEntry>
                  </c15:dlblFieldTable>
                  <c15:showDataLabelsRange val="0"/>
                </c:ext>
                <c:ext xmlns:c16="http://schemas.microsoft.com/office/drawing/2014/chart" uri="{C3380CC4-5D6E-409C-BE32-E72D297353CC}">
                  <c16:uniqueId val="{00000002-F4ED-4500-8D0D-07E8AB64C9A6}"/>
                </c:ext>
              </c:extLst>
            </c:dLbl>
            <c:dLbl>
              <c:idx val="3"/>
              <c:tx>
                <c:strRef>
                  <c:f>Daten_Diagramme!$D$17</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{1DC8E5D2-1B29-4B06-8AAD-876D39541AF6}</c15:txfldGUID>
                      <c15:f>Daten_Diagramme!$D$17</c15:f>
                      <c15:dlblFieldTableCache>
                        <c:ptCount val="1"/>
                        <c:pt idx="0">
                          <c:v>-0.3</c:v>
                        </c:pt>
                      </c15:dlblFieldTableCache>
                    </c15:dlblFTEntry>
                  </c15:dlblFieldTable>
                  <c15:showDataLabelsRange val="0"/>
                </c:ext>
                <c:ext xmlns:c16="http://schemas.microsoft.com/office/drawing/2014/chart" uri="{C3380CC4-5D6E-409C-BE32-E72D297353CC}">
                  <c16:uniqueId val="{00000003-F4ED-4500-8D0D-07E8AB64C9A6}"/>
                </c:ext>
              </c:extLst>
            </c:dLbl>
            <c:dLbl>
              <c:idx val="4"/>
              <c:tx>
                <c:strRef>
                  <c:f>Daten_Diagramme!$D$18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{0E59F60F-A468-448E-B9C9-F9BFAC553226}</c15:txfldGUID>
                      <c15:f>Daten_Diagramme!$D$18</c15:f>
                      <c15:dlblFieldTableCache>
                        <c:ptCount val="1"/>
                        <c:pt idx="0">
                          <c:v>-1.1</c:v>
                        </c:pt>
                      </c15:dlblFieldTableCache>
                    </c15:dlblFTEntry>
                  </c15:dlblFieldTable>
                  <c15:showDataLabelsRange val="0"/>
                </c:ext>
                <c:ext xmlns:c16="http://schemas.microsoft.com/office/drawing/2014/chart" uri="{C3380CC4-5D6E-409C-BE32-E72D297353CC}">
                  <c16:uniqueId val="{00000004-F4ED-4500-8D0D-07E8AB64C9A6}"/>
                </c:ext>
              </c:extLst>
            </c:dLbl>
            <c:dLbl>
              <c:idx val="5"/>
              <c:tx>
                <c:strRef>
                  <c:f>Daten_Diagramme!$D$19</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{25ECE01A-69CA-4395-8C70-269CE628CF69}</c15:txfldGUID>
                      <c15:f>Daten_Diagramme!$D$19</c15:f>
                      <c15:dlblFieldTableCache>
                        <c:ptCount val="1"/>
                        <c:pt idx="0">
                          <c:v>-0.7</c:v>
                        </c:pt>
                      </c15:dlblFieldTableCache>
                    </c15:dlblFTEntry>
                  </c15:dlblFieldTable>
                  <c15:showDataLabelsRange val="0"/>
                </c:ext>
                <c:ext xmlns:c16="http://schemas.microsoft.com/office/drawing/2014/chart" uri="{C3380CC4-5D6E-409C-BE32-E72D297353CC}">
                  <c16:uniqueId val="{00000005-F4ED-4500-8D0D-07E8AB64C9A6}"/>
                </c:ext>
              </c:extLst>
            </c:dLbl>
            <c:dLbl>
              <c:idx val="6"/>
              <c:tx>
                <c:strRef>
                  <c:f>Daten_Diagramme!$D$20</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{1E32E511-F625-405A-B5DB-DCD11C14B32B}</c15:txfldGUID>
                      <c15:f>Daten_Diagramme!$D$20</c15:f>
                      <c15:dlblFieldTableCache>
                        <c:ptCount val="1"/>
                        <c:pt idx="0">
                          <c:v>2.8</c:v>
                        </c:pt>
                      </c15:dlblFieldTableCache>
                    </c15:dlblFTEntry>
                  </c15:dlblFieldTable>
                  <c15:showDataLabelsRange val="0"/>
                </c:ext>
                <c:ext xmlns:c16="http://schemas.microsoft.com/office/drawing/2014/chart" uri="{C3380CC4-5D6E-409C-BE32-E72D297353CC}">
                  <c16:uniqueId val="{00000006-F4ED-4500-8D0D-07E8AB64C9A6}"/>
                </c:ext>
              </c:extLst>
            </c:dLbl>
            <c:dLbl>
              <c:idx val="7"/>
              <c:tx>
                <c:strRef>
                  <c:f>Daten_Diagramme!$D$21</c:f>
                  <c:strCache>
                    <c:ptCount val="1"/>
                    <c:pt idx="0">
                      <c:v>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{AA9C4128-0177-47EF-926E-968AE418310D}</c15:txfldGUID>
                      <c15:f>Daten_Diagramme!$D$21</c15:f>
                      <c15:dlblFieldTableCache>
                        <c:ptCount val="1"/>
                        <c:pt idx="0">
                          <c:v>2.0</c:v>
                        </c:pt>
                      </c15:dlblFieldTableCache>
                    </c15:dlblFTEntry>
                  </c15:dlblFieldTable>
                  <c15:showDataLabelsRange val="0"/>
                </c:ext>
                <c:ext xmlns:c16="http://schemas.microsoft.com/office/drawing/2014/chart" uri="{C3380CC4-5D6E-409C-BE32-E72D297353CC}">
                  <c16:uniqueId val="{00000007-F4ED-4500-8D0D-07E8AB64C9A6}"/>
                </c:ext>
              </c:extLst>
            </c:dLbl>
            <c:dLbl>
              <c:idx val="8"/>
              <c:tx>
                <c:strRef>
                  <c:f>Daten_Diagramme!$D$22</c:f>
                  <c:strCache>
                    <c:ptCount val="1"/>
                    <c:pt idx="0">
                      <c:v>2.4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{0B569C95-7DCF-4FA8-ABCD-8F72B5091C12}</c15:txfldGUID>
                      <c15:f>Daten_Diagramme!$D$22</c15:f>
                      <c15:dlblFieldTableCache>
                        <c:ptCount val="1"/>
                        <c:pt idx="0">
                          <c:v>2.4</c:v>
                        </c:pt>
                      </c15:dlblFieldTableCache>
                    </c15:dlblFTEntry>
                  </c15:dlblFieldTable>
                  <c15:showDataLabelsRange val="0"/>
                </c:ext>
                <c:ext xmlns:c16="http://schemas.microsoft.com/office/drawing/2014/chart" uri="{C3380CC4-5D6E-409C-BE32-E72D297353CC}">
                  <c16:uniqueId val="{00000008-F4ED-4500-8D0D-07E8AB64C9A6}"/>
                </c:ext>
              </c:extLst>
            </c:dLbl>
            <c:dLbl>
              <c:idx val="9"/>
              <c:tx>
                <c:strRef>
                  <c:f>Daten_Diagramme!$D$23</c:f>
                  <c:strCache>
                    <c:ptCount val="1"/>
                    <c:pt idx="0">
                      <c:v>3.9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{4453889A-48EC-435C-AF99-0746368C404A}</c15:txfldGUID>
                      <c15:f>Daten_Diagramme!$D$23</c15:f>
                      <c15:dlblFieldTableCache>
                        <c:ptCount val="1"/>
                        <c:pt idx="0">
                          <c:v>3.9</c:v>
                        </c:pt>
                      </c15:dlblFieldTableCache>
                    </c15:dlblFTEntry>
                  </c15:dlblFieldTable>
                  <c15:showDataLabelsRange val="0"/>
                </c:ext>
                <c:ext xmlns:c16="http://schemas.microsoft.com/office/drawing/2014/chart" uri="{C3380CC4-5D6E-409C-BE32-E72D297353CC}">
                  <c16:uniqueId val="{00000009-F4ED-4500-8D0D-07E8AB64C9A6}"/>
                </c:ext>
              </c:extLst>
            </c:dLbl>
            <c:dLbl>
              <c:idx val="10"/>
              <c:tx>
                <c:strRef>
                  <c:f>Daten_Diagramme!$D$24</c:f>
                  <c:strCache>
                    <c:ptCount val="1"/>
                    <c:pt idx="0">
                      <c:v>4.7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{5867A840-7299-4518-B3F7-864D1C50D90F}</c15:txfldGUID>
                      <c15:f>Daten_Diagramme!$D$24</c15:f>
                      <c15:dlblFieldTableCache>
                        <c:ptCount val="1"/>
                        <c:pt idx="0">
                          <c:v>4.7</c:v>
                        </c:pt>
                      </c15:dlblFieldTableCache>
                    </c15:dlblFTEntry>
                  </c15:dlblFieldTable>
                  <c15:showDataLabelsRange val="0"/>
                </c:ext>
                <c:ext xmlns:c16="http://schemas.microsoft.com/office/drawing/2014/chart" uri="{C3380CC4-5D6E-409C-BE32-E72D297353CC}">
                  <c16:uniqueId val="{0000000A-F4ED-4500-8D0D-07E8AB64C9A6}"/>
                </c:ext>
              </c:extLst>
            </c:dLbl>
            <c:dLbl>
              <c:idx val="11"/>
              <c:tx>
                <c:strRef>
                  <c:f>Daten_Diagramme!$D$25</c:f>
                  <c:strCache>
                    <c:ptCount val="1"/>
                    <c:pt idx="0">
                      <c:v>13.6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{68C03AA6-D634-4419-8F1E-12EA10A71E0C}</c15:txfldGUID>
                      <c15:f>Daten_Diagramme!$D$25</c15:f>
                      <c15:dlblFieldTableCache>
                        <c:ptCount val="1"/>
                        <c:pt idx="0">
                          <c:v>13.6</c:v>
                        </c:pt>
                      </c15:dlblFieldTableCache>
                    </c15:dlblFTEntry>
                  </c15:dlblFieldTable>
                  <c15:showDataLabelsRange val="0"/>
                </c:ext>
                <c:ext xmlns:c16="http://schemas.microsoft.com/office/drawing/2014/chart" uri="{C3380CC4-5D6E-409C-BE32-E72D297353CC}">
                  <c16:uniqueId val="{0000000B-F4ED-4500-8D0D-07E8AB64C9A6}"/>
                </c:ext>
              </c:extLst>
            </c:dLbl>
            <c:dLbl>
              <c:idx val="12"/>
              <c:tx>
                <c:strRef>
                  <c:f>Daten_Diagramme!$D$26</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{CD4FDD40-4924-455D-A688-76696BDB9E8E}</c15:txfldGUID>
                      <c15:f>Daten_Diagramme!$D$26</c15:f>
                      <c15:dlblFieldTableCache>
                        <c:ptCount val="1"/>
                        <c:pt idx="0">
                          <c:v>-1.0</c:v>
                        </c:pt>
                      </c15:dlblFieldTableCache>
                    </c15:dlblFTEntry>
                  </c15:dlblFieldTable>
                  <c15:showDataLabelsRange val="0"/>
                </c:ext>
                <c:ext xmlns:c16="http://schemas.microsoft.com/office/drawing/2014/chart" uri="{C3380CC4-5D6E-409C-BE32-E72D297353CC}">
                  <c16:uniqueId val="{0000000C-F4ED-4500-8D0D-07E8AB64C9A6}"/>
                </c:ext>
              </c:extLst>
            </c:dLbl>
            <c:dLbl>
              <c:idx val="13"/>
              <c:tx>
                <c:strRef>
                  <c:f>Daten_Diagramme!$D$27</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{2F88D814-BE35-4998-80D8-D503B31BC7F7}</c15:txfldGUID>
                      <c15:f>Daten_Diagramme!$D$27</c15:f>
                      <c15:dlblFieldTableCache>
                        <c:ptCount val="1"/>
                        <c:pt idx="0">
                          <c:v>1.4</c:v>
                        </c:pt>
                      </c15:dlblFieldTableCache>
                    </c15:dlblFTEntry>
                  </c15:dlblFieldTable>
                  <c15:showDataLabelsRange val="0"/>
                </c:ext>
                <c:ext xmlns:c16="http://schemas.microsoft.com/office/drawing/2014/chart" uri="{C3380CC4-5D6E-409C-BE32-E72D297353CC}">
                  <c16:uniqueId val="{0000000D-F4ED-4500-8D0D-07E8AB64C9A6}"/>
                </c:ext>
              </c:extLst>
            </c:dLbl>
            <c:dLbl>
              <c:idx val="14"/>
              <c:tx>
                <c:strRef>
                  <c:f>Daten_Diagramme!$D$28</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{3CDDBD6D-416B-467D-9070-67D6954560CE}</c15:txfldGUID>
                      <c15:f>Daten_Diagramme!$D$28</c15:f>
                      <c15:dlblFieldTableCache>
                        <c:ptCount val="1"/>
                        <c:pt idx="0">
                          <c:v>0.7</c:v>
                        </c:pt>
                      </c15:dlblFieldTableCache>
                    </c15:dlblFTEntry>
                  </c15:dlblFieldTable>
                  <c15:showDataLabelsRange val="0"/>
                </c:ext>
                <c:ext xmlns:c16="http://schemas.microsoft.com/office/drawing/2014/chart" uri="{C3380CC4-5D6E-409C-BE32-E72D297353CC}">
                  <c16:uniqueId val="{0000000E-F4ED-4500-8D0D-07E8AB64C9A6}"/>
                </c:ext>
              </c:extLst>
            </c:dLbl>
            <c:dLbl>
              <c:idx val="15"/>
              <c:tx>
                <c:strRef>
                  <c:f>Daten_Diagramme!$D$29</c:f>
                  <c:strCache>
                    <c:ptCount val="1"/>
                    <c:pt idx="0">
                      <c:v>-16.0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{9B3BBE47-B5CB-4D5B-A150-A2F5EADB9150}</c15:txfldGUID>
                      <c15:f>Daten_Diagramme!$D$29</c15:f>
                      <c15:dlblFieldTableCache>
                        <c:ptCount val="1"/>
                        <c:pt idx="0">
                          <c:v>-16.0</c:v>
                        </c:pt>
                      </c15:dlblFieldTableCache>
                    </c15:dlblFTEntry>
                  </c15:dlblFieldTable>
                  <c15:showDataLabelsRange val="0"/>
                </c:ext>
                <c:ext xmlns:c16="http://schemas.microsoft.com/office/drawing/2014/chart" uri="{C3380CC4-5D6E-409C-BE32-E72D297353CC}">
                  <c16:uniqueId val="{0000000F-F4ED-4500-8D0D-07E8AB64C9A6}"/>
                </c:ext>
              </c:extLst>
            </c:dLbl>
            <c:dLbl>
              <c:idx val="16"/>
              <c:tx>
                <c:strRef>
                  <c:f>Daten_Diagramme!$D$30</c:f>
                  <c:strCache>
                    <c:ptCount val="1"/>
                    <c:pt idx="0">
                      <c:v>3.7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{CF8B7EAE-2641-4B40-A6AD-882DA4136798}</c15:txfldGUID>
                      <c15:f>Daten_Diagramme!$D$30</c15:f>
                      <c15:dlblFieldTableCache>
                        <c:ptCount val="1"/>
                        <c:pt idx="0">
                          <c:v>3.7</c:v>
                        </c:pt>
                      </c15:dlblFieldTableCache>
                    </c15:dlblFTEntry>
                  </c15:dlblFieldTable>
                  <c15:showDataLabelsRange val="0"/>
                </c:ext>
                <c:ext xmlns:c16="http://schemas.microsoft.com/office/drawing/2014/chart" uri="{C3380CC4-5D6E-409C-BE32-E72D297353CC}">
                  <c16:uniqueId val="{00000010-F4ED-4500-8D0D-07E8AB64C9A6}"/>
                </c:ext>
              </c:extLst>
            </c:dLbl>
            <c:dLbl>
              <c:idx val="17"/>
              <c:tx>
                <c:strRef>
                  <c:f>Daten_Diagramme!$D$31</c:f>
                  <c:strCache>
                    <c:ptCount val="1"/>
                    <c:pt idx="0">
                      <c:v>3.7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{1BBE6E02-2A67-4003-94B9-8E33D666E5D9}</c15:txfldGUID>
                      <c15:f>Daten_Diagramme!$D$31</c15:f>
                      <c15:dlblFieldTableCache>
                        <c:ptCount val="1"/>
                        <c:pt idx="0">
                          <c:v>3.7</c:v>
                        </c:pt>
                      </c15:dlblFieldTableCache>
                    </c15:dlblFTEntry>
                  </c15:dlblFieldTable>
                  <c15:showDataLabelsRange val="0"/>
                </c:ext>
                <c:ext xmlns:c16="http://schemas.microsoft.com/office/drawing/2014/chart" uri="{C3380CC4-5D6E-409C-BE32-E72D297353CC}">
                  <c16:uniqueId val="{00000011-F4ED-4500-8D0D-07E8AB64C9A6}"/>
                </c:ext>
              </c:extLst>
            </c:dLbl>
            <c:dLbl>
              <c:idx val="18"/>
              <c:tx>
                <c:strRef>
                  <c:f>Daten_Diagramme!$D$32</c:f>
                  <c:strCache>
                    <c:ptCount val="1"/>
                    <c:pt idx="0">
                      <c:v>3.4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{03C18583-2085-4865-9EAC-66E57B948851}</c15:txfldGUID>
                      <c15:f>Daten_Diagramme!$D$32</c15:f>
                      <c15:dlblFieldTableCache>
                        <c:ptCount val="1"/>
                        <c:pt idx="0">
                          <c:v>3.4</c:v>
                        </c:pt>
                      </c15:dlblFieldTableCache>
                    </c15:dlblFTEntry>
                  </c15:dlblFieldTable>
                  <c15:showDataLabelsRange val="0"/>
                </c:ext>
                <c:ext xmlns:c16="http://schemas.microsoft.com/office/drawing/2014/chart" uri="{C3380CC4-5D6E-409C-BE32-E72D297353CC}">
                  <c16:uniqueId val="{00000012-F4ED-4500-8D0D-07E8AB64C9A6}"/>
                </c:ext>
              </c:extLst>
            </c:dLbl>
            <c:dLbl>
              <c:idx val="19"/>
              <c:tx>
                <c:strRef>
                  <c:f>Daten_Diagramme!$D$33</c:f>
                  <c:strCache>
                    <c:ptCount val="1"/>
                    <c:pt idx="0">
                      <c:v>2.6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{ABA630DF-0424-43E2-BC83-D8CD5E5FAB5E}</c15:txfldGUID>
                      <c15:f>Daten_Diagramme!$D$33</c15:f>
                      <c15:dlblFieldTableCache>
                        <c:ptCount val="1"/>
                        <c:pt idx="0">
                          <c:v>2.6</c:v>
                        </c:pt>
                      </c15:dlblFieldTableCache>
                    </c15:dlblFTEntry>
                  </c15:dlblFieldTable>
                  <c15:showDataLabelsRange val="0"/>
                </c:ext>
                <c:ext xmlns:c16="http://schemas.microsoft.com/office/drawing/2014/chart" uri="{C3380CC4-5D6E-409C-BE32-E72D297353CC}">
                  <c16:uniqueId val="{00000013-F4ED-4500-8D0D-07E8AB64C9A6}"/>
                </c:ext>
              </c:extLst>
            </c:dLbl>
            <c:dLbl>
              <c:idx val="20"/>
              <c:tx>
                <c:strRef>
                  <c:f>Daten_Diagramme!$D$34</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{EB8E804E-E473-4FC1-94FA-480BBD76F656}</c15:txfldGUID>
                      <c15:f>Daten_Diagramme!$D$34</c15:f>
                      <c15:dlblFieldTableCache>
                        <c:ptCount val="1"/>
                        <c:pt idx="0">
                          <c:v>-1.7</c:v>
                        </c:pt>
                      </c15:dlblFieldTableCache>
                    </c15:dlblFTEntry>
                  </c15:dlblFieldTable>
                  <c15:showDataLabelsRange val="0"/>
                </c:ext>
                <c:ext xmlns:c16="http://schemas.microsoft.com/office/drawing/2014/chart" uri="{C3380CC4-5D6E-409C-BE32-E72D297353CC}">
                  <c16:uniqueId val="{00000014-F4ED-4500-8D0D-07E8AB64C9A6}"/>
                </c:ext>
              </c:extLst>
            </c:dLbl>
            <c:dLbl>
              <c:idx val="21"/>
              <c:tx>
                <c:strRef>
                  <c:f>Daten_Diagramme!$D$35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{C09D1171-FC29-4B68-AE6B-99923FE9F10B}</c15:txfldGUID>
                      <c15:f>Daten_Diagramme!$D$35</c15:f>
                      <c15:dlblFieldTableCache>
                        <c:ptCount val="1"/>
                        <c:pt idx="0">
                          <c:v>*</c:v>
                        </c:pt>
                      </c15:dlblFieldTableCache>
                    </c15:dlblFTEntry>
                  </c15:dlblFieldTable>
                  <c15:showDataLabelsRange val="0"/>
                </c:ext>
                <c:ext xmlns:c16="http://schemas.microsoft.com/office/drawing/2014/chart" uri="{C3380CC4-5D6E-409C-BE32-E72D297353CC}">
                  <c16:uniqueId val="{00000015-F4ED-4500-8D0D-07E8AB64C9A6}"/>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{0DB28986-0BFE-41F5-9932-FF6F5BB2D20F}</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F4ED-4500-8D0D-07E8AB64C9A6}"/>
                </c:ext>
              </c:extLst>
            </c:dLbl>
            <c:dLbl>
              <c:idx val="23"/>
              <c:tx>
                <c:strRef>
                  <c:f>Daten_Diagramme!$D$37</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{31EE717A-755A-46FE-9D65-C402A0C7D32F}</c15:txfldGUID>
                      <c15:f>Daten_Diagramme!$D$37</c15:f>
                      <c15:dlblFieldTableCache>
                        <c:ptCount val="1"/>
                        <c:pt idx="0">
                          <c:v>2.3</c:v>
                        </c:pt>
                      </c15:dlblFieldTableCache>
                    </c15:dlblFTEntry>
                  </c15:dlblFieldTable>
                  <c15:showDataLabelsRange val="0"/>
                </c:ext>
                <c:ext xmlns:c16="http://schemas.microsoft.com/office/drawing/2014/chart" uri="{C3380CC4-5D6E-409C-BE32-E72D297353CC}">
                  <c16:uniqueId val="{00000017-F4ED-4500-8D0D-07E8AB64C9A6}"/>
                </c:ext>
              </c:extLst>
            </c:dLbl>
            <c:dLbl>
              <c:idx val="24"/>
              <c:layout>
                <c:manualLayout>
                  <c:x val="4.7769028871392123E-3"/>
                  <c:y val="-4.6876052205785108E-5"/>
                </c:manualLayout>
              </c:layout>
              <c:tx>
                <c:strRef>
                  <c:f>Daten_Diagramme!$D$38</c:f>
                  <c:strCache>
                    <c:ptCount val="1"/>
                    <c:pt idx="0">
                      <c:v>0.0</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{E1D1EFE1-9D3F-420C-82A7-2F8B7BFC4897}</c15:txfldGUID>
                      <c15:f>Daten_Diagramme!$D$38</c15:f>
                      <c15:dlblFieldTableCache>
                        <c:ptCount val="1"/>
                        <c:pt idx="0">
                          <c:v>0.0</c:v>
                        </c:pt>
                      </c15:dlblFieldTableCache>
                    </c15:dlblFTEntry>
                  </c15:dlblFieldTable>
                  <c15:showDataLabelsRange val="0"/>
                </c:ext>
                <c:ext xmlns:c16="http://schemas.microsoft.com/office/drawing/2014/chart" uri="{C3380CC4-5D6E-409C-BE32-E72D297353CC}">
                  <c16:uniqueId val="{00000018-F4ED-4500-8D0D-07E8AB64C9A6}"/>
                </c:ext>
              </c:extLst>
            </c:dLbl>
            <c:dLbl>
              <c:idx val="25"/>
              <c:tx>
                <c:strRef>
                  <c:f>Daten_Diagramme!$D$39</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{C4369C15-CE07-4801-8563-FAD6040B4013}</c15:txfldGUID>
                      <c15:f>Daten_Diagramme!$D$39</c15:f>
                      <c15:dlblFieldTableCache>
                        <c:ptCount val="1"/>
                        <c:pt idx="0">
                          <c:v>1.8</c:v>
                        </c:pt>
                      </c15:dlblFieldTableCache>
                    </c15:dlblFTEntry>
                  </c15:dlblFieldTable>
                  <c15:showDataLabelsRange val="0"/>
                </c:ext>
                <c:ext xmlns:c16="http://schemas.microsoft.com/office/drawing/2014/chart" uri="{C3380CC4-5D6E-409C-BE32-E72D297353CC}">
                  <c16:uniqueId val="{00000019-F4ED-4500-8D0D-07E8AB64C9A6}"/>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{731F3ECC-809B-47EF-A8B2-BD9A9FEA0647}</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F4ED-4500-8D0D-07E8AB64C9A6}"/>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{5694D3FF-5380-4A0D-A527-F489318B3B90}</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F4ED-4500-8D0D-07E8AB64C9A6}"/>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{DEEB836F-82C2-4FD4-9E26-80C7D88D12D4}</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F4ED-4500-8D0D-07E8AB64C9A6}"/>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{1B8C9D5F-7B9D-4B9C-AA06-99F3CBE27DF3}</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F4ED-4500-8D0D-07E8AB64C9A6}"/>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{0EF70071-BCDD-4609-BAA3-11B687EA4A07}</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F4ED-4500-8D0D-07E8AB64C9A6}"/>
                </c:ext>
              </c:extLst>
            </c:dLbl>
            <c:dLbl>
              <c:idx val="31"/>
              <c:tx>
                <c:strRef>
                  <c:f>Daten_Diagramme!$D$45</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{DEBA7449-C274-40F5-B237-366D6D3150C8}</c15:txfldGUID>
                      <c15:f>Daten_Diagramme!$D$45</c15:f>
                      <c15:dlblFieldTableCache>
                        <c:ptCount val="1"/>
                        <c:pt idx="0">
                          <c:v>1.8</c:v>
                        </c:pt>
                      </c15:dlblFieldTableCache>
                    </c15:dlblFTEntry>
                  </c15:dlblFieldTable>
                  <c15:showDataLabelsRange val="0"/>
                </c:ext>
                <c:ext xmlns:c16="http://schemas.microsoft.com/office/drawing/2014/chart" uri="{C3380CC4-5D6E-409C-BE32-E72D297353CC}">
                  <c16:uniqueId val="{0000001F-F4ED-4500-8D0D-07E8AB64C9A6}"/>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1.0265353167719582</c:v>
                </c:pt>
                <c:pt idx="1">
                  <c:v>2.2900763358778624</c:v>
                </c:pt>
                <c:pt idx="2">
                  <c:v>0.1162340178225494</c:v>
                </c:pt>
                <c:pt idx="3">
                  <c:v>-0.31993857179421553</c:v>
                </c:pt>
                <c:pt idx="4">
                  <c:v>-1.0725955391390822</c:v>
                </c:pt>
                <c:pt idx="5">
                  <c:v>-0.74121214389997381</c:v>
                </c:pt>
                <c:pt idx="6">
                  <c:v>2.7924031590823617</c:v>
                </c:pt>
                <c:pt idx="7">
                  <c:v>1.986468979415575</c:v>
                </c:pt>
                <c:pt idx="8">
                  <c:v>2.3858150761232824</c:v>
                </c:pt>
                <c:pt idx="9">
                  <c:v>3.8925541941564563</c:v>
                </c:pt>
                <c:pt idx="10">
                  <c:v>4.6928746928746925</c:v>
                </c:pt>
                <c:pt idx="11">
                  <c:v>13.600451467268623</c:v>
                </c:pt>
                <c:pt idx="12">
                  <c:v>-1.0431829209121786</c:v>
                </c:pt>
                <c:pt idx="13">
                  <c:v>1.3646231779179159</c:v>
                </c:pt>
                <c:pt idx="14">
                  <c:v>0.67153861347027455</c:v>
                </c:pt>
                <c:pt idx="15">
                  <c:v>-16.028395292359424</c:v>
                </c:pt>
                <c:pt idx="16">
                  <c:v>3.7045832343861314</c:v>
                </c:pt>
                <c:pt idx="17">
                  <c:v>3.7331362040288303</c:v>
                </c:pt>
                <c:pt idx="18">
                  <c:v>3.3890436397400188</c:v>
                </c:pt>
                <c:pt idx="19">
                  <c:v>2.55819743557824</c:v>
                </c:pt>
                <c:pt idx="20">
                  <c:v>-1.6925802007478843</c:v>
                </c:pt>
                <c:pt idx="21">
                  <c:v>0</c:v>
                </c:pt>
                <c:pt idx="23">
                  <c:v>2.2900763358778624</c:v>
                </c:pt>
                <c:pt idx="24">
                  <c:v>3.0650531099719918E-2</c:v>
                </c:pt>
                <c:pt idx="25">
                  <c:v>1.7851972568516665</c:v>
                </c:pt>
              </c:numCache>
            </c:numRef>
          </c:val>
          <c:extLst>
            <c:ext xmlns:c16="http://schemas.microsoft.com/office/drawing/2014/chart" uri="{C3380CC4-5D6E-409C-BE32-E72D297353CC}">
              <c16:uniqueId val="{00000020-F4ED-4500-8D0D-07E8AB64C9A6}"/>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{31E6D785-2977-4004-AB45-2887A12E31B7}</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F4ED-4500-8D0D-07E8AB64C9A6}"/>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{3EED18C1-F245-4E77-A93A-9D8012C1D1D4}</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F4ED-4500-8D0D-07E8AB64C9A6}"/>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{989AF083-06F3-4DB2-8AAF-D6A46FB8F647}</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F4ED-4500-8D0D-07E8AB64C9A6}"/>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{71EC502B-A7CE-4C8A-897E-A2150E900096}</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F4ED-4500-8D0D-07E8AB64C9A6}"/>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{E2A6535D-9EDB-47B2-8F65-08A9CE0788C1}</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F4ED-4500-8D0D-07E8AB64C9A6}"/>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{F07EC3F7-AF12-4DA9-98C0-A27782616FD0}</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F4ED-4500-8D0D-07E8AB64C9A6}"/>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{0CB936CC-19ED-4B80-9612-9312A9D0A54A}</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F4ED-4500-8D0D-07E8AB64C9A6}"/>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{D0A7635C-20B6-4F86-81CC-560A7AC6CBBE}</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F4ED-4500-8D0D-07E8AB64C9A6}"/>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{2B4DD8AB-A622-47F3-BB41-EDFFFCDB8A1C}</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F4ED-4500-8D0D-07E8AB64C9A6}"/>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{339F606F-14D3-4CEC-828A-2F38334FC076}</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F4ED-4500-8D0D-07E8AB64C9A6}"/>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{ADF6D578-FDCC-46CD-95FB-05E6AA1CDE7C}</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F4ED-4500-8D0D-07E8AB64C9A6}"/>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{62F9945C-39CB-49CC-87B3-46FCED4D2021}</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F4ED-4500-8D0D-07E8AB64C9A6}"/>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{808F88A4-63DC-4B3D-ABE6-07E4A988896F}</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F4ED-4500-8D0D-07E8AB64C9A6}"/>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{AABBA403-CA89-43FD-900E-35E2E5C9BF67}</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F4ED-4500-8D0D-07E8AB64C9A6}"/>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{C2FC7DEF-33CB-4003-960F-1986B2F75062}</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F4ED-4500-8D0D-07E8AB64C9A6}"/>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{10FB5D61-4B36-455C-A864-19C1E28CB04A}</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F4ED-4500-8D0D-07E8AB64C9A6}"/>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{63CC016A-83D7-4EC6-939E-37048B994487}</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F4ED-4500-8D0D-07E8AB64C9A6}"/>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{EC511976-9F91-43DE-8CD4-B74648D9DB74}</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F4ED-4500-8D0D-07E8AB64C9A6}"/>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{2C2C658D-0892-4C50-BA2E-1BA7599723D5}</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F4ED-4500-8D0D-07E8AB64C9A6}"/>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{8898FC1F-C114-4C9B-A4C3-D364C9C77672}</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F4ED-4500-8D0D-07E8AB64C9A6}"/>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{0A6377D2-FFE3-4840-87A7-93E90E53FF5D}</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F4ED-4500-8D0D-07E8AB64C9A6}"/>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{964A195D-08F8-449D-BE99-2C8EF6445FEE}</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F4ED-4500-8D0D-07E8AB64C9A6}"/>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{34273E3A-79C0-49C6-AD7E-2E946559A28B}</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F4ED-4500-8D0D-07E8AB64C9A6}"/>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{77834B29-CC56-43A6-9D47-A43868ED3804}</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F4ED-4500-8D0D-07E8AB64C9A6}"/>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{8A750321-DB1F-42C7-A494-91E3A391AAEB}</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F4ED-4500-8D0D-07E8AB64C9A6}"/>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{566E6457-264C-4ECE-8A1B-7C8B6ED0A373}</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F4ED-4500-8D0D-07E8AB64C9A6}"/>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{3F8C6C67-3930-41FC-BB52-9C7FB853B349}</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F4ED-4500-8D0D-07E8AB64C9A6}"/>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{AB553576-5F8D-4988-9F51-74C261499580}</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F4ED-4500-8D0D-07E8AB64C9A6}"/>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{E2E5CDE4-25F8-4965-A55C-27CF0F06BE11}</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F4ED-4500-8D0D-07E8AB64C9A6}"/>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{009F7472-83AE-440D-8C94-FFEED0BFE237}</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F4ED-4500-8D0D-07E8AB64C9A6}"/>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{41C75A88-2EBD-4A00-B66F-CB1BF58C8376}</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F4ED-4500-8D0D-07E8AB64C9A6}"/>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{FD9B6AB7-941E-41CF-B747-A55DFBB26398}</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F4ED-4500-8D0D-07E8AB64C9A6}"/>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F4ED-4500-8D0D-07E8AB64C9A6}"/>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F4ED-4500-8D0D-07E8AB64C9A6}"/>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{A6E83166-24BA-4884-83E5-B92A0EDF0ABF}</c15:txfldGUID>
                      <c15:f>Daten_Diagramme!$E$14</c15:f>
                      <c15:dlblFieldTableCache>
                        <c:ptCount val="1"/>
                        <c:pt idx="0">
                          <c:v>-2.3</c:v>
                        </c:pt>
                      </c15:dlblFieldTableCache>
                    </c15:dlblFTEntry>
                  </c15:dlblFieldTable>
                  <c15:showDataLabelsRange val="0"/>
                </c:ext>
                <c:ext xmlns:c16="http://schemas.microsoft.com/office/drawing/2014/chart" uri="{C3380CC4-5D6E-409C-BE32-E72D297353CC}">
                  <c16:uniqueId val="{00000000-7928-42CB-8399-CE2CE8B09161}"/>
                </c:ext>
              </c:extLst>
            </c:dLbl>
            <c:dLbl>
              <c:idx val="1"/>
              <c:tx>
                <c:strRef>
                  <c:f>Daten_Diagramme!$E$15</c:f>
                  <c:strCache>
                    <c:ptCount val="1"/>
                    <c:pt idx="0">
                      <c:v>4.9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{1C2B06BA-A961-4513-B287-AB7547A6D1BA}</c15:txfldGUID>
                      <c15:f>Daten_Diagramme!$E$15</c15:f>
                      <c15:dlblFieldTableCache>
                        <c:ptCount val="1"/>
                        <c:pt idx="0">
                          <c:v>4.9</c:v>
                        </c:pt>
                      </c15:dlblFieldTableCache>
                    </c15:dlblFTEntry>
                  </c15:dlblFieldTable>
                  <c15:showDataLabelsRange val="0"/>
                </c:ext>
                <c:ext xmlns:c16="http://schemas.microsoft.com/office/drawing/2014/chart" uri="{C3380CC4-5D6E-409C-BE32-E72D297353CC}">
                  <c16:uniqueId val="{00000001-7928-42CB-8399-CE2CE8B09161}"/>
                </c:ext>
              </c:extLst>
            </c:dLbl>
            <c:dLbl>
              <c:idx val="2"/>
              <c:tx>
                <c:strRef>
                  <c:f>Daten_Diagramme!$E$16</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{5155C1E1-65BB-409C-8118-54CA21660619}</c15:txfldGUID>
                      <c15:f>Daten_Diagramme!$E$16</c15:f>
                      <c15:dlblFieldTableCache>
                        <c:ptCount val="1"/>
                        <c:pt idx="0">
                          <c:v>0.5</c:v>
                        </c:pt>
                      </c15:dlblFieldTableCache>
                    </c15:dlblFTEntry>
                  </c15:dlblFieldTable>
                  <c15:showDataLabelsRange val="0"/>
                </c:ext>
                <c:ext xmlns:c16="http://schemas.microsoft.com/office/drawing/2014/chart" uri="{C3380CC4-5D6E-409C-BE32-E72D297353CC}">
                  <c16:uniqueId val="{00000002-7928-42CB-8399-CE2CE8B09161}"/>
                </c:ext>
              </c:extLst>
            </c:dLbl>
            <c:dLbl>
              <c:idx val="3"/>
              <c:tx>
                <c:strRef>
                  <c:f>Daten_Diagramme!$E$17</c:f>
                  <c:strCache>
                    <c:ptCount val="1"/>
                    <c:pt idx="0">
                      <c:v>-8.0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{54F415CF-B201-421B-9AE2-78174A020010}</c15:txfldGUID>
                      <c15:f>Daten_Diagramme!$E$17</c15:f>
                      <c15:dlblFieldTableCache>
                        <c:ptCount val="1"/>
                        <c:pt idx="0">
                          <c:v>-8.0</c:v>
                        </c:pt>
                      </c15:dlblFieldTableCache>
                    </c15:dlblFTEntry>
                  </c15:dlblFieldTable>
                  <c15:showDataLabelsRange val="0"/>
                </c:ext>
                <c:ext xmlns:c16="http://schemas.microsoft.com/office/drawing/2014/chart" uri="{C3380CC4-5D6E-409C-BE32-E72D297353CC}">
                  <c16:uniqueId val="{00000003-7928-42CB-8399-CE2CE8B09161}"/>
                </c:ext>
              </c:extLst>
            </c:dLbl>
            <c:dLbl>
              <c:idx val="4"/>
              <c:tx>
                <c:strRef>
                  <c:f>Daten_Diagramme!$E$18</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{CBB79CF3-8F0A-4948-A870-75C78BE0BB23}</c15:txfldGUID>
                      <c15:f>Daten_Diagramme!$E$18</c15:f>
                      <c15:dlblFieldTableCache>
                        <c:ptCount val="1"/>
                        <c:pt idx="0">
                          <c:v>-4.2</c:v>
                        </c:pt>
                      </c15:dlblFieldTableCache>
                    </c15:dlblFTEntry>
                  </c15:dlblFieldTable>
                  <c15:showDataLabelsRange val="0"/>
                </c:ext>
                <c:ext xmlns:c16="http://schemas.microsoft.com/office/drawing/2014/chart" uri="{C3380CC4-5D6E-409C-BE32-E72D297353CC}">
                  <c16:uniqueId val="{00000004-7928-42CB-8399-CE2CE8B09161}"/>
                </c:ext>
              </c:extLst>
            </c:dLbl>
            <c:dLbl>
              <c:idx val="5"/>
              <c:tx>
                <c:strRef>
                  <c:f>Daten_Diagramme!$E$19</c:f>
                  <c:strCache>
                    <c:ptCount val="1"/>
                    <c:pt idx="0">
                      <c:v>-12.5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{F98500BB-3C46-4395-AE5F-63BF6C5331E0}</c15:txfldGUID>
                      <c15:f>Daten_Diagramme!$E$19</c15:f>
                      <c15:dlblFieldTableCache>
                        <c:ptCount val="1"/>
                        <c:pt idx="0">
                          <c:v>-12.5</c:v>
                        </c:pt>
                      </c15:dlblFieldTableCache>
                    </c15:dlblFTEntry>
                  </c15:dlblFieldTable>
                  <c15:showDataLabelsRange val="0"/>
                </c:ext>
                <c:ext xmlns:c16="http://schemas.microsoft.com/office/drawing/2014/chart" uri="{C3380CC4-5D6E-409C-BE32-E72D297353CC}">
                  <c16:uniqueId val="{00000005-7928-42CB-8399-CE2CE8B09161}"/>
                </c:ext>
              </c:extLst>
            </c:dLbl>
            <c:dLbl>
              <c:idx val="6"/>
              <c:tx>
                <c:strRef>
                  <c:f>Daten_Diagramme!$E$20</c:f>
                  <c:strCache>
                    <c:ptCount val="1"/>
                    <c:pt idx="0">
                      <c:v>-4.9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{5D6B8C6D-F207-4D5E-BAAA-A503D03A5E35}</c15:txfldGUID>
                      <c15:f>Daten_Diagramme!$E$20</c15:f>
                      <c15:dlblFieldTableCache>
                        <c:ptCount val="1"/>
                        <c:pt idx="0">
                          <c:v>-4.9</c:v>
                        </c:pt>
                      </c15:dlblFieldTableCache>
                    </c15:dlblFTEntry>
                  </c15:dlblFieldTable>
                  <c15:showDataLabelsRange val="0"/>
                </c:ext>
                <c:ext xmlns:c16="http://schemas.microsoft.com/office/drawing/2014/chart" uri="{C3380CC4-5D6E-409C-BE32-E72D297353CC}">
                  <c16:uniqueId val="{00000006-7928-42CB-8399-CE2CE8B09161}"/>
                </c:ext>
              </c:extLst>
            </c:dLbl>
            <c:dLbl>
              <c:idx val="7"/>
              <c:tx>
                <c:strRef>
                  <c:f>Daten_Diagramme!$E$21</c:f>
                  <c:strCache>
                    <c:ptCount val="1"/>
                    <c:pt idx="0">
                      <c:v>4.4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{38C58791-ECDE-40BF-B9DC-A13B5C8CF8F2}</c15:txfldGUID>
                      <c15:f>Daten_Diagramme!$E$21</c15:f>
                      <c15:dlblFieldTableCache>
                        <c:ptCount val="1"/>
                        <c:pt idx="0">
                          <c:v>4.4</c:v>
                        </c:pt>
                      </c15:dlblFieldTableCache>
                    </c15:dlblFTEntry>
                  </c15:dlblFieldTable>
                  <c15:showDataLabelsRange val="0"/>
                </c:ext>
                <c:ext xmlns:c16="http://schemas.microsoft.com/office/drawing/2014/chart" uri="{C3380CC4-5D6E-409C-BE32-E72D297353CC}">
                  <c16:uniqueId val="{00000007-7928-42CB-8399-CE2CE8B09161}"/>
                </c:ext>
              </c:extLst>
            </c:dLbl>
            <c:dLbl>
              <c:idx val="8"/>
              <c:tx>
                <c:strRef>
                  <c:f>Daten_Diagramme!$E$22</c:f>
                  <c:strCache>
                    <c:ptCount val="1"/>
                    <c:pt idx="0">
                      <c:v>1.6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{88109A66-15A0-4441-BC60-2E84E8393BBD}</c15:txfldGUID>
                      <c15:f>Daten_Diagramme!$E$22</c15:f>
                      <c15:dlblFieldTableCache>
                        <c:ptCount val="1"/>
                        <c:pt idx="0">
                          <c:v>1.6</c:v>
                        </c:pt>
                      </c15:dlblFieldTableCache>
                    </c15:dlblFTEntry>
                  </c15:dlblFieldTable>
                  <c15:showDataLabelsRange val="0"/>
                </c:ext>
                <c:ext xmlns:c16="http://schemas.microsoft.com/office/drawing/2014/chart" uri="{C3380CC4-5D6E-409C-BE32-E72D297353CC}">
                  <c16:uniqueId val="{00000008-7928-42CB-8399-CE2CE8B09161}"/>
                </c:ext>
              </c:extLst>
            </c:dLbl>
            <c:dLbl>
              <c:idx val="9"/>
              <c:tx>
                <c:strRef>
                  <c:f>Daten_Diagramme!$E$23</c:f>
                  <c:strCache>
                    <c:ptCount val="1"/>
                    <c:pt idx="0">
                      <c:v>-12.9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{9E3B7E47-0D3B-41AA-A67D-40B829BDAEE2}</c15:txfldGUID>
                      <c15:f>Daten_Diagramme!$E$23</c15:f>
                      <c15:dlblFieldTableCache>
                        <c:ptCount val="1"/>
                        <c:pt idx="0">
                          <c:v>-12.9</c:v>
                        </c:pt>
                      </c15:dlblFieldTableCache>
                    </c15:dlblFTEntry>
                  </c15:dlblFieldTable>
                  <c15:showDataLabelsRange val="0"/>
                </c:ext>
                <c:ext xmlns:c16="http://schemas.microsoft.com/office/drawing/2014/chart" uri="{C3380CC4-5D6E-409C-BE32-E72D297353CC}">
                  <c16:uniqueId val="{00000009-7928-42CB-8399-CE2CE8B09161}"/>
                </c:ext>
              </c:extLst>
            </c:dLbl>
            <c:dLbl>
              <c:idx val="10"/>
              <c:tx>
                <c:strRef>
                  <c:f>Daten_Diagramme!$E$24</c:f>
                  <c:strCache>
                    <c:ptCount val="1"/>
                    <c:pt idx="0">
                      <c:v>-6.3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{142A4A7C-70F0-407F-80FB-96403FF7C6CE}</c15:txfldGUID>
                      <c15:f>Daten_Diagramme!$E$24</c15:f>
                      <c15:dlblFieldTableCache>
                        <c:ptCount val="1"/>
                        <c:pt idx="0">
                          <c:v>-6.3</c:v>
                        </c:pt>
                      </c15:dlblFieldTableCache>
                    </c15:dlblFTEntry>
                  </c15:dlblFieldTable>
                  <c15:showDataLabelsRange val="0"/>
                </c:ext>
                <c:ext xmlns:c16="http://schemas.microsoft.com/office/drawing/2014/chart" uri="{C3380CC4-5D6E-409C-BE32-E72D297353CC}">
                  <c16:uniqueId val="{0000000A-7928-42CB-8399-CE2CE8B09161}"/>
                </c:ext>
              </c:extLst>
            </c:dLbl>
            <c:dLbl>
              <c:idx val="11"/>
              <c:tx>
                <c:strRef>
                  <c:f>Daten_Diagramme!$E$25</c:f>
                  <c:strCache>
                    <c:ptCount val="1"/>
                    <c:pt idx="0">
                      <c:v>-4.9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{EEA76E9D-7800-4C4B-85B4-E95C747B519F}</c15:txfldGUID>
                      <c15:f>Daten_Diagramme!$E$25</c15:f>
                      <c15:dlblFieldTableCache>
                        <c:ptCount val="1"/>
                        <c:pt idx="0">
                          <c:v>-4.9</c:v>
                        </c:pt>
                      </c15:dlblFieldTableCache>
                    </c15:dlblFTEntry>
                  </c15:dlblFieldTable>
                  <c15:showDataLabelsRange val="0"/>
                </c:ext>
                <c:ext xmlns:c16="http://schemas.microsoft.com/office/drawing/2014/chart" uri="{C3380CC4-5D6E-409C-BE32-E72D297353CC}">
                  <c16:uniqueId val="{0000000B-7928-42CB-8399-CE2CE8B09161}"/>
                </c:ext>
              </c:extLst>
            </c:dLbl>
            <c:dLbl>
              <c:idx val="12"/>
              <c:tx>
                <c:strRef>
                  <c:f>Daten_Diagramme!$E$26</c:f>
                  <c:strCache>
                    <c:ptCount val="1"/>
                    <c:pt idx="0">
                      <c:v>-6.3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{F61BD910-A946-41A5-BDDB-604CF50E72E7}</c15:txfldGUID>
                      <c15:f>Daten_Diagramme!$E$26</c15:f>
                      <c15:dlblFieldTableCache>
                        <c:ptCount val="1"/>
                        <c:pt idx="0">
                          <c:v>-6.3</c:v>
                        </c:pt>
                      </c15:dlblFieldTableCache>
                    </c15:dlblFTEntry>
                  </c15:dlblFieldTable>
                  <c15:showDataLabelsRange val="0"/>
                </c:ext>
                <c:ext xmlns:c16="http://schemas.microsoft.com/office/drawing/2014/chart" uri="{C3380CC4-5D6E-409C-BE32-E72D297353CC}">
                  <c16:uniqueId val="{0000000C-7928-42CB-8399-CE2CE8B09161}"/>
                </c:ext>
              </c:extLst>
            </c:dLbl>
            <c:dLbl>
              <c:idx val="13"/>
              <c:tx>
                <c:strRef>
                  <c:f>Daten_Diagramme!$E$27</c:f>
                  <c:strCache>
                    <c:ptCount val="1"/>
                    <c:pt idx="0">
                      <c:v>-0.4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{69D2D907-6BFA-4E20-B944-0F9499A728ED}</c15:txfldGUID>
                      <c15:f>Daten_Diagramme!$E$27</c15:f>
                      <c15:dlblFieldTableCache>
                        <c:ptCount val="1"/>
                        <c:pt idx="0">
                          <c:v>-0.4</c:v>
                        </c:pt>
                      </c15:dlblFieldTableCache>
                    </c15:dlblFTEntry>
                  </c15:dlblFieldTable>
                  <c15:showDataLabelsRange val="0"/>
                </c:ext>
                <c:ext xmlns:c16="http://schemas.microsoft.com/office/drawing/2014/chart" uri="{C3380CC4-5D6E-409C-BE32-E72D297353CC}">
                  <c16:uniqueId val="{0000000D-7928-42CB-8399-CE2CE8B09161}"/>
                </c:ext>
              </c:extLst>
            </c:dLbl>
            <c:dLbl>
              <c:idx val="14"/>
              <c:tx>
                <c:strRef>
                  <c:f>Daten_Diagramme!$E$28</c:f>
                  <c:strCache>
                    <c:ptCount val="1"/>
                    <c:pt idx="0">
                      <c:v>-3.7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{19AD36E4-B326-425C-A67C-10819CD480C3}</c15:txfldGUID>
                      <c15:f>Daten_Diagramme!$E$28</c15:f>
                      <c15:dlblFieldTableCache>
                        <c:ptCount val="1"/>
                        <c:pt idx="0">
                          <c:v>-3.7</c:v>
                        </c:pt>
                      </c15:dlblFieldTableCache>
                    </c15:dlblFTEntry>
                  </c15:dlblFieldTable>
                  <c15:showDataLabelsRange val="0"/>
                </c:ext>
                <c:ext xmlns:c16="http://schemas.microsoft.com/office/drawing/2014/chart" uri="{C3380CC4-5D6E-409C-BE32-E72D297353CC}">
                  <c16:uniqueId val="{0000000E-7928-42CB-8399-CE2CE8B09161}"/>
                </c:ext>
              </c:extLst>
            </c:dLbl>
            <c:dLbl>
              <c:idx val="15"/>
              <c:tx>
                <c:strRef>
                  <c:f>Daten_Diagramme!$E$29</c:f>
                  <c:strCache>
                    <c:ptCount val="1"/>
                    <c:pt idx="0">
                      <c:v>-5.6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{FD0FEF65-7AA2-4409-B27D-179988785DA6}</c15:txfldGUID>
                      <c15:f>Daten_Diagramme!$E$29</c15:f>
                      <c15:dlblFieldTableCache>
                        <c:ptCount val="1"/>
                        <c:pt idx="0">
                          <c:v>-5.6</c:v>
                        </c:pt>
                      </c15:dlblFieldTableCache>
                    </c15:dlblFTEntry>
                  </c15:dlblFieldTable>
                  <c15:showDataLabelsRange val="0"/>
                </c:ext>
                <c:ext xmlns:c16="http://schemas.microsoft.com/office/drawing/2014/chart" uri="{C3380CC4-5D6E-409C-BE32-E72D297353CC}">
                  <c16:uniqueId val="{0000000F-7928-42CB-8399-CE2CE8B09161}"/>
                </c:ext>
              </c:extLst>
            </c:dLbl>
            <c:dLbl>
              <c:idx val="16"/>
              <c:tx>
                <c:strRef>
                  <c:f>Daten_Diagramme!$E$30</c:f>
                  <c:strCache>
                    <c:ptCount val="1"/>
                    <c:pt idx="0">
                      <c:v>2.4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{60DE895F-A4C1-4273-9368-D3655C195245}</c15:txfldGUID>
                      <c15:f>Daten_Diagramme!$E$30</c15:f>
                      <c15:dlblFieldTableCache>
                        <c:ptCount val="1"/>
                        <c:pt idx="0">
                          <c:v>2.4</c:v>
                        </c:pt>
                      </c15:dlblFieldTableCache>
                    </c15:dlblFTEntry>
                  </c15:dlblFieldTable>
                  <c15:showDataLabelsRange val="0"/>
                </c:ext>
                <c:ext xmlns:c16="http://schemas.microsoft.com/office/drawing/2014/chart" uri="{C3380CC4-5D6E-409C-BE32-E72D297353CC}">
                  <c16:uniqueId val="{00000010-7928-42CB-8399-CE2CE8B09161}"/>
                </c:ext>
              </c:extLst>
            </c:dLbl>
            <c:dLbl>
              <c:idx val="17"/>
              <c:tx>
                <c:strRef>
                  <c:f>Daten_Diagramme!$E$31</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{447B8C24-7E7E-4568-9D65-2D79D414A283}</c15:txfldGUID>
                      <c15:f>Daten_Diagramme!$E$31</c15:f>
                      <c15:dlblFieldTableCache>
                        <c:ptCount val="1"/>
                        <c:pt idx="0">
                          <c:v>-1.9</c:v>
                        </c:pt>
                      </c15:dlblFieldTableCache>
                    </c15:dlblFTEntry>
                  </c15:dlblFieldTable>
                  <c15:showDataLabelsRange val="0"/>
                </c:ext>
                <c:ext xmlns:c16="http://schemas.microsoft.com/office/drawing/2014/chart" uri="{C3380CC4-5D6E-409C-BE32-E72D297353CC}">
                  <c16:uniqueId val="{00000011-7928-42CB-8399-CE2CE8B09161}"/>
                </c:ext>
              </c:extLst>
            </c:dLbl>
            <c:dLbl>
              <c:idx val="18"/>
              <c:tx>
                <c:strRef>
                  <c:f>Daten_Diagramme!$E$32</c:f>
                  <c:strCache>
                    <c:ptCount val="1"/>
                    <c:pt idx="0">
                      <c:v>1.2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{741F6727-CAD0-452A-8A56-125B7A54BB48}</c15:txfldGUID>
                      <c15:f>Daten_Diagramme!$E$32</c15:f>
                      <c15:dlblFieldTableCache>
                        <c:ptCount val="1"/>
                        <c:pt idx="0">
                          <c:v>1.2</c:v>
                        </c:pt>
                      </c15:dlblFieldTableCache>
                    </c15:dlblFTEntry>
                  </c15:dlblFieldTable>
                  <c15:showDataLabelsRange val="0"/>
                </c:ext>
                <c:ext xmlns:c16="http://schemas.microsoft.com/office/drawing/2014/chart" uri="{C3380CC4-5D6E-409C-BE32-E72D297353CC}">
                  <c16:uniqueId val="{00000012-7928-42CB-8399-CE2CE8B09161}"/>
                </c:ext>
              </c:extLst>
            </c:dLbl>
            <c:dLbl>
              <c:idx val="19"/>
              <c:tx>
                <c:strRef>
                  <c:f>Daten_Diagramme!$E$33</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{0EB3C1C6-5DCF-4B75-AFFB-3284A3E2B6B3}</c15:txfldGUID>
                      <c15:f>Daten_Diagramme!$E$33</c15:f>
                      <c15:dlblFieldTableCache>
                        <c:ptCount val="1"/>
                        <c:pt idx="0">
                          <c:v>0.9</c:v>
                        </c:pt>
                      </c15:dlblFieldTableCache>
                    </c15:dlblFTEntry>
                  </c15:dlblFieldTable>
                  <c15:showDataLabelsRange val="0"/>
                </c:ext>
                <c:ext xmlns:c16="http://schemas.microsoft.com/office/drawing/2014/chart" uri="{C3380CC4-5D6E-409C-BE32-E72D297353CC}">
                  <c16:uniqueId val="{00000013-7928-42CB-8399-CE2CE8B09161}"/>
                </c:ext>
              </c:extLst>
            </c:dLbl>
            <c:dLbl>
              <c:idx val="20"/>
              <c:tx>
                <c:strRef>
                  <c:f>Daten_Diagramme!$E$34</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{516D7BB9-A2F0-4EE1-8027-2ACB72801BD8}</c15:txfldGUID>
                      <c15:f>Daten_Diagramme!$E$34</c15:f>
                      <c15:dlblFieldTableCache>
                        <c:ptCount val="1"/>
                        <c:pt idx="0">
                          <c:v>-0.3</c:v>
                        </c:pt>
                      </c15:dlblFieldTableCache>
                    </c15:dlblFTEntry>
                  </c15:dlblFieldTable>
                  <c15:showDataLabelsRange val="0"/>
                </c:ext>
                <c:ext xmlns:c16="http://schemas.microsoft.com/office/drawing/2014/chart" uri="{C3380CC4-5D6E-409C-BE32-E72D297353CC}">
                  <c16:uniqueId val="{00000014-7928-42CB-8399-CE2CE8B09161}"/>
                </c:ext>
              </c:extLst>
            </c:dLbl>
            <c:dLbl>
              <c:idx val="21"/>
              <c:tx>
                <c:strRef>
                  <c:f>Daten_Diagramme!$E$35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{43A05BEC-5505-4DE7-993C-EE47080F2CF3}</c15:txfldGUID>
                      <c15:f>Daten_Diagramme!$E$35</c15:f>
                      <c15:dlblFieldTableCache>
                        <c:ptCount val="1"/>
                        <c:pt idx="0">
                          <c:v>*</c:v>
                        </c:pt>
                      </c15:dlblFieldTableCache>
                    </c15:dlblFTEntry>
                  </c15:dlblFieldTable>
                  <c15:showDataLabelsRange val="0"/>
                </c:ext>
                <c:ext xmlns:c16="http://schemas.microsoft.com/office/drawing/2014/chart" uri="{C3380CC4-5D6E-409C-BE32-E72D297353CC}">
                  <c16:uniqueId val="{00000015-7928-42CB-8399-CE2CE8B09161}"/>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{1ECEABA7-1656-4EAB-B98B-3E388CCCEC4C}</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7928-42CB-8399-CE2CE8B09161}"/>
                </c:ext>
              </c:extLst>
            </c:dLbl>
            <c:dLbl>
              <c:idx val="23"/>
              <c:tx>
                <c:strRef>
                  <c:f>Daten_Diagramme!$E$37</c:f>
                  <c:strCache>
                    <c:ptCount val="1"/>
                    <c:pt idx="0">
                      <c:v>4.9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{179C4CC2-0C20-45E9-AFE9-81F03AF381A7}</c15:txfldGUID>
                      <c15:f>Daten_Diagramme!$E$37</c15:f>
                      <c15:dlblFieldTableCache>
                        <c:ptCount val="1"/>
                        <c:pt idx="0">
                          <c:v>4.9</c:v>
                        </c:pt>
                      </c15:dlblFieldTableCache>
                    </c15:dlblFTEntry>
                  </c15:dlblFieldTable>
                  <c15:showDataLabelsRange val="0"/>
                </c:ext>
                <c:ext xmlns:c16="http://schemas.microsoft.com/office/drawing/2014/chart" uri="{C3380CC4-5D6E-409C-BE32-E72D297353CC}">
                  <c16:uniqueId val="{00000017-7928-42CB-8399-CE2CE8B09161}"/>
                </c:ext>
              </c:extLst>
            </c:dLbl>
            <c:dLbl>
              <c:idx val="24"/>
              <c:tx>
                <c:strRef>
                  <c:f>Daten_Diagramme!$E$38</c:f>
                  <c:strCache>
                    <c:ptCount val="1"/>
                    <c:pt idx="0">
                      <c:v>-4.0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{913C6CE9-5271-4C05-BF7B-9F7B7FF6D259}</c15:txfldGUID>
                      <c15:f>Daten_Diagramme!$E$38</c15:f>
                      <c15:dlblFieldTableCache>
                        <c:ptCount val="1"/>
                        <c:pt idx="0">
                          <c:v>-4.0</c:v>
                        </c:pt>
                      </c15:dlblFieldTableCache>
                    </c15:dlblFTEntry>
                  </c15:dlblFieldTable>
                  <c15:showDataLabelsRange val="0"/>
                </c:ext>
                <c:ext xmlns:c16="http://schemas.microsoft.com/office/drawing/2014/chart" uri="{C3380CC4-5D6E-409C-BE32-E72D297353CC}">
                  <c16:uniqueId val="{00000018-7928-42CB-8399-CE2CE8B09161}"/>
                </c:ext>
              </c:extLst>
            </c:dLbl>
            <c:dLbl>
              <c:idx val="25"/>
              <c:tx>
                <c:strRef>
                  <c:f>Daten_Diagramme!$E$39</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{A6A3389C-8D94-437E-8583-D5D5AB838DB3}</c15:txfldGUID>
                      <c15:f>Daten_Diagramme!$E$39</c15:f>
                      <c15:dlblFieldTableCache>
                        <c:ptCount val="1"/>
                        <c:pt idx="0">
                          <c:v>-2.1</c:v>
                        </c:pt>
                      </c15:dlblFieldTableCache>
                    </c15:dlblFTEntry>
                  </c15:dlblFieldTable>
                  <c15:showDataLabelsRange val="0"/>
                </c:ext>
                <c:ext xmlns:c16="http://schemas.microsoft.com/office/drawing/2014/chart" uri="{C3380CC4-5D6E-409C-BE32-E72D297353CC}">
                  <c16:uniqueId val="{00000019-7928-42CB-8399-CE2CE8B09161}"/>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{AA5371AD-A9C7-4B5A-9A8D-EDD6B2247861}</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7928-42CB-8399-CE2CE8B09161}"/>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{D2A0C6F4-E791-46E3-9165-CF9E40A31FD0}</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7928-42CB-8399-CE2CE8B09161}"/>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{4C740D1A-5917-4AAA-A42A-AC8B902A94AE}</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7928-42CB-8399-CE2CE8B09161}"/>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{2B84784F-C55A-4AA6-85E5-5398B797E799}</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7928-42CB-8399-CE2CE8B09161}"/>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{2D7C37D9-2DA0-4DE2-B7EF-E1D0AEC8725E}</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7928-42CB-8399-CE2CE8B09161}"/>
                </c:ext>
              </c:extLst>
            </c:dLbl>
            <c:dLbl>
              <c:idx val="31"/>
              <c:tx>
                <c:strRef>
                  <c:f>Daten_Diagramme!$E$45</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{7AB28D21-7675-4D07-9B74-B9B1AC22E42A}</c15:txfldGUID>
                      <c15:f>Daten_Diagramme!$E$45</c15:f>
                      <c15:dlblFieldTableCache>
                        <c:ptCount val="1"/>
                        <c:pt idx="0">
                          <c:v>-2.1</c:v>
                        </c:pt>
                      </c15:dlblFieldTableCache>
                    </c15:dlblFTEntry>
                  </c15:dlblFieldTable>
                  <c15:showDataLabelsRange val="0"/>
                </c:ext>
                <c:ext xmlns:c16="http://schemas.microsoft.com/office/drawing/2014/chart" uri="{C3380CC4-5D6E-409C-BE32-E72D297353CC}">
                  <c16:uniqueId val="{0000001F-7928-42CB-8399-CE2CE8B09161}"/>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-2.3042773588894372</c:v>
                </c:pt>
                <c:pt idx="1">
                  <c:v>4.8852701702442634</c:v>
                </c:pt>
                <c:pt idx="2">
                  <c:v>0.5</c:v>
                </c:pt>
                <c:pt idx="3">
                  <c:v>-8.0425949278408293</c:v>
                </c:pt>
                <c:pt idx="4">
                  <c:v>-4.2011019283746558</c:v>
                </c:pt>
                <c:pt idx="5">
                  <c:v>-12.480644162279344</c:v>
                </c:pt>
                <c:pt idx="6">
                  <c:v>-4.8804780876494025</c:v>
                </c:pt>
                <c:pt idx="7">
                  <c:v>4.3588927776010182</c:v>
                </c:pt>
                <c:pt idx="8">
                  <c:v>1.5743138270326256</c:v>
                </c:pt>
                <c:pt idx="9">
                  <c:v>-12.935779816513762</c:v>
                </c:pt>
                <c:pt idx="10">
                  <c:v>-6.2580025608194623</c:v>
                </c:pt>
                <c:pt idx="11">
                  <c:v>-4.945904173106646</c:v>
                </c:pt>
                <c:pt idx="12">
                  <c:v>-6.3087248322147653</c:v>
                </c:pt>
                <c:pt idx="13">
                  <c:v>-0.39883009837809091</c:v>
                </c:pt>
                <c:pt idx="14">
                  <c:v>-3.7075004271313858</c:v>
                </c:pt>
                <c:pt idx="15">
                  <c:v>-5.6224899598393572</c:v>
                </c:pt>
                <c:pt idx="16">
                  <c:v>2.3866348448687349</c:v>
                </c:pt>
                <c:pt idx="17">
                  <c:v>-1.93929173693086</c:v>
                </c:pt>
                <c:pt idx="18">
                  <c:v>1.1524163568773234</c:v>
                </c:pt>
                <c:pt idx="19">
                  <c:v>0.85790884718498661</c:v>
                </c:pt>
                <c:pt idx="20">
                  <c:v>-0.25418660287081341</c:v>
                </c:pt>
                <c:pt idx="21">
                  <c:v>0</c:v>
                </c:pt>
                <c:pt idx="23">
                  <c:v>4.8852701702442634</c:v>
                </c:pt>
                <c:pt idx="24">
                  <c:v>-3.9889705882352939</c:v>
                </c:pt>
                <c:pt idx="25">
                  <c:v>-2.1107942424718749</c:v>
                </c:pt>
              </c:numCache>
            </c:numRef>
          </c:val>
          <c:extLst>
            <c:ext xmlns:c16="http://schemas.microsoft.com/office/drawing/2014/chart" uri="{C3380CC4-5D6E-409C-BE32-E72D297353CC}">
              <c16:uniqueId val="{00000020-7928-42CB-8399-CE2CE8B09161}"/>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{7786AFC6-AABB-4E2D-AC6C-BEEF87C33DE4}</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7928-42CB-8399-CE2CE8B09161}"/>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{5B1F67B6-E37F-4FFB-BC0A-01D3ABF57C24}</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7928-42CB-8399-CE2CE8B09161}"/>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{0F2EF122-F840-4792-8C49-EE5EE63EF3A6}</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7928-42CB-8399-CE2CE8B09161}"/>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{2528E897-1A85-4637-84BB-C95B159DD71A}</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7928-42CB-8399-CE2CE8B09161}"/>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{DD390BE6-82EF-416E-9505-8A16B3A3C15C}</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7928-42CB-8399-CE2CE8B09161}"/>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{AAD6C884-075A-4AEC-8D63-D49BA412DB9C}</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7928-42CB-8399-CE2CE8B09161}"/>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{ED5A9E00-2E54-43F5-A13F-14CF8463F901}</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7928-42CB-8399-CE2CE8B09161}"/>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{31D3AF6C-C26C-4908-B405-6E10AFD69F43}</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7928-42CB-8399-CE2CE8B09161}"/>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{D5C4BE85-AFC3-4ABC-B865-C0BA3FCB866B}</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7928-42CB-8399-CE2CE8B09161}"/>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{65654041-4F53-479F-A301-520BE1863532}</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7928-42CB-8399-CE2CE8B09161}"/>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{5E9A2177-DC70-4DB3-92E3-58753D12FDB7}</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7928-42CB-8399-CE2CE8B09161}"/>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{8E3F068A-DA87-4D87-A11D-DD3599250C4F}</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7928-42CB-8399-CE2CE8B09161}"/>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{9CE5BFDD-F9F0-4F30-A12B-B109A82C40A9}</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7928-42CB-8399-CE2CE8B09161}"/>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{03F468E3-AA78-4C0A-AB0C-3E52525764A6}</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7928-42CB-8399-CE2CE8B09161}"/>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{BA7B56AA-261F-4BA8-AFDD-1BA04EF9E800}</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7928-42CB-8399-CE2CE8B09161}"/>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{AFB4CF5A-0F4E-4A78-90B6-F86CC0415291}</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7928-42CB-8399-CE2CE8B09161}"/>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{0404E9E1-1454-4A2D-85FD-E83C40534CC4}</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7928-42CB-8399-CE2CE8B09161}"/>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{9BCE0A13-47A1-495C-B033-7942D6EDF488}</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7928-42CB-8399-CE2CE8B09161}"/>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{AB2C87BC-1690-47D6-AEDF-359893AC400D}</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7928-42CB-8399-CE2CE8B09161}"/>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{55FF5A4E-DC58-425B-9982-275C97099A69}</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7928-42CB-8399-CE2CE8B09161}"/>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{92B76166-4FF8-4B13-84D0-5A5F1859DA58}</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7928-42CB-8399-CE2CE8B09161}"/>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{4FA5479B-F570-490D-A1D4-EB487D0BBBDB}</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7928-42CB-8399-CE2CE8B09161}"/>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{ECE51526-47D0-4F38-AB70-002DDA36B701}</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7928-42CB-8399-CE2CE8B09161}"/>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{BF09EA9A-1A56-4597-9388-3DAF8AEBF825}</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7928-42CB-8399-CE2CE8B09161}"/>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{0D11176A-794F-4857-BAD5-29A146795446}</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7928-42CB-8399-CE2CE8B09161}"/>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{3B32942A-2B3A-415C-B000-2FB736BE0909}</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7928-42CB-8399-CE2CE8B09161}"/>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{35A55B6E-7EE7-48D0-B8D6-12355B80BBF2}</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7928-42CB-8399-CE2CE8B09161}"/>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{5A92C452-20DD-4E3A-8C23-03F48BBF3719}</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7928-42CB-8399-CE2CE8B09161}"/>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{AE3380B4-60D6-4A84-B5AA-13D21784DFFD}</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7928-42CB-8399-CE2CE8B09161}"/>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{088F8001-67E7-44B7-ABD0-079067027E0F}</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7928-42CB-8399-CE2CE8B09161}"/>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{7B0681CB-1EDF-419A-BA6E-AF3E3529FC6A}</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7928-42CB-8399-CE2CE8B09161}"/>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{C7CF9FFD-F52F-493E-AB3F-33F7C970F308}</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7928-42CB-8399-CE2CE8B09161}"/>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7928-42CB-8399-CE2CE8B09161}"/>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7928-42CB-8399-CE2CE8B09161}"/>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{B34F352B-20D2-4D06-A2FA-BA0BCB1C850D}</c15:txfldGUID>
                      <c15:f>Diagramm!$I$46</c15:f>
                      <c15:dlblFieldTableCache>
                        <c:ptCount val="1"/>
                      </c15:dlblFieldTableCache>
                    </c15:dlblFTEntry>
                  </c15:dlblFieldTable>
                  <c15:showDataLabelsRange val="0"/>
                </c:ext>
                <c:ext xmlns:c16="http://schemas.microsoft.com/office/drawing/2014/chart" uri="{C3380CC4-5D6E-409C-BE32-E72D297353CC}">
                  <c16:uniqueId val="{00000000-3269-484E-BA5A-85FD33F6944B}"/>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{A6D88346-BECE-4369-AE36-A967C449F023}</c15:txfldGUID>
                      <c15:f>Diagramm!$I$47</c15:f>
                      <c15:dlblFieldTableCache>
                        <c:ptCount val="1"/>
                      </c15:dlblFieldTableCache>
                    </c15:dlblFTEntry>
                  </c15:dlblFieldTable>
                  <c15:showDataLabelsRange val="0"/>
                </c:ext>
                <c:ext xmlns:c16="http://schemas.microsoft.com/office/drawing/2014/chart" uri="{C3380CC4-5D6E-409C-BE32-E72D297353CC}">
                  <c16:uniqueId val="{00000001-3269-484E-BA5A-85FD33F6944B}"/>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{095221D0-969A-4D6B-B4CE-9565BC7414B2}</c15:txfldGUID>
                      <c15:f>Diagramm!$I$48</c15:f>
                      <c15:dlblFieldTableCache>
                        <c:ptCount val="1"/>
                      </c15:dlblFieldTableCache>
                    </c15:dlblFTEntry>
                  </c15:dlblFieldTable>
                  <c15:showDataLabelsRange val="0"/>
                </c:ext>
                <c:ext xmlns:c16="http://schemas.microsoft.com/office/drawing/2014/chart" uri="{C3380CC4-5D6E-409C-BE32-E72D297353CC}">
                  <c16:uniqueId val="{00000002-3269-484E-BA5A-85FD33F6944B}"/>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{2874D8D8-E6E3-45C6-A0F8-9386C6CC3351}</c15:txfldGUID>
                      <c15:f>Diagramm!$I$49</c15:f>
                      <c15:dlblFieldTableCache>
                        <c:ptCount val="1"/>
                      </c15:dlblFieldTableCache>
                    </c15:dlblFTEntry>
                  </c15:dlblFieldTable>
                  <c15:showDataLabelsRange val="0"/>
                </c:ext>
                <c:ext xmlns:c16="http://schemas.microsoft.com/office/drawing/2014/chart" uri="{C3380CC4-5D6E-409C-BE32-E72D297353CC}">
                  <c16:uniqueId val="{00000003-3269-484E-BA5A-85FD33F6944B}"/>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{61020B4C-08E5-4390-9EE1-9F0363DD5556}</c15:txfldGUID>
                      <c15:f>Diagramm!$I$50</c15:f>
                      <c15:dlblFieldTableCache>
                        <c:ptCount val="1"/>
                      </c15:dlblFieldTableCache>
                    </c15:dlblFTEntry>
                  </c15:dlblFieldTable>
                  <c15:showDataLabelsRange val="0"/>
                </c:ext>
                <c:ext xmlns:c16="http://schemas.microsoft.com/office/drawing/2014/chart" uri="{C3380CC4-5D6E-409C-BE32-E72D297353CC}">
                  <c16:uniqueId val="{00000004-3269-484E-BA5A-85FD33F6944B}"/>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{3B05CE04-1C85-415F-83C5-E4111AE96FE2}</c15:txfldGUID>
                      <c15:f>Diagramm!$I$51</c15:f>
                      <c15:dlblFieldTableCache>
                        <c:ptCount val="1"/>
                      </c15:dlblFieldTableCache>
                    </c15:dlblFTEntry>
                  </c15:dlblFieldTable>
                  <c15:showDataLabelsRange val="0"/>
                </c:ext>
                <c:ext xmlns:c16="http://schemas.microsoft.com/office/drawing/2014/chart" uri="{C3380CC4-5D6E-409C-BE32-E72D297353CC}">
                  <c16:uniqueId val="{00000005-3269-484E-BA5A-85FD33F6944B}"/>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{A62900D5-1E14-4D62-A075-2B7F203D2A40}</c15:txfldGUID>
                      <c15:f>Diagramm!$I$52</c15:f>
                      <c15:dlblFieldTableCache>
                        <c:ptCount val="1"/>
                      </c15:dlblFieldTableCache>
                    </c15:dlblFTEntry>
                  </c15:dlblFieldTable>
                  <c15:showDataLabelsRange val="0"/>
                </c:ext>
                <c:ext xmlns:c16="http://schemas.microsoft.com/office/drawing/2014/chart" uri="{C3380CC4-5D6E-409C-BE32-E72D297353CC}">
                  <c16:uniqueId val="{00000006-3269-484E-BA5A-85FD33F6944B}"/>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{D2DF0643-5802-4618-8944-90B49E32BB20}</c15:txfldGUID>
                      <c15:f>Diagramm!$I$53</c15:f>
                      <c15:dlblFieldTableCache>
                        <c:ptCount val="1"/>
                      </c15:dlblFieldTableCache>
                    </c15:dlblFTEntry>
                  </c15:dlblFieldTable>
                  <c15:showDataLabelsRange val="0"/>
                </c:ext>
                <c:ext xmlns:c16="http://schemas.microsoft.com/office/drawing/2014/chart" uri="{C3380CC4-5D6E-409C-BE32-E72D297353CC}">
                  <c16:uniqueId val="{00000007-3269-484E-BA5A-85FD33F6944B}"/>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{ED5959F6-FBE2-4C2E-A294-C66994715C6D}</c15:txfldGUID>
                      <c15:f>Diagramm!$I$54</c15:f>
                      <c15:dlblFieldTableCache>
                        <c:ptCount val="1"/>
                      </c15:dlblFieldTableCache>
                    </c15:dlblFTEntry>
                  </c15:dlblFieldTable>
                  <c15:showDataLabelsRange val="0"/>
                </c:ext>
                <c:ext xmlns:c16="http://schemas.microsoft.com/office/drawing/2014/chart" uri="{C3380CC4-5D6E-409C-BE32-E72D297353CC}">
                  <c16:uniqueId val="{00000008-3269-484E-BA5A-85FD33F6944B}"/>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{8DDF7B49-B473-4CC0-A4B7-C0FD92710772}</c15:txfldGUID>
                      <c15:f>Diagramm!$I$55</c15:f>
                      <c15:dlblFieldTableCache>
                        <c:ptCount val="1"/>
                      </c15:dlblFieldTableCache>
                    </c15:dlblFTEntry>
                  </c15:dlblFieldTable>
                  <c15:showDataLabelsRange val="0"/>
                </c:ext>
                <c:ext xmlns:c16="http://schemas.microsoft.com/office/drawing/2014/chart" uri="{C3380CC4-5D6E-409C-BE32-E72D297353CC}">
                  <c16:uniqueId val="{00000009-3269-484E-BA5A-85FD33F6944B}"/>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{40273389-1CA4-4D9F-9786-A16B96097BDF}</c15:txfldGUID>
                      <c15:f>Diagramm!$I$56</c15:f>
                      <c15:dlblFieldTableCache>
                        <c:ptCount val="1"/>
                      </c15:dlblFieldTableCache>
                    </c15:dlblFTEntry>
                  </c15:dlblFieldTable>
                  <c15:showDataLabelsRange val="0"/>
                </c:ext>
                <c:ext xmlns:c16="http://schemas.microsoft.com/office/drawing/2014/chart" uri="{C3380CC4-5D6E-409C-BE32-E72D297353CC}">
                  <c16:uniqueId val="{0000000A-3269-484E-BA5A-85FD33F6944B}"/>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{818D6BA7-4C74-4A8B-8C29-C4011E9E1250}</c15:txfldGUID>
                      <c15:f>Diagramm!$I$57</c15:f>
                      <c15:dlblFieldTableCache>
                        <c:ptCount val="1"/>
                      </c15:dlblFieldTableCache>
                    </c15:dlblFTEntry>
                  </c15:dlblFieldTable>
                  <c15:showDataLabelsRange val="0"/>
                </c:ext>
                <c:ext xmlns:c16="http://schemas.microsoft.com/office/drawing/2014/chart" uri="{C3380CC4-5D6E-409C-BE32-E72D297353CC}">
                  <c16:uniqueId val="{0000000B-3269-484E-BA5A-85FD33F6944B}"/>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{8ED9065F-39F0-4D31-B7E5-DC9337213C22}</c15:txfldGUID>
                      <c15:f>Diagramm!$I$58</c15:f>
                      <c15:dlblFieldTableCache>
                        <c:ptCount val="1"/>
                      </c15:dlblFieldTableCache>
                    </c15:dlblFTEntry>
                  </c15:dlblFieldTable>
                  <c15:showDataLabelsRange val="0"/>
                </c:ext>
                <c:ext xmlns:c16="http://schemas.microsoft.com/office/drawing/2014/chart" uri="{C3380CC4-5D6E-409C-BE32-E72D297353CC}">
                  <c16:uniqueId val="{0000000C-3269-484E-BA5A-85FD33F6944B}"/>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{0E3D7ECC-D072-49C1-875A-8C64DC183823}</c15:txfldGUID>
                      <c15:f>Diagramm!$I$59</c15:f>
                      <c15:dlblFieldTableCache>
                        <c:ptCount val="1"/>
                      </c15:dlblFieldTableCache>
                    </c15:dlblFTEntry>
                  </c15:dlblFieldTable>
                  <c15:showDataLabelsRange val="0"/>
                </c:ext>
                <c:ext xmlns:c16="http://schemas.microsoft.com/office/drawing/2014/chart" uri="{C3380CC4-5D6E-409C-BE32-E72D297353CC}">
                  <c16:uniqueId val="{0000000D-3269-484E-BA5A-85FD33F6944B}"/>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{795FC67B-F0F5-4EB6-A486-192552A82BAA}</c15:txfldGUID>
                      <c15:f>Diagramm!$I$60</c15:f>
                      <c15:dlblFieldTableCache>
                        <c:ptCount val="1"/>
                      </c15:dlblFieldTableCache>
                    </c15:dlblFTEntry>
                  </c15:dlblFieldTable>
                  <c15:showDataLabelsRange val="0"/>
                </c:ext>
                <c:ext xmlns:c16="http://schemas.microsoft.com/office/drawing/2014/chart" uri="{C3380CC4-5D6E-409C-BE32-E72D297353CC}">
                  <c16:uniqueId val="{0000000E-3269-484E-BA5A-85FD33F6944B}"/>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{DDDCCD9C-358A-41C7-84FE-487EAC4851BB}</c15:txfldGUID>
                      <c15:f>Diagramm!$I$61</c15:f>
                      <c15:dlblFieldTableCache>
                        <c:ptCount val="1"/>
                      </c15:dlblFieldTableCache>
                    </c15:dlblFTEntry>
                  </c15:dlblFieldTable>
                  <c15:showDataLabelsRange val="0"/>
                </c:ext>
                <c:ext xmlns:c16="http://schemas.microsoft.com/office/drawing/2014/chart" uri="{C3380CC4-5D6E-409C-BE32-E72D297353CC}">
                  <c16:uniqueId val="{0000000F-3269-484E-BA5A-85FD33F6944B}"/>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{C7AAA9B6-40F5-459F-89BD-CD70B11FADD9}</c15:txfldGUID>
                      <c15:f>Diagramm!$I$62</c15:f>
                      <c15:dlblFieldTableCache>
                        <c:ptCount val="1"/>
                      </c15:dlblFieldTableCache>
                    </c15:dlblFTEntry>
                  </c15:dlblFieldTable>
                  <c15:showDataLabelsRange val="0"/>
                </c:ext>
                <c:ext xmlns:c16="http://schemas.microsoft.com/office/drawing/2014/chart" uri="{C3380CC4-5D6E-409C-BE32-E72D297353CC}">
                  <c16:uniqueId val="{00000010-3269-484E-BA5A-85FD33F6944B}"/>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{F7A953C6-801F-4B22-8371-5C3A687B8C97}</c15:txfldGUID>
                      <c15:f>Diagramm!$I$63</c15:f>
                      <c15:dlblFieldTableCache>
                        <c:ptCount val="1"/>
                      </c15:dlblFieldTableCache>
                    </c15:dlblFTEntry>
                  </c15:dlblFieldTable>
                  <c15:showDataLabelsRange val="0"/>
                </c:ext>
                <c:ext xmlns:c16="http://schemas.microsoft.com/office/drawing/2014/chart" uri="{C3380CC4-5D6E-409C-BE32-E72D297353CC}">
                  <c16:uniqueId val="{00000011-3269-484E-BA5A-85FD33F6944B}"/>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{31C2D104-EE17-44B0-AA5A-8FAA5E23E9CD}</c15:txfldGUID>
                      <c15:f>Diagramm!$I$64</c15:f>
                      <c15:dlblFieldTableCache>
                        <c:ptCount val="1"/>
                      </c15:dlblFieldTableCache>
                    </c15:dlblFTEntry>
                  </c15:dlblFieldTable>
                  <c15:showDataLabelsRange val="0"/>
                </c:ext>
                <c:ext xmlns:c16="http://schemas.microsoft.com/office/drawing/2014/chart" uri="{C3380CC4-5D6E-409C-BE32-E72D297353CC}">
                  <c16:uniqueId val="{00000012-3269-484E-BA5A-85FD33F6944B}"/>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{3CA63FCF-E8A4-4DA3-B269-32D7ED143DF1}</c15:txfldGUID>
                      <c15:f>Diagramm!$I$65</c15:f>
                      <c15:dlblFieldTableCache>
                        <c:ptCount val="1"/>
                      </c15:dlblFieldTableCache>
                    </c15:dlblFTEntry>
                  </c15:dlblFieldTable>
                  <c15:showDataLabelsRange val="0"/>
                </c:ext>
                <c:ext xmlns:c16="http://schemas.microsoft.com/office/drawing/2014/chart" uri="{C3380CC4-5D6E-409C-BE32-E72D297353CC}">
                  <c16:uniqueId val="{00000013-3269-484E-BA5A-85FD33F6944B}"/>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{9278C621-2E24-45B4-9EFC-03C8A92E91B9}</c15:txfldGUID>
                      <c15:f>Diagramm!$I$66</c15:f>
                      <c15:dlblFieldTableCache>
                        <c:ptCount val="1"/>
                      </c15:dlblFieldTableCache>
                    </c15:dlblFTEntry>
                  </c15:dlblFieldTable>
                  <c15:showDataLabelsRange val="0"/>
                </c:ext>
                <c:ext xmlns:c16="http://schemas.microsoft.com/office/drawing/2014/chart" uri="{C3380CC4-5D6E-409C-BE32-E72D297353CC}">
                  <c16:uniqueId val="{00000014-3269-484E-BA5A-85FD33F6944B}"/>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{E3CFC9D0-B978-4F42-B85F-4D14EB2B5493}</c15:txfldGUID>
                      <c15:f>Diagramm!$I$67</c15:f>
                      <c15:dlblFieldTableCache>
                        <c:ptCount val="1"/>
                      </c15:dlblFieldTableCache>
                    </c15:dlblFTEntry>
                  </c15:dlblFieldTable>
                  <c15:showDataLabelsRange val="0"/>
                </c:ext>
                <c:ext xmlns:c16="http://schemas.microsoft.com/office/drawing/2014/chart" uri="{C3380CC4-5D6E-409C-BE32-E72D297353CC}">
                  <c16:uniqueId val="{00000015-3269-484E-BA5A-85FD33F6944B}"/>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3269-484E-BA5A-85FD33F6944B}"/>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{5C3D49E9-C45C-40B8-ADF9-2682423BC4C3}</c15:txfldGUID>
                      <c15:f>Diagramm!$K$46</c15:f>
                      <c15:dlblFieldTableCache>
                        <c:ptCount val="1"/>
                      </c15:dlblFieldTableCache>
                    </c15:dlblFTEntry>
                  </c15:dlblFieldTable>
                  <c15:showDataLabelsRange val="0"/>
                </c:ext>
                <c:ext xmlns:c16="http://schemas.microsoft.com/office/drawing/2014/chart" uri="{C3380CC4-5D6E-409C-BE32-E72D297353CC}">
                  <c16:uniqueId val="{00000017-3269-484E-BA5A-85FD33F6944B}"/>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{9D7DABA9-61E7-49FA-AA30-DFBDCC44AA82}</c15:txfldGUID>
                      <c15:f>Diagramm!$K$47</c15:f>
                      <c15:dlblFieldTableCache>
                        <c:ptCount val="1"/>
                      </c15:dlblFieldTableCache>
                    </c15:dlblFTEntry>
                  </c15:dlblFieldTable>
                  <c15:showDataLabelsRange val="0"/>
                </c:ext>
                <c:ext xmlns:c16="http://schemas.microsoft.com/office/drawing/2014/chart" uri="{C3380CC4-5D6E-409C-BE32-E72D297353CC}">
                  <c16:uniqueId val="{00000018-3269-484E-BA5A-85FD33F6944B}"/>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{FAAD36FB-35CD-4BC1-ADE8-3773E1D6A57E}</c15:txfldGUID>
                      <c15:f>Diagramm!$K$48</c15:f>
                      <c15:dlblFieldTableCache>
                        <c:ptCount val="1"/>
                      </c15:dlblFieldTableCache>
                    </c15:dlblFTEntry>
                  </c15:dlblFieldTable>
                  <c15:showDataLabelsRange val="0"/>
                </c:ext>
                <c:ext xmlns:c16="http://schemas.microsoft.com/office/drawing/2014/chart" uri="{C3380CC4-5D6E-409C-BE32-E72D297353CC}">
                  <c16:uniqueId val="{00000019-3269-484E-BA5A-85FD33F6944B}"/>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{244A1E3D-6CEA-4C2C-85D1-1E7F7C1D569B}</c15:txfldGUID>
                      <c15:f>Diagramm!$K$49</c15:f>
                      <c15:dlblFieldTableCache>
                        <c:ptCount val="1"/>
                      </c15:dlblFieldTableCache>
                    </c15:dlblFTEntry>
                  </c15:dlblFieldTable>
                  <c15:showDataLabelsRange val="0"/>
                </c:ext>
                <c:ext xmlns:c16="http://schemas.microsoft.com/office/drawing/2014/chart" uri="{C3380CC4-5D6E-409C-BE32-E72D297353CC}">
                  <c16:uniqueId val="{0000001A-3269-484E-BA5A-85FD33F6944B}"/>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{9C1D5110-062D-41BF-9AD7-5A4FFCBFEACD}</c15:txfldGUID>
                      <c15:f>Diagramm!$K$50</c15:f>
                      <c15:dlblFieldTableCache>
                        <c:ptCount val="1"/>
                      </c15:dlblFieldTableCache>
                    </c15:dlblFTEntry>
                  </c15:dlblFieldTable>
                  <c15:showDataLabelsRange val="0"/>
                </c:ext>
                <c:ext xmlns:c16="http://schemas.microsoft.com/office/drawing/2014/chart" uri="{C3380CC4-5D6E-409C-BE32-E72D297353CC}">
                  <c16:uniqueId val="{0000001B-3269-484E-BA5A-85FD33F6944B}"/>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{FF1C9F22-0D7B-4CF7-A505-FEFA843BF10E}</c15:txfldGUID>
                      <c15:f>Diagramm!$K$51</c15:f>
                      <c15:dlblFieldTableCache>
                        <c:ptCount val="1"/>
                      </c15:dlblFieldTableCache>
                    </c15:dlblFTEntry>
                  </c15:dlblFieldTable>
                  <c15:showDataLabelsRange val="0"/>
                </c:ext>
                <c:ext xmlns:c16="http://schemas.microsoft.com/office/drawing/2014/chart" uri="{C3380CC4-5D6E-409C-BE32-E72D297353CC}">
                  <c16:uniqueId val="{0000001C-3269-484E-BA5A-85FD33F6944B}"/>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{C8265DE8-934C-48FC-8E34-2BD76940FDEB}</c15:txfldGUID>
                      <c15:f>Diagramm!$K$52</c15:f>
                      <c15:dlblFieldTableCache>
                        <c:ptCount val="1"/>
                      </c15:dlblFieldTableCache>
                    </c15:dlblFTEntry>
                  </c15:dlblFieldTable>
                  <c15:showDataLabelsRange val="0"/>
                </c:ext>
                <c:ext xmlns:c16="http://schemas.microsoft.com/office/drawing/2014/chart" uri="{C3380CC4-5D6E-409C-BE32-E72D297353CC}">
                  <c16:uniqueId val="{0000001D-3269-484E-BA5A-85FD33F6944B}"/>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{E7FF87FF-0292-47D5-8C76-5750B792603F}</c15:txfldGUID>
                      <c15:f>Diagramm!$K$53</c15:f>
                      <c15:dlblFieldTableCache>
                        <c:ptCount val="1"/>
                      </c15:dlblFieldTableCache>
                    </c15:dlblFTEntry>
                  </c15:dlblFieldTable>
                  <c15:showDataLabelsRange val="0"/>
                </c:ext>
                <c:ext xmlns:c16="http://schemas.microsoft.com/office/drawing/2014/chart" uri="{C3380CC4-5D6E-409C-BE32-E72D297353CC}">
                  <c16:uniqueId val="{0000001E-3269-484E-BA5A-85FD33F6944B}"/>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{9D864DAB-01CA-4179-B0EB-E76CA632221D}</c15:txfldGUID>
                      <c15:f>Diagramm!$K$54</c15:f>
                      <c15:dlblFieldTableCache>
                        <c:ptCount val="1"/>
                      </c15:dlblFieldTableCache>
                    </c15:dlblFTEntry>
                  </c15:dlblFieldTable>
                  <c15:showDataLabelsRange val="0"/>
                </c:ext>
                <c:ext xmlns:c16="http://schemas.microsoft.com/office/drawing/2014/chart" uri="{C3380CC4-5D6E-409C-BE32-E72D297353CC}">
                  <c16:uniqueId val="{0000001F-3269-484E-BA5A-85FD33F6944B}"/>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{3EE10D38-818E-490D-8F13-D0F7B6243846}</c15:txfldGUID>
                      <c15:f>Diagramm!$K$55</c15:f>
                      <c15:dlblFieldTableCache>
                        <c:ptCount val="1"/>
                      </c15:dlblFieldTableCache>
                    </c15:dlblFTEntry>
                  </c15:dlblFieldTable>
                  <c15:showDataLabelsRange val="0"/>
                </c:ext>
                <c:ext xmlns:c16="http://schemas.microsoft.com/office/drawing/2014/chart" uri="{C3380CC4-5D6E-409C-BE32-E72D297353CC}">
                  <c16:uniqueId val="{00000020-3269-484E-BA5A-85FD33F6944B}"/>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{6E14EACB-CD10-4649-92F1-06C9D9A650E6}</c15:txfldGUID>
                      <c15:f>Diagramm!$K$56</c15:f>
                      <c15:dlblFieldTableCache>
                        <c:ptCount val="1"/>
                      </c15:dlblFieldTableCache>
                    </c15:dlblFTEntry>
                  </c15:dlblFieldTable>
                  <c15:showDataLabelsRange val="0"/>
                </c:ext>
                <c:ext xmlns:c16="http://schemas.microsoft.com/office/drawing/2014/chart" uri="{C3380CC4-5D6E-409C-BE32-E72D297353CC}">
                  <c16:uniqueId val="{00000021-3269-484E-BA5A-85FD33F6944B}"/>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{BF343269-E2D9-4DBE-BDD7-71C8244F4B2C}</c15:txfldGUID>
                      <c15:f>Diagramm!$K$57</c15:f>
                      <c15:dlblFieldTableCache>
                        <c:ptCount val="1"/>
                      </c15:dlblFieldTableCache>
                    </c15:dlblFTEntry>
                  </c15:dlblFieldTable>
                  <c15:showDataLabelsRange val="0"/>
                </c:ext>
                <c:ext xmlns:c16="http://schemas.microsoft.com/office/drawing/2014/chart" uri="{C3380CC4-5D6E-409C-BE32-E72D297353CC}">
                  <c16:uniqueId val="{00000022-3269-484E-BA5A-85FD33F6944B}"/>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{366C1947-C635-46CF-9C0C-3F261DA37D37}</c15:txfldGUID>
                      <c15:f>Diagramm!$K$58</c15:f>
                      <c15:dlblFieldTableCache>
                        <c:ptCount val="1"/>
                      </c15:dlblFieldTableCache>
                    </c15:dlblFTEntry>
                  </c15:dlblFieldTable>
                  <c15:showDataLabelsRange val="0"/>
                </c:ext>
                <c:ext xmlns:c16="http://schemas.microsoft.com/office/drawing/2014/chart" uri="{C3380CC4-5D6E-409C-BE32-E72D297353CC}">
                  <c16:uniqueId val="{00000023-3269-484E-BA5A-85FD33F6944B}"/>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{3F3D1EC9-46F8-44DF-9DCA-6393306DAC95}</c15:txfldGUID>
                      <c15:f>Diagramm!$K$59</c15:f>
                      <c15:dlblFieldTableCache>
                        <c:ptCount val="1"/>
                      </c15:dlblFieldTableCache>
                    </c15:dlblFTEntry>
                  </c15:dlblFieldTable>
                  <c15:showDataLabelsRange val="0"/>
                </c:ext>
                <c:ext xmlns:c16="http://schemas.microsoft.com/office/drawing/2014/chart" uri="{C3380CC4-5D6E-409C-BE32-E72D297353CC}">
                  <c16:uniqueId val="{00000024-3269-484E-BA5A-85FD33F6944B}"/>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{19E75D58-CCA0-41D2-BA9A-8B90C46A235C}</c15:txfldGUID>
                      <c15:f>Diagramm!$K$60</c15:f>
                      <c15:dlblFieldTableCache>
                        <c:ptCount val="1"/>
                      </c15:dlblFieldTableCache>
                    </c15:dlblFTEntry>
                  </c15:dlblFieldTable>
                  <c15:showDataLabelsRange val="0"/>
                </c:ext>
                <c:ext xmlns:c16="http://schemas.microsoft.com/office/drawing/2014/chart" uri="{C3380CC4-5D6E-409C-BE32-E72D297353CC}">
                  <c16:uniqueId val="{00000025-3269-484E-BA5A-85FD33F6944B}"/>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{0CD74D2C-BB86-4DC5-94F6-0968E80EA9CE}</c15:txfldGUID>
                      <c15:f>Diagramm!$K$61</c15:f>
                      <c15:dlblFieldTableCache>
                        <c:ptCount val="1"/>
                      </c15:dlblFieldTableCache>
                    </c15:dlblFTEntry>
                  </c15:dlblFieldTable>
                  <c15:showDataLabelsRange val="0"/>
                </c:ext>
                <c:ext xmlns:c16="http://schemas.microsoft.com/office/drawing/2014/chart" uri="{C3380CC4-5D6E-409C-BE32-E72D297353CC}">
                  <c16:uniqueId val="{00000026-3269-484E-BA5A-85FD33F6944B}"/>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{4227249B-D9AD-4BB4-B1EF-BE14379FD6E3}</c15:txfldGUID>
                      <c15:f>Diagramm!$K$62</c15:f>
                      <c15:dlblFieldTableCache>
                        <c:ptCount val="1"/>
                      </c15:dlblFieldTableCache>
                    </c15:dlblFTEntry>
                  </c15:dlblFieldTable>
                  <c15:showDataLabelsRange val="0"/>
                </c:ext>
                <c:ext xmlns:c16="http://schemas.microsoft.com/office/drawing/2014/chart" uri="{C3380CC4-5D6E-409C-BE32-E72D297353CC}">
                  <c16:uniqueId val="{00000027-3269-484E-BA5A-85FD33F6944B}"/>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{6CA8D524-7B27-450C-A93B-CFFEF046C9BE}</c15:txfldGUID>
                      <c15:f>Diagramm!$K$63</c15:f>
                      <c15:dlblFieldTableCache>
                        <c:ptCount val="1"/>
                      </c15:dlblFieldTableCache>
                    </c15:dlblFTEntry>
                  </c15:dlblFieldTable>
                  <c15:showDataLabelsRange val="0"/>
                </c:ext>
                <c:ext xmlns:c16="http://schemas.microsoft.com/office/drawing/2014/chart" uri="{C3380CC4-5D6E-409C-BE32-E72D297353CC}">
                  <c16:uniqueId val="{00000028-3269-484E-BA5A-85FD33F6944B}"/>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{B71C05E7-8FF1-4313-B11F-DAE288D3827B}</c15:txfldGUID>
                      <c15:f>Diagramm!$K$64</c15:f>
                      <c15:dlblFieldTableCache>
                        <c:ptCount val="1"/>
                      </c15:dlblFieldTableCache>
                    </c15:dlblFTEntry>
                  </c15:dlblFieldTable>
                  <c15:showDataLabelsRange val="0"/>
                </c:ext>
                <c:ext xmlns:c16="http://schemas.microsoft.com/office/drawing/2014/chart" uri="{C3380CC4-5D6E-409C-BE32-E72D297353CC}">
                  <c16:uniqueId val="{00000029-3269-484E-BA5A-85FD33F6944B}"/>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{3E140510-3BE2-42B0-A8AE-0C6B6058359A}</c15:txfldGUID>
                      <c15:f>Diagramm!$K$65</c15:f>
                      <c15:dlblFieldTableCache>
                        <c:ptCount val="1"/>
                      </c15:dlblFieldTableCache>
                    </c15:dlblFTEntry>
                  </c15:dlblFieldTable>
                  <c15:showDataLabelsRange val="0"/>
                </c:ext>
                <c:ext xmlns:c16="http://schemas.microsoft.com/office/drawing/2014/chart" uri="{C3380CC4-5D6E-409C-BE32-E72D297353CC}">
                  <c16:uniqueId val="{0000002A-3269-484E-BA5A-85FD33F6944B}"/>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{5BA72B38-5961-4CA9-87BA-D79DF55586DD}</c15:txfldGUID>
                      <c15:f>Diagramm!$K$66</c15:f>
                      <c15:dlblFieldTableCache>
                        <c:ptCount val="1"/>
                      </c15:dlblFieldTableCache>
                    </c15:dlblFTEntry>
                  </c15:dlblFieldTable>
                  <c15:showDataLabelsRange val="0"/>
                </c:ext>
                <c:ext xmlns:c16="http://schemas.microsoft.com/office/drawing/2014/chart" uri="{C3380CC4-5D6E-409C-BE32-E72D297353CC}">
                  <c16:uniqueId val="{0000002B-3269-484E-BA5A-85FD33F6944B}"/>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{FED2FDD0-1FD2-43B2-8611-991BAD3BD72E}</c15:txfldGUID>
                      <c15:f>Diagramm!$K$67</c15:f>
                      <c15:dlblFieldTableCache>
                        <c:ptCount val="1"/>
                      </c15:dlblFieldTableCache>
                    </c15:dlblFTEntry>
                  </c15:dlblFieldTable>
                  <c15:showDataLabelsRange val="0"/>
                </c:ext>
                <c:ext xmlns:c16="http://schemas.microsoft.com/office/drawing/2014/chart" uri="{C3380CC4-5D6E-409C-BE32-E72D297353CC}">
                  <c16:uniqueId val="{0000002C-3269-484E-BA5A-85FD33F6944B}"/>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3269-484E-BA5A-85FD33F6944B}"/>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{24486F06-0B32-4CF6-9A64-C58E6E78C7F4}</c15:txfldGUID>
                      <c15:f>Diagramm!$J$46</c15:f>
                      <c15:dlblFieldTableCache>
                        <c:ptCount val="1"/>
                      </c15:dlblFieldTableCache>
                    </c15:dlblFTEntry>
                  </c15:dlblFieldTable>
                  <c15:showDataLabelsRange val="0"/>
                </c:ext>
                <c:ext xmlns:c16="http://schemas.microsoft.com/office/drawing/2014/chart" uri="{C3380CC4-5D6E-409C-BE32-E72D297353CC}">
                  <c16:uniqueId val="{0000002E-3269-484E-BA5A-85FD33F6944B}"/>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{AEFD20E0-E755-4817-A2A4-5B367EEC3143}</c15:txfldGUID>
                      <c15:f>Diagramm!$J$47</c15:f>
                      <c15:dlblFieldTableCache>
                        <c:ptCount val="1"/>
                      </c15:dlblFieldTableCache>
                    </c15:dlblFTEntry>
                  </c15:dlblFieldTable>
                  <c15:showDataLabelsRange val="0"/>
                </c:ext>
                <c:ext xmlns:c16="http://schemas.microsoft.com/office/drawing/2014/chart" uri="{C3380CC4-5D6E-409C-BE32-E72D297353CC}">
                  <c16:uniqueId val="{0000002F-3269-484E-BA5A-85FD33F6944B}"/>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{C8CF8C1B-B2FB-43D0-B431-F9AB48ADFE8D}</c15:txfldGUID>
                      <c15:f>Diagramm!$J$48</c15:f>
                      <c15:dlblFieldTableCache>
                        <c:ptCount val="1"/>
                      </c15:dlblFieldTableCache>
                    </c15:dlblFTEntry>
                  </c15:dlblFieldTable>
                  <c15:showDataLabelsRange val="0"/>
                </c:ext>
                <c:ext xmlns:c16="http://schemas.microsoft.com/office/drawing/2014/chart" uri="{C3380CC4-5D6E-409C-BE32-E72D297353CC}">
                  <c16:uniqueId val="{00000030-3269-484E-BA5A-85FD33F6944B}"/>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{83C55BAE-2C83-4864-81BD-D7CD3B4FB453}</c15:txfldGUID>
                      <c15:f>Diagramm!$J$49</c15:f>
                      <c15:dlblFieldTableCache>
                        <c:ptCount val="1"/>
                      </c15:dlblFieldTableCache>
                    </c15:dlblFTEntry>
                  </c15:dlblFieldTable>
                  <c15:showDataLabelsRange val="0"/>
                </c:ext>
                <c:ext xmlns:c16="http://schemas.microsoft.com/office/drawing/2014/chart" uri="{C3380CC4-5D6E-409C-BE32-E72D297353CC}">
                  <c16:uniqueId val="{00000031-3269-484E-BA5A-85FD33F6944B}"/>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{5A5082B0-58B1-4C69-A9BE-AC868417E578}</c15:txfldGUID>
                      <c15:f>Diagramm!$J$50</c15:f>
                      <c15:dlblFieldTableCache>
                        <c:ptCount val="1"/>
                      </c15:dlblFieldTableCache>
                    </c15:dlblFTEntry>
                  </c15:dlblFieldTable>
                  <c15:showDataLabelsRange val="0"/>
                </c:ext>
                <c:ext xmlns:c16="http://schemas.microsoft.com/office/drawing/2014/chart" uri="{C3380CC4-5D6E-409C-BE32-E72D297353CC}">
                  <c16:uniqueId val="{00000032-3269-484E-BA5A-85FD33F6944B}"/>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{D28DE478-E2F2-4479-A4CD-25CED225F8EF}</c15:txfldGUID>
                      <c15:f>Diagramm!$J$51</c15:f>
                      <c15:dlblFieldTableCache>
                        <c:ptCount val="1"/>
                      </c15:dlblFieldTableCache>
                    </c15:dlblFTEntry>
                  </c15:dlblFieldTable>
                  <c15:showDataLabelsRange val="0"/>
                </c:ext>
                <c:ext xmlns:c16="http://schemas.microsoft.com/office/drawing/2014/chart" uri="{C3380CC4-5D6E-409C-BE32-E72D297353CC}">
                  <c16:uniqueId val="{00000033-3269-484E-BA5A-85FD33F6944B}"/>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{E32D153E-01C0-4A1B-B870-FD5F8F7E9D11}</c15:txfldGUID>
                      <c15:f>Diagramm!$J$52</c15:f>
                      <c15:dlblFieldTableCache>
                        <c:ptCount val="1"/>
                      </c15:dlblFieldTableCache>
                    </c15:dlblFTEntry>
                  </c15:dlblFieldTable>
                  <c15:showDataLabelsRange val="0"/>
                </c:ext>
                <c:ext xmlns:c16="http://schemas.microsoft.com/office/drawing/2014/chart" uri="{C3380CC4-5D6E-409C-BE32-E72D297353CC}">
                  <c16:uniqueId val="{00000034-3269-484E-BA5A-85FD33F6944B}"/>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{821A4CE3-5998-4B1C-B8F3-2E1FA0C1E52B}</c15:txfldGUID>
                      <c15:f>Diagramm!$J$53</c15:f>
                      <c15:dlblFieldTableCache>
                        <c:ptCount val="1"/>
                      </c15:dlblFieldTableCache>
                    </c15:dlblFTEntry>
                  </c15:dlblFieldTable>
                  <c15:showDataLabelsRange val="0"/>
                </c:ext>
                <c:ext xmlns:c16="http://schemas.microsoft.com/office/drawing/2014/chart" uri="{C3380CC4-5D6E-409C-BE32-E72D297353CC}">
                  <c16:uniqueId val="{00000035-3269-484E-BA5A-85FD33F6944B}"/>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{D0FAFDAB-5BB3-4D3C-8828-4B5A06C797E0}</c15:txfldGUID>
                      <c15:f>Diagramm!$J$54</c15:f>
                      <c15:dlblFieldTableCache>
                        <c:ptCount val="1"/>
                      </c15:dlblFieldTableCache>
                    </c15:dlblFTEntry>
                  </c15:dlblFieldTable>
                  <c15:showDataLabelsRange val="0"/>
                </c:ext>
                <c:ext xmlns:c16="http://schemas.microsoft.com/office/drawing/2014/chart" uri="{C3380CC4-5D6E-409C-BE32-E72D297353CC}">
                  <c16:uniqueId val="{00000036-3269-484E-BA5A-85FD33F6944B}"/>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{63EA9649-8511-482A-9361-B29DA17E651C}</c15:txfldGUID>
                      <c15:f>Diagramm!$J$55</c15:f>
                      <c15:dlblFieldTableCache>
                        <c:ptCount val="1"/>
                      </c15:dlblFieldTableCache>
                    </c15:dlblFTEntry>
                  </c15:dlblFieldTable>
                  <c15:showDataLabelsRange val="0"/>
                </c:ext>
                <c:ext xmlns:c16="http://schemas.microsoft.com/office/drawing/2014/chart" uri="{C3380CC4-5D6E-409C-BE32-E72D297353CC}">
                  <c16:uniqueId val="{00000037-3269-484E-BA5A-85FD33F6944B}"/>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{2402BC6A-48C1-4F05-BF38-71C2B6ABE067}</c15:txfldGUID>
                      <c15:f>Diagramm!$J$56</c15:f>
                      <c15:dlblFieldTableCache>
                        <c:ptCount val="1"/>
                      </c15:dlblFieldTableCache>
                    </c15:dlblFTEntry>
                  </c15:dlblFieldTable>
                  <c15:showDataLabelsRange val="0"/>
                </c:ext>
                <c:ext xmlns:c16="http://schemas.microsoft.com/office/drawing/2014/chart" uri="{C3380CC4-5D6E-409C-BE32-E72D297353CC}">
                  <c16:uniqueId val="{00000038-3269-484E-BA5A-85FD33F6944B}"/>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{21DFEFEB-4B84-45D7-9833-FF9EB385AA01}</c15:txfldGUID>
                      <c15:f>Diagramm!$J$57</c15:f>
                      <c15:dlblFieldTableCache>
                        <c:ptCount val="1"/>
                      </c15:dlblFieldTableCache>
                    </c15:dlblFTEntry>
                  </c15:dlblFieldTable>
                  <c15:showDataLabelsRange val="0"/>
                </c:ext>
                <c:ext xmlns:c16="http://schemas.microsoft.com/office/drawing/2014/chart" uri="{C3380CC4-5D6E-409C-BE32-E72D297353CC}">
                  <c16:uniqueId val="{00000039-3269-484E-BA5A-85FD33F6944B}"/>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{2C10F8AC-0694-42C9-B355-EC44375C5B1A}</c15:txfldGUID>
                      <c15:f>Diagramm!$J$58</c15:f>
                      <c15:dlblFieldTableCache>
                        <c:ptCount val="1"/>
                      </c15:dlblFieldTableCache>
                    </c15:dlblFTEntry>
                  </c15:dlblFieldTable>
                  <c15:showDataLabelsRange val="0"/>
                </c:ext>
                <c:ext xmlns:c16="http://schemas.microsoft.com/office/drawing/2014/chart" uri="{C3380CC4-5D6E-409C-BE32-E72D297353CC}">
                  <c16:uniqueId val="{0000003A-3269-484E-BA5A-85FD33F6944B}"/>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{546719D7-80F5-4D75-A7D0-A1CD427FB51C}</c15:txfldGUID>
                      <c15:f>Diagramm!$J$59</c15:f>
                      <c15:dlblFieldTableCache>
                        <c:ptCount val="1"/>
                      </c15:dlblFieldTableCache>
                    </c15:dlblFTEntry>
                  </c15:dlblFieldTable>
                  <c15:showDataLabelsRange val="0"/>
                </c:ext>
                <c:ext xmlns:c16="http://schemas.microsoft.com/office/drawing/2014/chart" uri="{C3380CC4-5D6E-409C-BE32-E72D297353CC}">
                  <c16:uniqueId val="{0000003B-3269-484E-BA5A-85FD33F6944B}"/>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{FEC1768D-FF94-43DB-BFA4-7007499B1779}</c15:txfldGUID>
                      <c15:f>Diagramm!$J$60</c15:f>
                      <c15:dlblFieldTableCache>
                        <c:ptCount val="1"/>
                      </c15:dlblFieldTableCache>
                    </c15:dlblFTEntry>
                  </c15:dlblFieldTable>
                  <c15:showDataLabelsRange val="0"/>
                </c:ext>
                <c:ext xmlns:c16="http://schemas.microsoft.com/office/drawing/2014/chart" uri="{C3380CC4-5D6E-409C-BE32-E72D297353CC}">
                  <c16:uniqueId val="{0000003C-3269-484E-BA5A-85FD33F6944B}"/>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{25987F72-8831-441D-81D8-FDC9901A5A2D}</c15:txfldGUID>
                      <c15:f>Diagramm!$J$61</c15:f>
                      <c15:dlblFieldTableCache>
                        <c:ptCount val="1"/>
                      </c15:dlblFieldTableCache>
                    </c15:dlblFTEntry>
                  </c15:dlblFieldTable>
                  <c15:showDataLabelsRange val="0"/>
                </c:ext>
                <c:ext xmlns:c16="http://schemas.microsoft.com/office/drawing/2014/chart" uri="{C3380CC4-5D6E-409C-BE32-E72D297353CC}">
                  <c16:uniqueId val="{0000003D-3269-484E-BA5A-85FD33F6944B}"/>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{B6C5CC79-AE22-4166-B0A9-50A6C6C76F96}</c15:txfldGUID>
                      <c15:f>Diagramm!$J$62</c15:f>
                      <c15:dlblFieldTableCache>
                        <c:ptCount val="1"/>
                      </c15:dlblFieldTableCache>
                    </c15:dlblFTEntry>
                  </c15:dlblFieldTable>
                  <c15:showDataLabelsRange val="0"/>
                </c:ext>
                <c:ext xmlns:c16="http://schemas.microsoft.com/office/drawing/2014/chart" uri="{C3380CC4-5D6E-409C-BE32-E72D297353CC}">
                  <c16:uniqueId val="{0000003E-3269-484E-BA5A-85FD33F6944B}"/>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{85248331-FC57-43F0-AF32-9A11308AB919}</c15:txfldGUID>
                      <c15:f>Diagramm!$J$63</c15:f>
                      <c15:dlblFieldTableCache>
                        <c:ptCount val="1"/>
                      </c15:dlblFieldTableCache>
                    </c15:dlblFTEntry>
                  </c15:dlblFieldTable>
                  <c15:showDataLabelsRange val="0"/>
                </c:ext>
                <c:ext xmlns:c16="http://schemas.microsoft.com/office/drawing/2014/chart" uri="{C3380CC4-5D6E-409C-BE32-E72D297353CC}">
                  <c16:uniqueId val="{0000003F-3269-484E-BA5A-85FD33F6944B}"/>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{63FA4B83-EF0E-4900-BFA0-8EAE49D77F56}</c15:txfldGUID>
                      <c15:f>Diagramm!$J$64</c15:f>
                      <c15:dlblFieldTableCache>
                        <c:ptCount val="1"/>
                      </c15:dlblFieldTableCache>
                    </c15:dlblFTEntry>
                  </c15:dlblFieldTable>
                  <c15:showDataLabelsRange val="0"/>
                </c:ext>
                <c:ext xmlns:c16="http://schemas.microsoft.com/office/drawing/2014/chart" uri="{C3380CC4-5D6E-409C-BE32-E72D297353CC}">
                  <c16:uniqueId val="{00000040-3269-484E-BA5A-85FD33F6944B}"/>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{8A64E678-D2D8-47EB-9E39-349AEDCF408B}</c15:txfldGUID>
                      <c15:f>Diagramm!$J$65</c15:f>
                      <c15:dlblFieldTableCache>
                        <c:ptCount val="1"/>
                      </c15:dlblFieldTableCache>
                    </c15:dlblFTEntry>
                  </c15:dlblFieldTable>
                  <c15:showDataLabelsRange val="0"/>
                </c:ext>
                <c:ext xmlns:c16="http://schemas.microsoft.com/office/drawing/2014/chart" uri="{C3380CC4-5D6E-409C-BE32-E72D297353CC}">
                  <c16:uniqueId val="{00000041-3269-484E-BA5A-85FD33F6944B}"/>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{E603A44B-CD24-4BDE-A6D5-3BD6E925E9AE}</c15:txfldGUID>
                      <c15:f>Diagramm!$J$66</c15:f>
                      <c15:dlblFieldTableCache>
                        <c:ptCount val="1"/>
                      </c15:dlblFieldTableCache>
                    </c15:dlblFTEntry>
                  </c15:dlblFieldTable>
                  <c15:showDataLabelsRange val="0"/>
                </c:ext>
                <c:ext xmlns:c16="http://schemas.microsoft.com/office/drawing/2014/chart" uri="{C3380CC4-5D6E-409C-BE32-E72D297353CC}">
                  <c16:uniqueId val="{00000042-3269-484E-BA5A-85FD33F6944B}"/>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{F65023F2-6831-40CB-A97B-EFCDCFCF581C}</c15:txfldGUID>
                      <c15:f>Diagramm!$J$67</c15:f>
                      <c15:dlblFieldTableCache>
                        <c:ptCount val="1"/>
                      </c15:dlblFieldTableCache>
                    </c15:dlblFTEntry>
                  </c15:dlblFieldTable>
                  <c15:showDataLabelsRange val="0"/>
                </c:ext>
                <c:ext xmlns:c16="http://schemas.microsoft.com/office/drawing/2014/chart" uri="{C3380CC4-5D6E-409C-BE32-E72D297353CC}">
                  <c16:uniqueId val="{00000043-3269-484E-BA5A-85FD33F6944B}"/>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3269-484E-BA5A-85FD33F6944B}"/>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761-4554-BDEE-0319CF30831E}"/>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761-4554-BDEE-0319CF30831E}"/>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761-4554-BDEE-0319CF30831E}"/>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761-4554-BDEE-0319CF30831E}"/>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761-4554-BDEE-0319CF30831E}"/>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761-4554-BDEE-0319CF30831E}"/>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761-4554-BDEE-0319CF30831E}"/>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761-4554-BDEE-0319CF30831E}"/>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761-4554-BDEE-0319CF30831E}"/>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761-4554-BDEE-0319CF30831E}"/>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1761-4554-BDEE-0319CF30831E}"/>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1761-4554-BDEE-0319CF30831E}"/>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1761-4554-BDEE-0319CF30831E}"/>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1761-4554-BDEE-0319CF30831E}"/>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1761-4554-BDEE-0319CF30831E}"/>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1761-4554-BDEE-0319CF30831E}"/>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1761-4554-BDEE-0319CF30831E}"/>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1761-4554-BDEE-0319CF30831E}"/>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1761-4554-BDEE-0319CF30831E}"/>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1761-4554-BDEE-0319CF30831E}"/>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1761-4554-BDEE-0319CF30831E}"/>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1761-4554-BDEE-0319CF30831E}"/>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1761-4554-BDEE-0319CF30831E}"/>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1761-4554-BDEE-0319CF30831E}"/>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1761-4554-BDEE-0319CF30831E}"/>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1761-4554-BDEE-0319CF30831E}"/>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1761-4554-BDEE-0319CF30831E}"/>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1761-4554-BDEE-0319CF30831E}"/>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1761-4554-BDEE-0319CF30831E}"/>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1761-4554-BDEE-0319CF30831E}"/>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1761-4554-BDEE-0319CF30831E}"/>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1761-4554-BDEE-0319CF30831E}"/>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1761-4554-BDEE-0319CF30831E}"/>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1761-4554-BDEE-0319CF30831E}"/>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1761-4554-BDEE-0319CF30831E}"/>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1761-4554-BDEE-0319CF30831E}"/>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1761-4554-BDEE-0319CF30831E}"/>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1761-4554-BDEE-0319CF30831E}"/>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1761-4554-BDEE-0319CF30831E}"/>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1761-4554-BDEE-0319CF30831E}"/>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1761-4554-BDEE-0319CF30831E}"/>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1761-4554-BDEE-0319CF30831E}"/>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1761-4554-BDEE-0319CF30831E}"/>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1761-4554-BDEE-0319CF30831E}"/>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1761-4554-BDEE-0319CF30831E}"/>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1761-4554-BDEE-0319CF30831E}"/>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1761-4554-BDEE-0319CF30831E}"/>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1761-4554-BDEE-0319CF30831E}"/>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1761-4554-BDEE-0319CF30831E}"/>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1761-4554-BDEE-0319CF30831E}"/>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1761-4554-BDEE-0319CF30831E}"/>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1761-4554-BDEE-0319CF30831E}"/>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1761-4554-BDEE-0319CF30831E}"/>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1761-4554-BDEE-0319CF30831E}"/>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1761-4554-BDEE-0319CF30831E}"/>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1761-4554-BDEE-0319CF30831E}"/>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1761-4554-BDEE-0319CF30831E}"/>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1761-4554-BDEE-0319CF30831E}"/>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1761-4554-BDEE-0319CF30831E}"/>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1761-4554-BDEE-0319CF30831E}"/>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1761-4554-BDEE-0319CF30831E}"/>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1761-4554-BDEE-0319CF30831E}"/>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1761-4554-BDEE-0319CF30831E}"/>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1761-4554-BDEE-0319CF30831E}"/>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1761-4554-BDEE-0319CF30831E}"/>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1761-4554-BDEE-0319CF30831E}"/>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1761-4554-BDEE-0319CF30831E}"/>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1761-4554-BDEE-0319CF30831E}"/>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1761-4554-BDEE-0319CF30831E}"/>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100.8543671364059</c:v>
                </c:pt>
                <c:pt idx="2">
                  <c:v>102.2486860830118</c:v>
                </c:pt>
                <c:pt idx="3">
                  <c:v>100.95968599567422</c:v>
                </c:pt>
                <c:pt idx="4">
                  <c:v>101.98359080797546</c:v>
                </c:pt>
                <c:pt idx="5">
                  <c:v>102.72955658191496</c:v>
                </c:pt>
                <c:pt idx="6">
                  <c:v>104.48452840269822</c:v>
                </c:pt>
                <c:pt idx="7">
                  <c:v>103.31728719168547</c:v>
                </c:pt>
                <c:pt idx="8">
                  <c:v>103.77092891233875</c:v>
                </c:pt>
                <c:pt idx="9">
                  <c:v>104.2964957076143</c:v>
                </c:pt>
                <c:pt idx="10">
                  <c:v>105.96515743885084</c:v>
                </c:pt>
                <c:pt idx="11">
                  <c:v>105.40003185253303</c:v>
                </c:pt>
                <c:pt idx="12">
                  <c:v>106.25542649000499</c:v>
                </c:pt>
                <c:pt idx="13">
                  <c:v>107.14370116158996</c:v>
                </c:pt>
                <c:pt idx="14">
                  <c:v>109.12164071370225</c:v>
                </c:pt>
                <c:pt idx="15">
                  <c:v>108.49589256448853</c:v>
                </c:pt>
                <c:pt idx="16">
                  <c:v>109.33895718916808</c:v>
                </c:pt>
                <c:pt idx="17">
                  <c:v>110.04690542366437</c:v>
                </c:pt>
                <c:pt idx="18">
                  <c:v>111.73611717622155</c:v>
                </c:pt>
                <c:pt idx="19">
                  <c:v>110.90589631486742</c:v>
                </c:pt>
                <c:pt idx="20">
                  <c:v>111.65494459200502</c:v>
                </c:pt>
                <c:pt idx="21">
                  <c:v>111.99864369859284</c:v>
                </c:pt>
                <c:pt idx="22">
                  <c:v>113.49057524647182</c:v>
                </c:pt>
                <c:pt idx="23">
                  <c:v>112.22777643631805</c:v>
                </c:pt>
                <c:pt idx="24">
                  <c:v>112.8011220311641</c:v>
                </c:pt>
              </c:numCache>
            </c:numRef>
          </c:val>
          <c:smooth val="0"/>
          <c:extLst>
            <c:ext xmlns:c16="http://schemas.microsoft.com/office/drawing/2014/chart" uri="{C3380CC4-5D6E-409C-BE32-E72D297353CC}">
              <c16:uniqueId val="{00000000-066F-45DD-B8CF-7F5F7360AED9}"/>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102.79443002124144</c:v>
                </c:pt>
                <c:pt idx="2">
                  <c:v>105.2537172527732</c:v>
                </c:pt>
                <c:pt idx="3">
                  <c:v>103.03988671229645</c:v>
                </c:pt>
                <c:pt idx="4">
                  <c:v>102.81803162615057</c:v>
                </c:pt>
                <c:pt idx="5">
                  <c:v>104.97993863582724</c:v>
                </c:pt>
                <c:pt idx="6">
                  <c:v>107.68468255841397</c:v>
                </c:pt>
                <c:pt idx="7">
                  <c:v>106.05617181968374</c:v>
                </c:pt>
                <c:pt idx="8">
                  <c:v>105.01298088270002</c:v>
                </c:pt>
                <c:pt idx="9">
                  <c:v>107.4250649044135</c:v>
                </c:pt>
                <c:pt idx="10">
                  <c:v>109.37927779088979</c:v>
                </c:pt>
                <c:pt idx="11">
                  <c:v>108.85532216190701</c:v>
                </c:pt>
                <c:pt idx="12">
                  <c:v>108.21807882936039</c:v>
                </c:pt>
                <c:pt idx="13">
                  <c:v>111.78664149162142</c:v>
                </c:pt>
                <c:pt idx="14">
                  <c:v>113.72669341515223</c:v>
                </c:pt>
                <c:pt idx="15">
                  <c:v>116.89402879395799</c:v>
                </c:pt>
                <c:pt idx="16">
                  <c:v>119.09369837148927</c:v>
                </c:pt>
                <c:pt idx="17">
                  <c:v>123.48359688458814</c:v>
                </c:pt>
                <c:pt idx="18">
                  <c:v>126.64149162143026</c:v>
                </c:pt>
                <c:pt idx="19">
                  <c:v>125.35284399339155</c:v>
                </c:pt>
                <c:pt idx="20">
                  <c:v>126.61316969553931</c:v>
                </c:pt>
                <c:pt idx="21">
                  <c:v>129.36511682794429</c:v>
                </c:pt>
                <c:pt idx="22">
                  <c:v>130.95586499881992</c:v>
                </c:pt>
                <c:pt idx="23">
                  <c:v>128.75619542128865</c:v>
                </c:pt>
                <c:pt idx="24">
                  <c:v>125.99008732593818</c:v>
                </c:pt>
              </c:numCache>
            </c:numRef>
          </c:val>
          <c:smooth val="0"/>
          <c:extLst>
            <c:ext xmlns:c16="http://schemas.microsoft.com/office/drawing/2014/chart" uri="{C3380CC4-5D6E-409C-BE32-E72D297353CC}">
              <c16:uniqueId val="{00000001-066F-45DD-B8CF-7F5F7360AED9}"/>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101.37853470437017</c:v>
                </c:pt>
                <c:pt idx="2">
                  <c:v>100.91259640102828</c:v>
                </c:pt>
                <c:pt idx="3">
                  <c:v>100.67159383033419</c:v>
                </c:pt>
                <c:pt idx="4">
                  <c:v>98.267994858611829</c:v>
                </c:pt>
                <c:pt idx="5">
                  <c:v>99.161311053984576</c:v>
                </c:pt>
                <c:pt idx="6">
                  <c:v>98.441516709511561</c:v>
                </c:pt>
                <c:pt idx="7">
                  <c:v>98.203727506426731</c:v>
                </c:pt>
                <c:pt idx="8">
                  <c:v>97.207583547557846</c:v>
                </c:pt>
                <c:pt idx="9">
                  <c:v>98.438303341902312</c:v>
                </c:pt>
                <c:pt idx="10">
                  <c:v>97.162596401028281</c:v>
                </c:pt>
                <c:pt idx="11">
                  <c:v>97.172236503856041</c:v>
                </c:pt>
                <c:pt idx="12">
                  <c:v>95.976863753213365</c:v>
                </c:pt>
                <c:pt idx="13">
                  <c:v>97.397172236503863</c:v>
                </c:pt>
                <c:pt idx="14">
                  <c:v>96.201799485861187</c:v>
                </c:pt>
                <c:pt idx="15">
                  <c:v>97.310411311053983</c:v>
                </c:pt>
                <c:pt idx="16">
                  <c:v>96.503856041131115</c:v>
                </c:pt>
                <c:pt idx="17">
                  <c:v>97.795629820051417</c:v>
                </c:pt>
                <c:pt idx="18">
                  <c:v>97.079048843187664</c:v>
                </c:pt>
                <c:pt idx="19">
                  <c:v>96.902313624678655</c:v>
                </c:pt>
                <c:pt idx="20">
                  <c:v>96.211439588688947</c:v>
                </c:pt>
                <c:pt idx="21">
                  <c:v>96.886246786632384</c:v>
                </c:pt>
                <c:pt idx="22">
                  <c:v>94.955012853470436</c:v>
                </c:pt>
                <c:pt idx="23">
                  <c:v>95.048200514138813</c:v>
                </c:pt>
                <c:pt idx="24">
                  <c:v>92.432519280205668</c:v>
                </c:pt>
              </c:numCache>
            </c:numRef>
          </c:val>
          <c:smooth val="0"/>
          <c:extLst>
            <c:ext xmlns:c16="http://schemas.microsoft.com/office/drawing/2014/chart" uri="{C3380CC4-5D6E-409C-BE32-E72D297353CC}">
              <c16:uniqueId val="{00000002-066F-45DD-B8CF-7F5F7360AED9}"/>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066F-45DD-B8CF-7F5F7360AED9}"/>
                </c:ext>
              </c:extLst>
            </c:dLbl>
            <c:dLbl>
              <c:idx val="1"/>
              <c:delete val="1"/>
              <c:extLst>
                <c:ext xmlns:c15="http://schemas.microsoft.com/office/drawing/2012/chart" uri="{CE6537A1-D6FC-4f65-9D91-7224C49458BB}"/>
                <c:ext xmlns:c16="http://schemas.microsoft.com/office/drawing/2014/chart" uri="{C3380CC4-5D6E-409C-BE32-E72D297353CC}">
                  <c16:uniqueId val="{00000004-066F-45DD-B8CF-7F5F7360AED9}"/>
                </c:ext>
              </c:extLst>
            </c:dLbl>
            <c:dLbl>
              <c:idx val="2"/>
              <c:delete val="1"/>
              <c:extLst>
                <c:ext xmlns:c15="http://schemas.microsoft.com/office/drawing/2012/chart" uri="{CE6537A1-D6FC-4f65-9D91-7224C49458BB}"/>
                <c:ext xmlns:c16="http://schemas.microsoft.com/office/drawing/2014/chart" uri="{C3380CC4-5D6E-409C-BE32-E72D297353CC}">
                  <c16:uniqueId val="{00000005-066F-45DD-B8CF-7F5F7360AED9}"/>
                </c:ext>
              </c:extLst>
            </c:dLbl>
            <c:dLbl>
              <c:idx val="3"/>
              <c:delete val="1"/>
              <c:extLst>
                <c:ext xmlns:c15="http://schemas.microsoft.com/office/drawing/2012/chart" uri="{CE6537A1-D6FC-4f65-9D91-7224C49458BB}"/>
                <c:ext xmlns:c16="http://schemas.microsoft.com/office/drawing/2014/chart" uri="{C3380CC4-5D6E-409C-BE32-E72D297353CC}">
                  <c16:uniqueId val="{00000006-066F-45DD-B8CF-7F5F7360AED9}"/>
                </c:ext>
              </c:extLst>
            </c:dLbl>
            <c:dLbl>
              <c:idx val="4"/>
              <c:delete val="1"/>
              <c:extLst>
                <c:ext xmlns:c15="http://schemas.microsoft.com/office/drawing/2012/chart" uri="{CE6537A1-D6FC-4f65-9D91-7224C49458BB}"/>
                <c:ext xmlns:c16="http://schemas.microsoft.com/office/drawing/2014/chart" uri="{C3380CC4-5D6E-409C-BE32-E72D297353CC}">
                  <c16:uniqueId val="{00000007-066F-45DD-B8CF-7F5F7360AED9}"/>
                </c:ext>
              </c:extLst>
            </c:dLbl>
            <c:dLbl>
              <c:idx val="5"/>
              <c:delete val="1"/>
              <c:extLst>
                <c:ext xmlns:c15="http://schemas.microsoft.com/office/drawing/2012/chart" uri="{CE6537A1-D6FC-4f65-9D91-7224C49458BB}"/>
                <c:ext xmlns:c16="http://schemas.microsoft.com/office/drawing/2014/chart" uri="{C3380CC4-5D6E-409C-BE32-E72D297353CC}">
                  <c16:uniqueId val="{00000008-066F-45DD-B8CF-7F5F7360AED9}"/>
                </c:ext>
              </c:extLst>
            </c:dLbl>
            <c:dLbl>
              <c:idx val="6"/>
              <c:delete val="1"/>
              <c:extLst>
                <c:ext xmlns:c15="http://schemas.microsoft.com/office/drawing/2012/chart" uri="{CE6537A1-D6FC-4f65-9D91-7224C49458BB}"/>
                <c:ext xmlns:c16="http://schemas.microsoft.com/office/drawing/2014/chart" uri="{C3380CC4-5D6E-409C-BE32-E72D297353CC}">
                  <c16:uniqueId val="{00000009-066F-45DD-B8CF-7F5F7360AED9}"/>
                </c:ext>
              </c:extLst>
            </c:dLbl>
            <c:dLbl>
              <c:idx val="7"/>
              <c:delete val="1"/>
              <c:extLst>
                <c:ext xmlns:c15="http://schemas.microsoft.com/office/drawing/2012/chart" uri="{CE6537A1-D6FC-4f65-9D91-7224C49458BB}"/>
                <c:ext xmlns:c16="http://schemas.microsoft.com/office/drawing/2014/chart" uri="{C3380CC4-5D6E-409C-BE32-E72D297353CC}">
                  <c16:uniqueId val="{0000000A-066F-45DD-B8CF-7F5F7360AED9}"/>
                </c:ext>
              </c:extLst>
            </c:dLbl>
            <c:dLbl>
              <c:idx val="8"/>
              <c:delete val="1"/>
              <c:extLst>
                <c:ext xmlns:c15="http://schemas.microsoft.com/office/drawing/2012/chart" uri="{CE6537A1-D6FC-4f65-9D91-7224C49458BB}"/>
                <c:ext xmlns:c16="http://schemas.microsoft.com/office/drawing/2014/chart" uri="{C3380CC4-5D6E-409C-BE32-E72D297353CC}">
                  <c16:uniqueId val="{0000000B-066F-45DD-B8CF-7F5F7360AED9}"/>
                </c:ext>
              </c:extLst>
            </c:dLbl>
            <c:dLbl>
              <c:idx val="9"/>
              <c:delete val="1"/>
              <c:extLst>
                <c:ext xmlns:c15="http://schemas.microsoft.com/office/drawing/2012/chart" uri="{CE6537A1-D6FC-4f65-9D91-7224C49458BB}"/>
                <c:ext xmlns:c16="http://schemas.microsoft.com/office/drawing/2014/chart" uri="{C3380CC4-5D6E-409C-BE32-E72D297353CC}">
                  <c16:uniqueId val="{0000000C-066F-45DD-B8CF-7F5F7360AED9}"/>
                </c:ext>
              </c:extLst>
            </c:dLbl>
            <c:dLbl>
              <c:idx val="10"/>
              <c:delete val="1"/>
              <c:extLst>
                <c:ext xmlns:c15="http://schemas.microsoft.com/office/drawing/2012/chart" uri="{CE6537A1-D6FC-4f65-9D91-7224C49458BB}"/>
                <c:ext xmlns:c16="http://schemas.microsoft.com/office/drawing/2014/chart" uri="{C3380CC4-5D6E-409C-BE32-E72D297353CC}">
                  <c16:uniqueId val="{0000000D-066F-45DD-B8CF-7F5F7360AED9}"/>
                </c:ext>
              </c:extLst>
            </c:dLbl>
            <c:dLbl>
              <c:idx val="11"/>
              <c:delete val="1"/>
              <c:extLst>
                <c:ext xmlns:c15="http://schemas.microsoft.com/office/drawing/2012/chart" uri="{CE6537A1-D6FC-4f65-9D91-7224C49458BB}"/>
                <c:ext xmlns:c16="http://schemas.microsoft.com/office/drawing/2014/chart" uri="{C3380CC4-5D6E-409C-BE32-E72D297353CC}">
                  <c16:uniqueId val="{0000000E-066F-45DD-B8CF-7F5F7360AED9}"/>
                </c:ext>
              </c:extLst>
            </c:dLbl>
            <c:dLbl>
              <c:idx val="12"/>
              <c:delete val="1"/>
              <c:extLst>
                <c:ext xmlns:c15="http://schemas.microsoft.com/office/drawing/2012/chart" uri="{CE6537A1-D6FC-4f65-9D91-7224C49458BB}"/>
                <c:ext xmlns:c16="http://schemas.microsoft.com/office/drawing/2014/chart" uri="{C3380CC4-5D6E-409C-BE32-E72D297353CC}">
                  <c16:uniqueId val="{0000000F-066F-45DD-B8CF-7F5F7360AED9}"/>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66F-45DD-B8CF-7F5F7360AED9}"/>
                </c:ext>
              </c:extLst>
            </c:dLbl>
            <c:dLbl>
              <c:idx val="14"/>
              <c:delete val="1"/>
              <c:extLst>
                <c:ext xmlns:c15="http://schemas.microsoft.com/office/drawing/2012/chart" uri="{CE6537A1-D6FC-4f65-9D91-7224C49458BB}"/>
                <c:ext xmlns:c16="http://schemas.microsoft.com/office/drawing/2014/chart" uri="{C3380CC4-5D6E-409C-BE32-E72D297353CC}">
                  <c16:uniqueId val="{00000011-066F-45DD-B8CF-7F5F7360AED9}"/>
                </c:ext>
              </c:extLst>
            </c:dLbl>
            <c:dLbl>
              <c:idx val="15"/>
              <c:delete val="1"/>
              <c:extLst>
                <c:ext xmlns:c15="http://schemas.microsoft.com/office/drawing/2012/chart" uri="{CE6537A1-D6FC-4f65-9D91-7224C49458BB}"/>
                <c:ext xmlns:c16="http://schemas.microsoft.com/office/drawing/2014/chart" uri="{C3380CC4-5D6E-409C-BE32-E72D297353CC}">
                  <c16:uniqueId val="{00000012-066F-45DD-B8CF-7F5F7360AED9}"/>
                </c:ext>
              </c:extLst>
            </c:dLbl>
            <c:dLbl>
              <c:idx val="16"/>
              <c:delete val="1"/>
              <c:extLst>
                <c:ext xmlns:c15="http://schemas.microsoft.com/office/drawing/2012/chart" uri="{CE6537A1-D6FC-4f65-9D91-7224C49458BB}"/>
                <c:ext xmlns:c16="http://schemas.microsoft.com/office/drawing/2014/chart" uri="{C3380CC4-5D6E-409C-BE32-E72D297353CC}">
                  <c16:uniqueId val="{00000013-066F-45DD-B8CF-7F5F7360AED9}"/>
                </c:ext>
              </c:extLst>
            </c:dLbl>
            <c:dLbl>
              <c:idx val="17"/>
              <c:delete val="1"/>
              <c:extLst>
                <c:ext xmlns:c15="http://schemas.microsoft.com/office/drawing/2012/chart" uri="{CE6537A1-D6FC-4f65-9D91-7224C49458BB}"/>
                <c:ext xmlns:c16="http://schemas.microsoft.com/office/drawing/2014/chart" uri="{C3380CC4-5D6E-409C-BE32-E72D297353CC}">
                  <c16:uniqueId val="{00000014-066F-45DD-B8CF-7F5F7360AED9}"/>
                </c:ext>
              </c:extLst>
            </c:dLbl>
            <c:dLbl>
              <c:idx val="18"/>
              <c:delete val="1"/>
              <c:extLst>
                <c:ext xmlns:c15="http://schemas.microsoft.com/office/drawing/2012/chart" uri="{CE6537A1-D6FC-4f65-9D91-7224C49458BB}"/>
                <c:ext xmlns:c16="http://schemas.microsoft.com/office/drawing/2014/chart" uri="{C3380CC4-5D6E-409C-BE32-E72D297353CC}">
                  <c16:uniqueId val="{00000015-066F-45DD-B8CF-7F5F7360AED9}"/>
                </c:ext>
              </c:extLst>
            </c:dLbl>
            <c:dLbl>
              <c:idx val="19"/>
              <c:delete val="1"/>
              <c:extLst>
                <c:ext xmlns:c15="http://schemas.microsoft.com/office/drawing/2012/chart" uri="{CE6537A1-D6FC-4f65-9D91-7224C49458BB}"/>
                <c:ext xmlns:c16="http://schemas.microsoft.com/office/drawing/2014/chart" uri="{C3380CC4-5D6E-409C-BE32-E72D297353CC}">
                  <c16:uniqueId val="{00000016-066F-45DD-B8CF-7F5F7360AED9}"/>
                </c:ext>
              </c:extLst>
            </c:dLbl>
            <c:dLbl>
              <c:idx val="20"/>
              <c:delete val="1"/>
              <c:extLst>
                <c:ext xmlns:c15="http://schemas.microsoft.com/office/drawing/2012/chart" uri="{CE6537A1-D6FC-4f65-9D91-7224C49458BB}"/>
                <c:ext xmlns:c16="http://schemas.microsoft.com/office/drawing/2014/chart" uri="{C3380CC4-5D6E-409C-BE32-E72D297353CC}">
                  <c16:uniqueId val="{00000017-066F-45DD-B8CF-7F5F7360AED9}"/>
                </c:ext>
              </c:extLst>
            </c:dLbl>
            <c:dLbl>
              <c:idx val="21"/>
              <c:delete val="1"/>
              <c:extLst>
                <c:ext xmlns:c15="http://schemas.microsoft.com/office/drawing/2012/chart" uri="{CE6537A1-D6FC-4f65-9D91-7224C49458BB}"/>
                <c:ext xmlns:c16="http://schemas.microsoft.com/office/drawing/2014/chart" uri="{C3380CC4-5D6E-409C-BE32-E72D297353CC}">
                  <c16:uniqueId val="{00000018-066F-45DD-B8CF-7F5F7360AED9}"/>
                </c:ext>
              </c:extLst>
            </c:dLbl>
            <c:dLbl>
              <c:idx val="22"/>
              <c:delete val="1"/>
              <c:extLst>
                <c:ext xmlns:c15="http://schemas.microsoft.com/office/drawing/2012/chart" uri="{CE6537A1-D6FC-4f65-9D91-7224C49458BB}"/>
                <c:ext xmlns:c16="http://schemas.microsoft.com/office/drawing/2014/chart" uri="{C3380CC4-5D6E-409C-BE32-E72D297353CC}">
                  <c16:uniqueId val="{00000019-066F-45DD-B8CF-7F5F7360AED9}"/>
                </c:ext>
              </c:extLst>
            </c:dLbl>
            <c:dLbl>
              <c:idx val="23"/>
              <c:delete val="1"/>
              <c:extLst>
                <c:ext xmlns:c15="http://schemas.microsoft.com/office/drawing/2012/chart" uri="{CE6537A1-D6FC-4f65-9D91-7224C49458BB}"/>
                <c:ext xmlns:c16="http://schemas.microsoft.com/office/drawing/2014/chart" uri="{C3380CC4-5D6E-409C-BE32-E72D297353CC}">
                  <c16:uniqueId val="{0000001A-066F-45DD-B8CF-7F5F7360AED9}"/>
                </c:ext>
              </c:extLst>
            </c:dLbl>
            <c:dLbl>
              <c:idx val="24"/>
              <c:delete val="1"/>
              <c:extLst>
                <c:ext xmlns:c15="http://schemas.microsoft.com/office/drawing/2012/chart" uri="{CE6537A1-D6FC-4f65-9D91-7224C49458BB}"/>
                <c:ext xmlns:c16="http://schemas.microsoft.com/office/drawing/2014/chart" uri="{C3380CC4-5D6E-409C-BE32-E72D297353CC}">
                  <c16:uniqueId val="{0000001B-066F-45DD-B8CF-7F5F7360AED9}"/>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066F-45DD-B8CF-7F5F7360AED9}"/>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Agentur für Arbeit Donauwörth (819)</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552450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57" t="s">
        <v>7</v>
      </c>
      <c r="B4" s="557"/>
      <c r="C4" s="557"/>
      <c r="D4" s="557"/>
      <c r="E4" s="557"/>
      <c r="F4" s="557"/>
    </row>
    <row r="5" spans="1:6" ht="12.75" customHeight="1" x14ac:dyDescent="0.2">
      <c r="A5" s="21"/>
      <c r="B5" s="22"/>
      <c r="C5" s="21"/>
      <c r="D5" s="22"/>
      <c r="E5" s="21"/>
      <c r="F5" s="21"/>
    </row>
    <row r="6" spans="1:6" ht="12.75" customHeight="1" x14ac:dyDescent="0.2">
      <c r="A6" s="25" t="s">
        <v>8</v>
      </c>
      <c r="B6" s="26"/>
      <c r="C6" s="558" t="s">
        <v>9</v>
      </c>
      <c r="D6" s="558"/>
      <c r="E6" s="558"/>
      <c r="F6" s="558"/>
    </row>
    <row r="7" spans="1:6" ht="12.75" customHeight="1" x14ac:dyDescent="0.2">
      <c r="A7" s="25"/>
      <c r="B7" s="26"/>
      <c r="C7" s="27"/>
      <c r="D7" s="27"/>
      <c r="E7" s="27"/>
      <c r="F7" s="27"/>
    </row>
    <row r="8" spans="1:6" ht="12.75" customHeight="1" x14ac:dyDescent="0.2">
      <c r="A8" s="25" t="s">
        <v>10</v>
      </c>
      <c r="B8" s="26"/>
      <c r="C8" s="558" t="s">
        <v>11</v>
      </c>
      <c r="D8" s="558"/>
      <c r="E8" s="558"/>
      <c r="F8" s="558"/>
    </row>
    <row r="9" spans="1:6" ht="12.75" customHeight="1" x14ac:dyDescent="0.2">
      <c r="A9" s="25"/>
      <c r="B9" s="26"/>
      <c r="C9" s="27"/>
      <c r="D9" s="27"/>
      <c r="E9" s="27"/>
      <c r="F9" s="27"/>
    </row>
    <row r="10" spans="1:6" ht="12.75" customHeight="1" x14ac:dyDescent="0.2">
      <c r="A10" s="25" t="s">
        <v>12</v>
      </c>
      <c r="C10" s="559" t="s">
        <v>13</v>
      </c>
      <c r="D10" s="559"/>
      <c r="E10" s="559"/>
      <c r="F10" s="559"/>
    </row>
    <row r="11" spans="1:6" ht="12.75" customHeight="1" x14ac:dyDescent="0.2">
      <c r="A11" s="22"/>
      <c r="B11" s="21"/>
      <c r="C11" s="28"/>
      <c r="D11" s="27"/>
      <c r="E11" s="29"/>
      <c r="F11" s="27"/>
    </row>
    <row r="12" spans="1:6" ht="12.75" customHeight="1" x14ac:dyDescent="0.2">
      <c r="A12" s="25" t="s">
        <v>14</v>
      </c>
      <c r="B12" s="21"/>
      <c r="C12" s="560" t="s">
        <v>15</v>
      </c>
      <c r="D12" s="560"/>
      <c r="E12" s="560"/>
      <c r="F12" s="560"/>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61" t="s">
        <v>20</v>
      </c>
      <c r="B18" s="561"/>
      <c r="C18" s="31" t="s">
        <v>21</v>
      </c>
      <c r="D18" s="27"/>
      <c r="E18" s="27"/>
      <c r="F18" s="27"/>
    </row>
    <row r="19" spans="1:6" ht="12.75" customHeight="1" x14ac:dyDescent="0.2">
      <c r="A19" s="22"/>
      <c r="B19" s="21"/>
      <c r="C19" s="32"/>
      <c r="D19" s="27"/>
      <c r="E19" s="27"/>
      <c r="F19" s="27"/>
    </row>
    <row r="20" spans="1:6" ht="89.25" customHeight="1" x14ac:dyDescent="0.2">
      <c r="A20" s="25" t="s">
        <v>22</v>
      </c>
      <c r="B20" s="21"/>
      <c r="C20" s="558" t="s">
        <v>23</v>
      </c>
      <c r="D20" s="558"/>
      <c r="E20" s="558"/>
      <c r="F20" s="558"/>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62" t="s">
        <v>38</v>
      </c>
      <c r="D33" s="556"/>
      <c r="E33" s="556"/>
      <c r="F33" s="556"/>
    </row>
    <row r="34" spans="1:6" ht="12.75" customHeight="1" x14ac:dyDescent="0.2">
      <c r="A34" s="26"/>
      <c r="B34" s="26"/>
      <c r="C34" s="563" t="s">
        <v>39</v>
      </c>
      <c r="D34" s="564"/>
      <c r="E34" s="564"/>
      <c r="F34" s="564"/>
    </row>
    <row r="35" spans="1:6" ht="25.5" customHeight="1" x14ac:dyDescent="0.2">
      <c r="A35" s="26"/>
      <c r="B35" s="26"/>
      <c r="C35" s="565" t="s">
        <v>40</v>
      </c>
      <c r="D35" s="566"/>
      <c r="E35" s="566"/>
      <c r="F35" s="566"/>
    </row>
    <row r="36" spans="1:6" ht="12.75" x14ac:dyDescent="0.2">
      <c r="B36" s="26"/>
    </row>
    <row r="37" spans="1:6" ht="12.75" x14ac:dyDescent="0.2">
      <c r="A37" s="22" t="s">
        <v>41</v>
      </c>
      <c r="C37" s="45" t="s">
        <v>42</v>
      </c>
      <c r="D37" s="36"/>
      <c r="E37" s="36"/>
      <c r="F37" s="36"/>
    </row>
    <row r="38" spans="1:6" ht="28.5" customHeight="1" x14ac:dyDescent="0.2">
      <c r="C38" s="556" t="s">
        <v>43</v>
      </c>
      <c r="D38" s="556"/>
      <c r="E38" s="556"/>
      <c r="F38" s="556"/>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7" t="s">
        <v>89</v>
      </c>
      <c r="C41" s="567"/>
      <c r="D41" s="567"/>
      <c r="E41" s="567"/>
      <c r="F41" s="567"/>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92" t="s">
        <v>97</v>
      </c>
      <c r="E8" s="592" t="s">
        <v>98</v>
      </c>
      <c r="F8" s="592" t="s">
        <v>99</v>
      </c>
      <c r="G8" s="592" t="s">
        <v>100</v>
      </c>
      <c r="H8" s="592" t="s">
        <v>101</v>
      </c>
      <c r="I8" s="590"/>
      <c r="J8" s="591"/>
    </row>
    <row r="9" spans="1:15" ht="12" customHeight="1" x14ac:dyDescent="0.2">
      <c r="A9" s="578"/>
      <c r="B9" s="579"/>
      <c r="C9" s="583"/>
      <c r="D9" s="593"/>
      <c r="E9" s="593"/>
      <c r="F9" s="593"/>
      <c r="G9" s="593"/>
      <c r="H9" s="593"/>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219564</v>
      </c>
      <c r="E12" s="114">
        <v>218448</v>
      </c>
      <c r="F12" s="114">
        <v>220906</v>
      </c>
      <c r="G12" s="114">
        <v>218002</v>
      </c>
      <c r="H12" s="114">
        <v>217333</v>
      </c>
      <c r="I12" s="115">
        <v>2231</v>
      </c>
      <c r="J12" s="116">
        <v>1.0265353167719582</v>
      </c>
      <c r="N12" s="117"/>
    </row>
    <row r="13" spans="1:15" s="110" customFormat="1" ht="13.5" customHeight="1" x14ac:dyDescent="0.2">
      <c r="A13" s="118" t="s">
        <v>105</v>
      </c>
      <c r="B13" s="119" t="s">
        <v>106</v>
      </c>
      <c r="C13" s="113">
        <v>56.430926745732449</v>
      </c>
      <c r="D13" s="114">
        <v>123902</v>
      </c>
      <c r="E13" s="114">
        <v>123374</v>
      </c>
      <c r="F13" s="114">
        <v>125065</v>
      </c>
      <c r="G13" s="114">
        <v>123590</v>
      </c>
      <c r="H13" s="114">
        <v>123177</v>
      </c>
      <c r="I13" s="115">
        <v>725</v>
      </c>
      <c r="J13" s="116">
        <v>0.58858390771004332</v>
      </c>
    </row>
    <row r="14" spans="1:15" s="110" customFormat="1" ht="13.5" customHeight="1" x14ac:dyDescent="0.2">
      <c r="A14" s="120"/>
      <c r="B14" s="119" t="s">
        <v>107</v>
      </c>
      <c r="C14" s="113">
        <v>43.569073254267551</v>
      </c>
      <c r="D14" s="114">
        <v>95662</v>
      </c>
      <c r="E14" s="114">
        <v>95074</v>
      </c>
      <c r="F14" s="114">
        <v>95841</v>
      </c>
      <c r="G14" s="114">
        <v>94412</v>
      </c>
      <c r="H14" s="114">
        <v>94156</v>
      </c>
      <c r="I14" s="115">
        <v>1506</v>
      </c>
      <c r="J14" s="116">
        <v>1.5994732146650239</v>
      </c>
    </row>
    <row r="15" spans="1:15" s="110" customFormat="1" ht="13.5" customHeight="1" x14ac:dyDescent="0.2">
      <c r="A15" s="118" t="s">
        <v>105</v>
      </c>
      <c r="B15" s="121" t="s">
        <v>108</v>
      </c>
      <c r="C15" s="113">
        <v>12.643238417955585</v>
      </c>
      <c r="D15" s="114">
        <v>27760</v>
      </c>
      <c r="E15" s="114">
        <v>28496</v>
      </c>
      <c r="F15" s="114">
        <v>29344</v>
      </c>
      <c r="G15" s="114">
        <v>27362</v>
      </c>
      <c r="H15" s="114">
        <v>27886</v>
      </c>
      <c r="I15" s="115">
        <v>-126</v>
      </c>
      <c r="J15" s="116">
        <v>-0.45183963279064765</v>
      </c>
    </row>
    <row r="16" spans="1:15" s="110" customFormat="1" ht="13.5" customHeight="1" x14ac:dyDescent="0.2">
      <c r="A16" s="118"/>
      <c r="B16" s="121" t="s">
        <v>109</v>
      </c>
      <c r="C16" s="113">
        <v>66.719498642764748</v>
      </c>
      <c r="D16" s="114">
        <v>146492</v>
      </c>
      <c r="E16" s="114">
        <v>145423</v>
      </c>
      <c r="F16" s="114">
        <v>147269</v>
      </c>
      <c r="G16" s="114">
        <v>147008</v>
      </c>
      <c r="H16" s="114">
        <v>146577</v>
      </c>
      <c r="I16" s="115">
        <v>-85</v>
      </c>
      <c r="J16" s="116">
        <v>-5.7989998430858863E-2</v>
      </c>
    </row>
    <row r="17" spans="1:10" s="110" customFormat="1" ht="13.5" customHeight="1" x14ac:dyDescent="0.2">
      <c r="A17" s="118"/>
      <c r="B17" s="121" t="s">
        <v>110</v>
      </c>
      <c r="C17" s="113">
        <v>19.648029731649999</v>
      </c>
      <c r="D17" s="114">
        <v>43140</v>
      </c>
      <c r="E17" s="114">
        <v>42439</v>
      </c>
      <c r="F17" s="114">
        <v>42252</v>
      </c>
      <c r="G17" s="114">
        <v>41612</v>
      </c>
      <c r="H17" s="114">
        <v>40937</v>
      </c>
      <c r="I17" s="115">
        <v>2203</v>
      </c>
      <c r="J17" s="116">
        <v>5.3814397733102082</v>
      </c>
    </row>
    <row r="18" spans="1:10" s="110" customFormat="1" ht="13.5" customHeight="1" x14ac:dyDescent="0.2">
      <c r="A18" s="120"/>
      <c r="B18" s="121" t="s">
        <v>111</v>
      </c>
      <c r="C18" s="113">
        <v>0.98923320762966604</v>
      </c>
      <c r="D18" s="114">
        <v>2172</v>
      </c>
      <c r="E18" s="114">
        <v>2090</v>
      </c>
      <c r="F18" s="114">
        <v>2041</v>
      </c>
      <c r="G18" s="114">
        <v>2020</v>
      </c>
      <c r="H18" s="114">
        <v>1933</v>
      </c>
      <c r="I18" s="115">
        <v>239</v>
      </c>
      <c r="J18" s="116">
        <v>12.364200724262805</v>
      </c>
    </row>
    <row r="19" spans="1:10" s="110" customFormat="1" ht="13.5" customHeight="1" x14ac:dyDescent="0.2">
      <c r="A19" s="120"/>
      <c r="B19" s="121" t="s">
        <v>112</v>
      </c>
      <c r="C19" s="113">
        <v>0.27372428995645914</v>
      </c>
      <c r="D19" s="114">
        <v>601</v>
      </c>
      <c r="E19" s="114">
        <v>561</v>
      </c>
      <c r="F19" s="114">
        <v>546</v>
      </c>
      <c r="G19" s="114">
        <v>493</v>
      </c>
      <c r="H19" s="114">
        <v>453</v>
      </c>
      <c r="I19" s="115">
        <v>148</v>
      </c>
      <c r="J19" s="116">
        <v>32.671081677704194</v>
      </c>
    </row>
    <row r="20" spans="1:10" s="110" customFormat="1" ht="13.5" customHeight="1" x14ac:dyDescent="0.2">
      <c r="A20" s="118" t="s">
        <v>113</v>
      </c>
      <c r="B20" s="122" t="s">
        <v>114</v>
      </c>
      <c r="C20" s="113">
        <v>73.413674372848007</v>
      </c>
      <c r="D20" s="114">
        <v>161190</v>
      </c>
      <c r="E20" s="114">
        <v>160630</v>
      </c>
      <c r="F20" s="114">
        <v>163158</v>
      </c>
      <c r="G20" s="114">
        <v>161229</v>
      </c>
      <c r="H20" s="114">
        <v>161122</v>
      </c>
      <c r="I20" s="115">
        <v>68</v>
      </c>
      <c r="J20" s="116">
        <v>4.220404414046499E-2</v>
      </c>
    </row>
    <row r="21" spans="1:10" s="110" customFormat="1" ht="13.5" customHeight="1" x14ac:dyDescent="0.2">
      <c r="A21" s="120"/>
      <c r="B21" s="122" t="s">
        <v>115</v>
      </c>
      <c r="C21" s="113">
        <v>26.586325627151993</v>
      </c>
      <c r="D21" s="114">
        <v>58374</v>
      </c>
      <c r="E21" s="114">
        <v>57818</v>
      </c>
      <c r="F21" s="114">
        <v>57748</v>
      </c>
      <c r="G21" s="114">
        <v>56773</v>
      </c>
      <c r="H21" s="114">
        <v>56211</v>
      </c>
      <c r="I21" s="115">
        <v>2163</v>
      </c>
      <c r="J21" s="116">
        <v>3.8480012808880826</v>
      </c>
    </row>
    <row r="22" spans="1:10" s="110" customFormat="1" ht="13.5" customHeight="1" x14ac:dyDescent="0.2">
      <c r="A22" s="118" t="s">
        <v>113</v>
      </c>
      <c r="B22" s="122" t="s">
        <v>116</v>
      </c>
      <c r="C22" s="113">
        <v>85.107759013317306</v>
      </c>
      <c r="D22" s="114">
        <v>186866</v>
      </c>
      <c r="E22" s="114">
        <v>187109</v>
      </c>
      <c r="F22" s="114">
        <v>188782</v>
      </c>
      <c r="G22" s="114">
        <v>186375</v>
      </c>
      <c r="H22" s="114">
        <v>186354</v>
      </c>
      <c r="I22" s="115">
        <v>512</v>
      </c>
      <c r="J22" s="116">
        <v>0.27474591369114698</v>
      </c>
    </row>
    <row r="23" spans="1:10" s="110" customFormat="1" ht="13.5" customHeight="1" x14ac:dyDescent="0.2">
      <c r="A23" s="123"/>
      <c r="B23" s="124" t="s">
        <v>117</v>
      </c>
      <c r="C23" s="125">
        <v>14.869468583192145</v>
      </c>
      <c r="D23" s="114">
        <v>32648</v>
      </c>
      <c r="E23" s="114">
        <v>31285</v>
      </c>
      <c r="F23" s="114">
        <v>32067</v>
      </c>
      <c r="G23" s="114">
        <v>31577</v>
      </c>
      <c r="H23" s="114">
        <v>30933</v>
      </c>
      <c r="I23" s="115">
        <v>1715</v>
      </c>
      <c r="J23" s="116">
        <v>5.5442407784566647</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55456</v>
      </c>
      <c r="E26" s="114">
        <v>56856</v>
      </c>
      <c r="F26" s="114">
        <v>57293</v>
      </c>
      <c r="G26" s="114">
        <v>57557</v>
      </c>
      <c r="H26" s="140">
        <v>56764</v>
      </c>
      <c r="I26" s="115">
        <v>-1308</v>
      </c>
      <c r="J26" s="116">
        <v>-2.3042773588894372</v>
      </c>
    </row>
    <row r="27" spans="1:10" s="110" customFormat="1" ht="13.5" customHeight="1" x14ac:dyDescent="0.2">
      <c r="A27" s="118" t="s">
        <v>105</v>
      </c>
      <c r="B27" s="119" t="s">
        <v>106</v>
      </c>
      <c r="C27" s="113">
        <v>40.615983843046742</v>
      </c>
      <c r="D27" s="115">
        <v>22524</v>
      </c>
      <c r="E27" s="114">
        <v>22843</v>
      </c>
      <c r="F27" s="114">
        <v>23096</v>
      </c>
      <c r="G27" s="114">
        <v>23058</v>
      </c>
      <c r="H27" s="140">
        <v>22618</v>
      </c>
      <c r="I27" s="115">
        <v>-94</v>
      </c>
      <c r="J27" s="116">
        <v>-0.41559819612697851</v>
      </c>
    </row>
    <row r="28" spans="1:10" s="110" customFormat="1" ht="13.5" customHeight="1" x14ac:dyDescent="0.2">
      <c r="A28" s="120"/>
      <c r="B28" s="119" t="s">
        <v>107</v>
      </c>
      <c r="C28" s="113">
        <v>59.384016156953258</v>
      </c>
      <c r="D28" s="115">
        <v>32932</v>
      </c>
      <c r="E28" s="114">
        <v>34013</v>
      </c>
      <c r="F28" s="114">
        <v>34197</v>
      </c>
      <c r="G28" s="114">
        <v>34499</v>
      </c>
      <c r="H28" s="140">
        <v>34146</v>
      </c>
      <c r="I28" s="115">
        <v>-1214</v>
      </c>
      <c r="J28" s="116">
        <v>-3.5553212674983894</v>
      </c>
    </row>
    <row r="29" spans="1:10" s="110" customFormat="1" ht="13.5" customHeight="1" x14ac:dyDescent="0.2">
      <c r="A29" s="118" t="s">
        <v>105</v>
      </c>
      <c r="B29" s="121" t="s">
        <v>108</v>
      </c>
      <c r="C29" s="113">
        <v>12.898514137334102</v>
      </c>
      <c r="D29" s="115">
        <v>7153</v>
      </c>
      <c r="E29" s="114">
        <v>7453</v>
      </c>
      <c r="F29" s="114">
        <v>7624</v>
      </c>
      <c r="G29" s="114">
        <v>7779</v>
      </c>
      <c r="H29" s="140">
        <v>7421</v>
      </c>
      <c r="I29" s="115">
        <v>-268</v>
      </c>
      <c r="J29" s="116">
        <v>-3.6113731303058887</v>
      </c>
    </row>
    <row r="30" spans="1:10" s="110" customFormat="1" ht="13.5" customHeight="1" x14ac:dyDescent="0.2">
      <c r="A30" s="118"/>
      <c r="B30" s="121" t="s">
        <v>109</v>
      </c>
      <c r="C30" s="113">
        <v>53.727279284477781</v>
      </c>
      <c r="D30" s="115">
        <v>29795</v>
      </c>
      <c r="E30" s="114">
        <v>30675</v>
      </c>
      <c r="F30" s="114">
        <v>31041</v>
      </c>
      <c r="G30" s="114">
        <v>31112</v>
      </c>
      <c r="H30" s="140">
        <v>30844</v>
      </c>
      <c r="I30" s="115">
        <v>-1049</v>
      </c>
      <c r="J30" s="116">
        <v>-3.400985604979899</v>
      </c>
    </row>
    <row r="31" spans="1:10" s="110" customFormat="1" ht="13.5" customHeight="1" x14ac:dyDescent="0.2">
      <c r="A31" s="118"/>
      <c r="B31" s="121" t="s">
        <v>110</v>
      </c>
      <c r="C31" s="113">
        <v>18.210833814195038</v>
      </c>
      <c r="D31" s="115">
        <v>10099</v>
      </c>
      <c r="E31" s="114">
        <v>10195</v>
      </c>
      <c r="F31" s="114">
        <v>10200</v>
      </c>
      <c r="G31" s="114">
        <v>10285</v>
      </c>
      <c r="H31" s="140">
        <v>10205</v>
      </c>
      <c r="I31" s="115">
        <v>-106</v>
      </c>
      <c r="J31" s="116">
        <v>-1.0387065164135227</v>
      </c>
    </row>
    <row r="32" spans="1:10" s="110" customFormat="1" ht="13.5" customHeight="1" x14ac:dyDescent="0.2">
      <c r="A32" s="120"/>
      <c r="B32" s="121" t="s">
        <v>111</v>
      </c>
      <c r="C32" s="113">
        <v>15.163372763993076</v>
      </c>
      <c r="D32" s="115">
        <v>8409</v>
      </c>
      <c r="E32" s="114">
        <v>8533</v>
      </c>
      <c r="F32" s="114">
        <v>8428</v>
      </c>
      <c r="G32" s="114">
        <v>8381</v>
      </c>
      <c r="H32" s="140">
        <v>8294</v>
      </c>
      <c r="I32" s="115">
        <v>115</v>
      </c>
      <c r="J32" s="116">
        <v>1.3865444899927659</v>
      </c>
    </row>
    <row r="33" spans="1:10" s="110" customFormat="1" ht="13.5" customHeight="1" x14ac:dyDescent="0.2">
      <c r="A33" s="120"/>
      <c r="B33" s="121" t="s">
        <v>112</v>
      </c>
      <c r="C33" s="113">
        <v>1.377668782458165</v>
      </c>
      <c r="D33" s="115">
        <v>764</v>
      </c>
      <c r="E33" s="114">
        <v>792</v>
      </c>
      <c r="F33" s="114">
        <v>833</v>
      </c>
      <c r="G33" s="114">
        <v>744</v>
      </c>
      <c r="H33" s="140">
        <v>743</v>
      </c>
      <c r="I33" s="115">
        <v>21</v>
      </c>
      <c r="J33" s="116">
        <v>2.826379542395693</v>
      </c>
    </row>
    <row r="34" spans="1:10" s="110" customFormat="1" ht="13.5" customHeight="1" x14ac:dyDescent="0.2">
      <c r="A34" s="118" t="s">
        <v>113</v>
      </c>
      <c r="B34" s="122" t="s">
        <v>116</v>
      </c>
      <c r="C34" s="113">
        <v>86.232328332371608</v>
      </c>
      <c r="D34" s="115">
        <v>47821</v>
      </c>
      <c r="E34" s="114">
        <v>48970</v>
      </c>
      <c r="F34" s="114">
        <v>49434</v>
      </c>
      <c r="G34" s="114">
        <v>49767</v>
      </c>
      <c r="H34" s="140">
        <v>49171</v>
      </c>
      <c r="I34" s="115">
        <v>-1350</v>
      </c>
      <c r="J34" s="116">
        <v>-2.7455207337658374</v>
      </c>
    </row>
    <row r="35" spans="1:10" s="110" customFormat="1" ht="13.5" customHeight="1" x14ac:dyDescent="0.2">
      <c r="A35" s="118"/>
      <c r="B35" s="119" t="s">
        <v>117</v>
      </c>
      <c r="C35" s="113">
        <v>13.668493941142527</v>
      </c>
      <c r="D35" s="115">
        <v>7580</v>
      </c>
      <c r="E35" s="114">
        <v>7823</v>
      </c>
      <c r="F35" s="114">
        <v>7796</v>
      </c>
      <c r="G35" s="114">
        <v>7743</v>
      </c>
      <c r="H35" s="140">
        <v>7553</v>
      </c>
      <c r="I35" s="115">
        <v>27</v>
      </c>
      <c r="J35" s="116">
        <v>0.35747385144975508</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28765</v>
      </c>
      <c r="E37" s="114">
        <v>29579</v>
      </c>
      <c r="F37" s="114">
        <v>29550</v>
      </c>
      <c r="G37" s="114">
        <v>30151</v>
      </c>
      <c r="H37" s="140">
        <v>29941</v>
      </c>
      <c r="I37" s="115">
        <v>-1176</v>
      </c>
      <c r="J37" s="116">
        <v>-3.9277245248989678</v>
      </c>
    </row>
    <row r="38" spans="1:10" s="110" customFormat="1" ht="13.5" customHeight="1" x14ac:dyDescent="0.2">
      <c r="A38" s="118" t="s">
        <v>105</v>
      </c>
      <c r="B38" s="119" t="s">
        <v>106</v>
      </c>
      <c r="C38" s="113">
        <v>33.798018425169474</v>
      </c>
      <c r="D38" s="115">
        <v>9722</v>
      </c>
      <c r="E38" s="114">
        <v>9794</v>
      </c>
      <c r="F38" s="114">
        <v>9797</v>
      </c>
      <c r="G38" s="114">
        <v>10022</v>
      </c>
      <c r="H38" s="140">
        <v>9841</v>
      </c>
      <c r="I38" s="115">
        <v>-119</v>
      </c>
      <c r="J38" s="116">
        <v>-1.2092267046031908</v>
      </c>
    </row>
    <row r="39" spans="1:10" s="110" customFormat="1" ht="13.5" customHeight="1" x14ac:dyDescent="0.2">
      <c r="A39" s="120"/>
      <c r="B39" s="119" t="s">
        <v>107</v>
      </c>
      <c r="C39" s="113">
        <v>66.201981574830526</v>
      </c>
      <c r="D39" s="115">
        <v>19043</v>
      </c>
      <c r="E39" s="114">
        <v>19785</v>
      </c>
      <c r="F39" s="114">
        <v>19753</v>
      </c>
      <c r="G39" s="114">
        <v>20129</v>
      </c>
      <c r="H39" s="140">
        <v>20100</v>
      </c>
      <c r="I39" s="115">
        <v>-1057</v>
      </c>
      <c r="J39" s="116">
        <v>-5.2587064676616917</v>
      </c>
    </row>
    <row r="40" spans="1:10" s="110" customFormat="1" ht="13.5" customHeight="1" x14ac:dyDescent="0.2">
      <c r="A40" s="118" t="s">
        <v>105</v>
      </c>
      <c r="B40" s="121" t="s">
        <v>108</v>
      </c>
      <c r="C40" s="113">
        <v>14.114375108638971</v>
      </c>
      <c r="D40" s="115">
        <v>4060</v>
      </c>
      <c r="E40" s="114">
        <v>4175</v>
      </c>
      <c r="F40" s="114">
        <v>4155</v>
      </c>
      <c r="G40" s="114">
        <v>4449</v>
      </c>
      <c r="H40" s="140">
        <v>4167</v>
      </c>
      <c r="I40" s="115">
        <v>-107</v>
      </c>
      <c r="J40" s="116">
        <v>-2.5677945764338852</v>
      </c>
    </row>
    <row r="41" spans="1:10" s="110" customFormat="1" ht="13.5" customHeight="1" x14ac:dyDescent="0.2">
      <c r="A41" s="118"/>
      <c r="B41" s="121" t="s">
        <v>109</v>
      </c>
      <c r="C41" s="113">
        <v>36.766904223883195</v>
      </c>
      <c r="D41" s="115">
        <v>10576</v>
      </c>
      <c r="E41" s="114">
        <v>11088</v>
      </c>
      <c r="F41" s="114">
        <v>11141</v>
      </c>
      <c r="G41" s="114">
        <v>11360</v>
      </c>
      <c r="H41" s="140">
        <v>11510</v>
      </c>
      <c r="I41" s="115">
        <v>-934</v>
      </c>
      <c r="J41" s="116">
        <v>-8.114682884448305</v>
      </c>
    </row>
    <row r="42" spans="1:10" s="110" customFormat="1" ht="13.5" customHeight="1" x14ac:dyDescent="0.2">
      <c r="A42" s="118"/>
      <c r="B42" s="121" t="s">
        <v>110</v>
      </c>
      <c r="C42" s="113">
        <v>20.674430731792107</v>
      </c>
      <c r="D42" s="115">
        <v>5947</v>
      </c>
      <c r="E42" s="114">
        <v>6015</v>
      </c>
      <c r="F42" s="114">
        <v>6054</v>
      </c>
      <c r="G42" s="114">
        <v>6185</v>
      </c>
      <c r="H42" s="140">
        <v>6188</v>
      </c>
      <c r="I42" s="115">
        <v>-241</v>
      </c>
      <c r="J42" s="116">
        <v>-3.8946347769877181</v>
      </c>
    </row>
    <row r="43" spans="1:10" s="110" customFormat="1" ht="13.5" customHeight="1" x14ac:dyDescent="0.2">
      <c r="A43" s="120"/>
      <c r="B43" s="121" t="s">
        <v>111</v>
      </c>
      <c r="C43" s="113">
        <v>28.444289935685727</v>
      </c>
      <c r="D43" s="115">
        <v>8182</v>
      </c>
      <c r="E43" s="114">
        <v>8301</v>
      </c>
      <c r="F43" s="114">
        <v>8200</v>
      </c>
      <c r="G43" s="114">
        <v>8157</v>
      </c>
      <c r="H43" s="140">
        <v>8076</v>
      </c>
      <c r="I43" s="115">
        <v>106</v>
      </c>
      <c r="J43" s="116">
        <v>1.3125309559187717</v>
      </c>
    </row>
    <row r="44" spans="1:10" s="110" customFormat="1" ht="13.5" customHeight="1" x14ac:dyDescent="0.2">
      <c r="A44" s="120"/>
      <c r="B44" s="121" t="s">
        <v>112</v>
      </c>
      <c r="C44" s="113">
        <v>2.4543716321918998</v>
      </c>
      <c r="D44" s="115">
        <v>706</v>
      </c>
      <c r="E44" s="114">
        <v>740</v>
      </c>
      <c r="F44" s="114">
        <v>779</v>
      </c>
      <c r="G44" s="114">
        <v>694</v>
      </c>
      <c r="H44" s="140">
        <v>687</v>
      </c>
      <c r="I44" s="115">
        <v>19</v>
      </c>
      <c r="J44" s="116">
        <v>2.7656477438136826</v>
      </c>
    </row>
    <row r="45" spans="1:10" s="110" customFormat="1" ht="13.5" customHeight="1" x14ac:dyDescent="0.2">
      <c r="A45" s="118" t="s">
        <v>113</v>
      </c>
      <c r="B45" s="122" t="s">
        <v>116</v>
      </c>
      <c r="C45" s="113">
        <v>87.828958804102214</v>
      </c>
      <c r="D45" s="115">
        <v>25264</v>
      </c>
      <c r="E45" s="114">
        <v>25860</v>
      </c>
      <c r="F45" s="114">
        <v>25922</v>
      </c>
      <c r="G45" s="114">
        <v>26477</v>
      </c>
      <c r="H45" s="140">
        <v>26255</v>
      </c>
      <c r="I45" s="115">
        <v>-991</v>
      </c>
      <c r="J45" s="116">
        <v>-3.7745191392115789</v>
      </c>
    </row>
    <row r="46" spans="1:10" s="110" customFormat="1" ht="13.5" customHeight="1" x14ac:dyDescent="0.2">
      <c r="A46" s="118"/>
      <c r="B46" s="119" t="s">
        <v>117</v>
      </c>
      <c r="C46" s="113">
        <v>11.979836606987659</v>
      </c>
      <c r="D46" s="115">
        <v>3446</v>
      </c>
      <c r="E46" s="114">
        <v>3656</v>
      </c>
      <c r="F46" s="114">
        <v>3565</v>
      </c>
      <c r="G46" s="114">
        <v>3627</v>
      </c>
      <c r="H46" s="140">
        <v>3646</v>
      </c>
      <c r="I46" s="115">
        <v>-200</v>
      </c>
      <c r="J46" s="116">
        <v>-5.4854635216675813</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26691</v>
      </c>
      <c r="E48" s="114">
        <v>27277</v>
      </c>
      <c r="F48" s="114">
        <v>27743</v>
      </c>
      <c r="G48" s="114">
        <v>27406</v>
      </c>
      <c r="H48" s="140">
        <v>26823</v>
      </c>
      <c r="I48" s="115">
        <v>-132</v>
      </c>
      <c r="J48" s="116">
        <v>-0.49211497595347276</v>
      </c>
    </row>
    <row r="49" spans="1:12" s="110" customFormat="1" ht="13.5" customHeight="1" x14ac:dyDescent="0.2">
      <c r="A49" s="118" t="s">
        <v>105</v>
      </c>
      <c r="B49" s="119" t="s">
        <v>106</v>
      </c>
      <c r="C49" s="113">
        <v>47.963733093552136</v>
      </c>
      <c r="D49" s="115">
        <v>12802</v>
      </c>
      <c r="E49" s="114">
        <v>13049</v>
      </c>
      <c r="F49" s="114">
        <v>13299</v>
      </c>
      <c r="G49" s="114">
        <v>13036</v>
      </c>
      <c r="H49" s="140">
        <v>12777</v>
      </c>
      <c r="I49" s="115">
        <v>25</v>
      </c>
      <c r="J49" s="116">
        <v>0.19566408390075918</v>
      </c>
    </row>
    <row r="50" spans="1:12" s="110" customFormat="1" ht="13.5" customHeight="1" x14ac:dyDescent="0.2">
      <c r="A50" s="120"/>
      <c r="B50" s="119" t="s">
        <v>107</v>
      </c>
      <c r="C50" s="113">
        <v>52.036266906447864</v>
      </c>
      <c r="D50" s="115">
        <v>13889</v>
      </c>
      <c r="E50" s="114">
        <v>14228</v>
      </c>
      <c r="F50" s="114">
        <v>14444</v>
      </c>
      <c r="G50" s="114">
        <v>14370</v>
      </c>
      <c r="H50" s="140">
        <v>14046</v>
      </c>
      <c r="I50" s="115">
        <v>-157</v>
      </c>
      <c r="J50" s="116">
        <v>-1.1177559447529546</v>
      </c>
    </row>
    <row r="51" spans="1:12" s="110" customFormat="1" ht="13.5" customHeight="1" x14ac:dyDescent="0.2">
      <c r="A51" s="118" t="s">
        <v>105</v>
      </c>
      <c r="B51" s="121" t="s">
        <v>108</v>
      </c>
      <c r="C51" s="113">
        <v>11.588175789591997</v>
      </c>
      <c r="D51" s="115">
        <v>3093</v>
      </c>
      <c r="E51" s="114">
        <v>3278</v>
      </c>
      <c r="F51" s="114">
        <v>3469</v>
      </c>
      <c r="G51" s="114">
        <v>3330</v>
      </c>
      <c r="H51" s="140">
        <v>3254</v>
      </c>
      <c r="I51" s="115">
        <v>-161</v>
      </c>
      <c r="J51" s="116">
        <v>-4.9477566072526118</v>
      </c>
    </row>
    <row r="52" spans="1:12" s="110" customFormat="1" ht="13.5" customHeight="1" x14ac:dyDescent="0.2">
      <c r="A52" s="118"/>
      <c r="B52" s="121" t="s">
        <v>109</v>
      </c>
      <c r="C52" s="113">
        <v>72.005544940242032</v>
      </c>
      <c r="D52" s="115">
        <v>19219</v>
      </c>
      <c r="E52" s="114">
        <v>19587</v>
      </c>
      <c r="F52" s="114">
        <v>19900</v>
      </c>
      <c r="G52" s="114">
        <v>19752</v>
      </c>
      <c r="H52" s="140">
        <v>19334</v>
      </c>
      <c r="I52" s="115">
        <v>-115</v>
      </c>
      <c r="J52" s="116">
        <v>-0.5948070756180821</v>
      </c>
    </row>
    <row r="53" spans="1:12" s="110" customFormat="1" ht="13.5" customHeight="1" x14ac:dyDescent="0.2">
      <c r="A53" s="118"/>
      <c r="B53" s="121" t="s">
        <v>110</v>
      </c>
      <c r="C53" s="113">
        <v>15.555805327638529</v>
      </c>
      <c r="D53" s="115">
        <v>4152</v>
      </c>
      <c r="E53" s="114">
        <v>4180</v>
      </c>
      <c r="F53" s="114">
        <v>4146</v>
      </c>
      <c r="G53" s="114">
        <v>4100</v>
      </c>
      <c r="H53" s="140">
        <v>4017</v>
      </c>
      <c r="I53" s="115">
        <v>135</v>
      </c>
      <c r="J53" s="116">
        <v>3.3607169529499625</v>
      </c>
    </row>
    <row r="54" spans="1:12" s="110" customFormat="1" ht="13.5" customHeight="1" x14ac:dyDescent="0.2">
      <c r="A54" s="120"/>
      <c r="B54" s="121" t="s">
        <v>111</v>
      </c>
      <c r="C54" s="113">
        <v>0.85047394252744368</v>
      </c>
      <c r="D54" s="115">
        <v>227</v>
      </c>
      <c r="E54" s="114">
        <v>232</v>
      </c>
      <c r="F54" s="114">
        <v>228</v>
      </c>
      <c r="G54" s="114">
        <v>224</v>
      </c>
      <c r="H54" s="140">
        <v>218</v>
      </c>
      <c r="I54" s="115">
        <v>9</v>
      </c>
      <c r="J54" s="116">
        <v>4.1284403669724767</v>
      </c>
    </row>
    <row r="55" spans="1:12" s="110" customFormat="1" ht="13.5" customHeight="1" x14ac:dyDescent="0.2">
      <c r="A55" s="120"/>
      <c r="B55" s="121" t="s">
        <v>112</v>
      </c>
      <c r="C55" s="113">
        <v>0.21730171218762878</v>
      </c>
      <c r="D55" s="115">
        <v>58</v>
      </c>
      <c r="E55" s="114">
        <v>52</v>
      </c>
      <c r="F55" s="114">
        <v>54</v>
      </c>
      <c r="G55" s="114">
        <v>50</v>
      </c>
      <c r="H55" s="140">
        <v>56</v>
      </c>
      <c r="I55" s="115">
        <v>2</v>
      </c>
      <c r="J55" s="116">
        <v>3.5714285714285716</v>
      </c>
    </row>
    <row r="56" spans="1:12" s="110" customFormat="1" ht="13.5" customHeight="1" x14ac:dyDescent="0.2">
      <c r="A56" s="118" t="s">
        <v>113</v>
      </c>
      <c r="B56" s="122" t="s">
        <v>116</v>
      </c>
      <c r="C56" s="113">
        <v>84.511633134764523</v>
      </c>
      <c r="D56" s="115">
        <v>22557</v>
      </c>
      <c r="E56" s="114">
        <v>23110</v>
      </c>
      <c r="F56" s="114">
        <v>23512</v>
      </c>
      <c r="G56" s="114">
        <v>23290</v>
      </c>
      <c r="H56" s="140">
        <v>22916</v>
      </c>
      <c r="I56" s="115">
        <v>-359</v>
      </c>
      <c r="J56" s="116">
        <v>-1.5665910281026356</v>
      </c>
    </row>
    <row r="57" spans="1:12" s="110" customFormat="1" ht="13.5" customHeight="1" x14ac:dyDescent="0.2">
      <c r="A57" s="142"/>
      <c r="B57" s="124" t="s">
        <v>117</v>
      </c>
      <c r="C57" s="125">
        <v>15.488366865235472</v>
      </c>
      <c r="D57" s="143">
        <v>4134</v>
      </c>
      <c r="E57" s="144">
        <v>4167</v>
      </c>
      <c r="F57" s="144">
        <v>4231</v>
      </c>
      <c r="G57" s="144">
        <v>4116</v>
      </c>
      <c r="H57" s="145">
        <v>3907</v>
      </c>
      <c r="I57" s="143">
        <v>227</v>
      </c>
      <c r="J57" s="146">
        <v>5.8100844637829541</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2" t="s">
        <v>515</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5" t="s">
        <v>57</v>
      </c>
      <c r="B6" s="595"/>
      <c r="C6" s="167"/>
      <c r="D6" s="596" t="s">
        <v>127</v>
      </c>
      <c r="E6" s="596"/>
      <c r="F6" s="596"/>
      <c r="G6" s="596"/>
      <c r="H6" s="596"/>
      <c r="I6" s="596"/>
      <c r="J6" s="160"/>
      <c r="K6" s="161"/>
    </row>
    <row r="7" spans="1:11" s="94" customFormat="1" ht="24.95" customHeight="1" x14ac:dyDescent="0.2">
      <c r="A7" s="168"/>
      <c r="B7" s="169"/>
      <c r="C7" s="170"/>
      <c r="D7" s="594" t="s">
        <v>66</v>
      </c>
      <c r="E7" s="594"/>
      <c r="F7" s="594"/>
      <c r="G7" s="594" t="s">
        <v>128</v>
      </c>
      <c r="H7" s="594"/>
      <c r="I7" s="594"/>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600" t="s">
        <v>13</v>
      </c>
      <c r="B15" s="572"/>
      <c r="C15" s="572"/>
      <c r="D15" s="572"/>
      <c r="E15" s="572"/>
      <c r="F15" s="572"/>
      <c r="G15" s="572"/>
      <c r="H15" s="572"/>
      <c r="I15" s="601"/>
      <c r="J15" s="188"/>
      <c r="K15" s="161"/>
    </row>
    <row r="16" spans="1:11" s="192" customFormat="1" ht="24.95" customHeight="1" x14ac:dyDescent="0.2">
      <c r="A16" s="602" t="s">
        <v>104</v>
      </c>
      <c r="B16" s="603"/>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8" t="s">
        <v>139</v>
      </c>
      <c r="C20" s="598"/>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8" t="s">
        <v>143</v>
      </c>
      <c r="C22" s="598"/>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8" t="s">
        <v>155</v>
      </c>
      <c r="C28" s="598"/>
      <c r="D28" s="196"/>
      <c r="E28" s="196"/>
      <c r="F28" s="196"/>
      <c r="G28" s="196"/>
      <c r="H28" s="196"/>
      <c r="I28" s="197"/>
    </row>
    <row r="29" spans="1:9" s="198" customFormat="1" ht="24.95" customHeight="1" x14ac:dyDescent="0.2">
      <c r="A29" s="193" t="s">
        <v>156</v>
      </c>
      <c r="B29" s="598" t="s">
        <v>157</v>
      </c>
      <c r="C29" s="598"/>
      <c r="D29" s="196"/>
      <c r="E29" s="196"/>
      <c r="F29" s="196"/>
      <c r="G29" s="196"/>
      <c r="H29" s="196"/>
      <c r="I29" s="197"/>
    </row>
    <row r="30" spans="1:9" s="198" customFormat="1" ht="24.95" customHeight="1" x14ac:dyDescent="0.2">
      <c r="A30" s="201" t="s">
        <v>158</v>
      </c>
      <c r="B30" s="597" t="s">
        <v>159</v>
      </c>
      <c r="C30" s="597"/>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8" t="s">
        <v>162</v>
      </c>
      <c r="C32" s="598"/>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8" t="s">
        <v>168</v>
      </c>
      <c r="C36" s="598"/>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9" t="s">
        <v>175</v>
      </c>
      <c r="B44" s="599"/>
      <c r="C44" s="599"/>
      <c r="D44" s="599"/>
      <c r="E44" s="599"/>
      <c r="F44" s="599"/>
      <c r="G44" s="599"/>
      <c r="H44" s="599"/>
      <c r="I44" s="599"/>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B30:C30"/>
    <mergeCell ref="B32:C32"/>
    <mergeCell ref="B36:C36"/>
    <mergeCell ref="A44:I44"/>
    <mergeCell ref="A15:I15"/>
    <mergeCell ref="A16:B16"/>
    <mergeCell ref="B20:C20"/>
    <mergeCell ref="B22:C22"/>
    <mergeCell ref="B28:C28"/>
    <mergeCell ref="B29:C29"/>
    <mergeCell ref="D7:F7"/>
    <mergeCell ref="G7:I7"/>
    <mergeCell ref="A3:I3"/>
    <mergeCell ref="A4:I4"/>
    <mergeCell ref="A5:D5"/>
    <mergeCell ref="A6:B6"/>
    <mergeCell ref="D6:I6"/>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92" t="s">
        <v>97</v>
      </c>
      <c r="E8" s="592" t="s">
        <v>98</v>
      </c>
      <c r="F8" s="592" t="s">
        <v>99</v>
      </c>
      <c r="G8" s="592" t="s">
        <v>100</v>
      </c>
      <c r="H8" s="592" t="s">
        <v>101</v>
      </c>
      <c r="I8" s="590"/>
      <c r="J8" s="591"/>
    </row>
    <row r="9" spans="1:15" ht="12" customHeight="1" x14ac:dyDescent="0.2">
      <c r="A9" s="578"/>
      <c r="B9" s="579"/>
      <c r="C9" s="583"/>
      <c r="D9" s="593"/>
      <c r="E9" s="593"/>
      <c r="F9" s="593"/>
      <c r="G9" s="593"/>
      <c r="H9" s="593"/>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219564</v>
      </c>
      <c r="E12" s="236">
        <v>218448</v>
      </c>
      <c r="F12" s="114">
        <v>220906</v>
      </c>
      <c r="G12" s="114">
        <v>218002</v>
      </c>
      <c r="H12" s="140">
        <v>217333</v>
      </c>
      <c r="I12" s="115">
        <v>2231</v>
      </c>
      <c r="J12" s="116">
        <v>1.0265353167719582</v>
      </c>
    </row>
    <row r="13" spans="1:15" s="110" customFormat="1" ht="12" customHeight="1" x14ac:dyDescent="0.2">
      <c r="A13" s="118" t="s">
        <v>105</v>
      </c>
      <c r="B13" s="119" t="s">
        <v>106</v>
      </c>
      <c r="C13" s="113">
        <v>56.430926745732449</v>
      </c>
      <c r="D13" s="115">
        <v>123902</v>
      </c>
      <c r="E13" s="114">
        <v>123374</v>
      </c>
      <c r="F13" s="114">
        <v>125065</v>
      </c>
      <c r="G13" s="114">
        <v>123590</v>
      </c>
      <c r="H13" s="140">
        <v>123177</v>
      </c>
      <c r="I13" s="115">
        <v>725</v>
      </c>
      <c r="J13" s="116">
        <v>0.58858390771004332</v>
      </c>
    </row>
    <row r="14" spans="1:15" s="110" customFormat="1" ht="12" customHeight="1" x14ac:dyDescent="0.2">
      <c r="A14" s="118"/>
      <c r="B14" s="119" t="s">
        <v>107</v>
      </c>
      <c r="C14" s="113">
        <v>43.569073254267551</v>
      </c>
      <c r="D14" s="115">
        <v>95662</v>
      </c>
      <c r="E14" s="114">
        <v>95074</v>
      </c>
      <c r="F14" s="114">
        <v>95841</v>
      </c>
      <c r="G14" s="114">
        <v>94412</v>
      </c>
      <c r="H14" s="140">
        <v>94156</v>
      </c>
      <c r="I14" s="115">
        <v>1506</v>
      </c>
      <c r="J14" s="116">
        <v>1.5994732146650239</v>
      </c>
    </row>
    <row r="15" spans="1:15" s="110" customFormat="1" ht="12" customHeight="1" x14ac:dyDescent="0.2">
      <c r="A15" s="118" t="s">
        <v>105</v>
      </c>
      <c r="B15" s="121" t="s">
        <v>108</v>
      </c>
      <c r="C15" s="113">
        <v>12.643238417955585</v>
      </c>
      <c r="D15" s="115">
        <v>27760</v>
      </c>
      <c r="E15" s="114">
        <v>28496</v>
      </c>
      <c r="F15" s="114">
        <v>29344</v>
      </c>
      <c r="G15" s="114">
        <v>27362</v>
      </c>
      <c r="H15" s="140">
        <v>27886</v>
      </c>
      <c r="I15" s="115">
        <v>-126</v>
      </c>
      <c r="J15" s="116">
        <v>-0.45183963279064765</v>
      </c>
    </row>
    <row r="16" spans="1:15" s="110" customFormat="1" ht="12" customHeight="1" x14ac:dyDescent="0.2">
      <c r="A16" s="118"/>
      <c r="B16" s="121" t="s">
        <v>109</v>
      </c>
      <c r="C16" s="113">
        <v>66.719498642764748</v>
      </c>
      <c r="D16" s="115">
        <v>146492</v>
      </c>
      <c r="E16" s="114">
        <v>145423</v>
      </c>
      <c r="F16" s="114">
        <v>147269</v>
      </c>
      <c r="G16" s="114">
        <v>147008</v>
      </c>
      <c r="H16" s="140">
        <v>146577</v>
      </c>
      <c r="I16" s="115">
        <v>-85</v>
      </c>
      <c r="J16" s="116">
        <v>-5.7989998430858863E-2</v>
      </c>
    </row>
    <row r="17" spans="1:10" s="110" customFormat="1" ht="12" customHeight="1" x14ac:dyDescent="0.2">
      <c r="A17" s="118"/>
      <c r="B17" s="121" t="s">
        <v>110</v>
      </c>
      <c r="C17" s="113">
        <v>19.648029731649999</v>
      </c>
      <c r="D17" s="115">
        <v>43140</v>
      </c>
      <c r="E17" s="114">
        <v>42439</v>
      </c>
      <c r="F17" s="114">
        <v>42252</v>
      </c>
      <c r="G17" s="114">
        <v>41612</v>
      </c>
      <c r="H17" s="140">
        <v>40937</v>
      </c>
      <c r="I17" s="115">
        <v>2203</v>
      </c>
      <c r="J17" s="116">
        <v>5.3814397733102082</v>
      </c>
    </row>
    <row r="18" spans="1:10" s="110" customFormat="1" ht="12" customHeight="1" x14ac:dyDescent="0.2">
      <c r="A18" s="120"/>
      <c r="B18" s="121" t="s">
        <v>111</v>
      </c>
      <c r="C18" s="113">
        <v>0.98923320762966604</v>
      </c>
      <c r="D18" s="115">
        <v>2172</v>
      </c>
      <c r="E18" s="114">
        <v>2090</v>
      </c>
      <c r="F18" s="114">
        <v>2041</v>
      </c>
      <c r="G18" s="114">
        <v>2020</v>
      </c>
      <c r="H18" s="140">
        <v>1933</v>
      </c>
      <c r="I18" s="115">
        <v>239</v>
      </c>
      <c r="J18" s="116">
        <v>12.364200724262805</v>
      </c>
    </row>
    <row r="19" spans="1:10" s="110" customFormat="1" ht="12" customHeight="1" x14ac:dyDescent="0.2">
      <c r="A19" s="120"/>
      <c r="B19" s="121" t="s">
        <v>112</v>
      </c>
      <c r="C19" s="113">
        <v>0.27372428995645914</v>
      </c>
      <c r="D19" s="115">
        <v>601</v>
      </c>
      <c r="E19" s="114">
        <v>561</v>
      </c>
      <c r="F19" s="114">
        <v>546</v>
      </c>
      <c r="G19" s="114">
        <v>493</v>
      </c>
      <c r="H19" s="140">
        <v>453</v>
      </c>
      <c r="I19" s="115">
        <v>148</v>
      </c>
      <c r="J19" s="116">
        <v>32.671081677704194</v>
      </c>
    </row>
    <row r="20" spans="1:10" s="110" customFormat="1" ht="12" customHeight="1" x14ac:dyDescent="0.2">
      <c r="A20" s="118" t="s">
        <v>113</v>
      </c>
      <c r="B20" s="119" t="s">
        <v>181</v>
      </c>
      <c r="C20" s="113">
        <v>73.413674372848007</v>
      </c>
      <c r="D20" s="115">
        <v>161190</v>
      </c>
      <c r="E20" s="114">
        <v>160630</v>
      </c>
      <c r="F20" s="114">
        <v>163158</v>
      </c>
      <c r="G20" s="114">
        <v>161229</v>
      </c>
      <c r="H20" s="140">
        <v>161122</v>
      </c>
      <c r="I20" s="115">
        <v>68</v>
      </c>
      <c r="J20" s="116">
        <v>4.220404414046499E-2</v>
      </c>
    </row>
    <row r="21" spans="1:10" s="110" customFormat="1" ht="12" customHeight="1" x14ac:dyDescent="0.2">
      <c r="A21" s="118"/>
      <c r="B21" s="119" t="s">
        <v>182</v>
      </c>
      <c r="C21" s="113">
        <v>26.586325627151993</v>
      </c>
      <c r="D21" s="115">
        <v>58374</v>
      </c>
      <c r="E21" s="114">
        <v>57818</v>
      </c>
      <c r="F21" s="114">
        <v>57748</v>
      </c>
      <c r="G21" s="114">
        <v>56773</v>
      </c>
      <c r="H21" s="140">
        <v>56211</v>
      </c>
      <c r="I21" s="115">
        <v>2163</v>
      </c>
      <c r="J21" s="116">
        <v>3.8480012808880826</v>
      </c>
    </row>
    <row r="22" spans="1:10" s="110" customFormat="1" ht="12" customHeight="1" x14ac:dyDescent="0.2">
      <c r="A22" s="118" t="s">
        <v>113</v>
      </c>
      <c r="B22" s="119" t="s">
        <v>116</v>
      </c>
      <c r="C22" s="113">
        <v>85.107759013317306</v>
      </c>
      <c r="D22" s="115">
        <v>186866</v>
      </c>
      <c r="E22" s="114">
        <v>187109</v>
      </c>
      <c r="F22" s="114">
        <v>188782</v>
      </c>
      <c r="G22" s="114">
        <v>186375</v>
      </c>
      <c r="H22" s="140">
        <v>186354</v>
      </c>
      <c r="I22" s="115">
        <v>512</v>
      </c>
      <c r="J22" s="116">
        <v>0.27474591369114698</v>
      </c>
    </row>
    <row r="23" spans="1:10" s="110" customFormat="1" ht="12" customHeight="1" x14ac:dyDescent="0.2">
      <c r="A23" s="118"/>
      <c r="B23" s="119" t="s">
        <v>117</v>
      </c>
      <c r="C23" s="113">
        <v>14.869468583192145</v>
      </c>
      <c r="D23" s="115">
        <v>32648</v>
      </c>
      <c r="E23" s="114">
        <v>31285</v>
      </c>
      <c r="F23" s="114">
        <v>32067</v>
      </c>
      <c r="G23" s="114">
        <v>31577</v>
      </c>
      <c r="H23" s="140">
        <v>30933</v>
      </c>
      <c r="I23" s="115">
        <v>1715</v>
      </c>
      <c r="J23" s="116">
        <v>5.5442407784566647</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5724657</v>
      </c>
      <c r="E25" s="236">
        <v>5730037</v>
      </c>
      <c r="F25" s="236">
        <v>5778969</v>
      </c>
      <c r="G25" s="236">
        <v>5702850</v>
      </c>
      <c r="H25" s="241">
        <v>5667903</v>
      </c>
      <c r="I25" s="235">
        <v>56754</v>
      </c>
      <c r="J25" s="116">
        <v>1.0013227114154917</v>
      </c>
    </row>
    <row r="26" spans="1:10" s="110" customFormat="1" ht="12" customHeight="1" x14ac:dyDescent="0.2">
      <c r="A26" s="118" t="s">
        <v>105</v>
      </c>
      <c r="B26" s="119" t="s">
        <v>106</v>
      </c>
      <c r="C26" s="113">
        <v>54.110333597279279</v>
      </c>
      <c r="D26" s="115">
        <v>3097631</v>
      </c>
      <c r="E26" s="114">
        <v>3096697</v>
      </c>
      <c r="F26" s="114">
        <v>3142279</v>
      </c>
      <c r="G26" s="114">
        <v>3098993</v>
      </c>
      <c r="H26" s="140">
        <v>3073585</v>
      </c>
      <c r="I26" s="115">
        <v>24046</v>
      </c>
      <c r="J26" s="116">
        <v>0.78234374517054184</v>
      </c>
    </row>
    <row r="27" spans="1:10" s="110" customFormat="1" ht="12" customHeight="1" x14ac:dyDescent="0.2">
      <c r="A27" s="118"/>
      <c r="B27" s="119" t="s">
        <v>107</v>
      </c>
      <c r="C27" s="113">
        <v>45.889666402720721</v>
      </c>
      <c r="D27" s="115">
        <v>2627026</v>
      </c>
      <c r="E27" s="114">
        <v>2633340</v>
      </c>
      <c r="F27" s="114">
        <v>2636690</v>
      </c>
      <c r="G27" s="114">
        <v>2603857</v>
      </c>
      <c r="H27" s="140">
        <v>2594318</v>
      </c>
      <c r="I27" s="115">
        <v>32708</v>
      </c>
      <c r="J27" s="116">
        <v>1.2607552350945412</v>
      </c>
    </row>
    <row r="28" spans="1:10" s="110" customFormat="1" ht="12" customHeight="1" x14ac:dyDescent="0.2">
      <c r="A28" s="118" t="s">
        <v>105</v>
      </c>
      <c r="B28" s="121" t="s">
        <v>108</v>
      </c>
      <c r="C28" s="113">
        <v>11.34048729906438</v>
      </c>
      <c r="D28" s="115">
        <v>649204</v>
      </c>
      <c r="E28" s="114">
        <v>671269</v>
      </c>
      <c r="F28" s="114">
        <v>689123</v>
      </c>
      <c r="G28" s="114">
        <v>644208</v>
      </c>
      <c r="H28" s="140">
        <v>654381</v>
      </c>
      <c r="I28" s="115">
        <v>-5177</v>
      </c>
      <c r="J28" s="116">
        <v>-0.79112932679891379</v>
      </c>
    </row>
    <row r="29" spans="1:10" s="110" customFormat="1" ht="12" customHeight="1" x14ac:dyDescent="0.2">
      <c r="A29" s="118"/>
      <c r="B29" s="121" t="s">
        <v>109</v>
      </c>
      <c r="C29" s="113">
        <v>68.765779329661143</v>
      </c>
      <c r="D29" s="115">
        <v>3936605</v>
      </c>
      <c r="E29" s="114">
        <v>3932539</v>
      </c>
      <c r="F29" s="114">
        <v>3968891</v>
      </c>
      <c r="G29" s="114">
        <v>3957612</v>
      </c>
      <c r="H29" s="140">
        <v>3936643</v>
      </c>
      <c r="I29" s="115">
        <v>-38</v>
      </c>
      <c r="J29" s="116">
        <v>-9.6528946109667552E-4</v>
      </c>
    </row>
    <row r="30" spans="1:10" s="110" customFormat="1" ht="12" customHeight="1" x14ac:dyDescent="0.2">
      <c r="A30" s="118"/>
      <c r="B30" s="121" t="s">
        <v>110</v>
      </c>
      <c r="C30" s="113">
        <v>18.821302306845634</v>
      </c>
      <c r="D30" s="115">
        <v>1077455</v>
      </c>
      <c r="E30" s="114">
        <v>1065425</v>
      </c>
      <c r="F30" s="114">
        <v>1061053</v>
      </c>
      <c r="G30" s="114">
        <v>1042947</v>
      </c>
      <c r="H30" s="140">
        <v>1021467</v>
      </c>
      <c r="I30" s="115">
        <v>55988</v>
      </c>
      <c r="J30" s="116">
        <v>5.4811364439575634</v>
      </c>
    </row>
    <row r="31" spans="1:10" s="110" customFormat="1" ht="12" customHeight="1" x14ac:dyDescent="0.2">
      <c r="A31" s="120"/>
      <c r="B31" s="121" t="s">
        <v>111</v>
      </c>
      <c r="C31" s="113">
        <v>1.0724310644288382</v>
      </c>
      <c r="D31" s="115">
        <v>61393</v>
      </c>
      <c r="E31" s="114">
        <v>60803</v>
      </c>
      <c r="F31" s="114">
        <v>59902</v>
      </c>
      <c r="G31" s="114">
        <v>58083</v>
      </c>
      <c r="H31" s="140">
        <v>55412</v>
      </c>
      <c r="I31" s="115">
        <v>5981</v>
      </c>
      <c r="J31" s="116">
        <v>10.793690897278568</v>
      </c>
    </row>
    <row r="32" spans="1:10" s="110" customFormat="1" ht="12" customHeight="1" x14ac:dyDescent="0.2">
      <c r="A32" s="120"/>
      <c r="B32" s="121" t="s">
        <v>112</v>
      </c>
      <c r="C32" s="113">
        <v>0.29327521282061092</v>
      </c>
      <c r="D32" s="115">
        <v>16789</v>
      </c>
      <c r="E32" s="114">
        <v>16065</v>
      </c>
      <c r="F32" s="114">
        <v>16570</v>
      </c>
      <c r="G32" s="114">
        <v>14642</v>
      </c>
      <c r="H32" s="140">
        <v>13590</v>
      </c>
      <c r="I32" s="115">
        <v>3199</v>
      </c>
      <c r="J32" s="116">
        <v>23.539367181751288</v>
      </c>
    </row>
    <row r="33" spans="1:10" s="110" customFormat="1" ht="12" customHeight="1" x14ac:dyDescent="0.2">
      <c r="A33" s="118" t="s">
        <v>113</v>
      </c>
      <c r="B33" s="119" t="s">
        <v>181</v>
      </c>
      <c r="C33" s="113">
        <v>72.13829579658659</v>
      </c>
      <c r="D33" s="115">
        <v>4129670</v>
      </c>
      <c r="E33" s="114">
        <v>4136419</v>
      </c>
      <c r="F33" s="114">
        <v>4195173</v>
      </c>
      <c r="G33" s="114">
        <v>4138084</v>
      </c>
      <c r="H33" s="140">
        <v>4120883</v>
      </c>
      <c r="I33" s="115">
        <v>8787</v>
      </c>
      <c r="J33" s="116">
        <v>0.21323099927855269</v>
      </c>
    </row>
    <row r="34" spans="1:10" s="110" customFormat="1" ht="12" customHeight="1" x14ac:dyDescent="0.2">
      <c r="A34" s="118"/>
      <c r="B34" s="119" t="s">
        <v>182</v>
      </c>
      <c r="C34" s="113">
        <v>27.86170420341341</v>
      </c>
      <c r="D34" s="115">
        <v>1594987</v>
      </c>
      <c r="E34" s="114">
        <v>1593618</v>
      </c>
      <c r="F34" s="114">
        <v>1583796</v>
      </c>
      <c r="G34" s="114">
        <v>1564766</v>
      </c>
      <c r="H34" s="140">
        <v>1547020</v>
      </c>
      <c r="I34" s="115">
        <v>47967</v>
      </c>
      <c r="J34" s="116">
        <v>3.100606327002883</v>
      </c>
    </row>
    <row r="35" spans="1:10" s="110" customFormat="1" ht="12" customHeight="1" x14ac:dyDescent="0.2">
      <c r="A35" s="118" t="s">
        <v>113</v>
      </c>
      <c r="B35" s="119" t="s">
        <v>116</v>
      </c>
      <c r="C35" s="113">
        <v>84.27676976978708</v>
      </c>
      <c r="D35" s="115">
        <v>4824556</v>
      </c>
      <c r="E35" s="114">
        <v>4843707</v>
      </c>
      <c r="F35" s="114">
        <v>4878643</v>
      </c>
      <c r="G35" s="114">
        <v>4821356</v>
      </c>
      <c r="H35" s="140">
        <v>4811112</v>
      </c>
      <c r="I35" s="115">
        <v>13444</v>
      </c>
      <c r="J35" s="116">
        <v>0.27943643797941098</v>
      </c>
    </row>
    <row r="36" spans="1:10" s="110" customFormat="1" ht="12" customHeight="1" x14ac:dyDescent="0.2">
      <c r="A36" s="118"/>
      <c r="B36" s="119" t="s">
        <v>117</v>
      </c>
      <c r="C36" s="113">
        <v>15.688328575843059</v>
      </c>
      <c r="D36" s="115">
        <v>898103</v>
      </c>
      <c r="E36" s="114">
        <v>884405</v>
      </c>
      <c r="F36" s="114">
        <v>898394</v>
      </c>
      <c r="G36" s="114">
        <v>879450</v>
      </c>
      <c r="H36" s="140">
        <v>854782</v>
      </c>
      <c r="I36" s="115">
        <v>43321</v>
      </c>
      <c r="J36" s="116">
        <v>5.0680758368800465</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236717</v>
      </c>
      <c r="E64" s="236">
        <v>235883</v>
      </c>
      <c r="F64" s="236">
        <v>238227</v>
      </c>
      <c r="G64" s="236">
        <v>234805</v>
      </c>
      <c r="H64" s="140">
        <v>234176</v>
      </c>
      <c r="I64" s="115">
        <v>2541</v>
      </c>
      <c r="J64" s="116">
        <v>1.0850813063678602</v>
      </c>
    </row>
    <row r="65" spans="1:12" s="110" customFormat="1" ht="12" customHeight="1" x14ac:dyDescent="0.2">
      <c r="A65" s="118" t="s">
        <v>105</v>
      </c>
      <c r="B65" s="119" t="s">
        <v>106</v>
      </c>
      <c r="C65" s="113">
        <v>55.380475420016303</v>
      </c>
      <c r="D65" s="235">
        <v>131095</v>
      </c>
      <c r="E65" s="236">
        <v>130703</v>
      </c>
      <c r="F65" s="236">
        <v>132376</v>
      </c>
      <c r="G65" s="236">
        <v>130681</v>
      </c>
      <c r="H65" s="140">
        <v>130332</v>
      </c>
      <c r="I65" s="115">
        <v>763</v>
      </c>
      <c r="J65" s="116">
        <v>0.585427983917994</v>
      </c>
    </row>
    <row r="66" spans="1:12" s="110" customFormat="1" ht="12" customHeight="1" x14ac:dyDescent="0.2">
      <c r="A66" s="118"/>
      <c r="B66" s="119" t="s">
        <v>107</v>
      </c>
      <c r="C66" s="113">
        <v>44.619524579983697</v>
      </c>
      <c r="D66" s="235">
        <v>105622</v>
      </c>
      <c r="E66" s="236">
        <v>105180</v>
      </c>
      <c r="F66" s="236">
        <v>105851</v>
      </c>
      <c r="G66" s="236">
        <v>104124</v>
      </c>
      <c r="H66" s="140">
        <v>103844</v>
      </c>
      <c r="I66" s="115">
        <v>1778</v>
      </c>
      <c r="J66" s="116">
        <v>1.7121836601055429</v>
      </c>
    </row>
    <row r="67" spans="1:12" s="110" customFormat="1" ht="12" customHeight="1" x14ac:dyDescent="0.2">
      <c r="A67" s="118" t="s">
        <v>105</v>
      </c>
      <c r="B67" s="121" t="s">
        <v>108</v>
      </c>
      <c r="C67" s="113">
        <v>12.645479623347711</v>
      </c>
      <c r="D67" s="235">
        <v>29934</v>
      </c>
      <c r="E67" s="236">
        <v>30704</v>
      </c>
      <c r="F67" s="236">
        <v>31686</v>
      </c>
      <c r="G67" s="236">
        <v>29601</v>
      </c>
      <c r="H67" s="140">
        <v>30244</v>
      </c>
      <c r="I67" s="115">
        <v>-310</v>
      </c>
      <c r="J67" s="116">
        <v>-1.0249966935590531</v>
      </c>
    </row>
    <row r="68" spans="1:12" s="110" customFormat="1" ht="12" customHeight="1" x14ac:dyDescent="0.2">
      <c r="A68" s="118"/>
      <c r="B68" s="121" t="s">
        <v>109</v>
      </c>
      <c r="C68" s="113">
        <v>66.538102459899378</v>
      </c>
      <c r="D68" s="235">
        <v>157507</v>
      </c>
      <c r="E68" s="236">
        <v>156587</v>
      </c>
      <c r="F68" s="236">
        <v>158148</v>
      </c>
      <c r="G68" s="236">
        <v>157636</v>
      </c>
      <c r="H68" s="140">
        <v>157143</v>
      </c>
      <c r="I68" s="115">
        <v>364</v>
      </c>
      <c r="J68" s="116">
        <v>0.23163615305804267</v>
      </c>
    </row>
    <row r="69" spans="1:12" s="110" customFormat="1" ht="12" customHeight="1" x14ac:dyDescent="0.2">
      <c r="A69" s="118"/>
      <c r="B69" s="121" t="s">
        <v>110</v>
      </c>
      <c r="C69" s="113">
        <v>19.821981522239636</v>
      </c>
      <c r="D69" s="235">
        <v>46922</v>
      </c>
      <c r="E69" s="236">
        <v>46288</v>
      </c>
      <c r="F69" s="236">
        <v>46114</v>
      </c>
      <c r="G69" s="236">
        <v>45346</v>
      </c>
      <c r="H69" s="140">
        <v>44666</v>
      </c>
      <c r="I69" s="115">
        <v>2256</v>
      </c>
      <c r="J69" s="116">
        <v>5.0508216540545385</v>
      </c>
    </row>
    <row r="70" spans="1:12" s="110" customFormat="1" ht="12" customHeight="1" x14ac:dyDescent="0.2">
      <c r="A70" s="120"/>
      <c r="B70" s="121" t="s">
        <v>111</v>
      </c>
      <c r="C70" s="113">
        <v>0.99443639451327959</v>
      </c>
      <c r="D70" s="235">
        <v>2354</v>
      </c>
      <c r="E70" s="236">
        <v>2304</v>
      </c>
      <c r="F70" s="236">
        <v>2279</v>
      </c>
      <c r="G70" s="236">
        <v>2222</v>
      </c>
      <c r="H70" s="140">
        <v>2123</v>
      </c>
      <c r="I70" s="115">
        <v>231</v>
      </c>
      <c r="J70" s="116">
        <v>10.880829015544041</v>
      </c>
    </row>
    <row r="71" spans="1:12" s="110" customFormat="1" ht="12" customHeight="1" x14ac:dyDescent="0.2">
      <c r="A71" s="120"/>
      <c r="B71" s="121" t="s">
        <v>112</v>
      </c>
      <c r="C71" s="113">
        <v>0.27332215261261339</v>
      </c>
      <c r="D71" s="235">
        <v>647</v>
      </c>
      <c r="E71" s="236">
        <v>626</v>
      </c>
      <c r="F71" s="236">
        <v>642</v>
      </c>
      <c r="G71" s="236">
        <v>585</v>
      </c>
      <c r="H71" s="140">
        <v>526</v>
      </c>
      <c r="I71" s="115">
        <v>121</v>
      </c>
      <c r="J71" s="116">
        <v>23.00380228136882</v>
      </c>
    </row>
    <row r="72" spans="1:12" s="110" customFormat="1" ht="12" customHeight="1" x14ac:dyDescent="0.2">
      <c r="A72" s="118" t="s">
        <v>113</v>
      </c>
      <c r="B72" s="119" t="s">
        <v>181</v>
      </c>
      <c r="C72" s="113">
        <v>73.526616170363766</v>
      </c>
      <c r="D72" s="235">
        <v>174050</v>
      </c>
      <c r="E72" s="236">
        <v>173595</v>
      </c>
      <c r="F72" s="236">
        <v>176045</v>
      </c>
      <c r="G72" s="236">
        <v>173599</v>
      </c>
      <c r="H72" s="140">
        <v>173578</v>
      </c>
      <c r="I72" s="115">
        <v>472</v>
      </c>
      <c r="J72" s="116">
        <v>0.27192386131883073</v>
      </c>
    </row>
    <row r="73" spans="1:12" s="110" customFormat="1" ht="12" customHeight="1" x14ac:dyDescent="0.2">
      <c r="A73" s="118"/>
      <c r="B73" s="119" t="s">
        <v>182</v>
      </c>
      <c r="C73" s="113">
        <v>26.473383829636234</v>
      </c>
      <c r="D73" s="115">
        <v>62667</v>
      </c>
      <c r="E73" s="114">
        <v>62288</v>
      </c>
      <c r="F73" s="114">
        <v>62182</v>
      </c>
      <c r="G73" s="114">
        <v>61206</v>
      </c>
      <c r="H73" s="140">
        <v>60598</v>
      </c>
      <c r="I73" s="115">
        <v>2069</v>
      </c>
      <c r="J73" s="116">
        <v>3.4143041024456253</v>
      </c>
    </row>
    <row r="74" spans="1:12" s="110" customFormat="1" ht="12" customHeight="1" x14ac:dyDescent="0.2">
      <c r="A74" s="118" t="s">
        <v>113</v>
      </c>
      <c r="B74" s="119" t="s">
        <v>116</v>
      </c>
      <c r="C74" s="113">
        <v>85.868780020023905</v>
      </c>
      <c r="D74" s="115">
        <v>203266</v>
      </c>
      <c r="E74" s="114">
        <v>203772</v>
      </c>
      <c r="F74" s="114">
        <v>205286</v>
      </c>
      <c r="G74" s="114">
        <v>202460</v>
      </c>
      <c r="H74" s="140">
        <v>202516</v>
      </c>
      <c r="I74" s="115">
        <v>750</v>
      </c>
      <c r="J74" s="116">
        <v>0.37034110885065874</v>
      </c>
    </row>
    <row r="75" spans="1:12" s="110" customFormat="1" ht="12" customHeight="1" x14ac:dyDescent="0.2">
      <c r="A75" s="142"/>
      <c r="B75" s="124" t="s">
        <v>117</v>
      </c>
      <c r="C75" s="125">
        <v>14.105028367206412</v>
      </c>
      <c r="D75" s="143">
        <v>33389</v>
      </c>
      <c r="E75" s="144">
        <v>32051</v>
      </c>
      <c r="F75" s="144">
        <v>32888</v>
      </c>
      <c r="G75" s="144">
        <v>32290</v>
      </c>
      <c r="H75" s="145">
        <v>31608</v>
      </c>
      <c r="I75" s="143">
        <v>1781</v>
      </c>
      <c r="J75" s="146">
        <v>5.6346494558339657</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2" t="s">
        <v>515</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4"/>
      <c r="B80" s="605"/>
      <c r="C80" s="605"/>
      <c r="D80" s="605"/>
      <c r="E80" s="605"/>
      <c r="F80" s="605"/>
      <c r="G80" s="605"/>
      <c r="H80" s="605"/>
      <c r="I80" s="605"/>
      <c r="J80" s="605"/>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78:J78"/>
    <mergeCell ref="A79:J79"/>
    <mergeCell ref="A80:J80"/>
    <mergeCell ref="A3:J3"/>
    <mergeCell ref="A4:J4"/>
    <mergeCell ref="A5:D5"/>
    <mergeCell ref="A7:B10"/>
    <mergeCell ref="C7:C10"/>
    <mergeCell ref="D7:H7"/>
    <mergeCell ref="I7:J8"/>
    <mergeCell ref="D8:D9"/>
    <mergeCell ref="E8:E9"/>
    <mergeCell ref="F8:F9"/>
    <mergeCell ref="G8:G9"/>
    <mergeCell ref="H8:H9"/>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92" t="s">
        <v>97</v>
      </c>
      <c r="G8" s="592" t="s">
        <v>98</v>
      </c>
      <c r="H8" s="592" t="s">
        <v>99</v>
      </c>
      <c r="I8" s="592" t="s">
        <v>100</v>
      </c>
      <c r="J8" s="592" t="s">
        <v>101</v>
      </c>
      <c r="K8" s="590"/>
      <c r="L8" s="591"/>
    </row>
    <row r="9" spans="1:17" ht="12" customHeight="1" x14ac:dyDescent="0.2">
      <c r="A9" s="578"/>
      <c r="B9" s="579"/>
      <c r="C9" s="579"/>
      <c r="D9" s="579"/>
      <c r="E9" s="583"/>
      <c r="F9" s="593"/>
      <c r="G9" s="593"/>
      <c r="H9" s="593"/>
      <c r="I9" s="593"/>
      <c r="J9" s="593"/>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219564</v>
      </c>
      <c r="G11" s="114">
        <v>218448</v>
      </c>
      <c r="H11" s="114">
        <v>220906</v>
      </c>
      <c r="I11" s="114">
        <v>218002</v>
      </c>
      <c r="J11" s="140">
        <v>217333</v>
      </c>
      <c r="K11" s="114">
        <v>2231</v>
      </c>
      <c r="L11" s="116">
        <v>1.0265353167719582</v>
      </c>
    </row>
    <row r="12" spans="1:17" s="110" customFormat="1" ht="24.95" customHeight="1" x14ac:dyDescent="0.2">
      <c r="A12" s="606" t="s">
        <v>185</v>
      </c>
      <c r="B12" s="607"/>
      <c r="C12" s="607"/>
      <c r="D12" s="608"/>
      <c r="E12" s="113">
        <v>56.430926745732449</v>
      </c>
      <c r="F12" s="115">
        <v>123902</v>
      </c>
      <c r="G12" s="114">
        <v>123374</v>
      </c>
      <c r="H12" s="114">
        <v>125065</v>
      </c>
      <c r="I12" s="114">
        <v>123590</v>
      </c>
      <c r="J12" s="140">
        <v>123177</v>
      </c>
      <c r="K12" s="114">
        <v>725</v>
      </c>
      <c r="L12" s="116">
        <v>0.58858390771004332</v>
      </c>
    </row>
    <row r="13" spans="1:17" s="110" customFormat="1" ht="15" customHeight="1" x14ac:dyDescent="0.2">
      <c r="A13" s="120"/>
      <c r="B13" s="609" t="s">
        <v>107</v>
      </c>
      <c r="C13" s="609"/>
      <c r="E13" s="113">
        <v>43.569073254267551</v>
      </c>
      <c r="F13" s="115">
        <v>95662</v>
      </c>
      <c r="G13" s="114">
        <v>95074</v>
      </c>
      <c r="H13" s="114">
        <v>95841</v>
      </c>
      <c r="I13" s="114">
        <v>94412</v>
      </c>
      <c r="J13" s="140">
        <v>94156</v>
      </c>
      <c r="K13" s="114">
        <v>1506</v>
      </c>
      <c r="L13" s="116">
        <v>1.5994732146650239</v>
      </c>
    </row>
    <row r="14" spans="1:17" s="110" customFormat="1" ht="24.95" customHeight="1" x14ac:dyDescent="0.2">
      <c r="A14" s="606" t="s">
        <v>186</v>
      </c>
      <c r="B14" s="607"/>
      <c r="C14" s="607"/>
      <c r="D14" s="608"/>
      <c r="E14" s="113">
        <v>12.643238417955585</v>
      </c>
      <c r="F14" s="115">
        <v>27760</v>
      </c>
      <c r="G14" s="114">
        <v>28496</v>
      </c>
      <c r="H14" s="114">
        <v>29344</v>
      </c>
      <c r="I14" s="114">
        <v>27362</v>
      </c>
      <c r="J14" s="140">
        <v>27886</v>
      </c>
      <c r="K14" s="114">
        <v>-126</v>
      </c>
      <c r="L14" s="116">
        <v>-0.45183963279064765</v>
      </c>
    </row>
    <row r="15" spans="1:17" s="110" customFormat="1" ht="15" customHeight="1" x14ac:dyDescent="0.2">
      <c r="A15" s="120"/>
      <c r="B15" s="119"/>
      <c r="C15" s="258" t="s">
        <v>106</v>
      </c>
      <c r="E15" s="113">
        <v>57.712536023054753</v>
      </c>
      <c r="F15" s="115">
        <v>16021</v>
      </c>
      <c r="G15" s="114">
        <v>16418</v>
      </c>
      <c r="H15" s="114">
        <v>16997</v>
      </c>
      <c r="I15" s="114">
        <v>15810</v>
      </c>
      <c r="J15" s="140">
        <v>16094</v>
      </c>
      <c r="K15" s="114">
        <v>-73</v>
      </c>
      <c r="L15" s="116">
        <v>-0.45358518702622097</v>
      </c>
    </row>
    <row r="16" spans="1:17" s="110" customFormat="1" ht="15" customHeight="1" x14ac:dyDescent="0.2">
      <c r="A16" s="120"/>
      <c r="B16" s="119"/>
      <c r="C16" s="258" t="s">
        <v>107</v>
      </c>
      <c r="E16" s="113">
        <v>42.287463976945247</v>
      </c>
      <c r="F16" s="115">
        <v>11739</v>
      </c>
      <c r="G16" s="114">
        <v>12078</v>
      </c>
      <c r="H16" s="114">
        <v>12347</v>
      </c>
      <c r="I16" s="114">
        <v>11552</v>
      </c>
      <c r="J16" s="140">
        <v>11792</v>
      </c>
      <c r="K16" s="114">
        <v>-53</v>
      </c>
      <c r="L16" s="116">
        <v>-0.44945725915875168</v>
      </c>
    </row>
    <row r="17" spans="1:12" s="110" customFormat="1" ht="15" customHeight="1" x14ac:dyDescent="0.2">
      <c r="A17" s="120"/>
      <c r="B17" s="121" t="s">
        <v>109</v>
      </c>
      <c r="C17" s="258"/>
      <c r="E17" s="113">
        <v>66.719498642764748</v>
      </c>
      <c r="F17" s="115">
        <v>146492</v>
      </c>
      <c r="G17" s="114">
        <v>145423</v>
      </c>
      <c r="H17" s="114">
        <v>147269</v>
      </c>
      <c r="I17" s="114">
        <v>147008</v>
      </c>
      <c r="J17" s="140">
        <v>146577</v>
      </c>
      <c r="K17" s="114">
        <v>-85</v>
      </c>
      <c r="L17" s="116">
        <v>-5.7989998430858863E-2</v>
      </c>
    </row>
    <row r="18" spans="1:12" s="110" customFormat="1" ht="15" customHeight="1" x14ac:dyDescent="0.2">
      <c r="A18" s="120"/>
      <c r="B18" s="119"/>
      <c r="C18" s="258" t="s">
        <v>106</v>
      </c>
      <c r="E18" s="113">
        <v>56.56622887256642</v>
      </c>
      <c r="F18" s="115">
        <v>82865</v>
      </c>
      <c r="G18" s="114">
        <v>82396</v>
      </c>
      <c r="H18" s="114">
        <v>83616</v>
      </c>
      <c r="I18" s="114">
        <v>83656</v>
      </c>
      <c r="J18" s="140">
        <v>83383</v>
      </c>
      <c r="K18" s="114">
        <v>-518</v>
      </c>
      <c r="L18" s="116">
        <v>-0.62122974707074585</v>
      </c>
    </row>
    <row r="19" spans="1:12" s="110" customFormat="1" ht="15" customHeight="1" x14ac:dyDescent="0.2">
      <c r="A19" s="120"/>
      <c r="B19" s="119"/>
      <c r="C19" s="258" t="s">
        <v>107</v>
      </c>
      <c r="E19" s="113">
        <v>43.43377112743358</v>
      </c>
      <c r="F19" s="115">
        <v>63627</v>
      </c>
      <c r="G19" s="114">
        <v>63027</v>
      </c>
      <c r="H19" s="114">
        <v>63653</v>
      </c>
      <c r="I19" s="114">
        <v>63352</v>
      </c>
      <c r="J19" s="140">
        <v>63194</v>
      </c>
      <c r="K19" s="114">
        <v>433</v>
      </c>
      <c r="L19" s="116">
        <v>0.68519163211697309</v>
      </c>
    </row>
    <row r="20" spans="1:12" s="110" customFormat="1" ht="15" customHeight="1" x14ac:dyDescent="0.2">
      <c r="A20" s="120"/>
      <c r="B20" s="121" t="s">
        <v>110</v>
      </c>
      <c r="C20" s="258"/>
      <c r="E20" s="113">
        <v>19.648029731649999</v>
      </c>
      <c r="F20" s="115">
        <v>43140</v>
      </c>
      <c r="G20" s="114">
        <v>42439</v>
      </c>
      <c r="H20" s="114">
        <v>42252</v>
      </c>
      <c r="I20" s="114">
        <v>41612</v>
      </c>
      <c r="J20" s="140">
        <v>40937</v>
      </c>
      <c r="K20" s="114">
        <v>2203</v>
      </c>
      <c r="L20" s="116">
        <v>5.3814397733102082</v>
      </c>
    </row>
    <row r="21" spans="1:12" s="110" customFormat="1" ht="15" customHeight="1" x14ac:dyDescent="0.2">
      <c r="A21" s="120"/>
      <c r="B21" s="119"/>
      <c r="C21" s="258" t="s">
        <v>106</v>
      </c>
      <c r="E21" s="113">
        <v>54.751970329160869</v>
      </c>
      <c r="F21" s="115">
        <v>23620</v>
      </c>
      <c r="G21" s="114">
        <v>23231</v>
      </c>
      <c r="H21" s="114">
        <v>23167</v>
      </c>
      <c r="I21" s="114">
        <v>22849</v>
      </c>
      <c r="J21" s="140">
        <v>22476</v>
      </c>
      <c r="K21" s="114">
        <v>1144</v>
      </c>
      <c r="L21" s="116">
        <v>5.0898736429969746</v>
      </c>
    </row>
    <row r="22" spans="1:12" s="110" customFormat="1" ht="15" customHeight="1" x14ac:dyDescent="0.2">
      <c r="A22" s="120"/>
      <c r="B22" s="119"/>
      <c r="C22" s="258" t="s">
        <v>107</v>
      </c>
      <c r="E22" s="113">
        <v>45.248029670839131</v>
      </c>
      <c r="F22" s="115">
        <v>19520</v>
      </c>
      <c r="G22" s="114">
        <v>19208</v>
      </c>
      <c r="H22" s="114">
        <v>19085</v>
      </c>
      <c r="I22" s="114">
        <v>18763</v>
      </c>
      <c r="J22" s="140">
        <v>18461</v>
      </c>
      <c r="K22" s="114">
        <v>1059</v>
      </c>
      <c r="L22" s="116">
        <v>5.7364173121716053</v>
      </c>
    </row>
    <row r="23" spans="1:12" s="110" customFormat="1" ht="15" customHeight="1" x14ac:dyDescent="0.2">
      <c r="A23" s="120"/>
      <c r="B23" s="121" t="s">
        <v>111</v>
      </c>
      <c r="C23" s="258"/>
      <c r="E23" s="113">
        <v>0.98923320762966604</v>
      </c>
      <c r="F23" s="115">
        <v>2172</v>
      </c>
      <c r="G23" s="114">
        <v>2090</v>
      </c>
      <c r="H23" s="114">
        <v>2041</v>
      </c>
      <c r="I23" s="114">
        <v>2020</v>
      </c>
      <c r="J23" s="140">
        <v>1933</v>
      </c>
      <c r="K23" s="114">
        <v>239</v>
      </c>
      <c r="L23" s="116">
        <v>12.364200724262805</v>
      </c>
    </row>
    <row r="24" spans="1:12" s="110" customFormat="1" ht="15" customHeight="1" x14ac:dyDescent="0.2">
      <c r="A24" s="120"/>
      <c r="B24" s="119"/>
      <c r="C24" s="258" t="s">
        <v>106</v>
      </c>
      <c r="E24" s="113">
        <v>64.272559852670355</v>
      </c>
      <c r="F24" s="115">
        <v>1396</v>
      </c>
      <c r="G24" s="114">
        <v>1329</v>
      </c>
      <c r="H24" s="114">
        <v>1285</v>
      </c>
      <c r="I24" s="114">
        <v>1275</v>
      </c>
      <c r="J24" s="140">
        <v>1224</v>
      </c>
      <c r="K24" s="114">
        <v>172</v>
      </c>
      <c r="L24" s="116">
        <v>14.052287581699346</v>
      </c>
    </row>
    <row r="25" spans="1:12" s="110" customFormat="1" ht="15" customHeight="1" x14ac:dyDescent="0.2">
      <c r="A25" s="120"/>
      <c r="B25" s="119"/>
      <c r="C25" s="258" t="s">
        <v>107</v>
      </c>
      <c r="E25" s="113">
        <v>35.727440147329652</v>
      </c>
      <c r="F25" s="115">
        <v>776</v>
      </c>
      <c r="G25" s="114">
        <v>761</v>
      </c>
      <c r="H25" s="114">
        <v>756</v>
      </c>
      <c r="I25" s="114">
        <v>745</v>
      </c>
      <c r="J25" s="140">
        <v>709</v>
      </c>
      <c r="K25" s="114">
        <v>67</v>
      </c>
      <c r="L25" s="116">
        <v>9.4499294781382233</v>
      </c>
    </row>
    <row r="26" spans="1:12" s="110" customFormat="1" ht="15" customHeight="1" x14ac:dyDescent="0.2">
      <c r="A26" s="120"/>
      <c r="C26" s="121" t="s">
        <v>187</v>
      </c>
      <c r="D26" s="110" t="s">
        <v>188</v>
      </c>
      <c r="E26" s="113">
        <v>0.27372428995645914</v>
      </c>
      <c r="F26" s="115">
        <v>601</v>
      </c>
      <c r="G26" s="114">
        <v>561</v>
      </c>
      <c r="H26" s="114">
        <v>546</v>
      </c>
      <c r="I26" s="114">
        <v>493</v>
      </c>
      <c r="J26" s="140">
        <v>453</v>
      </c>
      <c r="K26" s="114">
        <v>148</v>
      </c>
      <c r="L26" s="116">
        <v>32.671081677704194</v>
      </c>
    </row>
    <row r="27" spans="1:12" s="110" customFormat="1" ht="15" customHeight="1" x14ac:dyDescent="0.2">
      <c r="A27" s="120"/>
      <c r="B27" s="119"/>
      <c r="D27" s="259" t="s">
        <v>106</v>
      </c>
      <c r="E27" s="113">
        <v>57.570715474209649</v>
      </c>
      <c r="F27" s="115">
        <v>346</v>
      </c>
      <c r="G27" s="114">
        <v>306</v>
      </c>
      <c r="H27" s="114">
        <v>268</v>
      </c>
      <c r="I27" s="114">
        <v>240</v>
      </c>
      <c r="J27" s="140">
        <v>222</v>
      </c>
      <c r="K27" s="114">
        <v>124</v>
      </c>
      <c r="L27" s="116">
        <v>55.855855855855857</v>
      </c>
    </row>
    <row r="28" spans="1:12" s="110" customFormat="1" ht="15" customHeight="1" x14ac:dyDescent="0.2">
      <c r="A28" s="120"/>
      <c r="B28" s="119"/>
      <c r="D28" s="259" t="s">
        <v>107</v>
      </c>
      <c r="E28" s="113">
        <v>42.429284525790351</v>
      </c>
      <c r="F28" s="115">
        <v>255</v>
      </c>
      <c r="G28" s="114">
        <v>255</v>
      </c>
      <c r="H28" s="114">
        <v>278</v>
      </c>
      <c r="I28" s="114">
        <v>253</v>
      </c>
      <c r="J28" s="140">
        <v>231</v>
      </c>
      <c r="K28" s="114">
        <v>24</v>
      </c>
      <c r="L28" s="116">
        <v>10.38961038961039</v>
      </c>
    </row>
    <row r="29" spans="1:12" s="110" customFormat="1" ht="24.95" customHeight="1" x14ac:dyDescent="0.2">
      <c r="A29" s="606" t="s">
        <v>189</v>
      </c>
      <c r="B29" s="607"/>
      <c r="C29" s="607"/>
      <c r="D29" s="608"/>
      <c r="E29" s="113">
        <v>85.107759013317306</v>
      </c>
      <c r="F29" s="115">
        <v>186866</v>
      </c>
      <c r="G29" s="114">
        <v>187109</v>
      </c>
      <c r="H29" s="114">
        <v>188782</v>
      </c>
      <c r="I29" s="114">
        <v>186375</v>
      </c>
      <c r="J29" s="140">
        <v>186354</v>
      </c>
      <c r="K29" s="114">
        <v>512</v>
      </c>
      <c r="L29" s="116">
        <v>0.27474591369114698</v>
      </c>
    </row>
    <row r="30" spans="1:12" s="110" customFormat="1" ht="15" customHeight="1" x14ac:dyDescent="0.2">
      <c r="A30" s="120"/>
      <c r="B30" s="119"/>
      <c r="C30" s="258" t="s">
        <v>106</v>
      </c>
      <c r="E30" s="113">
        <v>54.449712628300496</v>
      </c>
      <c r="F30" s="115">
        <v>101748</v>
      </c>
      <c r="G30" s="114">
        <v>102079</v>
      </c>
      <c r="H30" s="114">
        <v>103209</v>
      </c>
      <c r="I30" s="114">
        <v>102062</v>
      </c>
      <c r="J30" s="140">
        <v>102033</v>
      </c>
      <c r="K30" s="114">
        <v>-285</v>
      </c>
      <c r="L30" s="116">
        <v>-0.27932139601893508</v>
      </c>
    </row>
    <row r="31" spans="1:12" s="110" customFormat="1" ht="15" customHeight="1" x14ac:dyDescent="0.2">
      <c r="A31" s="120"/>
      <c r="B31" s="119"/>
      <c r="C31" s="258" t="s">
        <v>107</v>
      </c>
      <c r="E31" s="113">
        <v>45.550287371699504</v>
      </c>
      <c r="F31" s="115">
        <v>85118</v>
      </c>
      <c r="G31" s="114">
        <v>85030</v>
      </c>
      <c r="H31" s="114">
        <v>85573</v>
      </c>
      <c r="I31" s="114">
        <v>84313</v>
      </c>
      <c r="J31" s="140">
        <v>84321</v>
      </c>
      <c r="K31" s="114">
        <v>797</v>
      </c>
      <c r="L31" s="116">
        <v>0.94519751900475568</v>
      </c>
    </row>
    <row r="32" spans="1:12" s="110" customFormat="1" ht="15" customHeight="1" x14ac:dyDescent="0.2">
      <c r="A32" s="120"/>
      <c r="B32" s="119" t="s">
        <v>117</v>
      </c>
      <c r="C32" s="258"/>
      <c r="E32" s="113">
        <v>14.869468583192145</v>
      </c>
      <c r="F32" s="115">
        <v>32648</v>
      </c>
      <c r="G32" s="114">
        <v>31285</v>
      </c>
      <c r="H32" s="114">
        <v>32067</v>
      </c>
      <c r="I32" s="114">
        <v>31577</v>
      </c>
      <c r="J32" s="140">
        <v>30933</v>
      </c>
      <c r="K32" s="114">
        <v>1715</v>
      </c>
      <c r="L32" s="116">
        <v>5.5442407784566647</v>
      </c>
    </row>
    <row r="33" spans="1:12" s="110" customFormat="1" ht="15" customHeight="1" x14ac:dyDescent="0.2">
      <c r="A33" s="120"/>
      <c r="B33" s="119"/>
      <c r="C33" s="258" t="s">
        <v>106</v>
      </c>
      <c r="E33" s="113">
        <v>67.743812790982602</v>
      </c>
      <c r="F33" s="115">
        <v>22117</v>
      </c>
      <c r="G33" s="114">
        <v>21256</v>
      </c>
      <c r="H33" s="114">
        <v>21815</v>
      </c>
      <c r="I33" s="114">
        <v>21492</v>
      </c>
      <c r="J33" s="140">
        <v>21111</v>
      </c>
      <c r="K33" s="114">
        <v>1006</v>
      </c>
      <c r="L33" s="116">
        <v>4.7652882383591493</v>
      </c>
    </row>
    <row r="34" spans="1:12" s="110" customFormat="1" ht="15" customHeight="1" x14ac:dyDescent="0.2">
      <c r="A34" s="120"/>
      <c r="B34" s="119"/>
      <c r="C34" s="258" t="s">
        <v>107</v>
      </c>
      <c r="E34" s="113">
        <v>32.256187209017398</v>
      </c>
      <c r="F34" s="115">
        <v>10531</v>
      </c>
      <c r="G34" s="114">
        <v>10029</v>
      </c>
      <c r="H34" s="114">
        <v>10252</v>
      </c>
      <c r="I34" s="114">
        <v>10085</v>
      </c>
      <c r="J34" s="140">
        <v>9822</v>
      </c>
      <c r="K34" s="114">
        <v>709</v>
      </c>
      <c r="L34" s="116">
        <v>7.2184891060883727</v>
      </c>
    </row>
    <row r="35" spans="1:12" s="110" customFormat="1" ht="24.95" customHeight="1" x14ac:dyDescent="0.2">
      <c r="A35" s="606" t="s">
        <v>190</v>
      </c>
      <c r="B35" s="607"/>
      <c r="C35" s="607"/>
      <c r="D35" s="608"/>
      <c r="E35" s="113">
        <v>73.413674372848007</v>
      </c>
      <c r="F35" s="115">
        <v>161190</v>
      </c>
      <c r="G35" s="114">
        <v>160630</v>
      </c>
      <c r="H35" s="114">
        <v>163158</v>
      </c>
      <c r="I35" s="114">
        <v>161229</v>
      </c>
      <c r="J35" s="140">
        <v>161122</v>
      </c>
      <c r="K35" s="114">
        <v>68</v>
      </c>
      <c r="L35" s="116">
        <v>4.220404414046499E-2</v>
      </c>
    </row>
    <row r="36" spans="1:12" s="110" customFormat="1" ht="15" customHeight="1" x14ac:dyDescent="0.2">
      <c r="A36" s="120"/>
      <c r="B36" s="119"/>
      <c r="C36" s="258" t="s">
        <v>106</v>
      </c>
      <c r="E36" s="113">
        <v>71.318940380916928</v>
      </c>
      <c r="F36" s="115">
        <v>114959</v>
      </c>
      <c r="G36" s="114">
        <v>114551</v>
      </c>
      <c r="H36" s="114">
        <v>116341</v>
      </c>
      <c r="I36" s="114">
        <v>115256</v>
      </c>
      <c r="J36" s="140">
        <v>115064</v>
      </c>
      <c r="K36" s="114">
        <v>-105</v>
      </c>
      <c r="L36" s="116">
        <v>-9.1253563234373919E-2</v>
      </c>
    </row>
    <row r="37" spans="1:12" s="110" customFormat="1" ht="15" customHeight="1" x14ac:dyDescent="0.2">
      <c r="A37" s="120"/>
      <c r="B37" s="119"/>
      <c r="C37" s="258" t="s">
        <v>107</v>
      </c>
      <c r="E37" s="113">
        <v>28.681059619083069</v>
      </c>
      <c r="F37" s="115">
        <v>46231</v>
      </c>
      <c r="G37" s="114">
        <v>46079</v>
      </c>
      <c r="H37" s="114">
        <v>46817</v>
      </c>
      <c r="I37" s="114">
        <v>45973</v>
      </c>
      <c r="J37" s="140">
        <v>46058</v>
      </c>
      <c r="K37" s="114">
        <v>173</v>
      </c>
      <c r="L37" s="116">
        <v>0.37561335707151849</v>
      </c>
    </row>
    <row r="38" spans="1:12" s="110" customFormat="1" ht="15" customHeight="1" x14ac:dyDescent="0.2">
      <c r="A38" s="120"/>
      <c r="B38" s="119" t="s">
        <v>182</v>
      </c>
      <c r="C38" s="258"/>
      <c r="E38" s="113">
        <v>26.586325627151993</v>
      </c>
      <c r="F38" s="115">
        <v>58374</v>
      </c>
      <c r="G38" s="114">
        <v>57818</v>
      </c>
      <c r="H38" s="114">
        <v>57748</v>
      </c>
      <c r="I38" s="114">
        <v>56773</v>
      </c>
      <c r="J38" s="140">
        <v>56211</v>
      </c>
      <c r="K38" s="114">
        <v>2163</v>
      </c>
      <c r="L38" s="116">
        <v>3.8480012808880826</v>
      </c>
    </row>
    <row r="39" spans="1:12" s="110" customFormat="1" ht="15" customHeight="1" x14ac:dyDescent="0.2">
      <c r="A39" s="120"/>
      <c r="B39" s="119"/>
      <c r="C39" s="258" t="s">
        <v>106</v>
      </c>
      <c r="E39" s="113">
        <v>15.320176791037106</v>
      </c>
      <c r="F39" s="115">
        <v>8943</v>
      </c>
      <c r="G39" s="114">
        <v>8823</v>
      </c>
      <c r="H39" s="114">
        <v>8724</v>
      </c>
      <c r="I39" s="114">
        <v>8334</v>
      </c>
      <c r="J39" s="140">
        <v>8113</v>
      </c>
      <c r="K39" s="114">
        <v>830</v>
      </c>
      <c r="L39" s="116">
        <v>10.230494268458031</v>
      </c>
    </row>
    <row r="40" spans="1:12" s="110" customFormat="1" ht="15" customHeight="1" x14ac:dyDescent="0.2">
      <c r="A40" s="120"/>
      <c r="B40" s="119"/>
      <c r="C40" s="258" t="s">
        <v>107</v>
      </c>
      <c r="E40" s="113">
        <v>84.679823208962901</v>
      </c>
      <c r="F40" s="115">
        <v>49431</v>
      </c>
      <c r="G40" s="114">
        <v>48995</v>
      </c>
      <c r="H40" s="114">
        <v>49024</v>
      </c>
      <c r="I40" s="114">
        <v>48439</v>
      </c>
      <c r="J40" s="140">
        <v>48098</v>
      </c>
      <c r="K40" s="114">
        <v>1333</v>
      </c>
      <c r="L40" s="116">
        <v>2.7714250072768096</v>
      </c>
    </row>
    <row r="41" spans="1:12" s="110" customFormat="1" ht="24.75" customHeight="1" x14ac:dyDescent="0.2">
      <c r="A41" s="606" t="s">
        <v>518</v>
      </c>
      <c r="B41" s="607"/>
      <c r="C41" s="607"/>
      <c r="D41" s="608"/>
      <c r="E41" s="113">
        <v>4.8286604361370715</v>
      </c>
      <c r="F41" s="115">
        <v>10602</v>
      </c>
      <c r="G41" s="114">
        <v>11825</v>
      </c>
      <c r="H41" s="114">
        <v>11927</v>
      </c>
      <c r="I41" s="114">
        <v>10357</v>
      </c>
      <c r="J41" s="140">
        <v>10682</v>
      </c>
      <c r="K41" s="114">
        <v>-80</v>
      </c>
      <c r="L41" s="116">
        <v>-0.74892342258004119</v>
      </c>
    </row>
    <row r="42" spans="1:12" s="110" customFormat="1" ht="15" customHeight="1" x14ac:dyDescent="0.2">
      <c r="A42" s="120"/>
      <c r="B42" s="119"/>
      <c r="C42" s="258" t="s">
        <v>106</v>
      </c>
      <c r="E42" s="113">
        <v>59.583097528768157</v>
      </c>
      <c r="F42" s="115">
        <v>6317</v>
      </c>
      <c r="G42" s="114">
        <v>7154</v>
      </c>
      <c r="H42" s="114">
        <v>7206</v>
      </c>
      <c r="I42" s="114">
        <v>6118</v>
      </c>
      <c r="J42" s="140">
        <v>6329</v>
      </c>
      <c r="K42" s="114">
        <v>-12</v>
      </c>
      <c r="L42" s="116">
        <v>-0.18960341286143151</v>
      </c>
    </row>
    <row r="43" spans="1:12" s="110" customFormat="1" ht="15" customHeight="1" x14ac:dyDescent="0.2">
      <c r="A43" s="123"/>
      <c r="B43" s="124"/>
      <c r="C43" s="260" t="s">
        <v>107</v>
      </c>
      <c r="D43" s="261"/>
      <c r="E43" s="125">
        <v>40.416902471231843</v>
      </c>
      <c r="F43" s="143">
        <v>4285</v>
      </c>
      <c r="G43" s="144">
        <v>4671</v>
      </c>
      <c r="H43" s="144">
        <v>4721</v>
      </c>
      <c r="I43" s="144">
        <v>4239</v>
      </c>
      <c r="J43" s="145">
        <v>4353</v>
      </c>
      <c r="K43" s="144">
        <v>-68</v>
      </c>
      <c r="L43" s="146">
        <v>-1.562141052147944</v>
      </c>
    </row>
    <row r="44" spans="1:12" s="110" customFormat="1" ht="45.75" customHeight="1" x14ac:dyDescent="0.2">
      <c r="A44" s="606" t="s">
        <v>191</v>
      </c>
      <c r="B44" s="607"/>
      <c r="C44" s="607"/>
      <c r="D44" s="608"/>
      <c r="E44" s="113">
        <v>1.3831957880162504</v>
      </c>
      <c r="F44" s="115">
        <v>3037</v>
      </c>
      <c r="G44" s="114">
        <v>3071</v>
      </c>
      <c r="H44" s="114">
        <v>3096</v>
      </c>
      <c r="I44" s="114">
        <v>3064</v>
      </c>
      <c r="J44" s="140">
        <v>3085</v>
      </c>
      <c r="K44" s="114">
        <v>-48</v>
      </c>
      <c r="L44" s="116">
        <v>-1.5559157212317667</v>
      </c>
    </row>
    <row r="45" spans="1:12" s="110" customFormat="1" ht="15" customHeight="1" x14ac:dyDescent="0.2">
      <c r="A45" s="120"/>
      <c r="B45" s="119"/>
      <c r="C45" s="258" t="s">
        <v>106</v>
      </c>
      <c r="E45" s="113">
        <v>59.203161014158709</v>
      </c>
      <c r="F45" s="115">
        <v>1798</v>
      </c>
      <c r="G45" s="114">
        <v>1821</v>
      </c>
      <c r="H45" s="114">
        <v>1832</v>
      </c>
      <c r="I45" s="114">
        <v>1809</v>
      </c>
      <c r="J45" s="140">
        <v>1818</v>
      </c>
      <c r="K45" s="114">
        <v>-20</v>
      </c>
      <c r="L45" s="116">
        <v>-1.1001100110011002</v>
      </c>
    </row>
    <row r="46" spans="1:12" s="110" customFormat="1" ht="15" customHeight="1" x14ac:dyDescent="0.2">
      <c r="A46" s="123"/>
      <c r="B46" s="124"/>
      <c r="C46" s="260" t="s">
        <v>107</v>
      </c>
      <c r="D46" s="261"/>
      <c r="E46" s="125">
        <v>40.796838985841291</v>
      </c>
      <c r="F46" s="143">
        <v>1239</v>
      </c>
      <c r="G46" s="144">
        <v>1250</v>
      </c>
      <c r="H46" s="144">
        <v>1264</v>
      </c>
      <c r="I46" s="144">
        <v>1255</v>
      </c>
      <c r="J46" s="145">
        <v>1267</v>
      </c>
      <c r="K46" s="144">
        <v>-28</v>
      </c>
      <c r="L46" s="146">
        <v>-2.2099447513812156</v>
      </c>
    </row>
    <row r="47" spans="1:12" s="110" customFormat="1" ht="39" customHeight="1" x14ac:dyDescent="0.2">
      <c r="A47" s="606" t="s">
        <v>519</v>
      </c>
      <c r="B47" s="610"/>
      <c r="C47" s="610"/>
      <c r="D47" s="611"/>
      <c r="E47" s="113">
        <v>0.1284363556867246</v>
      </c>
      <c r="F47" s="115">
        <v>282</v>
      </c>
      <c r="G47" s="114">
        <v>294</v>
      </c>
      <c r="H47" s="114">
        <v>268</v>
      </c>
      <c r="I47" s="114">
        <v>253</v>
      </c>
      <c r="J47" s="140">
        <v>273</v>
      </c>
      <c r="K47" s="114">
        <v>9</v>
      </c>
      <c r="L47" s="116">
        <v>3.2967032967032965</v>
      </c>
    </row>
    <row r="48" spans="1:12" s="110" customFormat="1" ht="15" customHeight="1" x14ac:dyDescent="0.2">
      <c r="A48" s="120"/>
      <c r="B48" s="119"/>
      <c r="C48" s="258" t="s">
        <v>106</v>
      </c>
      <c r="E48" s="113">
        <v>31.914893617021278</v>
      </c>
      <c r="F48" s="115">
        <v>90</v>
      </c>
      <c r="G48" s="114">
        <v>97</v>
      </c>
      <c r="H48" s="114">
        <v>84</v>
      </c>
      <c r="I48" s="114">
        <v>86</v>
      </c>
      <c r="J48" s="140">
        <v>92</v>
      </c>
      <c r="K48" s="114">
        <v>-2</v>
      </c>
      <c r="L48" s="116">
        <v>-2.1739130434782608</v>
      </c>
    </row>
    <row r="49" spans="1:12" s="110" customFormat="1" ht="15" customHeight="1" x14ac:dyDescent="0.2">
      <c r="A49" s="123"/>
      <c r="B49" s="124"/>
      <c r="C49" s="260" t="s">
        <v>107</v>
      </c>
      <c r="D49" s="261"/>
      <c r="E49" s="125">
        <v>68.085106382978722</v>
      </c>
      <c r="F49" s="143">
        <v>192</v>
      </c>
      <c r="G49" s="144">
        <v>197</v>
      </c>
      <c r="H49" s="144">
        <v>184</v>
      </c>
      <c r="I49" s="144">
        <v>167</v>
      </c>
      <c r="J49" s="145">
        <v>181</v>
      </c>
      <c r="K49" s="144">
        <v>11</v>
      </c>
      <c r="L49" s="146">
        <v>6.0773480662983426</v>
      </c>
    </row>
    <row r="50" spans="1:12" s="110" customFormat="1" ht="24.95" customHeight="1" x14ac:dyDescent="0.2">
      <c r="A50" s="612" t="s">
        <v>192</v>
      </c>
      <c r="B50" s="613"/>
      <c r="C50" s="613"/>
      <c r="D50" s="614"/>
      <c r="E50" s="262">
        <v>13.602412052977719</v>
      </c>
      <c r="F50" s="263">
        <v>29866</v>
      </c>
      <c r="G50" s="264">
        <v>30736</v>
      </c>
      <c r="H50" s="264">
        <v>31618</v>
      </c>
      <c r="I50" s="264">
        <v>29447</v>
      </c>
      <c r="J50" s="265">
        <v>29602</v>
      </c>
      <c r="K50" s="263">
        <v>264</v>
      </c>
      <c r="L50" s="266">
        <v>0.89183163299777046</v>
      </c>
    </row>
    <row r="51" spans="1:12" s="110" customFormat="1" ht="15" customHeight="1" x14ac:dyDescent="0.2">
      <c r="A51" s="120"/>
      <c r="B51" s="119"/>
      <c r="C51" s="258" t="s">
        <v>106</v>
      </c>
      <c r="E51" s="113">
        <v>57.443246501037969</v>
      </c>
      <c r="F51" s="115">
        <v>17156</v>
      </c>
      <c r="G51" s="114">
        <v>17583</v>
      </c>
      <c r="H51" s="114">
        <v>18249</v>
      </c>
      <c r="I51" s="114">
        <v>16861</v>
      </c>
      <c r="J51" s="140">
        <v>16850</v>
      </c>
      <c r="K51" s="114">
        <v>306</v>
      </c>
      <c r="L51" s="116">
        <v>1.8160237388724036</v>
      </c>
    </row>
    <row r="52" spans="1:12" s="110" customFormat="1" ht="15" customHeight="1" x14ac:dyDescent="0.2">
      <c r="A52" s="120"/>
      <c r="B52" s="119"/>
      <c r="C52" s="258" t="s">
        <v>107</v>
      </c>
      <c r="E52" s="113">
        <v>42.556753498962031</v>
      </c>
      <c r="F52" s="115">
        <v>12710</v>
      </c>
      <c r="G52" s="114">
        <v>13153</v>
      </c>
      <c r="H52" s="114">
        <v>13369</v>
      </c>
      <c r="I52" s="114">
        <v>12586</v>
      </c>
      <c r="J52" s="140">
        <v>12752</v>
      </c>
      <c r="K52" s="114">
        <v>-42</v>
      </c>
      <c r="L52" s="116">
        <v>-0.32936010037641156</v>
      </c>
    </row>
    <row r="53" spans="1:12" s="110" customFormat="1" ht="15" customHeight="1" x14ac:dyDescent="0.2">
      <c r="A53" s="120"/>
      <c r="B53" s="119"/>
      <c r="C53" s="258" t="s">
        <v>187</v>
      </c>
      <c r="D53" s="110" t="s">
        <v>193</v>
      </c>
      <c r="E53" s="113">
        <v>26.140092412777072</v>
      </c>
      <c r="F53" s="115">
        <v>7807</v>
      </c>
      <c r="G53" s="114">
        <v>9062</v>
      </c>
      <c r="H53" s="114">
        <v>9365</v>
      </c>
      <c r="I53" s="114">
        <v>7205</v>
      </c>
      <c r="J53" s="140">
        <v>7745</v>
      </c>
      <c r="K53" s="114">
        <v>62</v>
      </c>
      <c r="L53" s="116">
        <v>0.80051646223369921</v>
      </c>
    </row>
    <row r="54" spans="1:12" s="110" customFormat="1" ht="15" customHeight="1" x14ac:dyDescent="0.2">
      <c r="A54" s="120"/>
      <c r="B54" s="119"/>
      <c r="D54" s="267" t="s">
        <v>194</v>
      </c>
      <c r="E54" s="113">
        <v>61.4832842320994</v>
      </c>
      <c r="F54" s="115">
        <v>4800</v>
      </c>
      <c r="G54" s="114">
        <v>5568</v>
      </c>
      <c r="H54" s="114">
        <v>5850</v>
      </c>
      <c r="I54" s="114">
        <v>4489</v>
      </c>
      <c r="J54" s="140">
        <v>4772</v>
      </c>
      <c r="K54" s="114">
        <v>28</v>
      </c>
      <c r="L54" s="116">
        <v>0.58675607711651301</v>
      </c>
    </row>
    <row r="55" spans="1:12" s="110" customFormat="1" ht="15" customHeight="1" x14ac:dyDescent="0.2">
      <c r="A55" s="120"/>
      <c r="B55" s="119"/>
      <c r="D55" s="267" t="s">
        <v>195</v>
      </c>
      <c r="E55" s="113">
        <v>38.5167157679006</v>
      </c>
      <c r="F55" s="115">
        <v>3007</v>
      </c>
      <c r="G55" s="114">
        <v>3494</v>
      </c>
      <c r="H55" s="114">
        <v>3515</v>
      </c>
      <c r="I55" s="114">
        <v>2716</v>
      </c>
      <c r="J55" s="140">
        <v>2973</v>
      </c>
      <c r="K55" s="114">
        <v>34</v>
      </c>
      <c r="L55" s="116">
        <v>1.1436259670366633</v>
      </c>
    </row>
    <row r="56" spans="1:12" s="110" customFormat="1" ht="15" customHeight="1" x14ac:dyDescent="0.2">
      <c r="A56" s="120"/>
      <c r="B56" s="119" t="s">
        <v>196</v>
      </c>
      <c r="C56" s="258"/>
      <c r="E56" s="113">
        <v>69.552385636989669</v>
      </c>
      <c r="F56" s="115">
        <v>152712</v>
      </c>
      <c r="G56" s="114">
        <v>151767</v>
      </c>
      <c r="H56" s="114">
        <v>152775</v>
      </c>
      <c r="I56" s="114">
        <v>152002</v>
      </c>
      <c r="J56" s="140">
        <v>151340</v>
      </c>
      <c r="K56" s="114">
        <v>1372</v>
      </c>
      <c r="L56" s="116">
        <v>0.90656799259944498</v>
      </c>
    </row>
    <row r="57" spans="1:12" s="110" customFormat="1" ht="15" customHeight="1" x14ac:dyDescent="0.2">
      <c r="A57" s="120"/>
      <c r="B57" s="119"/>
      <c r="C57" s="258" t="s">
        <v>106</v>
      </c>
      <c r="E57" s="113">
        <v>55.296243910105296</v>
      </c>
      <c r="F57" s="115">
        <v>84444</v>
      </c>
      <c r="G57" s="114">
        <v>84130</v>
      </c>
      <c r="H57" s="114">
        <v>84705</v>
      </c>
      <c r="I57" s="114">
        <v>84458</v>
      </c>
      <c r="J57" s="140">
        <v>84081</v>
      </c>
      <c r="K57" s="114">
        <v>363</v>
      </c>
      <c r="L57" s="116">
        <v>0.43172654939879401</v>
      </c>
    </row>
    <row r="58" spans="1:12" s="110" customFormat="1" ht="15" customHeight="1" x14ac:dyDescent="0.2">
      <c r="A58" s="120"/>
      <c r="B58" s="119"/>
      <c r="C58" s="258" t="s">
        <v>107</v>
      </c>
      <c r="E58" s="113">
        <v>44.703756089894704</v>
      </c>
      <c r="F58" s="115">
        <v>68268</v>
      </c>
      <c r="G58" s="114">
        <v>67637</v>
      </c>
      <c r="H58" s="114">
        <v>68070</v>
      </c>
      <c r="I58" s="114">
        <v>67544</v>
      </c>
      <c r="J58" s="140">
        <v>67259</v>
      </c>
      <c r="K58" s="114">
        <v>1009</v>
      </c>
      <c r="L58" s="116">
        <v>1.5001709808352786</v>
      </c>
    </row>
    <row r="59" spans="1:12" s="110" customFormat="1" ht="15" customHeight="1" x14ac:dyDescent="0.2">
      <c r="A59" s="120"/>
      <c r="B59" s="119"/>
      <c r="C59" s="258" t="s">
        <v>105</v>
      </c>
      <c r="D59" s="110" t="s">
        <v>197</v>
      </c>
      <c r="E59" s="113">
        <v>90.850096914453346</v>
      </c>
      <c r="F59" s="115">
        <v>138739</v>
      </c>
      <c r="G59" s="114">
        <v>137875</v>
      </c>
      <c r="H59" s="114">
        <v>138918</v>
      </c>
      <c r="I59" s="114">
        <v>138407</v>
      </c>
      <c r="J59" s="140">
        <v>137923</v>
      </c>
      <c r="K59" s="114">
        <v>816</v>
      </c>
      <c r="L59" s="116">
        <v>0.59163446270745268</v>
      </c>
    </row>
    <row r="60" spans="1:12" s="110" customFormat="1" ht="15" customHeight="1" x14ac:dyDescent="0.2">
      <c r="A60" s="120"/>
      <c r="B60" s="119"/>
      <c r="C60" s="258"/>
      <c r="D60" s="267" t="s">
        <v>198</v>
      </c>
      <c r="E60" s="113">
        <v>53.168179098883513</v>
      </c>
      <c r="F60" s="115">
        <v>73765</v>
      </c>
      <c r="G60" s="114">
        <v>73477</v>
      </c>
      <c r="H60" s="114">
        <v>74074</v>
      </c>
      <c r="I60" s="114">
        <v>74020</v>
      </c>
      <c r="J60" s="140">
        <v>73747</v>
      </c>
      <c r="K60" s="114">
        <v>18</v>
      </c>
      <c r="L60" s="116">
        <v>2.4407772519560118E-2</v>
      </c>
    </row>
    <row r="61" spans="1:12" s="110" customFormat="1" ht="15" customHeight="1" x14ac:dyDescent="0.2">
      <c r="A61" s="120"/>
      <c r="B61" s="119"/>
      <c r="C61" s="258"/>
      <c r="D61" s="267" t="s">
        <v>199</v>
      </c>
      <c r="E61" s="113">
        <v>46.831820901116487</v>
      </c>
      <c r="F61" s="115">
        <v>64974</v>
      </c>
      <c r="G61" s="114">
        <v>64398</v>
      </c>
      <c r="H61" s="114">
        <v>64844</v>
      </c>
      <c r="I61" s="114">
        <v>64387</v>
      </c>
      <c r="J61" s="140">
        <v>64176</v>
      </c>
      <c r="K61" s="114">
        <v>798</v>
      </c>
      <c r="L61" s="116">
        <v>1.243455497382199</v>
      </c>
    </row>
    <row r="62" spans="1:12" s="110" customFormat="1" ht="15" customHeight="1" x14ac:dyDescent="0.2">
      <c r="A62" s="120"/>
      <c r="B62" s="119"/>
      <c r="C62" s="258"/>
      <c r="D62" s="258" t="s">
        <v>200</v>
      </c>
      <c r="E62" s="113">
        <v>9.1499030855466508</v>
      </c>
      <c r="F62" s="115">
        <v>13973</v>
      </c>
      <c r="G62" s="114">
        <v>13892</v>
      </c>
      <c r="H62" s="114">
        <v>13857</v>
      </c>
      <c r="I62" s="114">
        <v>13595</v>
      </c>
      <c r="J62" s="140">
        <v>13417</v>
      </c>
      <c r="K62" s="114">
        <v>556</v>
      </c>
      <c r="L62" s="116">
        <v>4.1439964224491321</v>
      </c>
    </row>
    <row r="63" spans="1:12" s="110" customFormat="1" ht="15" customHeight="1" x14ac:dyDescent="0.2">
      <c r="A63" s="120"/>
      <c r="B63" s="119"/>
      <c r="C63" s="258"/>
      <c r="D63" s="267" t="s">
        <v>198</v>
      </c>
      <c r="E63" s="113">
        <v>76.425964359836826</v>
      </c>
      <c r="F63" s="115">
        <v>10679</v>
      </c>
      <c r="G63" s="114">
        <v>10653</v>
      </c>
      <c r="H63" s="114">
        <v>10631</v>
      </c>
      <c r="I63" s="114">
        <v>10438</v>
      </c>
      <c r="J63" s="140">
        <v>10334</v>
      </c>
      <c r="K63" s="114">
        <v>345</v>
      </c>
      <c r="L63" s="116">
        <v>3.3384942906909232</v>
      </c>
    </row>
    <row r="64" spans="1:12" s="110" customFormat="1" ht="15" customHeight="1" x14ac:dyDescent="0.2">
      <c r="A64" s="120"/>
      <c r="B64" s="119"/>
      <c r="C64" s="258"/>
      <c r="D64" s="267" t="s">
        <v>199</v>
      </c>
      <c r="E64" s="113">
        <v>23.574035640163171</v>
      </c>
      <c r="F64" s="115">
        <v>3294</v>
      </c>
      <c r="G64" s="114">
        <v>3239</v>
      </c>
      <c r="H64" s="114">
        <v>3226</v>
      </c>
      <c r="I64" s="114">
        <v>3157</v>
      </c>
      <c r="J64" s="140">
        <v>3083</v>
      </c>
      <c r="K64" s="114">
        <v>211</v>
      </c>
      <c r="L64" s="116">
        <v>6.8439831333117089</v>
      </c>
    </row>
    <row r="65" spans="1:12" s="110" customFormat="1" ht="15" customHeight="1" x14ac:dyDescent="0.2">
      <c r="A65" s="120"/>
      <c r="B65" s="119" t="s">
        <v>201</v>
      </c>
      <c r="C65" s="258"/>
      <c r="E65" s="113">
        <v>9.7602521360514469</v>
      </c>
      <c r="F65" s="115">
        <v>21430</v>
      </c>
      <c r="G65" s="114">
        <v>21012</v>
      </c>
      <c r="H65" s="114">
        <v>20874</v>
      </c>
      <c r="I65" s="114">
        <v>20910</v>
      </c>
      <c r="J65" s="140">
        <v>20538</v>
      </c>
      <c r="K65" s="114">
        <v>892</v>
      </c>
      <c r="L65" s="116">
        <v>4.3431687603466749</v>
      </c>
    </row>
    <row r="66" spans="1:12" s="110" customFormat="1" ht="15" customHeight="1" x14ac:dyDescent="0.2">
      <c r="A66" s="120"/>
      <c r="B66" s="119"/>
      <c r="C66" s="258" t="s">
        <v>106</v>
      </c>
      <c r="E66" s="113">
        <v>57.825478301446573</v>
      </c>
      <c r="F66" s="115">
        <v>12392</v>
      </c>
      <c r="G66" s="114">
        <v>12177</v>
      </c>
      <c r="H66" s="114">
        <v>12127</v>
      </c>
      <c r="I66" s="114">
        <v>12268</v>
      </c>
      <c r="J66" s="140">
        <v>12110</v>
      </c>
      <c r="K66" s="114">
        <v>282</v>
      </c>
      <c r="L66" s="116">
        <v>2.3286540049545832</v>
      </c>
    </row>
    <row r="67" spans="1:12" s="110" customFormat="1" ht="15" customHeight="1" x14ac:dyDescent="0.2">
      <c r="A67" s="120"/>
      <c r="B67" s="119"/>
      <c r="C67" s="258" t="s">
        <v>107</v>
      </c>
      <c r="E67" s="113">
        <v>42.174521698553427</v>
      </c>
      <c r="F67" s="115">
        <v>9038</v>
      </c>
      <c r="G67" s="114">
        <v>8835</v>
      </c>
      <c r="H67" s="114">
        <v>8747</v>
      </c>
      <c r="I67" s="114">
        <v>8642</v>
      </c>
      <c r="J67" s="140">
        <v>8428</v>
      </c>
      <c r="K67" s="114">
        <v>610</v>
      </c>
      <c r="L67" s="116">
        <v>7.237778832463218</v>
      </c>
    </row>
    <row r="68" spans="1:12" s="110" customFormat="1" ht="15" customHeight="1" x14ac:dyDescent="0.2">
      <c r="A68" s="120"/>
      <c r="B68" s="119"/>
      <c r="C68" s="258" t="s">
        <v>105</v>
      </c>
      <c r="D68" s="110" t="s">
        <v>202</v>
      </c>
      <c r="E68" s="113">
        <v>22.011199253383108</v>
      </c>
      <c r="F68" s="115">
        <v>4717</v>
      </c>
      <c r="G68" s="114">
        <v>4558</v>
      </c>
      <c r="H68" s="114">
        <v>4459</v>
      </c>
      <c r="I68" s="114">
        <v>4437</v>
      </c>
      <c r="J68" s="140">
        <v>4238</v>
      </c>
      <c r="K68" s="114">
        <v>479</v>
      </c>
      <c r="L68" s="116">
        <v>11.302501179801792</v>
      </c>
    </row>
    <row r="69" spans="1:12" s="110" customFormat="1" ht="15" customHeight="1" x14ac:dyDescent="0.2">
      <c r="A69" s="120"/>
      <c r="B69" s="119"/>
      <c r="C69" s="258"/>
      <c r="D69" s="267" t="s">
        <v>198</v>
      </c>
      <c r="E69" s="113">
        <v>52.236591053635784</v>
      </c>
      <c r="F69" s="115">
        <v>2464</v>
      </c>
      <c r="G69" s="114">
        <v>2393</v>
      </c>
      <c r="H69" s="114">
        <v>2359</v>
      </c>
      <c r="I69" s="114">
        <v>2387</v>
      </c>
      <c r="J69" s="140">
        <v>2288</v>
      </c>
      <c r="K69" s="114">
        <v>176</v>
      </c>
      <c r="L69" s="116">
        <v>7.6923076923076925</v>
      </c>
    </row>
    <row r="70" spans="1:12" s="110" customFormat="1" ht="15" customHeight="1" x14ac:dyDescent="0.2">
      <c r="A70" s="120"/>
      <c r="B70" s="119"/>
      <c r="C70" s="258"/>
      <c r="D70" s="267" t="s">
        <v>199</v>
      </c>
      <c r="E70" s="113">
        <v>47.763408946364216</v>
      </c>
      <c r="F70" s="115">
        <v>2253</v>
      </c>
      <c r="G70" s="114">
        <v>2165</v>
      </c>
      <c r="H70" s="114">
        <v>2100</v>
      </c>
      <c r="I70" s="114">
        <v>2050</v>
      </c>
      <c r="J70" s="140">
        <v>1950</v>
      </c>
      <c r="K70" s="114">
        <v>303</v>
      </c>
      <c r="L70" s="116">
        <v>15.538461538461538</v>
      </c>
    </row>
    <row r="71" spans="1:12" s="110" customFormat="1" ht="15" customHeight="1" x14ac:dyDescent="0.2">
      <c r="A71" s="120"/>
      <c r="B71" s="119"/>
      <c r="C71" s="258"/>
      <c r="D71" s="110" t="s">
        <v>203</v>
      </c>
      <c r="E71" s="113">
        <v>71.782547830144651</v>
      </c>
      <c r="F71" s="115">
        <v>15383</v>
      </c>
      <c r="G71" s="114">
        <v>15151</v>
      </c>
      <c r="H71" s="114">
        <v>15128</v>
      </c>
      <c r="I71" s="114">
        <v>15187</v>
      </c>
      <c r="J71" s="140">
        <v>15052</v>
      </c>
      <c r="K71" s="114">
        <v>331</v>
      </c>
      <c r="L71" s="116">
        <v>2.1990433165027903</v>
      </c>
    </row>
    <row r="72" spans="1:12" s="110" customFormat="1" ht="15" customHeight="1" x14ac:dyDescent="0.2">
      <c r="A72" s="120"/>
      <c r="B72" s="119"/>
      <c r="C72" s="258"/>
      <c r="D72" s="267" t="s">
        <v>198</v>
      </c>
      <c r="E72" s="113">
        <v>59.903789897939284</v>
      </c>
      <c r="F72" s="115">
        <v>9215</v>
      </c>
      <c r="G72" s="114">
        <v>9081</v>
      </c>
      <c r="H72" s="114">
        <v>9073</v>
      </c>
      <c r="I72" s="114">
        <v>9178</v>
      </c>
      <c r="J72" s="140">
        <v>9135</v>
      </c>
      <c r="K72" s="114">
        <v>80</v>
      </c>
      <c r="L72" s="116">
        <v>0.87575259989053089</v>
      </c>
    </row>
    <row r="73" spans="1:12" s="110" customFormat="1" ht="15" customHeight="1" x14ac:dyDescent="0.2">
      <c r="A73" s="120"/>
      <c r="B73" s="119"/>
      <c r="C73" s="258"/>
      <c r="D73" s="267" t="s">
        <v>199</v>
      </c>
      <c r="E73" s="113">
        <v>40.096210102060716</v>
      </c>
      <c r="F73" s="115">
        <v>6168</v>
      </c>
      <c r="G73" s="114">
        <v>6070</v>
      </c>
      <c r="H73" s="114">
        <v>6055</v>
      </c>
      <c r="I73" s="114">
        <v>6009</v>
      </c>
      <c r="J73" s="140">
        <v>5917</v>
      </c>
      <c r="K73" s="114">
        <v>251</v>
      </c>
      <c r="L73" s="116">
        <v>4.2420145343924283</v>
      </c>
    </row>
    <row r="74" spans="1:12" s="110" customFormat="1" ht="15" customHeight="1" x14ac:dyDescent="0.2">
      <c r="A74" s="120"/>
      <c r="B74" s="119"/>
      <c r="C74" s="258"/>
      <c r="D74" s="110" t="s">
        <v>204</v>
      </c>
      <c r="E74" s="113">
        <v>6.2062529164722351</v>
      </c>
      <c r="F74" s="115">
        <v>1330</v>
      </c>
      <c r="G74" s="114">
        <v>1303</v>
      </c>
      <c r="H74" s="114">
        <v>1287</v>
      </c>
      <c r="I74" s="114">
        <v>1286</v>
      </c>
      <c r="J74" s="140">
        <v>1248</v>
      </c>
      <c r="K74" s="114">
        <v>82</v>
      </c>
      <c r="L74" s="116">
        <v>6.5705128205128203</v>
      </c>
    </row>
    <row r="75" spans="1:12" s="110" customFormat="1" ht="15" customHeight="1" x14ac:dyDescent="0.2">
      <c r="A75" s="120"/>
      <c r="B75" s="119"/>
      <c r="C75" s="258"/>
      <c r="D75" s="267" t="s">
        <v>198</v>
      </c>
      <c r="E75" s="113">
        <v>53.609022556390975</v>
      </c>
      <c r="F75" s="115">
        <v>713</v>
      </c>
      <c r="G75" s="114">
        <v>703</v>
      </c>
      <c r="H75" s="114">
        <v>695</v>
      </c>
      <c r="I75" s="114">
        <v>703</v>
      </c>
      <c r="J75" s="140">
        <v>687</v>
      </c>
      <c r="K75" s="114">
        <v>26</v>
      </c>
      <c r="L75" s="116">
        <v>3.7845705967976708</v>
      </c>
    </row>
    <row r="76" spans="1:12" s="110" customFormat="1" ht="15" customHeight="1" x14ac:dyDescent="0.2">
      <c r="A76" s="120"/>
      <c r="B76" s="119"/>
      <c r="C76" s="258"/>
      <c r="D76" s="267" t="s">
        <v>199</v>
      </c>
      <c r="E76" s="113">
        <v>46.390977443609025</v>
      </c>
      <c r="F76" s="115">
        <v>617</v>
      </c>
      <c r="G76" s="114">
        <v>600</v>
      </c>
      <c r="H76" s="114">
        <v>592</v>
      </c>
      <c r="I76" s="114">
        <v>583</v>
      </c>
      <c r="J76" s="140">
        <v>561</v>
      </c>
      <c r="K76" s="114">
        <v>56</v>
      </c>
      <c r="L76" s="116">
        <v>9.9821746880570412</v>
      </c>
    </row>
    <row r="77" spans="1:12" s="110" customFormat="1" ht="15" customHeight="1" x14ac:dyDescent="0.2">
      <c r="A77" s="533"/>
      <c r="B77" s="119" t="s">
        <v>205</v>
      </c>
      <c r="C77" s="268"/>
      <c r="D77" s="182"/>
      <c r="E77" s="113">
        <v>7.0849501739811629</v>
      </c>
      <c r="F77" s="115">
        <v>15556</v>
      </c>
      <c r="G77" s="114">
        <v>14933</v>
      </c>
      <c r="H77" s="114">
        <v>15639</v>
      </c>
      <c r="I77" s="114">
        <v>15643</v>
      </c>
      <c r="J77" s="140">
        <v>15853</v>
      </c>
      <c r="K77" s="114">
        <v>-297</v>
      </c>
      <c r="L77" s="116">
        <v>-1.8734624361319625</v>
      </c>
    </row>
    <row r="78" spans="1:12" s="110" customFormat="1" ht="15" customHeight="1" x14ac:dyDescent="0.2">
      <c r="A78" s="120"/>
      <c r="B78" s="119"/>
      <c r="C78" s="268" t="s">
        <v>106</v>
      </c>
      <c r="D78" s="182"/>
      <c r="E78" s="113">
        <v>63.705322705065569</v>
      </c>
      <c r="F78" s="115">
        <v>9910</v>
      </c>
      <c r="G78" s="114">
        <v>9484</v>
      </c>
      <c r="H78" s="114">
        <v>9984</v>
      </c>
      <c r="I78" s="114">
        <v>10003</v>
      </c>
      <c r="J78" s="140">
        <v>10136</v>
      </c>
      <c r="K78" s="114">
        <v>-226</v>
      </c>
      <c r="L78" s="116">
        <v>-2.2296764009471191</v>
      </c>
    </row>
    <row r="79" spans="1:12" s="110" customFormat="1" ht="15" customHeight="1" x14ac:dyDescent="0.2">
      <c r="A79" s="123"/>
      <c r="B79" s="124"/>
      <c r="C79" s="260" t="s">
        <v>107</v>
      </c>
      <c r="D79" s="261"/>
      <c r="E79" s="125">
        <v>36.294677294934431</v>
      </c>
      <c r="F79" s="143">
        <v>5646</v>
      </c>
      <c r="G79" s="144">
        <v>5449</v>
      </c>
      <c r="H79" s="144">
        <v>5655</v>
      </c>
      <c r="I79" s="144">
        <v>5640</v>
      </c>
      <c r="J79" s="145">
        <v>5717</v>
      </c>
      <c r="K79" s="144">
        <v>-71</v>
      </c>
      <c r="L79" s="146">
        <v>-1.2419100927059648</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86:L86"/>
    <mergeCell ref="A35:D35"/>
    <mergeCell ref="A41:D41"/>
    <mergeCell ref="A44:D44"/>
    <mergeCell ref="A47:D47"/>
    <mergeCell ref="A50:D50"/>
    <mergeCell ref="A85:L85"/>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92" t="s">
        <v>97</v>
      </c>
      <c r="E8" s="592" t="s">
        <v>98</v>
      </c>
      <c r="F8" s="592" t="s">
        <v>99</v>
      </c>
      <c r="G8" s="592" t="s">
        <v>100</v>
      </c>
      <c r="H8" s="592" t="s">
        <v>101</v>
      </c>
      <c r="I8" s="590"/>
      <c r="J8" s="591"/>
    </row>
    <row r="9" spans="1:15" ht="12" customHeight="1" x14ac:dyDescent="0.2">
      <c r="A9" s="616"/>
      <c r="B9" s="617"/>
      <c r="C9" s="583"/>
      <c r="D9" s="593"/>
      <c r="E9" s="593"/>
      <c r="F9" s="593"/>
      <c r="G9" s="593"/>
      <c r="H9" s="593"/>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8" t="s">
        <v>104</v>
      </c>
      <c r="B11" s="619"/>
      <c r="C11" s="285">
        <v>100</v>
      </c>
      <c r="D11" s="115">
        <v>219564</v>
      </c>
      <c r="E11" s="114">
        <v>218448</v>
      </c>
      <c r="F11" s="114">
        <v>220906</v>
      </c>
      <c r="G11" s="114">
        <v>218002</v>
      </c>
      <c r="H11" s="140">
        <v>217333</v>
      </c>
      <c r="I11" s="115">
        <v>2231</v>
      </c>
      <c r="J11" s="116">
        <v>1.0265353167719582</v>
      </c>
    </row>
    <row r="12" spans="1:15" s="110" customFormat="1" ht="24.95" customHeight="1" x14ac:dyDescent="0.2">
      <c r="A12" s="193" t="s">
        <v>132</v>
      </c>
      <c r="B12" s="194" t="s">
        <v>133</v>
      </c>
      <c r="C12" s="113">
        <v>0.85442057896558632</v>
      </c>
      <c r="D12" s="115">
        <v>1876</v>
      </c>
      <c r="E12" s="114">
        <v>1493</v>
      </c>
      <c r="F12" s="114">
        <v>1706</v>
      </c>
      <c r="G12" s="114">
        <v>1722</v>
      </c>
      <c r="H12" s="140">
        <v>1834</v>
      </c>
      <c r="I12" s="115">
        <v>42</v>
      </c>
      <c r="J12" s="116">
        <v>2.2900763358778624</v>
      </c>
    </row>
    <row r="13" spans="1:15" s="110" customFormat="1" ht="24.95" customHeight="1" x14ac:dyDescent="0.2">
      <c r="A13" s="193" t="s">
        <v>134</v>
      </c>
      <c r="B13" s="199" t="s">
        <v>214</v>
      </c>
      <c r="C13" s="113">
        <v>1.1768778123918311</v>
      </c>
      <c r="D13" s="115">
        <v>2584</v>
      </c>
      <c r="E13" s="114">
        <v>2589</v>
      </c>
      <c r="F13" s="114">
        <v>2609</v>
      </c>
      <c r="G13" s="114">
        <v>2602</v>
      </c>
      <c r="H13" s="140">
        <v>2581</v>
      </c>
      <c r="I13" s="115">
        <v>3</v>
      </c>
      <c r="J13" s="116">
        <v>0.1162340178225494</v>
      </c>
    </row>
    <row r="14" spans="1:15" s="287" customFormat="1" ht="24" customHeight="1" x14ac:dyDescent="0.2">
      <c r="A14" s="193" t="s">
        <v>215</v>
      </c>
      <c r="B14" s="199" t="s">
        <v>137</v>
      </c>
      <c r="C14" s="113">
        <v>35.474850157585031</v>
      </c>
      <c r="D14" s="115">
        <v>77890</v>
      </c>
      <c r="E14" s="114">
        <v>78050</v>
      </c>
      <c r="F14" s="114">
        <v>78739</v>
      </c>
      <c r="G14" s="114">
        <v>78025</v>
      </c>
      <c r="H14" s="140">
        <v>78140</v>
      </c>
      <c r="I14" s="115">
        <v>-250</v>
      </c>
      <c r="J14" s="116">
        <v>-0.31993857179421553</v>
      </c>
      <c r="K14" s="110"/>
      <c r="L14" s="110"/>
      <c r="M14" s="110"/>
      <c r="N14" s="110"/>
      <c r="O14" s="110"/>
    </row>
    <row r="15" spans="1:15" s="110" customFormat="1" ht="24.75" customHeight="1" x14ac:dyDescent="0.2">
      <c r="A15" s="193" t="s">
        <v>216</v>
      </c>
      <c r="B15" s="199" t="s">
        <v>217</v>
      </c>
      <c r="C15" s="113">
        <v>6.3430252682589128</v>
      </c>
      <c r="D15" s="115">
        <v>13927</v>
      </c>
      <c r="E15" s="114">
        <v>14234</v>
      </c>
      <c r="F15" s="114">
        <v>14400</v>
      </c>
      <c r="G15" s="114">
        <v>14002</v>
      </c>
      <c r="H15" s="140">
        <v>14078</v>
      </c>
      <c r="I15" s="115">
        <v>-151</v>
      </c>
      <c r="J15" s="116">
        <v>-1.0725955391390822</v>
      </c>
    </row>
    <row r="16" spans="1:15" s="287" customFormat="1" ht="24.95" customHeight="1" x14ac:dyDescent="0.2">
      <c r="A16" s="193" t="s">
        <v>218</v>
      </c>
      <c r="B16" s="199" t="s">
        <v>141</v>
      </c>
      <c r="C16" s="113">
        <v>24.152411142081579</v>
      </c>
      <c r="D16" s="115">
        <v>53030</v>
      </c>
      <c r="E16" s="114">
        <v>53245</v>
      </c>
      <c r="F16" s="114">
        <v>53624</v>
      </c>
      <c r="G16" s="114">
        <v>53410</v>
      </c>
      <c r="H16" s="140">
        <v>53426</v>
      </c>
      <c r="I16" s="115">
        <v>-396</v>
      </c>
      <c r="J16" s="116">
        <v>-0.74121214389997381</v>
      </c>
      <c r="K16" s="110"/>
      <c r="L16" s="110"/>
      <c r="M16" s="110"/>
      <c r="N16" s="110"/>
      <c r="O16" s="110"/>
    </row>
    <row r="17" spans="1:15" s="110" customFormat="1" ht="24.95" customHeight="1" x14ac:dyDescent="0.2">
      <c r="A17" s="193" t="s">
        <v>219</v>
      </c>
      <c r="B17" s="199" t="s">
        <v>220</v>
      </c>
      <c r="C17" s="113">
        <v>4.9794137472445392</v>
      </c>
      <c r="D17" s="115">
        <v>10933</v>
      </c>
      <c r="E17" s="114">
        <v>10571</v>
      </c>
      <c r="F17" s="114">
        <v>10715</v>
      </c>
      <c r="G17" s="114">
        <v>10613</v>
      </c>
      <c r="H17" s="140">
        <v>10636</v>
      </c>
      <c r="I17" s="115">
        <v>297</v>
      </c>
      <c r="J17" s="116">
        <v>2.7924031590823617</v>
      </c>
    </row>
    <row r="18" spans="1:15" s="287" customFormat="1" ht="24.95" customHeight="1" x14ac:dyDescent="0.2">
      <c r="A18" s="201" t="s">
        <v>144</v>
      </c>
      <c r="B18" s="202" t="s">
        <v>145</v>
      </c>
      <c r="C18" s="113">
        <v>6.4536991492230058</v>
      </c>
      <c r="D18" s="115">
        <v>14170</v>
      </c>
      <c r="E18" s="114">
        <v>14060</v>
      </c>
      <c r="F18" s="114">
        <v>14379</v>
      </c>
      <c r="G18" s="114">
        <v>14029</v>
      </c>
      <c r="H18" s="140">
        <v>13894</v>
      </c>
      <c r="I18" s="115">
        <v>276</v>
      </c>
      <c r="J18" s="116">
        <v>1.986468979415575</v>
      </c>
      <c r="K18" s="110"/>
      <c r="L18" s="110"/>
      <c r="M18" s="110"/>
      <c r="N18" s="110"/>
      <c r="O18" s="110"/>
    </row>
    <row r="19" spans="1:15" s="110" customFormat="1" ht="24.95" customHeight="1" x14ac:dyDescent="0.2">
      <c r="A19" s="193" t="s">
        <v>146</v>
      </c>
      <c r="B19" s="199" t="s">
        <v>147</v>
      </c>
      <c r="C19" s="113">
        <v>15.069410285839208</v>
      </c>
      <c r="D19" s="115">
        <v>33087</v>
      </c>
      <c r="E19" s="114">
        <v>32956</v>
      </c>
      <c r="F19" s="114">
        <v>33068</v>
      </c>
      <c r="G19" s="114">
        <v>32407</v>
      </c>
      <c r="H19" s="140">
        <v>32316</v>
      </c>
      <c r="I19" s="115">
        <v>771</v>
      </c>
      <c r="J19" s="116">
        <v>2.3858150761232824</v>
      </c>
    </row>
    <row r="20" spans="1:15" s="287" customFormat="1" ht="24.95" customHeight="1" x14ac:dyDescent="0.2">
      <c r="A20" s="193" t="s">
        <v>148</v>
      </c>
      <c r="B20" s="199" t="s">
        <v>149</v>
      </c>
      <c r="C20" s="113">
        <v>5.0204040735275361</v>
      </c>
      <c r="D20" s="115">
        <v>11023</v>
      </c>
      <c r="E20" s="114">
        <v>10931</v>
      </c>
      <c r="F20" s="114">
        <v>10640</v>
      </c>
      <c r="G20" s="114">
        <v>10534</v>
      </c>
      <c r="H20" s="140">
        <v>10610</v>
      </c>
      <c r="I20" s="115">
        <v>413</v>
      </c>
      <c r="J20" s="116">
        <v>3.8925541941564563</v>
      </c>
      <c r="K20" s="110"/>
      <c r="L20" s="110"/>
      <c r="M20" s="110"/>
      <c r="N20" s="110"/>
      <c r="O20" s="110"/>
    </row>
    <row r="21" spans="1:15" s="110" customFormat="1" ht="24.95" customHeight="1" x14ac:dyDescent="0.2">
      <c r="A21" s="201" t="s">
        <v>150</v>
      </c>
      <c r="B21" s="202" t="s">
        <v>151</v>
      </c>
      <c r="C21" s="113">
        <v>1.9406642254650124</v>
      </c>
      <c r="D21" s="115">
        <v>4261</v>
      </c>
      <c r="E21" s="114">
        <v>4276</v>
      </c>
      <c r="F21" s="114">
        <v>4359</v>
      </c>
      <c r="G21" s="114">
        <v>4270</v>
      </c>
      <c r="H21" s="140">
        <v>4070</v>
      </c>
      <c r="I21" s="115">
        <v>191</v>
      </c>
      <c r="J21" s="116">
        <v>4.6928746928746925</v>
      </c>
    </row>
    <row r="22" spans="1:15" s="110" customFormat="1" ht="24.95" customHeight="1" x14ac:dyDescent="0.2">
      <c r="A22" s="201" t="s">
        <v>152</v>
      </c>
      <c r="B22" s="199" t="s">
        <v>153</v>
      </c>
      <c r="C22" s="113">
        <v>0.91681696452970429</v>
      </c>
      <c r="D22" s="115">
        <v>2013</v>
      </c>
      <c r="E22" s="114">
        <v>1856</v>
      </c>
      <c r="F22" s="114">
        <v>1825</v>
      </c>
      <c r="G22" s="114">
        <v>1800</v>
      </c>
      <c r="H22" s="140">
        <v>1772</v>
      </c>
      <c r="I22" s="115">
        <v>241</v>
      </c>
      <c r="J22" s="116">
        <v>13.600451467268623</v>
      </c>
    </row>
    <row r="23" spans="1:15" s="110" customFormat="1" ht="24.95" customHeight="1" x14ac:dyDescent="0.2">
      <c r="A23" s="193" t="s">
        <v>154</v>
      </c>
      <c r="B23" s="199" t="s">
        <v>155</v>
      </c>
      <c r="C23" s="113">
        <v>1.8577726767593958</v>
      </c>
      <c r="D23" s="115">
        <v>4079</v>
      </c>
      <c r="E23" s="114">
        <v>4122</v>
      </c>
      <c r="F23" s="114">
        <v>4161</v>
      </c>
      <c r="G23" s="114">
        <v>4071</v>
      </c>
      <c r="H23" s="140">
        <v>4122</v>
      </c>
      <c r="I23" s="115">
        <v>-43</v>
      </c>
      <c r="J23" s="116">
        <v>-1.0431829209121786</v>
      </c>
    </row>
    <row r="24" spans="1:15" s="110" customFormat="1" ht="24.95" customHeight="1" x14ac:dyDescent="0.2">
      <c r="A24" s="193" t="s">
        <v>156</v>
      </c>
      <c r="B24" s="199" t="s">
        <v>221</v>
      </c>
      <c r="C24" s="113">
        <v>4.4656683244976412</v>
      </c>
      <c r="D24" s="115">
        <v>9805</v>
      </c>
      <c r="E24" s="114">
        <v>9723</v>
      </c>
      <c r="F24" s="114">
        <v>9918</v>
      </c>
      <c r="G24" s="114">
        <v>9726</v>
      </c>
      <c r="H24" s="140">
        <v>9673</v>
      </c>
      <c r="I24" s="115">
        <v>132</v>
      </c>
      <c r="J24" s="116">
        <v>1.3646231779179159</v>
      </c>
    </row>
    <row r="25" spans="1:15" s="110" customFormat="1" ht="24.95" customHeight="1" x14ac:dyDescent="0.2">
      <c r="A25" s="193" t="s">
        <v>222</v>
      </c>
      <c r="B25" s="204" t="s">
        <v>159</v>
      </c>
      <c r="C25" s="113">
        <v>2.3214188118270753</v>
      </c>
      <c r="D25" s="115">
        <v>5097</v>
      </c>
      <c r="E25" s="114">
        <v>5070</v>
      </c>
      <c r="F25" s="114">
        <v>5183</v>
      </c>
      <c r="G25" s="114">
        <v>5151</v>
      </c>
      <c r="H25" s="140">
        <v>5063</v>
      </c>
      <c r="I25" s="115">
        <v>34</v>
      </c>
      <c r="J25" s="116">
        <v>0.67153861347027455</v>
      </c>
    </row>
    <row r="26" spans="1:15" s="110" customFormat="1" ht="24.95" customHeight="1" x14ac:dyDescent="0.2">
      <c r="A26" s="201">
        <v>782.78300000000002</v>
      </c>
      <c r="B26" s="203" t="s">
        <v>160</v>
      </c>
      <c r="C26" s="113">
        <v>2.0472390738008053</v>
      </c>
      <c r="D26" s="115">
        <v>4495</v>
      </c>
      <c r="E26" s="114">
        <v>4744</v>
      </c>
      <c r="F26" s="114">
        <v>5281</v>
      </c>
      <c r="G26" s="114">
        <v>5361</v>
      </c>
      <c r="H26" s="140">
        <v>5353</v>
      </c>
      <c r="I26" s="115">
        <v>-858</v>
      </c>
      <c r="J26" s="116">
        <v>-16.028395292359424</v>
      </c>
    </row>
    <row r="27" spans="1:15" s="110" customFormat="1" ht="24.95" customHeight="1" x14ac:dyDescent="0.2">
      <c r="A27" s="193" t="s">
        <v>161</v>
      </c>
      <c r="B27" s="199" t="s">
        <v>223</v>
      </c>
      <c r="C27" s="113">
        <v>3.9778834417299738</v>
      </c>
      <c r="D27" s="115">
        <v>8734</v>
      </c>
      <c r="E27" s="114">
        <v>8730</v>
      </c>
      <c r="F27" s="114">
        <v>8692</v>
      </c>
      <c r="G27" s="114">
        <v>8478</v>
      </c>
      <c r="H27" s="140">
        <v>8422</v>
      </c>
      <c r="I27" s="115">
        <v>312</v>
      </c>
      <c r="J27" s="116">
        <v>3.7045832343861314</v>
      </c>
    </row>
    <row r="28" spans="1:15" s="110" customFormat="1" ht="24.95" customHeight="1" x14ac:dyDescent="0.2">
      <c r="A28" s="193" t="s">
        <v>163</v>
      </c>
      <c r="B28" s="199" t="s">
        <v>164</v>
      </c>
      <c r="C28" s="113">
        <v>2.556430015849593</v>
      </c>
      <c r="D28" s="115">
        <v>5613</v>
      </c>
      <c r="E28" s="114">
        <v>5616</v>
      </c>
      <c r="F28" s="114">
        <v>5538</v>
      </c>
      <c r="G28" s="114">
        <v>5445</v>
      </c>
      <c r="H28" s="140">
        <v>5411</v>
      </c>
      <c r="I28" s="115">
        <v>202</v>
      </c>
      <c r="J28" s="116">
        <v>3.7331362040288303</v>
      </c>
    </row>
    <row r="29" spans="1:15" s="110" customFormat="1" ht="24.95" customHeight="1" x14ac:dyDescent="0.2">
      <c r="A29" s="193">
        <v>86</v>
      </c>
      <c r="B29" s="199" t="s">
        <v>165</v>
      </c>
      <c r="C29" s="113">
        <v>6.0856971088156531</v>
      </c>
      <c r="D29" s="115">
        <v>13362</v>
      </c>
      <c r="E29" s="114">
        <v>13325</v>
      </c>
      <c r="F29" s="114">
        <v>13157</v>
      </c>
      <c r="G29" s="114">
        <v>12948</v>
      </c>
      <c r="H29" s="140">
        <v>12924</v>
      </c>
      <c r="I29" s="115">
        <v>438</v>
      </c>
      <c r="J29" s="116">
        <v>3.3890436397400188</v>
      </c>
    </row>
    <row r="30" spans="1:15" s="110" customFormat="1" ht="24.95" customHeight="1" x14ac:dyDescent="0.2">
      <c r="A30" s="193">
        <v>87.88</v>
      </c>
      <c r="B30" s="204" t="s">
        <v>166</v>
      </c>
      <c r="C30" s="113">
        <v>7.5044178462771676</v>
      </c>
      <c r="D30" s="115">
        <v>16477</v>
      </c>
      <c r="E30" s="114">
        <v>16395</v>
      </c>
      <c r="F30" s="114">
        <v>16344</v>
      </c>
      <c r="G30" s="114">
        <v>16118</v>
      </c>
      <c r="H30" s="140">
        <v>16066</v>
      </c>
      <c r="I30" s="115">
        <v>411</v>
      </c>
      <c r="J30" s="116">
        <v>2.55819743557824</v>
      </c>
    </row>
    <row r="31" spans="1:15" s="110" customFormat="1" ht="24.95" customHeight="1" x14ac:dyDescent="0.2">
      <c r="A31" s="193" t="s">
        <v>167</v>
      </c>
      <c r="B31" s="199" t="s">
        <v>168</v>
      </c>
      <c r="C31" s="113">
        <v>2.2749631087063453</v>
      </c>
      <c r="D31" s="115">
        <v>4995</v>
      </c>
      <c r="E31" s="114">
        <v>4510</v>
      </c>
      <c r="F31" s="114">
        <v>5306</v>
      </c>
      <c r="G31" s="114">
        <v>5314</v>
      </c>
      <c r="H31" s="140">
        <v>5081</v>
      </c>
      <c r="I31" s="115">
        <v>-86</v>
      </c>
      <c r="J31" s="116">
        <v>-1.6925802007478843</v>
      </c>
    </row>
    <row r="32" spans="1:15" s="110" customFormat="1" ht="24.95" customHeight="1" x14ac:dyDescent="0.2">
      <c r="A32" s="193"/>
      <c r="B32" s="288" t="s">
        <v>224</v>
      </c>
      <c r="C32" s="113" t="s">
        <v>514</v>
      </c>
      <c r="D32" s="115" t="s">
        <v>514</v>
      </c>
      <c r="E32" s="114" t="s">
        <v>514</v>
      </c>
      <c r="F32" s="114" t="s">
        <v>514</v>
      </c>
      <c r="G32" s="114" t="s">
        <v>514</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0.85442057896558632</v>
      </c>
      <c r="D34" s="115">
        <v>1876</v>
      </c>
      <c r="E34" s="114">
        <v>1493</v>
      </c>
      <c r="F34" s="114">
        <v>1706</v>
      </c>
      <c r="G34" s="114">
        <v>1722</v>
      </c>
      <c r="H34" s="140">
        <v>1834</v>
      </c>
      <c r="I34" s="115">
        <v>42</v>
      </c>
      <c r="J34" s="116">
        <v>2.2900763358778624</v>
      </c>
    </row>
    <row r="35" spans="1:10" s="110" customFormat="1" ht="24.95" customHeight="1" x14ac:dyDescent="0.2">
      <c r="A35" s="292" t="s">
        <v>171</v>
      </c>
      <c r="B35" s="293" t="s">
        <v>172</v>
      </c>
      <c r="C35" s="113">
        <v>43.105427119199867</v>
      </c>
      <c r="D35" s="115">
        <v>94644</v>
      </c>
      <c r="E35" s="114">
        <v>94699</v>
      </c>
      <c r="F35" s="114">
        <v>95727</v>
      </c>
      <c r="G35" s="114">
        <v>94656</v>
      </c>
      <c r="H35" s="140">
        <v>94615</v>
      </c>
      <c r="I35" s="115">
        <v>29</v>
      </c>
      <c r="J35" s="116">
        <v>3.0650531099719918E-2</v>
      </c>
    </row>
    <row r="36" spans="1:10" s="110" customFormat="1" ht="24.95" customHeight="1" x14ac:dyDescent="0.2">
      <c r="A36" s="294" t="s">
        <v>173</v>
      </c>
      <c r="B36" s="295" t="s">
        <v>174</v>
      </c>
      <c r="C36" s="125">
        <v>56.038785957625109</v>
      </c>
      <c r="D36" s="143">
        <v>123041</v>
      </c>
      <c r="E36" s="144">
        <v>122254</v>
      </c>
      <c r="F36" s="144">
        <v>123472</v>
      </c>
      <c r="G36" s="144">
        <v>121623</v>
      </c>
      <c r="H36" s="145">
        <v>120883</v>
      </c>
      <c r="I36" s="143">
        <v>2158</v>
      </c>
      <c r="J36" s="146">
        <v>1.7851972568516665</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92" t="s">
        <v>97</v>
      </c>
      <c r="F8" s="592" t="s">
        <v>98</v>
      </c>
      <c r="G8" s="592" t="s">
        <v>99</v>
      </c>
      <c r="H8" s="592" t="s">
        <v>100</v>
      </c>
      <c r="I8" s="592" t="s">
        <v>101</v>
      </c>
      <c r="J8" s="590"/>
      <c r="K8" s="591"/>
    </row>
    <row r="9" spans="1:255" ht="12" customHeight="1" x14ac:dyDescent="0.2">
      <c r="A9" s="578"/>
      <c r="B9" s="579"/>
      <c r="C9" s="579"/>
      <c r="D9" s="583"/>
      <c r="E9" s="593"/>
      <c r="F9" s="593"/>
      <c r="G9" s="593"/>
      <c r="H9" s="593"/>
      <c r="I9" s="593"/>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219564</v>
      </c>
      <c r="F11" s="238">
        <v>218448</v>
      </c>
      <c r="G11" s="238">
        <v>220906</v>
      </c>
      <c r="H11" s="238">
        <v>218002</v>
      </c>
      <c r="I11" s="265">
        <v>217333</v>
      </c>
      <c r="J11" s="263">
        <v>2231</v>
      </c>
      <c r="K11" s="266">
        <v>1.0265353167719582</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18.610063580550545</v>
      </c>
      <c r="E13" s="115">
        <v>40861</v>
      </c>
      <c r="F13" s="114">
        <v>39898</v>
      </c>
      <c r="G13" s="114">
        <v>40836</v>
      </c>
      <c r="H13" s="114">
        <v>40874</v>
      </c>
      <c r="I13" s="140">
        <v>40231</v>
      </c>
      <c r="J13" s="115">
        <v>630</v>
      </c>
      <c r="K13" s="116">
        <v>1.5659566006313539</v>
      </c>
    </row>
    <row r="14" spans="1:255" ht="14.1" customHeight="1" x14ac:dyDescent="0.2">
      <c r="A14" s="306" t="s">
        <v>230</v>
      </c>
      <c r="B14" s="307"/>
      <c r="C14" s="308"/>
      <c r="D14" s="113">
        <v>61.001803574356451</v>
      </c>
      <c r="E14" s="115">
        <v>133938</v>
      </c>
      <c r="F14" s="114">
        <v>134156</v>
      </c>
      <c r="G14" s="114">
        <v>135616</v>
      </c>
      <c r="H14" s="114">
        <v>132927</v>
      </c>
      <c r="I14" s="140">
        <v>132930</v>
      </c>
      <c r="J14" s="115">
        <v>1008</v>
      </c>
      <c r="K14" s="116">
        <v>0.75829383886255919</v>
      </c>
    </row>
    <row r="15" spans="1:255" ht="14.1" customHeight="1" x14ac:dyDescent="0.2">
      <c r="A15" s="306" t="s">
        <v>231</v>
      </c>
      <c r="B15" s="307"/>
      <c r="C15" s="308"/>
      <c r="D15" s="113">
        <v>11.147091508626186</v>
      </c>
      <c r="E15" s="115">
        <v>24475</v>
      </c>
      <c r="F15" s="114">
        <v>24320</v>
      </c>
      <c r="G15" s="114">
        <v>24410</v>
      </c>
      <c r="H15" s="114">
        <v>24156</v>
      </c>
      <c r="I15" s="140">
        <v>24206</v>
      </c>
      <c r="J15" s="115">
        <v>269</v>
      </c>
      <c r="K15" s="116">
        <v>1.1112947203172767</v>
      </c>
    </row>
    <row r="16" spans="1:255" ht="14.1" customHeight="1" x14ac:dyDescent="0.2">
      <c r="A16" s="306" t="s">
        <v>232</v>
      </c>
      <c r="B16" s="307"/>
      <c r="C16" s="308"/>
      <c r="D16" s="113">
        <v>8.5132353209087093</v>
      </c>
      <c r="E16" s="115">
        <v>18692</v>
      </c>
      <c r="F16" s="114">
        <v>18459</v>
      </c>
      <c r="G16" s="114">
        <v>18419</v>
      </c>
      <c r="H16" s="114">
        <v>18455</v>
      </c>
      <c r="I16" s="140">
        <v>18362</v>
      </c>
      <c r="J16" s="115">
        <v>330</v>
      </c>
      <c r="K16" s="116">
        <v>1.7971898486003703</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0.69501375453170833</v>
      </c>
      <c r="E18" s="115">
        <v>1526</v>
      </c>
      <c r="F18" s="114">
        <v>1200</v>
      </c>
      <c r="G18" s="114">
        <v>1407</v>
      </c>
      <c r="H18" s="114">
        <v>1434</v>
      </c>
      <c r="I18" s="140">
        <v>1471</v>
      </c>
      <c r="J18" s="115">
        <v>55</v>
      </c>
      <c r="K18" s="116">
        <v>3.7389530931339223</v>
      </c>
    </row>
    <row r="19" spans="1:255" ht="14.1" customHeight="1" x14ac:dyDescent="0.2">
      <c r="A19" s="306" t="s">
        <v>235</v>
      </c>
      <c r="B19" s="307" t="s">
        <v>236</v>
      </c>
      <c r="C19" s="308"/>
      <c r="D19" s="113">
        <v>0.47776502523182307</v>
      </c>
      <c r="E19" s="115">
        <v>1049</v>
      </c>
      <c r="F19" s="114">
        <v>718</v>
      </c>
      <c r="G19" s="114">
        <v>941</v>
      </c>
      <c r="H19" s="114">
        <v>977</v>
      </c>
      <c r="I19" s="140">
        <v>1015</v>
      </c>
      <c r="J19" s="115">
        <v>34</v>
      </c>
      <c r="K19" s="116">
        <v>3.3497536945812807</v>
      </c>
    </row>
    <row r="20" spans="1:255" ht="14.1" customHeight="1" x14ac:dyDescent="0.2">
      <c r="A20" s="306">
        <v>12</v>
      </c>
      <c r="B20" s="307" t="s">
        <v>237</v>
      </c>
      <c r="C20" s="308"/>
      <c r="D20" s="113">
        <v>0.73418228853546119</v>
      </c>
      <c r="E20" s="115">
        <v>1612</v>
      </c>
      <c r="F20" s="114">
        <v>1454</v>
      </c>
      <c r="G20" s="114">
        <v>1608</v>
      </c>
      <c r="H20" s="114">
        <v>1595</v>
      </c>
      <c r="I20" s="140">
        <v>1582</v>
      </c>
      <c r="J20" s="115">
        <v>30</v>
      </c>
      <c r="K20" s="116">
        <v>1.8963337547408343</v>
      </c>
    </row>
    <row r="21" spans="1:255" ht="14.1" customHeight="1" x14ac:dyDescent="0.2">
      <c r="A21" s="306">
        <v>21</v>
      </c>
      <c r="B21" s="307" t="s">
        <v>238</v>
      </c>
      <c r="C21" s="308"/>
      <c r="D21" s="113">
        <v>0.42538849720354888</v>
      </c>
      <c r="E21" s="115">
        <v>934</v>
      </c>
      <c r="F21" s="114">
        <v>925</v>
      </c>
      <c r="G21" s="114">
        <v>971</v>
      </c>
      <c r="H21" s="114">
        <v>959</v>
      </c>
      <c r="I21" s="140">
        <v>955</v>
      </c>
      <c r="J21" s="115">
        <v>-21</v>
      </c>
      <c r="K21" s="116">
        <v>-2.1989528795811517</v>
      </c>
    </row>
    <row r="22" spans="1:255" ht="14.1" customHeight="1" x14ac:dyDescent="0.2">
      <c r="A22" s="306">
        <v>22</v>
      </c>
      <c r="B22" s="307" t="s">
        <v>239</v>
      </c>
      <c r="C22" s="308"/>
      <c r="D22" s="113">
        <v>2.8729664243682937</v>
      </c>
      <c r="E22" s="115">
        <v>6308</v>
      </c>
      <c r="F22" s="114">
        <v>6392</v>
      </c>
      <c r="G22" s="114">
        <v>6465</v>
      </c>
      <c r="H22" s="114">
        <v>6481</v>
      </c>
      <c r="I22" s="140">
        <v>6494</v>
      </c>
      <c r="J22" s="115">
        <v>-186</v>
      </c>
      <c r="K22" s="116">
        <v>-2.8641823221435172</v>
      </c>
    </row>
    <row r="23" spans="1:255" ht="14.1" customHeight="1" x14ac:dyDescent="0.2">
      <c r="A23" s="306">
        <v>23</v>
      </c>
      <c r="B23" s="307" t="s">
        <v>240</v>
      </c>
      <c r="C23" s="308"/>
      <c r="D23" s="113">
        <v>1.2128582099069065</v>
      </c>
      <c r="E23" s="115">
        <v>2663</v>
      </c>
      <c r="F23" s="114">
        <v>2789</v>
      </c>
      <c r="G23" s="114">
        <v>2818</v>
      </c>
      <c r="H23" s="114">
        <v>2687</v>
      </c>
      <c r="I23" s="140">
        <v>2689</v>
      </c>
      <c r="J23" s="115">
        <v>-26</v>
      </c>
      <c r="K23" s="116">
        <v>-0.96690219412420975</v>
      </c>
    </row>
    <row r="24" spans="1:255" ht="14.1" customHeight="1" x14ac:dyDescent="0.2">
      <c r="A24" s="306">
        <v>24</v>
      </c>
      <c r="B24" s="307" t="s">
        <v>241</v>
      </c>
      <c r="C24" s="308"/>
      <c r="D24" s="113">
        <v>5.8174381956969263</v>
      </c>
      <c r="E24" s="115">
        <v>12773</v>
      </c>
      <c r="F24" s="114">
        <v>12904</v>
      </c>
      <c r="G24" s="114">
        <v>13116</v>
      </c>
      <c r="H24" s="114">
        <v>13069</v>
      </c>
      <c r="I24" s="140">
        <v>13059</v>
      </c>
      <c r="J24" s="115">
        <v>-286</v>
      </c>
      <c r="K24" s="116">
        <v>-2.1900604946779998</v>
      </c>
    </row>
    <row r="25" spans="1:255" ht="14.1" customHeight="1" x14ac:dyDescent="0.2">
      <c r="A25" s="306">
        <v>25</v>
      </c>
      <c r="B25" s="307" t="s">
        <v>242</v>
      </c>
      <c r="C25" s="308"/>
      <c r="D25" s="113">
        <v>8.5938496292652715</v>
      </c>
      <c r="E25" s="115">
        <v>18869</v>
      </c>
      <c r="F25" s="114">
        <v>18913</v>
      </c>
      <c r="G25" s="114">
        <v>19089</v>
      </c>
      <c r="H25" s="114">
        <v>18731</v>
      </c>
      <c r="I25" s="140">
        <v>18705</v>
      </c>
      <c r="J25" s="115">
        <v>164</v>
      </c>
      <c r="K25" s="116">
        <v>0.87677091686714781</v>
      </c>
    </row>
    <row r="26" spans="1:255" ht="14.1" customHeight="1" x14ac:dyDescent="0.2">
      <c r="A26" s="306">
        <v>26</v>
      </c>
      <c r="B26" s="307" t="s">
        <v>243</v>
      </c>
      <c r="C26" s="308"/>
      <c r="D26" s="113">
        <v>3.8644768723470149</v>
      </c>
      <c r="E26" s="115">
        <v>8485</v>
      </c>
      <c r="F26" s="114">
        <v>8397</v>
      </c>
      <c r="G26" s="114">
        <v>8414</v>
      </c>
      <c r="H26" s="114">
        <v>8255</v>
      </c>
      <c r="I26" s="140">
        <v>8122</v>
      </c>
      <c r="J26" s="115">
        <v>363</v>
      </c>
      <c r="K26" s="116">
        <v>4.4693425264713129</v>
      </c>
    </row>
    <row r="27" spans="1:255" ht="14.1" customHeight="1" x14ac:dyDescent="0.2">
      <c r="A27" s="306">
        <v>27</v>
      </c>
      <c r="B27" s="307" t="s">
        <v>244</v>
      </c>
      <c r="C27" s="308"/>
      <c r="D27" s="113">
        <v>4.9725820261973732</v>
      </c>
      <c r="E27" s="115">
        <v>10918</v>
      </c>
      <c r="F27" s="114">
        <v>10685</v>
      </c>
      <c r="G27" s="114">
        <v>10715</v>
      </c>
      <c r="H27" s="114">
        <v>10743</v>
      </c>
      <c r="I27" s="140">
        <v>10718</v>
      </c>
      <c r="J27" s="115">
        <v>200</v>
      </c>
      <c r="K27" s="116">
        <v>1.866019779809666</v>
      </c>
    </row>
    <row r="28" spans="1:255" ht="14.1" customHeight="1" x14ac:dyDescent="0.2">
      <c r="A28" s="306">
        <v>28</v>
      </c>
      <c r="B28" s="307" t="s">
        <v>245</v>
      </c>
      <c r="C28" s="308"/>
      <c r="D28" s="113">
        <v>0.61212220582609167</v>
      </c>
      <c r="E28" s="115">
        <v>1344</v>
      </c>
      <c r="F28" s="114">
        <v>1323</v>
      </c>
      <c r="G28" s="114">
        <v>1350</v>
      </c>
      <c r="H28" s="114">
        <v>1361</v>
      </c>
      <c r="I28" s="140">
        <v>1425</v>
      </c>
      <c r="J28" s="115">
        <v>-81</v>
      </c>
      <c r="K28" s="116">
        <v>-5.6842105263157894</v>
      </c>
    </row>
    <row r="29" spans="1:255" ht="14.1" customHeight="1" x14ac:dyDescent="0.2">
      <c r="A29" s="306">
        <v>29</v>
      </c>
      <c r="B29" s="307" t="s">
        <v>246</v>
      </c>
      <c r="C29" s="308"/>
      <c r="D29" s="113">
        <v>2.8433622998305732</v>
      </c>
      <c r="E29" s="115">
        <v>6243</v>
      </c>
      <c r="F29" s="114">
        <v>6310</v>
      </c>
      <c r="G29" s="114">
        <v>6355</v>
      </c>
      <c r="H29" s="114">
        <v>6314</v>
      </c>
      <c r="I29" s="140">
        <v>6209</v>
      </c>
      <c r="J29" s="115">
        <v>34</v>
      </c>
      <c r="K29" s="116">
        <v>0.54759220486390725</v>
      </c>
    </row>
    <row r="30" spans="1:255" ht="14.1" customHeight="1" x14ac:dyDescent="0.2">
      <c r="A30" s="306" t="s">
        <v>247</v>
      </c>
      <c r="B30" s="307" t="s">
        <v>248</v>
      </c>
      <c r="C30" s="308"/>
      <c r="D30" s="113">
        <v>1.6664844874387423</v>
      </c>
      <c r="E30" s="115">
        <v>3659</v>
      </c>
      <c r="F30" s="114">
        <v>3712</v>
      </c>
      <c r="G30" s="114">
        <v>3761</v>
      </c>
      <c r="H30" s="114">
        <v>3697</v>
      </c>
      <c r="I30" s="140">
        <v>3664</v>
      </c>
      <c r="J30" s="115">
        <v>-5</v>
      </c>
      <c r="K30" s="116">
        <v>-0.13646288209606988</v>
      </c>
    </row>
    <row r="31" spans="1:255" ht="14.1" customHeight="1" x14ac:dyDescent="0.2">
      <c r="A31" s="306" t="s">
        <v>249</v>
      </c>
      <c r="B31" s="307" t="s">
        <v>250</v>
      </c>
      <c r="C31" s="308"/>
      <c r="D31" s="113">
        <v>1.113570530688091</v>
      </c>
      <c r="E31" s="115">
        <v>2445</v>
      </c>
      <c r="F31" s="114">
        <v>2459</v>
      </c>
      <c r="G31" s="114">
        <v>2451</v>
      </c>
      <c r="H31" s="114">
        <v>2484</v>
      </c>
      <c r="I31" s="140">
        <v>2411</v>
      </c>
      <c r="J31" s="115">
        <v>34</v>
      </c>
      <c r="K31" s="116">
        <v>1.4102032351721276</v>
      </c>
    </row>
    <row r="32" spans="1:255" ht="14.1" customHeight="1" x14ac:dyDescent="0.2">
      <c r="A32" s="306">
        <v>31</v>
      </c>
      <c r="B32" s="307" t="s">
        <v>251</v>
      </c>
      <c r="C32" s="308"/>
      <c r="D32" s="113">
        <v>0.57113187954309452</v>
      </c>
      <c r="E32" s="115">
        <v>1254</v>
      </c>
      <c r="F32" s="114">
        <v>1262</v>
      </c>
      <c r="G32" s="114">
        <v>1265</v>
      </c>
      <c r="H32" s="114">
        <v>1284</v>
      </c>
      <c r="I32" s="140">
        <v>1275</v>
      </c>
      <c r="J32" s="115">
        <v>-21</v>
      </c>
      <c r="K32" s="116">
        <v>-1.6470588235294117</v>
      </c>
    </row>
    <row r="33" spans="1:11" ht="14.1" customHeight="1" x14ac:dyDescent="0.2">
      <c r="A33" s="306">
        <v>32</v>
      </c>
      <c r="B33" s="307" t="s">
        <v>252</v>
      </c>
      <c r="C33" s="308"/>
      <c r="D33" s="113">
        <v>2.1674773642309302</v>
      </c>
      <c r="E33" s="115">
        <v>4759</v>
      </c>
      <c r="F33" s="114">
        <v>4693</v>
      </c>
      <c r="G33" s="114">
        <v>4839</v>
      </c>
      <c r="H33" s="114">
        <v>4771</v>
      </c>
      <c r="I33" s="140">
        <v>4693</v>
      </c>
      <c r="J33" s="115">
        <v>66</v>
      </c>
      <c r="K33" s="116">
        <v>1.4063498828041765</v>
      </c>
    </row>
    <row r="34" spans="1:11" ht="14.1" customHeight="1" x14ac:dyDescent="0.2">
      <c r="A34" s="306">
        <v>33</v>
      </c>
      <c r="B34" s="307" t="s">
        <v>253</v>
      </c>
      <c r="C34" s="308"/>
      <c r="D34" s="113">
        <v>1.267056530214425</v>
      </c>
      <c r="E34" s="115">
        <v>2782</v>
      </c>
      <c r="F34" s="114">
        <v>2739</v>
      </c>
      <c r="G34" s="114">
        <v>2871</v>
      </c>
      <c r="H34" s="114">
        <v>2769</v>
      </c>
      <c r="I34" s="140">
        <v>2748</v>
      </c>
      <c r="J34" s="115">
        <v>34</v>
      </c>
      <c r="K34" s="116">
        <v>1.2372634643377001</v>
      </c>
    </row>
    <row r="35" spans="1:11" ht="14.1" customHeight="1" x14ac:dyDescent="0.2">
      <c r="A35" s="306">
        <v>34</v>
      </c>
      <c r="B35" s="307" t="s">
        <v>254</v>
      </c>
      <c r="C35" s="308"/>
      <c r="D35" s="113">
        <v>2.0941502249913464</v>
      </c>
      <c r="E35" s="115">
        <v>4598</v>
      </c>
      <c r="F35" s="114">
        <v>4616</v>
      </c>
      <c r="G35" s="114">
        <v>4623</v>
      </c>
      <c r="H35" s="114">
        <v>4544</v>
      </c>
      <c r="I35" s="140">
        <v>4552</v>
      </c>
      <c r="J35" s="115">
        <v>46</v>
      </c>
      <c r="K35" s="116">
        <v>1.0105448154657293</v>
      </c>
    </row>
    <row r="36" spans="1:11" ht="14.1" customHeight="1" x14ac:dyDescent="0.2">
      <c r="A36" s="306">
        <v>41</v>
      </c>
      <c r="B36" s="307" t="s">
        <v>255</v>
      </c>
      <c r="C36" s="308"/>
      <c r="D36" s="113">
        <v>0.92501502978630379</v>
      </c>
      <c r="E36" s="115">
        <v>2031</v>
      </c>
      <c r="F36" s="114">
        <v>2060</v>
      </c>
      <c r="G36" s="114">
        <v>2085</v>
      </c>
      <c r="H36" s="114">
        <v>2087</v>
      </c>
      <c r="I36" s="140">
        <v>2078</v>
      </c>
      <c r="J36" s="115">
        <v>-47</v>
      </c>
      <c r="K36" s="116">
        <v>-2.2617901828681424</v>
      </c>
    </row>
    <row r="37" spans="1:11" ht="14.1" customHeight="1" x14ac:dyDescent="0.2">
      <c r="A37" s="306">
        <v>42</v>
      </c>
      <c r="B37" s="307" t="s">
        <v>256</v>
      </c>
      <c r="C37" s="308"/>
      <c r="D37" s="113">
        <v>0.11568380973201435</v>
      </c>
      <c r="E37" s="115">
        <v>254</v>
      </c>
      <c r="F37" s="114">
        <v>248</v>
      </c>
      <c r="G37" s="114">
        <v>248</v>
      </c>
      <c r="H37" s="114">
        <v>245</v>
      </c>
      <c r="I37" s="140">
        <v>233</v>
      </c>
      <c r="J37" s="115">
        <v>21</v>
      </c>
      <c r="K37" s="116">
        <v>9.0128755364806867</v>
      </c>
    </row>
    <row r="38" spans="1:11" ht="14.1" customHeight="1" x14ac:dyDescent="0.2">
      <c r="A38" s="306">
        <v>43</v>
      </c>
      <c r="B38" s="307" t="s">
        <v>257</v>
      </c>
      <c r="C38" s="308"/>
      <c r="D38" s="113">
        <v>1.3116904410559107</v>
      </c>
      <c r="E38" s="115">
        <v>2880</v>
      </c>
      <c r="F38" s="114">
        <v>2828</v>
      </c>
      <c r="G38" s="114">
        <v>2843</v>
      </c>
      <c r="H38" s="114">
        <v>2755</v>
      </c>
      <c r="I38" s="140">
        <v>2750</v>
      </c>
      <c r="J38" s="115">
        <v>130</v>
      </c>
      <c r="K38" s="116">
        <v>4.7272727272727275</v>
      </c>
    </row>
    <row r="39" spans="1:11" ht="14.1" customHeight="1" x14ac:dyDescent="0.2">
      <c r="A39" s="306">
        <v>51</v>
      </c>
      <c r="B39" s="307" t="s">
        <v>258</v>
      </c>
      <c r="C39" s="308"/>
      <c r="D39" s="113">
        <v>7.1414257346377363</v>
      </c>
      <c r="E39" s="115">
        <v>15680</v>
      </c>
      <c r="F39" s="114">
        <v>15661</v>
      </c>
      <c r="G39" s="114">
        <v>15788</v>
      </c>
      <c r="H39" s="114">
        <v>15582</v>
      </c>
      <c r="I39" s="140">
        <v>15559</v>
      </c>
      <c r="J39" s="115">
        <v>121</v>
      </c>
      <c r="K39" s="116">
        <v>0.77768494119159326</v>
      </c>
    </row>
    <row r="40" spans="1:11" ht="14.1" customHeight="1" x14ac:dyDescent="0.2">
      <c r="A40" s="306" t="s">
        <v>259</v>
      </c>
      <c r="B40" s="307" t="s">
        <v>260</v>
      </c>
      <c r="C40" s="308"/>
      <c r="D40" s="113">
        <v>6.3015794939061047</v>
      </c>
      <c r="E40" s="115">
        <v>13836</v>
      </c>
      <c r="F40" s="114">
        <v>13822</v>
      </c>
      <c r="G40" s="114">
        <v>13937</v>
      </c>
      <c r="H40" s="114">
        <v>13818</v>
      </c>
      <c r="I40" s="140">
        <v>13796</v>
      </c>
      <c r="J40" s="115">
        <v>40</v>
      </c>
      <c r="K40" s="116">
        <v>0.2899391127863149</v>
      </c>
    </row>
    <row r="41" spans="1:11" ht="14.1" customHeight="1" x14ac:dyDescent="0.2">
      <c r="A41" s="306"/>
      <c r="B41" s="307" t="s">
        <v>261</v>
      </c>
      <c r="C41" s="308"/>
      <c r="D41" s="113">
        <v>5.5965458818385532</v>
      </c>
      <c r="E41" s="115">
        <v>12288</v>
      </c>
      <c r="F41" s="114">
        <v>12259</v>
      </c>
      <c r="G41" s="114">
        <v>12401</v>
      </c>
      <c r="H41" s="114">
        <v>12265</v>
      </c>
      <c r="I41" s="140">
        <v>12225</v>
      </c>
      <c r="J41" s="115">
        <v>63</v>
      </c>
      <c r="K41" s="116">
        <v>0.51533742331288346</v>
      </c>
    </row>
    <row r="42" spans="1:11" ht="14.1" customHeight="1" x14ac:dyDescent="0.2">
      <c r="A42" s="306">
        <v>52</v>
      </c>
      <c r="B42" s="307" t="s">
        <v>262</v>
      </c>
      <c r="C42" s="308"/>
      <c r="D42" s="113">
        <v>4.0876464265544445</v>
      </c>
      <c r="E42" s="115">
        <v>8975</v>
      </c>
      <c r="F42" s="114">
        <v>8906</v>
      </c>
      <c r="G42" s="114">
        <v>9083</v>
      </c>
      <c r="H42" s="114">
        <v>8948</v>
      </c>
      <c r="I42" s="140">
        <v>8966</v>
      </c>
      <c r="J42" s="115">
        <v>9</v>
      </c>
      <c r="K42" s="116">
        <v>0.10037921035021191</v>
      </c>
    </row>
    <row r="43" spans="1:11" ht="14.1" customHeight="1" x14ac:dyDescent="0.2">
      <c r="A43" s="306" t="s">
        <v>263</v>
      </c>
      <c r="B43" s="307" t="s">
        <v>264</v>
      </c>
      <c r="C43" s="308"/>
      <c r="D43" s="113">
        <v>3.4090288025359348</v>
      </c>
      <c r="E43" s="115">
        <v>7485</v>
      </c>
      <c r="F43" s="114">
        <v>7411</v>
      </c>
      <c r="G43" s="114">
        <v>7547</v>
      </c>
      <c r="H43" s="114">
        <v>7445</v>
      </c>
      <c r="I43" s="140">
        <v>7477</v>
      </c>
      <c r="J43" s="115">
        <v>8</v>
      </c>
      <c r="K43" s="116">
        <v>0.10699478400427979</v>
      </c>
    </row>
    <row r="44" spans="1:11" ht="14.1" customHeight="1" x14ac:dyDescent="0.2">
      <c r="A44" s="306">
        <v>53</v>
      </c>
      <c r="B44" s="307" t="s">
        <v>265</v>
      </c>
      <c r="C44" s="308"/>
      <c r="D44" s="113">
        <v>0.56703284691479483</v>
      </c>
      <c r="E44" s="115">
        <v>1245</v>
      </c>
      <c r="F44" s="114">
        <v>1230</v>
      </c>
      <c r="G44" s="114">
        <v>1217</v>
      </c>
      <c r="H44" s="114">
        <v>1200</v>
      </c>
      <c r="I44" s="140">
        <v>1184</v>
      </c>
      <c r="J44" s="115">
        <v>61</v>
      </c>
      <c r="K44" s="116">
        <v>5.1520270270270272</v>
      </c>
    </row>
    <row r="45" spans="1:11" ht="14.1" customHeight="1" x14ac:dyDescent="0.2">
      <c r="A45" s="306" t="s">
        <v>266</v>
      </c>
      <c r="B45" s="307" t="s">
        <v>267</v>
      </c>
      <c r="C45" s="308"/>
      <c r="D45" s="113">
        <v>0.54380499535442972</v>
      </c>
      <c r="E45" s="115">
        <v>1194</v>
      </c>
      <c r="F45" s="114">
        <v>1174</v>
      </c>
      <c r="G45" s="114">
        <v>1164</v>
      </c>
      <c r="H45" s="114">
        <v>1149</v>
      </c>
      <c r="I45" s="140">
        <v>1138</v>
      </c>
      <c r="J45" s="115">
        <v>56</v>
      </c>
      <c r="K45" s="116">
        <v>4.9209138840070299</v>
      </c>
    </row>
    <row r="46" spans="1:11" ht="14.1" customHeight="1" x14ac:dyDescent="0.2">
      <c r="A46" s="306">
        <v>54</v>
      </c>
      <c r="B46" s="307" t="s">
        <v>268</v>
      </c>
      <c r="C46" s="308"/>
      <c r="D46" s="113">
        <v>2.4407462061175784</v>
      </c>
      <c r="E46" s="115">
        <v>5359</v>
      </c>
      <c r="F46" s="114">
        <v>5238</v>
      </c>
      <c r="G46" s="114">
        <v>5517</v>
      </c>
      <c r="H46" s="114">
        <v>5524</v>
      </c>
      <c r="I46" s="140">
        <v>5390</v>
      </c>
      <c r="J46" s="115">
        <v>-31</v>
      </c>
      <c r="K46" s="116">
        <v>-0.57513914656771803</v>
      </c>
    </row>
    <row r="47" spans="1:11" ht="14.1" customHeight="1" x14ac:dyDescent="0.2">
      <c r="A47" s="306">
        <v>61</v>
      </c>
      <c r="B47" s="307" t="s">
        <v>269</v>
      </c>
      <c r="C47" s="308"/>
      <c r="D47" s="113">
        <v>3.2769488622907215</v>
      </c>
      <c r="E47" s="115">
        <v>7195</v>
      </c>
      <c r="F47" s="114">
        <v>7175</v>
      </c>
      <c r="G47" s="114">
        <v>7242</v>
      </c>
      <c r="H47" s="114">
        <v>7088</v>
      </c>
      <c r="I47" s="140">
        <v>7122</v>
      </c>
      <c r="J47" s="115">
        <v>73</v>
      </c>
      <c r="K47" s="116">
        <v>1.0249929795001405</v>
      </c>
    </row>
    <row r="48" spans="1:11" ht="14.1" customHeight="1" x14ac:dyDescent="0.2">
      <c r="A48" s="306">
        <v>62</v>
      </c>
      <c r="B48" s="307" t="s">
        <v>270</v>
      </c>
      <c r="C48" s="308"/>
      <c r="D48" s="113">
        <v>6.2847279153230948</v>
      </c>
      <c r="E48" s="115">
        <v>13799</v>
      </c>
      <c r="F48" s="114">
        <v>13783</v>
      </c>
      <c r="G48" s="114">
        <v>13923</v>
      </c>
      <c r="H48" s="114">
        <v>13767</v>
      </c>
      <c r="I48" s="140">
        <v>13787</v>
      </c>
      <c r="J48" s="115">
        <v>12</v>
      </c>
      <c r="K48" s="116">
        <v>8.7038514542685144E-2</v>
      </c>
    </row>
    <row r="49" spans="1:11" ht="14.1" customHeight="1" x14ac:dyDescent="0.2">
      <c r="A49" s="306">
        <v>63</v>
      </c>
      <c r="B49" s="307" t="s">
        <v>271</v>
      </c>
      <c r="C49" s="308"/>
      <c r="D49" s="113">
        <v>1.5690186004991711</v>
      </c>
      <c r="E49" s="115">
        <v>3445</v>
      </c>
      <c r="F49" s="114">
        <v>3257</v>
      </c>
      <c r="G49" s="114">
        <v>3707</v>
      </c>
      <c r="H49" s="114">
        <v>3617</v>
      </c>
      <c r="I49" s="140">
        <v>3413</v>
      </c>
      <c r="J49" s="115">
        <v>32</v>
      </c>
      <c r="K49" s="116">
        <v>0.93759156167594493</v>
      </c>
    </row>
    <row r="50" spans="1:11" ht="14.1" customHeight="1" x14ac:dyDescent="0.2">
      <c r="A50" s="306" t="s">
        <v>272</v>
      </c>
      <c r="B50" s="307" t="s">
        <v>273</v>
      </c>
      <c r="C50" s="308"/>
      <c r="D50" s="113">
        <v>0.32883350640359987</v>
      </c>
      <c r="E50" s="115">
        <v>722</v>
      </c>
      <c r="F50" s="114">
        <v>692</v>
      </c>
      <c r="G50" s="114">
        <v>781</v>
      </c>
      <c r="H50" s="114">
        <v>758</v>
      </c>
      <c r="I50" s="140">
        <v>727</v>
      </c>
      <c r="J50" s="115">
        <v>-5</v>
      </c>
      <c r="K50" s="116">
        <v>-0.68775790921595603</v>
      </c>
    </row>
    <row r="51" spans="1:11" ht="14.1" customHeight="1" x14ac:dyDescent="0.2">
      <c r="A51" s="306" t="s">
        <v>274</v>
      </c>
      <c r="B51" s="307" t="s">
        <v>275</v>
      </c>
      <c r="C51" s="308"/>
      <c r="D51" s="113">
        <v>1.017015539888142</v>
      </c>
      <c r="E51" s="115">
        <v>2233</v>
      </c>
      <c r="F51" s="114">
        <v>2182</v>
      </c>
      <c r="G51" s="114">
        <v>2390</v>
      </c>
      <c r="H51" s="114">
        <v>2304</v>
      </c>
      <c r="I51" s="140">
        <v>2159</v>
      </c>
      <c r="J51" s="115">
        <v>74</v>
      </c>
      <c r="K51" s="116">
        <v>3.4275127373784158</v>
      </c>
    </row>
    <row r="52" spans="1:11" ht="14.1" customHeight="1" x14ac:dyDescent="0.2">
      <c r="A52" s="306">
        <v>71</v>
      </c>
      <c r="B52" s="307" t="s">
        <v>276</v>
      </c>
      <c r="C52" s="308"/>
      <c r="D52" s="113">
        <v>11.07695250587528</v>
      </c>
      <c r="E52" s="115">
        <v>24321</v>
      </c>
      <c r="F52" s="114">
        <v>24259</v>
      </c>
      <c r="G52" s="114">
        <v>24393</v>
      </c>
      <c r="H52" s="114">
        <v>24114</v>
      </c>
      <c r="I52" s="140">
        <v>24176</v>
      </c>
      <c r="J52" s="115">
        <v>145</v>
      </c>
      <c r="K52" s="116">
        <v>0.59976836532097944</v>
      </c>
    </row>
    <row r="53" spans="1:11" ht="14.1" customHeight="1" x14ac:dyDescent="0.2">
      <c r="A53" s="306" t="s">
        <v>277</v>
      </c>
      <c r="B53" s="307" t="s">
        <v>278</v>
      </c>
      <c r="C53" s="308"/>
      <c r="D53" s="113">
        <v>4.6710754039824378</v>
      </c>
      <c r="E53" s="115">
        <v>10256</v>
      </c>
      <c r="F53" s="114">
        <v>10282</v>
      </c>
      <c r="G53" s="114">
        <v>10381</v>
      </c>
      <c r="H53" s="114">
        <v>10183</v>
      </c>
      <c r="I53" s="140">
        <v>10185</v>
      </c>
      <c r="J53" s="115">
        <v>71</v>
      </c>
      <c r="K53" s="116">
        <v>0.69710358370152181</v>
      </c>
    </row>
    <row r="54" spans="1:11" ht="14.1" customHeight="1" x14ac:dyDescent="0.2">
      <c r="A54" s="306" t="s">
        <v>279</v>
      </c>
      <c r="B54" s="307" t="s">
        <v>280</v>
      </c>
      <c r="C54" s="308"/>
      <c r="D54" s="113">
        <v>5.4152775500537427</v>
      </c>
      <c r="E54" s="115">
        <v>11890</v>
      </c>
      <c r="F54" s="114">
        <v>11810</v>
      </c>
      <c r="G54" s="114">
        <v>11820</v>
      </c>
      <c r="H54" s="114">
        <v>11804</v>
      </c>
      <c r="I54" s="140">
        <v>11860</v>
      </c>
      <c r="J54" s="115">
        <v>30</v>
      </c>
      <c r="K54" s="116">
        <v>0.25295109612141653</v>
      </c>
    </row>
    <row r="55" spans="1:11" ht="14.1" customHeight="1" x14ac:dyDescent="0.2">
      <c r="A55" s="306">
        <v>72</v>
      </c>
      <c r="B55" s="307" t="s">
        <v>281</v>
      </c>
      <c r="C55" s="308"/>
      <c r="D55" s="113">
        <v>3.2095425479586819</v>
      </c>
      <c r="E55" s="115">
        <v>7047</v>
      </c>
      <c r="F55" s="114">
        <v>7060</v>
      </c>
      <c r="G55" s="114">
        <v>7110</v>
      </c>
      <c r="H55" s="114">
        <v>7009</v>
      </c>
      <c r="I55" s="140">
        <v>7014</v>
      </c>
      <c r="J55" s="115">
        <v>33</v>
      </c>
      <c r="K55" s="116">
        <v>0.4704875962360992</v>
      </c>
    </row>
    <row r="56" spans="1:11" ht="14.1" customHeight="1" x14ac:dyDescent="0.2">
      <c r="A56" s="306" t="s">
        <v>282</v>
      </c>
      <c r="B56" s="307" t="s">
        <v>283</v>
      </c>
      <c r="C56" s="308"/>
      <c r="D56" s="113">
        <v>1.5521670219161612</v>
      </c>
      <c r="E56" s="115">
        <v>3408</v>
      </c>
      <c r="F56" s="114">
        <v>3450</v>
      </c>
      <c r="G56" s="114">
        <v>3487</v>
      </c>
      <c r="H56" s="114">
        <v>3431</v>
      </c>
      <c r="I56" s="140">
        <v>3470</v>
      </c>
      <c r="J56" s="115">
        <v>-62</v>
      </c>
      <c r="K56" s="116">
        <v>-1.7867435158501441</v>
      </c>
    </row>
    <row r="57" spans="1:11" ht="14.1" customHeight="1" x14ac:dyDescent="0.2">
      <c r="A57" s="306" t="s">
        <v>284</v>
      </c>
      <c r="B57" s="307" t="s">
        <v>285</v>
      </c>
      <c r="C57" s="308"/>
      <c r="D57" s="113">
        <v>1.136798382248456</v>
      </c>
      <c r="E57" s="115">
        <v>2496</v>
      </c>
      <c r="F57" s="114">
        <v>2467</v>
      </c>
      <c r="G57" s="114">
        <v>2484</v>
      </c>
      <c r="H57" s="114">
        <v>2460</v>
      </c>
      <c r="I57" s="140">
        <v>2437</v>
      </c>
      <c r="J57" s="115">
        <v>59</v>
      </c>
      <c r="K57" s="116">
        <v>2.4210094378334017</v>
      </c>
    </row>
    <row r="58" spans="1:11" ht="14.1" customHeight="1" x14ac:dyDescent="0.2">
      <c r="A58" s="306">
        <v>73</v>
      </c>
      <c r="B58" s="307" t="s">
        <v>286</v>
      </c>
      <c r="C58" s="308"/>
      <c r="D58" s="113">
        <v>2.2786066932648339</v>
      </c>
      <c r="E58" s="115">
        <v>5003</v>
      </c>
      <c r="F58" s="114">
        <v>5004</v>
      </c>
      <c r="G58" s="114">
        <v>4980</v>
      </c>
      <c r="H58" s="114">
        <v>4869</v>
      </c>
      <c r="I58" s="140">
        <v>4867</v>
      </c>
      <c r="J58" s="115">
        <v>136</v>
      </c>
      <c r="K58" s="116">
        <v>2.7943291555372918</v>
      </c>
    </row>
    <row r="59" spans="1:11" ht="14.1" customHeight="1" x14ac:dyDescent="0.2">
      <c r="A59" s="306" t="s">
        <v>287</v>
      </c>
      <c r="B59" s="307" t="s">
        <v>288</v>
      </c>
      <c r="C59" s="308"/>
      <c r="D59" s="113">
        <v>1.9087828605782369</v>
      </c>
      <c r="E59" s="115">
        <v>4191</v>
      </c>
      <c r="F59" s="114">
        <v>4183</v>
      </c>
      <c r="G59" s="114">
        <v>4154</v>
      </c>
      <c r="H59" s="114">
        <v>4081</v>
      </c>
      <c r="I59" s="140">
        <v>4078</v>
      </c>
      <c r="J59" s="115">
        <v>113</v>
      </c>
      <c r="K59" s="116">
        <v>2.7709661598822954</v>
      </c>
    </row>
    <row r="60" spans="1:11" ht="14.1" customHeight="1" x14ac:dyDescent="0.2">
      <c r="A60" s="306">
        <v>81</v>
      </c>
      <c r="B60" s="307" t="s">
        <v>289</v>
      </c>
      <c r="C60" s="308"/>
      <c r="D60" s="113">
        <v>6.102548687398663</v>
      </c>
      <c r="E60" s="115">
        <v>13399</v>
      </c>
      <c r="F60" s="114">
        <v>13442</v>
      </c>
      <c r="G60" s="114">
        <v>13281</v>
      </c>
      <c r="H60" s="114">
        <v>13030</v>
      </c>
      <c r="I60" s="140">
        <v>13042</v>
      </c>
      <c r="J60" s="115">
        <v>357</v>
      </c>
      <c r="K60" s="116">
        <v>2.7373102284925626</v>
      </c>
    </row>
    <row r="61" spans="1:11" ht="14.1" customHeight="1" x14ac:dyDescent="0.2">
      <c r="A61" s="306" t="s">
        <v>290</v>
      </c>
      <c r="B61" s="307" t="s">
        <v>291</v>
      </c>
      <c r="C61" s="308"/>
      <c r="D61" s="113">
        <v>1.8441092346650634</v>
      </c>
      <c r="E61" s="115">
        <v>4049</v>
      </c>
      <c r="F61" s="114">
        <v>4067</v>
      </c>
      <c r="G61" s="114">
        <v>4076</v>
      </c>
      <c r="H61" s="114">
        <v>3930</v>
      </c>
      <c r="I61" s="140">
        <v>3948</v>
      </c>
      <c r="J61" s="115">
        <v>101</v>
      </c>
      <c r="K61" s="116">
        <v>2.5582573454913882</v>
      </c>
    </row>
    <row r="62" spans="1:11" ht="14.1" customHeight="1" x14ac:dyDescent="0.2">
      <c r="A62" s="306" t="s">
        <v>292</v>
      </c>
      <c r="B62" s="307" t="s">
        <v>293</v>
      </c>
      <c r="C62" s="308"/>
      <c r="D62" s="113">
        <v>2.432548140860979</v>
      </c>
      <c r="E62" s="115">
        <v>5341</v>
      </c>
      <c r="F62" s="114">
        <v>5393</v>
      </c>
      <c r="G62" s="114">
        <v>5285</v>
      </c>
      <c r="H62" s="114">
        <v>5230</v>
      </c>
      <c r="I62" s="140">
        <v>5270</v>
      </c>
      <c r="J62" s="115">
        <v>71</v>
      </c>
      <c r="K62" s="116">
        <v>1.3472485768500948</v>
      </c>
    </row>
    <row r="63" spans="1:11" ht="14.1" customHeight="1" x14ac:dyDescent="0.2">
      <c r="A63" s="306"/>
      <c r="B63" s="307" t="s">
        <v>294</v>
      </c>
      <c r="C63" s="308"/>
      <c r="D63" s="113">
        <v>2.1743090852780966</v>
      </c>
      <c r="E63" s="115">
        <v>4774</v>
      </c>
      <c r="F63" s="114">
        <v>4827</v>
      </c>
      <c r="G63" s="114">
        <v>4735</v>
      </c>
      <c r="H63" s="114">
        <v>4697</v>
      </c>
      <c r="I63" s="140">
        <v>4743</v>
      </c>
      <c r="J63" s="115">
        <v>31</v>
      </c>
      <c r="K63" s="116">
        <v>0.65359477124183007</v>
      </c>
    </row>
    <row r="64" spans="1:11" ht="14.1" customHeight="1" x14ac:dyDescent="0.2">
      <c r="A64" s="306" t="s">
        <v>295</v>
      </c>
      <c r="B64" s="307" t="s">
        <v>296</v>
      </c>
      <c r="C64" s="308"/>
      <c r="D64" s="113">
        <v>0.56931008726385013</v>
      </c>
      <c r="E64" s="115">
        <v>1250</v>
      </c>
      <c r="F64" s="114">
        <v>1231</v>
      </c>
      <c r="G64" s="114">
        <v>1199</v>
      </c>
      <c r="H64" s="114">
        <v>1202</v>
      </c>
      <c r="I64" s="140">
        <v>1164</v>
      </c>
      <c r="J64" s="115">
        <v>86</v>
      </c>
      <c r="K64" s="116">
        <v>7.3883161512027495</v>
      </c>
    </row>
    <row r="65" spans="1:11" ht="14.1" customHeight="1" x14ac:dyDescent="0.2">
      <c r="A65" s="306" t="s">
        <v>297</v>
      </c>
      <c r="B65" s="307" t="s">
        <v>298</v>
      </c>
      <c r="C65" s="308"/>
      <c r="D65" s="113">
        <v>0.6294292324789128</v>
      </c>
      <c r="E65" s="115">
        <v>1382</v>
      </c>
      <c r="F65" s="114">
        <v>1358</v>
      </c>
      <c r="G65" s="114">
        <v>1333</v>
      </c>
      <c r="H65" s="114">
        <v>1316</v>
      </c>
      <c r="I65" s="140">
        <v>1319</v>
      </c>
      <c r="J65" s="115">
        <v>63</v>
      </c>
      <c r="K65" s="116">
        <v>4.7763457164518579</v>
      </c>
    </row>
    <row r="66" spans="1:11" ht="14.1" customHeight="1" x14ac:dyDescent="0.2">
      <c r="A66" s="306">
        <v>82</v>
      </c>
      <c r="B66" s="307" t="s">
        <v>299</v>
      </c>
      <c r="C66" s="308"/>
      <c r="D66" s="113">
        <v>2.3223297079666976</v>
      </c>
      <c r="E66" s="115">
        <v>5099</v>
      </c>
      <c r="F66" s="114">
        <v>5004</v>
      </c>
      <c r="G66" s="114">
        <v>4977</v>
      </c>
      <c r="H66" s="114">
        <v>4874</v>
      </c>
      <c r="I66" s="140">
        <v>4816</v>
      </c>
      <c r="J66" s="115">
        <v>283</v>
      </c>
      <c r="K66" s="116">
        <v>5.8762458471760795</v>
      </c>
    </row>
    <row r="67" spans="1:11" ht="14.1" customHeight="1" x14ac:dyDescent="0.2">
      <c r="A67" s="306" t="s">
        <v>300</v>
      </c>
      <c r="B67" s="307" t="s">
        <v>301</v>
      </c>
      <c r="C67" s="308"/>
      <c r="D67" s="113">
        <v>1.5216520012388188</v>
      </c>
      <c r="E67" s="115">
        <v>3341</v>
      </c>
      <c r="F67" s="114">
        <v>3236</v>
      </c>
      <c r="G67" s="114">
        <v>3207</v>
      </c>
      <c r="H67" s="114">
        <v>3151</v>
      </c>
      <c r="I67" s="140">
        <v>3111</v>
      </c>
      <c r="J67" s="115">
        <v>230</v>
      </c>
      <c r="K67" s="116">
        <v>7.3931211828993897</v>
      </c>
    </row>
    <row r="68" spans="1:11" ht="14.1" customHeight="1" x14ac:dyDescent="0.2">
      <c r="A68" s="306" t="s">
        <v>302</v>
      </c>
      <c r="B68" s="307" t="s">
        <v>303</v>
      </c>
      <c r="C68" s="308"/>
      <c r="D68" s="113">
        <v>0.48049771365068955</v>
      </c>
      <c r="E68" s="115">
        <v>1055</v>
      </c>
      <c r="F68" s="114">
        <v>1063</v>
      </c>
      <c r="G68" s="114">
        <v>1062</v>
      </c>
      <c r="H68" s="114">
        <v>1030</v>
      </c>
      <c r="I68" s="140">
        <v>1018</v>
      </c>
      <c r="J68" s="115">
        <v>37</v>
      </c>
      <c r="K68" s="116">
        <v>3.6345776031434185</v>
      </c>
    </row>
    <row r="69" spans="1:11" ht="14.1" customHeight="1" x14ac:dyDescent="0.2">
      <c r="A69" s="306">
        <v>83</v>
      </c>
      <c r="B69" s="307" t="s">
        <v>304</v>
      </c>
      <c r="C69" s="308"/>
      <c r="D69" s="113">
        <v>5.6361698639121167</v>
      </c>
      <c r="E69" s="115">
        <v>12375</v>
      </c>
      <c r="F69" s="114">
        <v>12292</v>
      </c>
      <c r="G69" s="114">
        <v>12235</v>
      </c>
      <c r="H69" s="114">
        <v>11923</v>
      </c>
      <c r="I69" s="140">
        <v>11828</v>
      </c>
      <c r="J69" s="115">
        <v>547</v>
      </c>
      <c r="K69" s="116">
        <v>4.6246195468380114</v>
      </c>
    </row>
    <row r="70" spans="1:11" ht="14.1" customHeight="1" x14ac:dyDescent="0.2">
      <c r="A70" s="306" t="s">
        <v>305</v>
      </c>
      <c r="B70" s="307" t="s">
        <v>306</v>
      </c>
      <c r="C70" s="308"/>
      <c r="D70" s="113">
        <v>4.6911151190541256</v>
      </c>
      <c r="E70" s="115">
        <v>10300</v>
      </c>
      <c r="F70" s="114">
        <v>10235</v>
      </c>
      <c r="G70" s="114">
        <v>10182</v>
      </c>
      <c r="H70" s="114">
        <v>9884</v>
      </c>
      <c r="I70" s="140">
        <v>9816</v>
      </c>
      <c r="J70" s="115">
        <v>484</v>
      </c>
      <c r="K70" s="116">
        <v>4.9307253463732685</v>
      </c>
    </row>
    <row r="71" spans="1:11" ht="14.1" customHeight="1" x14ac:dyDescent="0.2">
      <c r="A71" s="306"/>
      <c r="B71" s="307" t="s">
        <v>307</v>
      </c>
      <c r="C71" s="308"/>
      <c r="D71" s="113">
        <v>2.3455575595270628</v>
      </c>
      <c r="E71" s="115">
        <v>5150</v>
      </c>
      <c r="F71" s="114">
        <v>5098</v>
      </c>
      <c r="G71" s="114">
        <v>5082</v>
      </c>
      <c r="H71" s="114">
        <v>4889</v>
      </c>
      <c r="I71" s="140">
        <v>4846</v>
      </c>
      <c r="J71" s="115">
        <v>304</v>
      </c>
      <c r="K71" s="116">
        <v>6.2732150226991337</v>
      </c>
    </row>
    <row r="72" spans="1:11" ht="14.1" customHeight="1" x14ac:dyDescent="0.2">
      <c r="A72" s="306">
        <v>84</v>
      </c>
      <c r="B72" s="307" t="s">
        <v>308</v>
      </c>
      <c r="C72" s="308"/>
      <c r="D72" s="113">
        <v>1.1044615692918693</v>
      </c>
      <c r="E72" s="115">
        <v>2425</v>
      </c>
      <c r="F72" s="114">
        <v>2394</v>
      </c>
      <c r="G72" s="114">
        <v>2348</v>
      </c>
      <c r="H72" s="114">
        <v>2370</v>
      </c>
      <c r="I72" s="140">
        <v>2362</v>
      </c>
      <c r="J72" s="115">
        <v>63</v>
      </c>
      <c r="K72" s="116">
        <v>2.6672311600338694</v>
      </c>
    </row>
    <row r="73" spans="1:11" ht="14.1" customHeight="1" x14ac:dyDescent="0.2">
      <c r="A73" s="306" t="s">
        <v>309</v>
      </c>
      <c r="B73" s="307" t="s">
        <v>310</v>
      </c>
      <c r="C73" s="308"/>
      <c r="D73" s="113">
        <v>0.48687398662804465</v>
      </c>
      <c r="E73" s="115">
        <v>1069</v>
      </c>
      <c r="F73" s="114">
        <v>1055</v>
      </c>
      <c r="G73" s="114">
        <v>1033</v>
      </c>
      <c r="H73" s="114">
        <v>1051</v>
      </c>
      <c r="I73" s="140">
        <v>1045</v>
      </c>
      <c r="J73" s="115">
        <v>24</v>
      </c>
      <c r="K73" s="116">
        <v>2.2966507177033493</v>
      </c>
    </row>
    <row r="74" spans="1:11" ht="14.1" customHeight="1" x14ac:dyDescent="0.2">
      <c r="A74" s="306" t="s">
        <v>311</v>
      </c>
      <c r="B74" s="307" t="s">
        <v>312</v>
      </c>
      <c r="C74" s="308"/>
      <c r="D74" s="113">
        <v>0.19538722194895339</v>
      </c>
      <c r="E74" s="115">
        <v>429</v>
      </c>
      <c r="F74" s="114">
        <v>418</v>
      </c>
      <c r="G74" s="114">
        <v>417</v>
      </c>
      <c r="H74" s="114">
        <v>408</v>
      </c>
      <c r="I74" s="140">
        <v>411</v>
      </c>
      <c r="J74" s="115">
        <v>18</v>
      </c>
      <c r="K74" s="116">
        <v>4.3795620437956204</v>
      </c>
    </row>
    <row r="75" spans="1:11" ht="14.1" customHeight="1" x14ac:dyDescent="0.2">
      <c r="A75" s="306" t="s">
        <v>313</v>
      </c>
      <c r="B75" s="307" t="s">
        <v>314</v>
      </c>
      <c r="C75" s="308"/>
      <c r="D75" s="113">
        <v>9.7921335009382229E-2</v>
      </c>
      <c r="E75" s="115">
        <v>215</v>
      </c>
      <c r="F75" s="114">
        <v>211</v>
      </c>
      <c r="G75" s="114">
        <v>195</v>
      </c>
      <c r="H75" s="114">
        <v>208</v>
      </c>
      <c r="I75" s="140">
        <v>203</v>
      </c>
      <c r="J75" s="115">
        <v>12</v>
      </c>
      <c r="K75" s="116">
        <v>5.9113300492610836</v>
      </c>
    </row>
    <row r="76" spans="1:11" ht="14.1" customHeight="1" x14ac:dyDescent="0.2">
      <c r="A76" s="306">
        <v>91</v>
      </c>
      <c r="B76" s="307" t="s">
        <v>315</v>
      </c>
      <c r="C76" s="308"/>
      <c r="D76" s="113">
        <v>0.10019857535843762</v>
      </c>
      <c r="E76" s="115">
        <v>220</v>
      </c>
      <c r="F76" s="114">
        <v>224</v>
      </c>
      <c r="G76" s="114">
        <v>223</v>
      </c>
      <c r="H76" s="114">
        <v>227</v>
      </c>
      <c r="I76" s="140">
        <v>243</v>
      </c>
      <c r="J76" s="115">
        <v>-23</v>
      </c>
      <c r="K76" s="116">
        <v>-9.4650205761316872</v>
      </c>
    </row>
    <row r="77" spans="1:11" ht="14.1" customHeight="1" x14ac:dyDescent="0.2">
      <c r="A77" s="306">
        <v>92</v>
      </c>
      <c r="B77" s="307" t="s">
        <v>316</v>
      </c>
      <c r="C77" s="308"/>
      <c r="D77" s="113">
        <v>0.69091472190340852</v>
      </c>
      <c r="E77" s="115">
        <v>1517</v>
      </c>
      <c r="F77" s="114">
        <v>1525</v>
      </c>
      <c r="G77" s="114">
        <v>1521</v>
      </c>
      <c r="H77" s="114">
        <v>1551</v>
      </c>
      <c r="I77" s="140">
        <v>1555</v>
      </c>
      <c r="J77" s="115">
        <v>-38</v>
      </c>
      <c r="K77" s="116">
        <v>-2.4437299035369775</v>
      </c>
    </row>
    <row r="78" spans="1:11" ht="14.1" customHeight="1" x14ac:dyDescent="0.2">
      <c r="A78" s="306">
        <v>93</v>
      </c>
      <c r="B78" s="307" t="s">
        <v>317</v>
      </c>
      <c r="C78" s="308"/>
      <c r="D78" s="113">
        <v>0.17079302617915507</v>
      </c>
      <c r="E78" s="115">
        <v>375</v>
      </c>
      <c r="F78" s="114">
        <v>379</v>
      </c>
      <c r="G78" s="114">
        <v>392</v>
      </c>
      <c r="H78" s="114">
        <v>398</v>
      </c>
      <c r="I78" s="140">
        <v>398</v>
      </c>
      <c r="J78" s="115">
        <v>-23</v>
      </c>
      <c r="K78" s="116">
        <v>-5.7788944723618094</v>
      </c>
    </row>
    <row r="79" spans="1:11" ht="14.1" customHeight="1" x14ac:dyDescent="0.2">
      <c r="A79" s="306">
        <v>94</v>
      </c>
      <c r="B79" s="307" t="s">
        <v>318</v>
      </c>
      <c r="C79" s="308"/>
      <c r="D79" s="113">
        <v>9.9743127288626554E-2</v>
      </c>
      <c r="E79" s="115">
        <v>219</v>
      </c>
      <c r="F79" s="114">
        <v>225</v>
      </c>
      <c r="G79" s="114">
        <v>226</v>
      </c>
      <c r="H79" s="114">
        <v>200</v>
      </c>
      <c r="I79" s="140">
        <v>215</v>
      </c>
      <c r="J79" s="115">
        <v>4</v>
      </c>
      <c r="K79" s="116">
        <v>1.8604651162790697</v>
      </c>
    </row>
    <row r="80" spans="1:11" ht="14.1" customHeight="1" x14ac:dyDescent="0.2">
      <c r="A80" s="306" t="s">
        <v>319</v>
      </c>
      <c r="B80" s="307" t="s">
        <v>320</v>
      </c>
      <c r="C80" s="308"/>
      <c r="D80" s="113">
        <v>1.5940682443387803E-2</v>
      </c>
      <c r="E80" s="115">
        <v>35</v>
      </c>
      <c r="F80" s="114">
        <v>37</v>
      </c>
      <c r="G80" s="114">
        <v>36</v>
      </c>
      <c r="H80" s="114">
        <v>37</v>
      </c>
      <c r="I80" s="140">
        <v>34</v>
      </c>
      <c r="J80" s="115">
        <v>1</v>
      </c>
      <c r="K80" s="116">
        <v>2.9411764705882355</v>
      </c>
    </row>
    <row r="81" spans="1:11" ht="14.1" customHeight="1" x14ac:dyDescent="0.2">
      <c r="A81" s="310" t="s">
        <v>321</v>
      </c>
      <c r="B81" s="311" t="s">
        <v>224</v>
      </c>
      <c r="C81" s="312"/>
      <c r="D81" s="125">
        <v>0.72780601555810609</v>
      </c>
      <c r="E81" s="143">
        <v>1598</v>
      </c>
      <c r="F81" s="144">
        <v>1615</v>
      </c>
      <c r="G81" s="144">
        <v>1625</v>
      </c>
      <c r="H81" s="144">
        <v>1590</v>
      </c>
      <c r="I81" s="145">
        <v>1604</v>
      </c>
      <c r="J81" s="143">
        <v>-6</v>
      </c>
      <c r="K81" s="146">
        <v>-0.37406483790523692</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20" t="s">
        <v>323</v>
      </c>
      <c r="B85" s="620"/>
      <c r="C85" s="620"/>
      <c r="D85" s="620"/>
      <c r="E85" s="620"/>
      <c r="F85" s="620"/>
      <c r="G85" s="620"/>
      <c r="H85" s="620"/>
      <c r="I85" s="620"/>
      <c r="J85" s="620"/>
      <c r="K85" s="620"/>
    </row>
    <row r="86" spans="1:11" ht="22.5" customHeight="1" x14ac:dyDescent="0.2">
      <c r="A86" s="620"/>
      <c r="B86" s="620"/>
      <c r="C86" s="620"/>
      <c r="D86" s="620"/>
      <c r="E86" s="620"/>
      <c r="F86" s="620"/>
      <c r="G86" s="620"/>
      <c r="H86" s="620"/>
      <c r="I86" s="620"/>
      <c r="J86" s="620"/>
      <c r="K86" s="620"/>
    </row>
    <row r="87" spans="1:11" ht="18" customHeight="1" x14ac:dyDescent="0.2">
      <c r="A87" s="621"/>
      <c r="B87" s="621"/>
      <c r="C87" s="621"/>
      <c r="D87" s="621"/>
      <c r="E87" s="621"/>
      <c r="F87" s="621"/>
      <c r="G87" s="621"/>
      <c r="H87" s="621"/>
      <c r="I87" s="621"/>
      <c r="J87" s="621"/>
      <c r="K87" s="621"/>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85:K85"/>
    <mergeCell ref="A86:K86"/>
    <mergeCell ref="A87:K87"/>
    <mergeCell ref="A3:K3"/>
    <mergeCell ref="A4:K4"/>
    <mergeCell ref="A5:E5"/>
    <mergeCell ref="A7:C10"/>
    <mergeCell ref="D7:D10"/>
    <mergeCell ref="E7:I7"/>
    <mergeCell ref="J7:K8"/>
    <mergeCell ref="E8:E9"/>
    <mergeCell ref="F8:F9"/>
    <mergeCell ref="G8:G9"/>
    <mergeCell ref="H8:H9"/>
    <mergeCell ref="I8:I9"/>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92" t="s">
        <v>97</v>
      </c>
      <c r="E8" s="592" t="s">
        <v>98</v>
      </c>
      <c r="F8" s="592" t="s">
        <v>99</v>
      </c>
      <c r="G8" s="592" t="s">
        <v>100</v>
      </c>
      <c r="H8" s="592" t="s">
        <v>101</v>
      </c>
      <c r="I8" s="590"/>
      <c r="J8" s="591"/>
      <c r="K8"/>
      <c r="L8"/>
      <c r="M8"/>
      <c r="N8"/>
      <c r="O8"/>
      <c r="P8"/>
    </row>
    <row r="9" spans="1:16" ht="12" customHeight="1" x14ac:dyDescent="0.2">
      <c r="A9" s="578"/>
      <c r="B9" s="579"/>
      <c r="C9" s="583"/>
      <c r="D9" s="593"/>
      <c r="E9" s="593"/>
      <c r="F9" s="593"/>
      <c r="G9" s="593"/>
      <c r="H9" s="593"/>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55456</v>
      </c>
      <c r="E12" s="114">
        <v>56856</v>
      </c>
      <c r="F12" s="114">
        <v>57293</v>
      </c>
      <c r="G12" s="114">
        <v>57557</v>
      </c>
      <c r="H12" s="140">
        <v>56764</v>
      </c>
      <c r="I12" s="115">
        <v>-1308</v>
      </c>
      <c r="J12" s="116">
        <v>-2.3042773588894372</v>
      </c>
      <c r="K12"/>
      <c r="L12"/>
      <c r="M12"/>
      <c r="N12"/>
      <c r="O12"/>
      <c r="P12"/>
    </row>
    <row r="13" spans="1:16" s="110" customFormat="1" ht="14.45" customHeight="1" x14ac:dyDescent="0.2">
      <c r="A13" s="120" t="s">
        <v>105</v>
      </c>
      <c r="B13" s="119" t="s">
        <v>106</v>
      </c>
      <c r="C13" s="113">
        <v>40.615983843046742</v>
      </c>
      <c r="D13" s="115">
        <v>22524</v>
      </c>
      <c r="E13" s="114">
        <v>22843</v>
      </c>
      <c r="F13" s="114">
        <v>23096</v>
      </c>
      <c r="G13" s="114">
        <v>23058</v>
      </c>
      <c r="H13" s="140">
        <v>22618</v>
      </c>
      <c r="I13" s="115">
        <v>-94</v>
      </c>
      <c r="J13" s="116">
        <v>-0.41559819612697851</v>
      </c>
      <c r="K13"/>
      <c r="L13"/>
      <c r="M13"/>
      <c r="N13"/>
      <c r="O13"/>
      <c r="P13"/>
    </row>
    <row r="14" spans="1:16" s="110" customFormat="1" ht="14.45" customHeight="1" x14ac:dyDescent="0.2">
      <c r="A14" s="120"/>
      <c r="B14" s="119" t="s">
        <v>107</v>
      </c>
      <c r="C14" s="113">
        <v>59.384016156953258</v>
      </c>
      <c r="D14" s="115">
        <v>32932</v>
      </c>
      <c r="E14" s="114">
        <v>34013</v>
      </c>
      <c r="F14" s="114">
        <v>34197</v>
      </c>
      <c r="G14" s="114">
        <v>34499</v>
      </c>
      <c r="H14" s="140">
        <v>34146</v>
      </c>
      <c r="I14" s="115">
        <v>-1214</v>
      </c>
      <c r="J14" s="116">
        <v>-3.5553212674983894</v>
      </c>
      <c r="K14"/>
      <c r="L14"/>
      <c r="M14"/>
      <c r="N14"/>
      <c r="O14"/>
      <c r="P14"/>
    </row>
    <row r="15" spans="1:16" s="110" customFormat="1" ht="14.45" customHeight="1" x14ac:dyDescent="0.2">
      <c r="A15" s="118" t="s">
        <v>105</v>
      </c>
      <c r="B15" s="121" t="s">
        <v>108</v>
      </c>
      <c r="C15" s="113">
        <v>12.898514137334102</v>
      </c>
      <c r="D15" s="115">
        <v>7153</v>
      </c>
      <c r="E15" s="114">
        <v>7453</v>
      </c>
      <c r="F15" s="114">
        <v>7624</v>
      </c>
      <c r="G15" s="114">
        <v>7779</v>
      </c>
      <c r="H15" s="140">
        <v>7421</v>
      </c>
      <c r="I15" s="115">
        <v>-268</v>
      </c>
      <c r="J15" s="116">
        <v>-3.6113731303058887</v>
      </c>
      <c r="K15"/>
      <c r="L15"/>
      <c r="M15"/>
      <c r="N15"/>
      <c r="O15"/>
      <c r="P15"/>
    </row>
    <row r="16" spans="1:16" s="110" customFormat="1" ht="14.45" customHeight="1" x14ac:dyDescent="0.2">
      <c r="A16" s="118"/>
      <c r="B16" s="121" t="s">
        <v>109</v>
      </c>
      <c r="C16" s="113">
        <v>53.727279284477781</v>
      </c>
      <c r="D16" s="115">
        <v>29795</v>
      </c>
      <c r="E16" s="114">
        <v>30675</v>
      </c>
      <c r="F16" s="114">
        <v>31041</v>
      </c>
      <c r="G16" s="114">
        <v>31112</v>
      </c>
      <c r="H16" s="140">
        <v>30844</v>
      </c>
      <c r="I16" s="115">
        <v>-1049</v>
      </c>
      <c r="J16" s="116">
        <v>-3.400985604979899</v>
      </c>
      <c r="K16"/>
      <c r="L16"/>
      <c r="M16"/>
      <c r="N16"/>
      <c r="O16"/>
      <c r="P16"/>
    </row>
    <row r="17" spans="1:16" s="110" customFormat="1" ht="14.45" customHeight="1" x14ac:dyDescent="0.2">
      <c r="A17" s="118"/>
      <c r="B17" s="121" t="s">
        <v>110</v>
      </c>
      <c r="C17" s="113">
        <v>18.210833814195038</v>
      </c>
      <c r="D17" s="115">
        <v>10099</v>
      </c>
      <c r="E17" s="114">
        <v>10195</v>
      </c>
      <c r="F17" s="114">
        <v>10200</v>
      </c>
      <c r="G17" s="114">
        <v>10285</v>
      </c>
      <c r="H17" s="140">
        <v>10205</v>
      </c>
      <c r="I17" s="115">
        <v>-106</v>
      </c>
      <c r="J17" s="116">
        <v>-1.0387065164135227</v>
      </c>
      <c r="K17"/>
      <c r="L17"/>
      <c r="M17"/>
      <c r="N17"/>
      <c r="O17"/>
      <c r="P17"/>
    </row>
    <row r="18" spans="1:16" s="110" customFormat="1" ht="14.45" customHeight="1" x14ac:dyDescent="0.2">
      <c r="A18" s="120"/>
      <c r="B18" s="121" t="s">
        <v>111</v>
      </c>
      <c r="C18" s="113">
        <v>15.163372763993076</v>
      </c>
      <c r="D18" s="115">
        <v>8409</v>
      </c>
      <c r="E18" s="114">
        <v>8533</v>
      </c>
      <c r="F18" s="114">
        <v>8428</v>
      </c>
      <c r="G18" s="114">
        <v>8381</v>
      </c>
      <c r="H18" s="140">
        <v>8294</v>
      </c>
      <c r="I18" s="115">
        <v>115</v>
      </c>
      <c r="J18" s="116">
        <v>1.3865444899927659</v>
      </c>
      <c r="K18"/>
      <c r="L18"/>
      <c r="M18"/>
      <c r="N18"/>
      <c r="O18"/>
      <c r="P18"/>
    </row>
    <row r="19" spans="1:16" s="110" customFormat="1" ht="14.45" customHeight="1" x14ac:dyDescent="0.2">
      <c r="A19" s="120"/>
      <c r="B19" s="121" t="s">
        <v>112</v>
      </c>
      <c r="C19" s="113">
        <v>1.377668782458165</v>
      </c>
      <c r="D19" s="115">
        <v>764</v>
      </c>
      <c r="E19" s="114">
        <v>792</v>
      </c>
      <c r="F19" s="114">
        <v>833</v>
      </c>
      <c r="G19" s="114">
        <v>744</v>
      </c>
      <c r="H19" s="140">
        <v>743</v>
      </c>
      <c r="I19" s="115">
        <v>21</v>
      </c>
      <c r="J19" s="116">
        <v>2.826379542395693</v>
      </c>
      <c r="K19"/>
      <c r="L19"/>
      <c r="M19"/>
      <c r="N19"/>
      <c r="O19"/>
      <c r="P19"/>
    </row>
    <row r="20" spans="1:16" s="110" customFormat="1" ht="14.45" customHeight="1" x14ac:dyDescent="0.2">
      <c r="A20" s="120" t="s">
        <v>113</v>
      </c>
      <c r="B20" s="119" t="s">
        <v>116</v>
      </c>
      <c r="C20" s="113">
        <v>86.232328332371608</v>
      </c>
      <c r="D20" s="115">
        <v>47821</v>
      </c>
      <c r="E20" s="114">
        <v>48970</v>
      </c>
      <c r="F20" s="114">
        <v>49434</v>
      </c>
      <c r="G20" s="114">
        <v>49767</v>
      </c>
      <c r="H20" s="140">
        <v>49171</v>
      </c>
      <c r="I20" s="115">
        <v>-1350</v>
      </c>
      <c r="J20" s="116">
        <v>-2.7455207337658374</v>
      </c>
      <c r="K20"/>
      <c r="L20"/>
      <c r="M20"/>
      <c r="N20"/>
      <c r="O20"/>
      <c r="P20"/>
    </row>
    <row r="21" spans="1:16" s="110" customFormat="1" ht="14.45" customHeight="1" x14ac:dyDescent="0.2">
      <c r="A21" s="123"/>
      <c r="B21" s="124" t="s">
        <v>117</v>
      </c>
      <c r="C21" s="125">
        <v>13.668493941142527</v>
      </c>
      <c r="D21" s="143">
        <v>7580</v>
      </c>
      <c r="E21" s="144">
        <v>7823</v>
      </c>
      <c r="F21" s="144">
        <v>7796</v>
      </c>
      <c r="G21" s="144">
        <v>7743</v>
      </c>
      <c r="H21" s="145">
        <v>7553</v>
      </c>
      <c r="I21" s="143">
        <v>27</v>
      </c>
      <c r="J21" s="146">
        <v>0.35747385144975508</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1307123</v>
      </c>
      <c r="E23" s="114">
        <v>1351076</v>
      </c>
      <c r="F23" s="114">
        <v>1348337</v>
      </c>
      <c r="G23" s="114">
        <v>1355641</v>
      </c>
      <c r="H23" s="140">
        <v>1332324</v>
      </c>
      <c r="I23" s="115">
        <v>-25201</v>
      </c>
      <c r="J23" s="116">
        <v>-1.8915068707011207</v>
      </c>
      <c r="K23"/>
      <c r="L23"/>
      <c r="M23"/>
      <c r="N23"/>
      <c r="O23"/>
      <c r="P23"/>
    </row>
    <row r="24" spans="1:16" s="110" customFormat="1" ht="14.45" customHeight="1" x14ac:dyDescent="0.2">
      <c r="A24" s="120" t="s">
        <v>105</v>
      </c>
      <c r="B24" s="119" t="s">
        <v>106</v>
      </c>
      <c r="C24" s="113">
        <v>39.641640457707503</v>
      </c>
      <c r="D24" s="115">
        <v>518165</v>
      </c>
      <c r="E24" s="114">
        <v>532672</v>
      </c>
      <c r="F24" s="114">
        <v>531729</v>
      </c>
      <c r="G24" s="114">
        <v>531965</v>
      </c>
      <c r="H24" s="140">
        <v>520703</v>
      </c>
      <c r="I24" s="115">
        <v>-2538</v>
      </c>
      <c r="J24" s="116">
        <v>-0.48741797147318144</v>
      </c>
      <c r="K24"/>
      <c r="L24"/>
      <c r="M24"/>
      <c r="N24"/>
      <c r="O24"/>
      <c r="P24"/>
    </row>
    <row r="25" spans="1:16" s="110" customFormat="1" ht="14.45" customHeight="1" x14ac:dyDescent="0.2">
      <c r="A25" s="120"/>
      <c r="B25" s="119" t="s">
        <v>107</v>
      </c>
      <c r="C25" s="113">
        <v>60.358359542292497</v>
      </c>
      <c r="D25" s="115">
        <v>788958</v>
      </c>
      <c r="E25" s="114">
        <v>818404</v>
      </c>
      <c r="F25" s="114">
        <v>816608</v>
      </c>
      <c r="G25" s="114">
        <v>823676</v>
      </c>
      <c r="H25" s="140">
        <v>811621</v>
      </c>
      <c r="I25" s="115">
        <v>-22663</v>
      </c>
      <c r="J25" s="116">
        <v>-2.7923131609458109</v>
      </c>
      <c r="K25"/>
      <c r="L25"/>
      <c r="M25"/>
      <c r="N25"/>
      <c r="O25"/>
      <c r="P25"/>
    </row>
    <row r="26" spans="1:16" s="110" customFormat="1" ht="14.45" customHeight="1" x14ac:dyDescent="0.2">
      <c r="A26" s="118" t="s">
        <v>105</v>
      </c>
      <c r="B26" s="121" t="s">
        <v>108</v>
      </c>
      <c r="C26" s="113">
        <v>15.566859430979335</v>
      </c>
      <c r="D26" s="115">
        <v>203478</v>
      </c>
      <c r="E26" s="114">
        <v>216619</v>
      </c>
      <c r="F26" s="114">
        <v>213818</v>
      </c>
      <c r="G26" s="114">
        <v>221131</v>
      </c>
      <c r="H26" s="140">
        <v>210719</v>
      </c>
      <c r="I26" s="115">
        <v>-7241</v>
      </c>
      <c r="J26" s="116">
        <v>-3.4363298990598854</v>
      </c>
      <c r="K26"/>
      <c r="L26"/>
      <c r="M26"/>
      <c r="N26"/>
      <c r="O26"/>
      <c r="P26"/>
    </row>
    <row r="27" spans="1:16" s="110" customFormat="1" ht="14.45" customHeight="1" x14ac:dyDescent="0.2">
      <c r="A27" s="118"/>
      <c r="B27" s="121" t="s">
        <v>109</v>
      </c>
      <c r="C27" s="113">
        <v>51.629877218899829</v>
      </c>
      <c r="D27" s="115">
        <v>674866</v>
      </c>
      <c r="E27" s="114">
        <v>698716</v>
      </c>
      <c r="F27" s="114">
        <v>699552</v>
      </c>
      <c r="G27" s="114">
        <v>702088</v>
      </c>
      <c r="H27" s="140">
        <v>696479</v>
      </c>
      <c r="I27" s="115">
        <v>-21613</v>
      </c>
      <c r="J27" s="116">
        <v>-3.1031804261147857</v>
      </c>
      <c r="K27"/>
      <c r="L27"/>
      <c r="M27"/>
      <c r="N27"/>
      <c r="O27"/>
      <c r="P27"/>
    </row>
    <row r="28" spans="1:16" s="110" customFormat="1" ht="14.45" customHeight="1" x14ac:dyDescent="0.2">
      <c r="A28" s="118"/>
      <c r="B28" s="121" t="s">
        <v>110</v>
      </c>
      <c r="C28" s="113">
        <v>17.802838753506748</v>
      </c>
      <c r="D28" s="115">
        <v>232705</v>
      </c>
      <c r="E28" s="114">
        <v>236265</v>
      </c>
      <c r="F28" s="114">
        <v>236511</v>
      </c>
      <c r="G28" s="114">
        <v>236006</v>
      </c>
      <c r="H28" s="140">
        <v>232821</v>
      </c>
      <c r="I28" s="115">
        <v>-116</v>
      </c>
      <c r="J28" s="116">
        <v>-4.982368428964741E-2</v>
      </c>
      <c r="K28"/>
      <c r="L28"/>
      <c r="M28"/>
      <c r="N28"/>
      <c r="O28"/>
      <c r="P28"/>
    </row>
    <row r="29" spans="1:16" s="110" customFormat="1" ht="14.45" customHeight="1" x14ac:dyDescent="0.2">
      <c r="A29" s="118"/>
      <c r="B29" s="121" t="s">
        <v>111</v>
      </c>
      <c r="C29" s="113">
        <v>15.000271588825228</v>
      </c>
      <c r="D29" s="115">
        <v>196072</v>
      </c>
      <c r="E29" s="114">
        <v>199476</v>
      </c>
      <c r="F29" s="114">
        <v>198456</v>
      </c>
      <c r="G29" s="114">
        <v>196416</v>
      </c>
      <c r="H29" s="140">
        <v>192304</v>
      </c>
      <c r="I29" s="115">
        <v>3768</v>
      </c>
      <c r="J29" s="116">
        <v>1.9593976204343124</v>
      </c>
      <c r="K29"/>
      <c r="L29"/>
      <c r="M29"/>
      <c r="N29"/>
      <c r="O29"/>
      <c r="P29"/>
    </row>
    <row r="30" spans="1:16" s="110" customFormat="1" ht="14.45" customHeight="1" x14ac:dyDescent="0.2">
      <c r="A30" s="120"/>
      <c r="B30" s="121" t="s">
        <v>112</v>
      </c>
      <c r="C30" s="113">
        <v>1.362610863706017</v>
      </c>
      <c r="D30" s="115">
        <v>17811</v>
      </c>
      <c r="E30" s="114">
        <v>18162</v>
      </c>
      <c r="F30" s="114">
        <v>18880</v>
      </c>
      <c r="G30" s="114">
        <v>16353</v>
      </c>
      <c r="H30" s="140">
        <v>15584</v>
      </c>
      <c r="I30" s="115">
        <v>2227</v>
      </c>
      <c r="J30" s="116">
        <v>14.2902977412731</v>
      </c>
      <c r="K30"/>
      <c r="L30"/>
      <c r="M30"/>
      <c r="N30"/>
      <c r="O30"/>
      <c r="P30"/>
    </row>
    <row r="31" spans="1:16" s="110" customFormat="1" ht="14.45" customHeight="1" x14ac:dyDescent="0.2">
      <c r="A31" s="120" t="s">
        <v>113</v>
      </c>
      <c r="B31" s="119" t="s">
        <v>116</v>
      </c>
      <c r="C31" s="113">
        <v>84.437960314369803</v>
      </c>
      <c r="D31" s="115">
        <v>1103708</v>
      </c>
      <c r="E31" s="114">
        <v>1142384</v>
      </c>
      <c r="F31" s="114">
        <v>1142913</v>
      </c>
      <c r="G31" s="114">
        <v>1150109</v>
      </c>
      <c r="H31" s="140">
        <v>1132388</v>
      </c>
      <c r="I31" s="115">
        <v>-28680</v>
      </c>
      <c r="J31" s="116">
        <v>-2.5327008057308977</v>
      </c>
      <c r="K31"/>
      <c r="L31"/>
      <c r="M31"/>
      <c r="N31"/>
      <c r="O31"/>
      <c r="P31"/>
    </row>
    <row r="32" spans="1:16" s="110" customFormat="1" ht="14.45" customHeight="1" x14ac:dyDescent="0.2">
      <c r="A32" s="123"/>
      <c r="B32" s="124" t="s">
        <v>117</v>
      </c>
      <c r="C32" s="125">
        <v>15.394572660721295</v>
      </c>
      <c r="D32" s="143">
        <v>201226</v>
      </c>
      <c r="E32" s="144">
        <v>206470</v>
      </c>
      <c r="F32" s="144">
        <v>203231</v>
      </c>
      <c r="G32" s="144">
        <v>203299</v>
      </c>
      <c r="H32" s="145">
        <v>197828</v>
      </c>
      <c r="I32" s="143">
        <v>3398</v>
      </c>
      <c r="J32" s="146">
        <v>1.7176537193926036</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327</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59058</v>
      </c>
      <c r="E56" s="114">
        <v>60216</v>
      </c>
      <c r="F56" s="114">
        <v>60322</v>
      </c>
      <c r="G56" s="114">
        <v>60812</v>
      </c>
      <c r="H56" s="140">
        <v>59652</v>
      </c>
      <c r="I56" s="115">
        <v>-594</v>
      </c>
      <c r="J56" s="116">
        <v>-0.99577549788774899</v>
      </c>
      <c r="K56"/>
      <c r="L56"/>
      <c r="M56"/>
      <c r="N56"/>
      <c r="O56"/>
      <c r="P56"/>
    </row>
    <row r="57" spans="1:16" s="110" customFormat="1" ht="14.45" customHeight="1" x14ac:dyDescent="0.2">
      <c r="A57" s="120" t="s">
        <v>105</v>
      </c>
      <c r="B57" s="119" t="s">
        <v>106</v>
      </c>
      <c r="C57" s="113">
        <v>40.251955704561617</v>
      </c>
      <c r="D57" s="115">
        <v>23772</v>
      </c>
      <c r="E57" s="114">
        <v>23982</v>
      </c>
      <c r="F57" s="114">
        <v>24057</v>
      </c>
      <c r="G57" s="114">
        <v>24109</v>
      </c>
      <c r="H57" s="140">
        <v>23457</v>
      </c>
      <c r="I57" s="115">
        <v>315</v>
      </c>
      <c r="J57" s="116">
        <v>1.3428827215756491</v>
      </c>
    </row>
    <row r="58" spans="1:16" s="110" customFormat="1" ht="14.45" customHeight="1" x14ac:dyDescent="0.2">
      <c r="A58" s="120"/>
      <c r="B58" s="119" t="s">
        <v>107</v>
      </c>
      <c r="C58" s="113">
        <v>59.748044295438383</v>
      </c>
      <c r="D58" s="115">
        <v>35286</v>
      </c>
      <c r="E58" s="114">
        <v>36234</v>
      </c>
      <c r="F58" s="114">
        <v>36265</v>
      </c>
      <c r="G58" s="114">
        <v>36703</v>
      </c>
      <c r="H58" s="140">
        <v>36195</v>
      </c>
      <c r="I58" s="115">
        <v>-909</v>
      </c>
      <c r="J58" s="116">
        <v>-2.511396601740572</v>
      </c>
    </row>
    <row r="59" spans="1:16" s="110" customFormat="1" ht="14.45" customHeight="1" x14ac:dyDescent="0.2">
      <c r="A59" s="118" t="s">
        <v>105</v>
      </c>
      <c r="B59" s="121" t="s">
        <v>108</v>
      </c>
      <c r="C59" s="113">
        <v>14.02858207186156</v>
      </c>
      <c r="D59" s="115">
        <v>8285</v>
      </c>
      <c r="E59" s="114">
        <v>8600</v>
      </c>
      <c r="F59" s="114">
        <v>8569</v>
      </c>
      <c r="G59" s="114">
        <v>8861</v>
      </c>
      <c r="H59" s="140">
        <v>8363</v>
      </c>
      <c r="I59" s="115">
        <v>-78</v>
      </c>
      <c r="J59" s="116">
        <v>-0.93267966040894412</v>
      </c>
    </row>
    <row r="60" spans="1:16" s="110" customFormat="1" ht="14.45" customHeight="1" x14ac:dyDescent="0.2">
      <c r="A60" s="118"/>
      <c r="B60" s="121" t="s">
        <v>109</v>
      </c>
      <c r="C60" s="113">
        <v>52.699041620102271</v>
      </c>
      <c r="D60" s="115">
        <v>31123</v>
      </c>
      <c r="E60" s="114">
        <v>31823</v>
      </c>
      <c r="F60" s="114">
        <v>32067</v>
      </c>
      <c r="G60" s="114">
        <v>32283</v>
      </c>
      <c r="H60" s="140">
        <v>31924</v>
      </c>
      <c r="I60" s="115">
        <v>-801</v>
      </c>
      <c r="J60" s="116">
        <v>-2.5090840746773586</v>
      </c>
    </row>
    <row r="61" spans="1:16" s="110" customFormat="1" ht="14.45" customHeight="1" x14ac:dyDescent="0.2">
      <c r="A61" s="118"/>
      <c r="B61" s="121" t="s">
        <v>110</v>
      </c>
      <c r="C61" s="113">
        <v>18.326052355311727</v>
      </c>
      <c r="D61" s="115">
        <v>10823</v>
      </c>
      <c r="E61" s="114">
        <v>10861</v>
      </c>
      <c r="F61" s="114">
        <v>10875</v>
      </c>
      <c r="G61" s="114">
        <v>10900</v>
      </c>
      <c r="H61" s="140">
        <v>10735</v>
      </c>
      <c r="I61" s="115">
        <v>88</v>
      </c>
      <c r="J61" s="116">
        <v>0.81974848625989749</v>
      </c>
    </row>
    <row r="62" spans="1:16" s="110" customFormat="1" ht="14.45" customHeight="1" x14ac:dyDescent="0.2">
      <c r="A62" s="120"/>
      <c r="B62" s="121" t="s">
        <v>111</v>
      </c>
      <c r="C62" s="113">
        <v>14.946323952724441</v>
      </c>
      <c r="D62" s="115">
        <v>8827</v>
      </c>
      <c r="E62" s="114">
        <v>8932</v>
      </c>
      <c r="F62" s="114">
        <v>8811</v>
      </c>
      <c r="G62" s="114">
        <v>8768</v>
      </c>
      <c r="H62" s="140">
        <v>8630</v>
      </c>
      <c r="I62" s="115">
        <v>197</v>
      </c>
      <c r="J62" s="116">
        <v>2.2827346465816918</v>
      </c>
    </row>
    <row r="63" spans="1:16" s="110" customFormat="1" ht="14.45" customHeight="1" x14ac:dyDescent="0.2">
      <c r="A63" s="120"/>
      <c r="B63" s="121" t="s">
        <v>112</v>
      </c>
      <c r="C63" s="113">
        <v>1.3799993226997189</v>
      </c>
      <c r="D63" s="115">
        <v>815</v>
      </c>
      <c r="E63" s="114">
        <v>836</v>
      </c>
      <c r="F63" s="114">
        <v>866</v>
      </c>
      <c r="G63" s="114">
        <v>776</v>
      </c>
      <c r="H63" s="140">
        <v>742</v>
      </c>
      <c r="I63" s="115">
        <v>73</v>
      </c>
      <c r="J63" s="116">
        <v>9.8382749326145547</v>
      </c>
    </row>
    <row r="64" spans="1:16" s="110" customFormat="1" ht="14.45" customHeight="1" x14ac:dyDescent="0.2">
      <c r="A64" s="120" t="s">
        <v>113</v>
      </c>
      <c r="B64" s="119" t="s">
        <v>116</v>
      </c>
      <c r="C64" s="113">
        <v>86.484472891056257</v>
      </c>
      <c r="D64" s="115">
        <v>51076</v>
      </c>
      <c r="E64" s="114">
        <v>52201</v>
      </c>
      <c r="F64" s="114">
        <v>52325</v>
      </c>
      <c r="G64" s="114">
        <v>52790</v>
      </c>
      <c r="H64" s="140">
        <v>51954</v>
      </c>
      <c r="I64" s="115">
        <v>-878</v>
      </c>
      <c r="J64" s="116">
        <v>-1.6899564999807521</v>
      </c>
    </row>
    <row r="65" spans="1:10" s="110" customFormat="1" ht="14.45" customHeight="1" x14ac:dyDescent="0.2">
      <c r="A65" s="123"/>
      <c r="B65" s="124" t="s">
        <v>117</v>
      </c>
      <c r="C65" s="125">
        <v>13.449490331538488</v>
      </c>
      <c r="D65" s="143">
        <v>7943</v>
      </c>
      <c r="E65" s="144">
        <v>7974</v>
      </c>
      <c r="F65" s="144">
        <v>7957</v>
      </c>
      <c r="G65" s="144">
        <v>7976</v>
      </c>
      <c r="H65" s="145">
        <v>7656</v>
      </c>
      <c r="I65" s="143">
        <v>287</v>
      </c>
      <c r="J65" s="146">
        <v>3.7486938349007315</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328</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92" t="s">
        <v>97</v>
      </c>
      <c r="G8" s="592" t="s">
        <v>98</v>
      </c>
      <c r="H8" s="592" t="s">
        <v>99</v>
      </c>
      <c r="I8" s="592" t="s">
        <v>100</v>
      </c>
      <c r="J8" s="592" t="s">
        <v>101</v>
      </c>
      <c r="K8" s="590"/>
      <c r="L8" s="591"/>
    </row>
    <row r="9" spans="1:17" ht="12" customHeight="1" x14ac:dyDescent="0.2">
      <c r="A9" s="578"/>
      <c r="B9" s="579"/>
      <c r="C9" s="579"/>
      <c r="D9" s="579"/>
      <c r="E9" s="583"/>
      <c r="F9" s="593"/>
      <c r="G9" s="593"/>
      <c r="H9" s="593"/>
      <c r="I9" s="593"/>
      <c r="J9" s="593"/>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55456</v>
      </c>
      <c r="G11" s="114">
        <v>56856</v>
      </c>
      <c r="H11" s="114">
        <v>57293</v>
      </c>
      <c r="I11" s="114">
        <v>57557</v>
      </c>
      <c r="J11" s="140">
        <v>56764</v>
      </c>
      <c r="K11" s="114">
        <v>-1308</v>
      </c>
      <c r="L11" s="116">
        <v>-2.3042773588894372</v>
      </c>
    </row>
    <row r="12" spans="1:17" s="110" customFormat="1" ht="24" customHeight="1" x14ac:dyDescent="0.2">
      <c r="A12" s="606" t="s">
        <v>185</v>
      </c>
      <c r="B12" s="607"/>
      <c r="C12" s="607"/>
      <c r="D12" s="608"/>
      <c r="E12" s="113">
        <v>40.615983843046742</v>
      </c>
      <c r="F12" s="115">
        <v>22524</v>
      </c>
      <c r="G12" s="114">
        <v>22843</v>
      </c>
      <c r="H12" s="114">
        <v>23096</v>
      </c>
      <c r="I12" s="114">
        <v>23058</v>
      </c>
      <c r="J12" s="140">
        <v>22618</v>
      </c>
      <c r="K12" s="114">
        <v>-94</v>
      </c>
      <c r="L12" s="116">
        <v>-0.41559819612697851</v>
      </c>
    </row>
    <row r="13" spans="1:17" s="110" customFormat="1" ht="15" customHeight="1" x14ac:dyDescent="0.2">
      <c r="A13" s="120"/>
      <c r="B13" s="609" t="s">
        <v>107</v>
      </c>
      <c r="C13" s="609"/>
      <c r="E13" s="113">
        <v>59.384016156953258</v>
      </c>
      <c r="F13" s="115">
        <v>32932</v>
      </c>
      <c r="G13" s="114">
        <v>34013</v>
      </c>
      <c r="H13" s="114">
        <v>34197</v>
      </c>
      <c r="I13" s="114">
        <v>34499</v>
      </c>
      <c r="J13" s="140">
        <v>34146</v>
      </c>
      <c r="K13" s="114">
        <v>-1214</v>
      </c>
      <c r="L13" s="116">
        <v>-3.5553212674983894</v>
      </c>
    </row>
    <row r="14" spans="1:17" s="110" customFormat="1" ht="22.5" customHeight="1" x14ac:dyDescent="0.2">
      <c r="A14" s="606" t="s">
        <v>186</v>
      </c>
      <c r="B14" s="607"/>
      <c r="C14" s="607"/>
      <c r="D14" s="608"/>
      <c r="E14" s="113">
        <v>12.898514137334102</v>
      </c>
      <c r="F14" s="115">
        <v>7153</v>
      </c>
      <c r="G14" s="114">
        <v>7453</v>
      </c>
      <c r="H14" s="114">
        <v>7624</v>
      </c>
      <c r="I14" s="114">
        <v>7779</v>
      </c>
      <c r="J14" s="140">
        <v>7421</v>
      </c>
      <c r="K14" s="114">
        <v>-268</v>
      </c>
      <c r="L14" s="116">
        <v>-3.6113731303058887</v>
      </c>
    </row>
    <row r="15" spans="1:17" s="110" customFormat="1" ht="15" customHeight="1" x14ac:dyDescent="0.2">
      <c r="A15" s="120"/>
      <c r="B15" s="119"/>
      <c r="C15" s="258" t="s">
        <v>106</v>
      </c>
      <c r="E15" s="113">
        <v>48.49713406962114</v>
      </c>
      <c r="F15" s="115">
        <v>3469</v>
      </c>
      <c r="G15" s="114">
        <v>3557</v>
      </c>
      <c r="H15" s="114">
        <v>3641</v>
      </c>
      <c r="I15" s="114">
        <v>3715</v>
      </c>
      <c r="J15" s="140">
        <v>3565</v>
      </c>
      <c r="K15" s="114">
        <v>-96</v>
      </c>
      <c r="L15" s="116">
        <v>-2.6928471248246844</v>
      </c>
    </row>
    <row r="16" spans="1:17" s="110" customFormat="1" ht="15" customHeight="1" x14ac:dyDescent="0.2">
      <c r="A16" s="120"/>
      <c r="B16" s="119"/>
      <c r="C16" s="258" t="s">
        <v>107</v>
      </c>
      <c r="E16" s="113">
        <v>51.50286593037886</v>
      </c>
      <c r="F16" s="115">
        <v>3684</v>
      </c>
      <c r="G16" s="114">
        <v>3896</v>
      </c>
      <c r="H16" s="114">
        <v>3983</v>
      </c>
      <c r="I16" s="114">
        <v>4064</v>
      </c>
      <c r="J16" s="140">
        <v>3856</v>
      </c>
      <c r="K16" s="114">
        <v>-172</v>
      </c>
      <c r="L16" s="116">
        <v>-4.4605809128630707</v>
      </c>
    </row>
    <row r="17" spans="1:12" s="110" customFormat="1" ht="15" customHeight="1" x14ac:dyDescent="0.2">
      <c r="A17" s="120"/>
      <c r="B17" s="121" t="s">
        <v>109</v>
      </c>
      <c r="C17" s="258"/>
      <c r="E17" s="113">
        <v>53.727279284477781</v>
      </c>
      <c r="F17" s="115">
        <v>29795</v>
      </c>
      <c r="G17" s="114">
        <v>30675</v>
      </c>
      <c r="H17" s="114">
        <v>31041</v>
      </c>
      <c r="I17" s="114">
        <v>31112</v>
      </c>
      <c r="J17" s="140">
        <v>30844</v>
      </c>
      <c r="K17" s="114">
        <v>-1049</v>
      </c>
      <c r="L17" s="116">
        <v>-3.400985604979899</v>
      </c>
    </row>
    <row r="18" spans="1:12" s="110" customFormat="1" ht="15" customHeight="1" x14ac:dyDescent="0.2">
      <c r="A18" s="120"/>
      <c r="B18" s="119"/>
      <c r="C18" s="258" t="s">
        <v>106</v>
      </c>
      <c r="E18" s="113">
        <v>37.754656821614368</v>
      </c>
      <c r="F18" s="115">
        <v>11249</v>
      </c>
      <c r="G18" s="114">
        <v>11431</v>
      </c>
      <c r="H18" s="114">
        <v>11558</v>
      </c>
      <c r="I18" s="114">
        <v>11398</v>
      </c>
      <c r="J18" s="140">
        <v>11174</v>
      </c>
      <c r="K18" s="114">
        <v>75</v>
      </c>
      <c r="L18" s="116">
        <v>0.67120100232683011</v>
      </c>
    </row>
    <row r="19" spans="1:12" s="110" customFormat="1" ht="15" customHeight="1" x14ac:dyDescent="0.2">
      <c r="A19" s="120"/>
      <c r="B19" s="119"/>
      <c r="C19" s="258" t="s">
        <v>107</v>
      </c>
      <c r="E19" s="113">
        <v>62.245343178385632</v>
      </c>
      <c r="F19" s="115">
        <v>18546</v>
      </c>
      <c r="G19" s="114">
        <v>19244</v>
      </c>
      <c r="H19" s="114">
        <v>19483</v>
      </c>
      <c r="I19" s="114">
        <v>19714</v>
      </c>
      <c r="J19" s="140">
        <v>19670</v>
      </c>
      <c r="K19" s="114">
        <v>-1124</v>
      </c>
      <c r="L19" s="116">
        <v>-5.7142857142857144</v>
      </c>
    </row>
    <row r="20" spans="1:12" s="110" customFormat="1" ht="15" customHeight="1" x14ac:dyDescent="0.2">
      <c r="A20" s="120"/>
      <c r="B20" s="121" t="s">
        <v>110</v>
      </c>
      <c r="C20" s="258"/>
      <c r="E20" s="113">
        <v>18.210833814195038</v>
      </c>
      <c r="F20" s="115">
        <v>10099</v>
      </c>
      <c r="G20" s="114">
        <v>10195</v>
      </c>
      <c r="H20" s="114">
        <v>10200</v>
      </c>
      <c r="I20" s="114">
        <v>10285</v>
      </c>
      <c r="J20" s="140">
        <v>10205</v>
      </c>
      <c r="K20" s="114">
        <v>-106</v>
      </c>
      <c r="L20" s="116">
        <v>-1.0387065164135227</v>
      </c>
    </row>
    <row r="21" spans="1:12" s="110" customFormat="1" ht="15" customHeight="1" x14ac:dyDescent="0.2">
      <c r="A21" s="120"/>
      <c r="B21" s="119"/>
      <c r="C21" s="258" t="s">
        <v>106</v>
      </c>
      <c r="E21" s="113">
        <v>32.537875037132387</v>
      </c>
      <c r="F21" s="115">
        <v>3286</v>
      </c>
      <c r="G21" s="114">
        <v>3301</v>
      </c>
      <c r="H21" s="114">
        <v>3351</v>
      </c>
      <c r="I21" s="114">
        <v>3427</v>
      </c>
      <c r="J21" s="140">
        <v>3406</v>
      </c>
      <c r="K21" s="114">
        <v>-120</v>
      </c>
      <c r="L21" s="116">
        <v>-3.5231943628890194</v>
      </c>
    </row>
    <row r="22" spans="1:12" s="110" customFormat="1" ht="15" customHeight="1" x14ac:dyDescent="0.2">
      <c r="A22" s="120"/>
      <c r="B22" s="119"/>
      <c r="C22" s="258" t="s">
        <v>107</v>
      </c>
      <c r="E22" s="113">
        <v>67.462124962867605</v>
      </c>
      <c r="F22" s="115">
        <v>6813</v>
      </c>
      <c r="G22" s="114">
        <v>6894</v>
      </c>
      <c r="H22" s="114">
        <v>6849</v>
      </c>
      <c r="I22" s="114">
        <v>6858</v>
      </c>
      <c r="J22" s="140">
        <v>6799</v>
      </c>
      <c r="K22" s="114">
        <v>14</v>
      </c>
      <c r="L22" s="116">
        <v>0.20591263421091338</v>
      </c>
    </row>
    <row r="23" spans="1:12" s="110" customFormat="1" ht="15" customHeight="1" x14ac:dyDescent="0.2">
      <c r="A23" s="120"/>
      <c r="B23" s="121" t="s">
        <v>111</v>
      </c>
      <c r="C23" s="258"/>
      <c r="E23" s="113">
        <v>15.163372763993076</v>
      </c>
      <c r="F23" s="115">
        <v>8409</v>
      </c>
      <c r="G23" s="114">
        <v>8533</v>
      </c>
      <c r="H23" s="114">
        <v>8428</v>
      </c>
      <c r="I23" s="114">
        <v>8381</v>
      </c>
      <c r="J23" s="140">
        <v>8294</v>
      </c>
      <c r="K23" s="114">
        <v>115</v>
      </c>
      <c r="L23" s="116">
        <v>1.3865444899927659</v>
      </c>
    </row>
    <row r="24" spans="1:12" s="110" customFormat="1" ht="15" customHeight="1" x14ac:dyDescent="0.2">
      <c r="A24" s="120"/>
      <c r="B24" s="119"/>
      <c r="C24" s="258" t="s">
        <v>106</v>
      </c>
      <c r="E24" s="113">
        <v>53.751932453323818</v>
      </c>
      <c r="F24" s="115">
        <v>4520</v>
      </c>
      <c r="G24" s="114">
        <v>4554</v>
      </c>
      <c r="H24" s="114">
        <v>4546</v>
      </c>
      <c r="I24" s="114">
        <v>4518</v>
      </c>
      <c r="J24" s="140">
        <v>4473</v>
      </c>
      <c r="K24" s="114">
        <v>47</v>
      </c>
      <c r="L24" s="116">
        <v>1.0507489380728818</v>
      </c>
    </row>
    <row r="25" spans="1:12" s="110" customFormat="1" ht="15" customHeight="1" x14ac:dyDescent="0.2">
      <c r="A25" s="120"/>
      <c r="B25" s="119"/>
      <c r="C25" s="258" t="s">
        <v>107</v>
      </c>
      <c r="E25" s="113">
        <v>46.248067546676182</v>
      </c>
      <c r="F25" s="115">
        <v>3889</v>
      </c>
      <c r="G25" s="114">
        <v>3979</v>
      </c>
      <c r="H25" s="114">
        <v>3882</v>
      </c>
      <c r="I25" s="114">
        <v>3863</v>
      </c>
      <c r="J25" s="140">
        <v>3821</v>
      </c>
      <c r="K25" s="114">
        <v>68</v>
      </c>
      <c r="L25" s="116">
        <v>1.7796388380005235</v>
      </c>
    </row>
    <row r="26" spans="1:12" s="110" customFormat="1" ht="15" customHeight="1" x14ac:dyDescent="0.2">
      <c r="A26" s="120"/>
      <c r="C26" s="121" t="s">
        <v>187</v>
      </c>
      <c r="D26" s="110" t="s">
        <v>188</v>
      </c>
      <c r="E26" s="113">
        <v>1.377668782458165</v>
      </c>
      <c r="F26" s="115">
        <v>764</v>
      </c>
      <c r="G26" s="114">
        <v>792</v>
      </c>
      <c r="H26" s="114">
        <v>833</v>
      </c>
      <c r="I26" s="114">
        <v>744</v>
      </c>
      <c r="J26" s="140">
        <v>743</v>
      </c>
      <c r="K26" s="114">
        <v>21</v>
      </c>
      <c r="L26" s="116">
        <v>2.826379542395693</v>
      </c>
    </row>
    <row r="27" spans="1:12" s="110" customFormat="1" ht="15" customHeight="1" x14ac:dyDescent="0.2">
      <c r="A27" s="120"/>
      <c r="B27" s="119"/>
      <c r="D27" s="259" t="s">
        <v>106</v>
      </c>
      <c r="E27" s="113">
        <v>51.047120418848166</v>
      </c>
      <c r="F27" s="115">
        <v>390</v>
      </c>
      <c r="G27" s="114">
        <v>394</v>
      </c>
      <c r="H27" s="114">
        <v>415</v>
      </c>
      <c r="I27" s="114">
        <v>364</v>
      </c>
      <c r="J27" s="140">
        <v>367</v>
      </c>
      <c r="K27" s="114">
        <v>23</v>
      </c>
      <c r="L27" s="116">
        <v>6.2670299727520433</v>
      </c>
    </row>
    <row r="28" spans="1:12" s="110" customFormat="1" ht="15" customHeight="1" x14ac:dyDescent="0.2">
      <c r="A28" s="120"/>
      <c r="B28" s="119"/>
      <c r="D28" s="259" t="s">
        <v>107</v>
      </c>
      <c r="E28" s="113">
        <v>48.952879581151834</v>
      </c>
      <c r="F28" s="115">
        <v>374</v>
      </c>
      <c r="G28" s="114">
        <v>398</v>
      </c>
      <c r="H28" s="114">
        <v>418</v>
      </c>
      <c r="I28" s="114">
        <v>380</v>
      </c>
      <c r="J28" s="140">
        <v>376</v>
      </c>
      <c r="K28" s="114">
        <v>-2</v>
      </c>
      <c r="L28" s="116">
        <v>-0.53191489361702127</v>
      </c>
    </row>
    <row r="29" spans="1:12" s="110" customFormat="1" ht="24" customHeight="1" x14ac:dyDescent="0.2">
      <c r="A29" s="606" t="s">
        <v>189</v>
      </c>
      <c r="B29" s="607"/>
      <c r="C29" s="607"/>
      <c r="D29" s="608"/>
      <c r="E29" s="113">
        <v>86.232328332371608</v>
      </c>
      <c r="F29" s="115">
        <v>47821</v>
      </c>
      <c r="G29" s="114">
        <v>48970</v>
      </c>
      <c r="H29" s="114">
        <v>49434</v>
      </c>
      <c r="I29" s="114">
        <v>49767</v>
      </c>
      <c r="J29" s="140">
        <v>49171</v>
      </c>
      <c r="K29" s="114">
        <v>-1350</v>
      </c>
      <c r="L29" s="116">
        <v>-2.7455207337658374</v>
      </c>
    </row>
    <row r="30" spans="1:12" s="110" customFormat="1" ht="15" customHeight="1" x14ac:dyDescent="0.2">
      <c r="A30" s="120"/>
      <c r="B30" s="119"/>
      <c r="C30" s="258" t="s">
        <v>106</v>
      </c>
      <c r="E30" s="113">
        <v>40.532402082766986</v>
      </c>
      <c r="F30" s="115">
        <v>19383</v>
      </c>
      <c r="G30" s="114">
        <v>19624</v>
      </c>
      <c r="H30" s="114">
        <v>19845</v>
      </c>
      <c r="I30" s="114">
        <v>19887</v>
      </c>
      <c r="J30" s="140">
        <v>19534</v>
      </c>
      <c r="K30" s="114">
        <v>-151</v>
      </c>
      <c r="L30" s="116">
        <v>-0.77301116002866799</v>
      </c>
    </row>
    <row r="31" spans="1:12" s="110" customFormat="1" ht="15" customHeight="1" x14ac:dyDescent="0.2">
      <c r="A31" s="120"/>
      <c r="B31" s="119"/>
      <c r="C31" s="258" t="s">
        <v>107</v>
      </c>
      <c r="E31" s="113">
        <v>59.467597917233014</v>
      </c>
      <c r="F31" s="115">
        <v>28438</v>
      </c>
      <c r="G31" s="114">
        <v>29346</v>
      </c>
      <c r="H31" s="114">
        <v>29589</v>
      </c>
      <c r="I31" s="114">
        <v>29880</v>
      </c>
      <c r="J31" s="140">
        <v>29637</v>
      </c>
      <c r="K31" s="114">
        <v>-1199</v>
      </c>
      <c r="L31" s="116">
        <v>-4.0456186523602256</v>
      </c>
    </row>
    <row r="32" spans="1:12" s="110" customFormat="1" ht="15" customHeight="1" x14ac:dyDescent="0.2">
      <c r="A32" s="120"/>
      <c r="B32" s="119" t="s">
        <v>117</v>
      </c>
      <c r="C32" s="258"/>
      <c r="E32" s="113">
        <v>13.668493941142527</v>
      </c>
      <c r="F32" s="114">
        <v>7580</v>
      </c>
      <c r="G32" s="114">
        <v>7823</v>
      </c>
      <c r="H32" s="114">
        <v>7796</v>
      </c>
      <c r="I32" s="114">
        <v>7743</v>
      </c>
      <c r="J32" s="140">
        <v>7553</v>
      </c>
      <c r="K32" s="114">
        <v>27</v>
      </c>
      <c r="L32" s="116">
        <v>0.35747385144975508</v>
      </c>
    </row>
    <row r="33" spans="1:12" s="110" customFormat="1" ht="15" customHeight="1" x14ac:dyDescent="0.2">
      <c r="A33" s="120"/>
      <c r="B33" s="119"/>
      <c r="C33" s="258" t="s">
        <v>106</v>
      </c>
      <c r="E33" s="113">
        <v>41.174142480211081</v>
      </c>
      <c r="F33" s="114">
        <v>3121</v>
      </c>
      <c r="G33" s="114">
        <v>3195</v>
      </c>
      <c r="H33" s="114">
        <v>3225</v>
      </c>
      <c r="I33" s="114">
        <v>3154</v>
      </c>
      <c r="J33" s="140">
        <v>3070</v>
      </c>
      <c r="K33" s="114">
        <v>51</v>
      </c>
      <c r="L33" s="116">
        <v>1.6612377850162867</v>
      </c>
    </row>
    <row r="34" spans="1:12" s="110" customFormat="1" ht="15" customHeight="1" x14ac:dyDescent="0.2">
      <c r="A34" s="120"/>
      <c r="B34" s="119"/>
      <c r="C34" s="258" t="s">
        <v>107</v>
      </c>
      <c r="E34" s="113">
        <v>58.825857519788919</v>
      </c>
      <c r="F34" s="114">
        <v>4459</v>
      </c>
      <c r="G34" s="114">
        <v>4628</v>
      </c>
      <c r="H34" s="114">
        <v>4571</v>
      </c>
      <c r="I34" s="114">
        <v>4589</v>
      </c>
      <c r="J34" s="140">
        <v>4483</v>
      </c>
      <c r="K34" s="114">
        <v>-24</v>
      </c>
      <c r="L34" s="116">
        <v>-0.53535578853446353</v>
      </c>
    </row>
    <row r="35" spans="1:12" s="110" customFormat="1" ht="24" customHeight="1" x14ac:dyDescent="0.2">
      <c r="A35" s="606" t="s">
        <v>192</v>
      </c>
      <c r="B35" s="607"/>
      <c r="C35" s="607"/>
      <c r="D35" s="608"/>
      <c r="E35" s="113">
        <v>16.512189844200808</v>
      </c>
      <c r="F35" s="114">
        <v>9157</v>
      </c>
      <c r="G35" s="114">
        <v>9501</v>
      </c>
      <c r="H35" s="114">
        <v>9653</v>
      </c>
      <c r="I35" s="114">
        <v>9881</v>
      </c>
      <c r="J35" s="114">
        <v>9506</v>
      </c>
      <c r="K35" s="318">
        <v>-349</v>
      </c>
      <c r="L35" s="319">
        <v>-3.6713654533978541</v>
      </c>
    </row>
    <row r="36" spans="1:12" s="110" customFormat="1" ht="15" customHeight="1" x14ac:dyDescent="0.2">
      <c r="A36" s="120"/>
      <c r="B36" s="119"/>
      <c r="C36" s="258" t="s">
        <v>106</v>
      </c>
      <c r="E36" s="113">
        <v>37.621491754941573</v>
      </c>
      <c r="F36" s="114">
        <v>3445</v>
      </c>
      <c r="G36" s="114">
        <v>3521</v>
      </c>
      <c r="H36" s="114">
        <v>3673</v>
      </c>
      <c r="I36" s="114">
        <v>3754</v>
      </c>
      <c r="J36" s="114">
        <v>3512</v>
      </c>
      <c r="K36" s="318">
        <v>-67</v>
      </c>
      <c r="L36" s="116">
        <v>-1.9077448747152619</v>
      </c>
    </row>
    <row r="37" spans="1:12" s="110" customFormat="1" ht="15" customHeight="1" x14ac:dyDescent="0.2">
      <c r="A37" s="120"/>
      <c r="B37" s="119"/>
      <c r="C37" s="258" t="s">
        <v>107</v>
      </c>
      <c r="E37" s="113">
        <v>62.378508245058427</v>
      </c>
      <c r="F37" s="114">
        <v>5712</v>
      </c>
      <c r="G37" s="114">
        <v>5980</v>
      </c>
      <c r="H37" s="114">
        <v>5980</v>
      </c>
      <c r="I37" s="114">
        <v>6127</v>
      </c>
      <c r="J37" s="140">
        <v>5994</v>
      </c>
      <c r="K37" s="114">
        <v>-282</v>
      </c>
      <c r="L37" s="116">
        <v>-4.7047047047047048</v>
      </c>
    </row>
    <row r="38" spans="1:12" s="110" customFormat="1" ht="15" customHeight="1" x14ac:dyDescent="0.2">
      <c r="A38" s="120"/>
      <c r="B38" s="119" t="s">
        <v>329</v>
      </c>
      <c r="C38" s="258"/>
      <c r="E38" s="113">
        <v>64.986656087709179</v>
      </c>
      <c r="F38" s="114">
        <v>36039</v>
      </c>
      <c r="G38" s="114">
        <v>36650</v>
      </c>
      <c r="H38" s="114">
        <v>36851</v>
      </c>
      <c r="I38" s="114">
        <v>36958</v>
      </c>
      <c r="J38" s="140">
        <v>36569</v>
      </c>
      <c r="K38" s="114">
        <v>-530</v>
      </c>
      <c r="L38" s="116">
        <v>-1.4493149935737919</v>
      </c>
    </row>
    <row r="39" spans="1:12" s="110" customFormat="1" ht="15" customHeight="1" x14ac:dyDescent="0.2">
      <c r="A39" s="120"/>
      <c r="B39" s="119"/>
      <c r="C39" s="258" t="s">
        <v>106</v>
      </c>
      <c r="E39" s="113">
        <v>42.595521518355113</v>
      </c>
      <c r="F39" s="115">
        <v>15351</v>
      </c>
      <c r="G39" s="114">
        <v>15468</v>
      </c>
      <c r="H39" s="114">
        <v>15522</v>
      </c>
      <c r="I39" s="114">
        <v>15489</v>
      </c>
      <c r="J39" s="140">
        <v>15310</v>
      </c>
      <c r="K39" s="114">
        <v>41</v>
      </c>
      <c r="L39" s="116">
        <v>0.26779882429784457</v>
      </c>
    </row>
    <row r="40" spans="1:12" s="110" customFormat="1" ht="15" customHeight="1" x14ac:dyDescent="0.2">
      <c r="A40" s="120"/>
      <c r="B40" s="119"/>
      <c r="C40" s="258" t="s">
        <v>107</v>
      </c>
      <c r="E40" s="113">
        <v>57.404478481644887</v>
      </c>
      <c r="F40" s="115">
        <v>20688</v>
      </c>
      <c r="G40" s="114">
        <v>21182</v>
      </c>
      <c r="H40" s="114">
        <v>21329</v>
      </c>
      <c r="I40" s="114">
        <v>21469</v>
      </c>
      <c r="J40" s="140">
        <v>21259</v>
      </c>
      <c r="K40" s="114">
        <v>-571</v>
      </c>
      <c r="L40" s="116">
        <v>-2.6859212568794395</v>
      </c>
    </row>
    <row r="41" spans="1:12" s="110" customFormat="1" ht="15" customHeight="1" x14ac:dyDescent="0.2">
      <c r="A41" s="120"/>
      <c r="B41" s="320" t="s">
        <v>516</v>
      </c>
      <c r="C41" s="258"/>
      <c r="E41" s="113">
        <v>5.9885314483554533</v>
      </c>
      <c r="F41" s="115">
        <v>3321</v>
      </c>
      <c r="G41" s="114">
        <v>3399</v>
      </c>
      <c r="H41" s="114">
        <v>3359</v>
      </c>
      <c r="I41" s="114">
        <v>3316</v>
      </c>
      <c r="J41" s="140">
        <v>3227</v>
      </c>
      <c r="K41" s="114">
        <v>94</v>
      </c>
      <c r="L41" s="116">
        <v>2.9129222187790518</v>
      </c>
    </row>
    <row r="42" spans="1:12" s="110" customFormat="1" ht="15" customHeight="1" x14ac:dyDescent="0.2">
      <c r="A42" s="120"/>
      <c r="B42" s="119"/>
      <c r="C42" s="268" t="s">
        <v>106</v>
      </c>
      <c r="D42" s="182"/>
      <c r="E42" s="113">
        <v>46.010237880156581</v>
      </c>
      <c r="F42" s="115">
        <v>1528</v>
      </c>
      <c r="G42" s="114">
        <v>1560</v>
      </c>
      <c r="H42" s="114">
        <v>1556</v>
      </c>
      <c r="I42" s="114">
        <v>1533</v>
      </c>
      <c r="J42" s="140">
        <v>1483</v>
      </c>
      <c r="K42" s="114">
        <v>45</v>
      </c>
      <c r="L42" s="116">
        <v>3.0343897505057318</v>
      </c>
    </row>
    <row r="43" spans="1:12" s="110" customFormat="1" ht="15" customHeight="1" x14ac:dyDescent="0.2">
      <c r="A43" s="120"/>
      <c r="B43" s="119"/>
      <c r="C43" s="268" t="s">
        <v>107</v>
      </c>
      <c r="D43" s="182"/>
      <c r="E43" s="113">
        <v>53.989762119843419</v>
      </c>
      <c r="F43" s="115">
        <v>1793</v>
      </c>
      <c r="G43" s="114">
        <v>1839</v>
      </c>
      <c r="H43" s="114">
        <v>1803</v>
      </c>
      <c r="I43" s="114">
        <v>1783</v>
      </c>
      <c r="J43" s="140">
        <v>1744</v>
      </c>
      <c r="K43" s="114">
        <v>49</v>
      </c>
      <c r="L43" s="116">
        <v>2.8096330275229358</v>
      </c>
    </row>
    <row r="44" spans="1:12" s="110" customFormat="1" ht="15" customHeight="1" x14ac:dyDescent="0.2">
      <c r="A44" s="120"/>
      <c r="B44" s="119" t="s">
        <v>205</v>
      </c>
      <c r="C44" s="268"/>
      <c r="D44" s="182"/>
      <c r="E44" s="113">
        <v>12.512622619734564</v>
      </c>
      <c r="F44" s="115">
        <v>6939</v>
      </c>
      <c r="G44" s="114">
        <v>7306</v>
      </c>
      <c r="H44" s="114">
        <v>7430</v>
      </c>
      <c r="I44" s="114">
        <v>7402</v>
      </c>
      <c r="J44" s="140">
        <v>7462</v>
      </c>
      <c r="K44" s="114">
        <v>-523</v>
      </c>
      <c r="L44" s="116">
        <v>-7.0088448137228623</v>
      </c>
    </row>
    <row r="45" spans="1:12" s="110" customFormat="1" ht="15" customHeight="1" x14ac:dyDescent="0.2">
      <c r="A45" s="120"/>
      <c r="B45" s="119"/>
      <c r="C45" s="268" t="s">
        <v>106</v>
      </c>
      <c r="D45" s="182"/>
      <c r="E45" s="113">
        <v>31.704856607580343</v>
      </c>
      <c r="F45" s="115">
        <v>2200</v>
      </c>
      <c r="G45" s="114">
        <v>2294</v>
      </c>
      <c r="H45" s="114">
        <v>2345</v>
      </c>
      <c r="I45" s="114">
        <v>2282</v>
      </c>
      <c r="J45" s="140">
        <v>2313</v>
      </c>
      <c r="K45" s="114">
        <v>-113</v>
      </c>
      <c r="L45" s="116">
        <v>-4.8854301772589714</v>
      </c>
    </row>
    <row r="46" spans="1:12" s="110" customFormat="1" ht="15" customHeight="1" x14ac:dyDescent="0.2">
      <c r="A46" s="123"/>
      <c r="B46" s="124"/>
      <c r="C46" s="260" t="s">
        <v>107</v>
      </c>
      <c r="D46" s="261"/>
      <c r="E46" s="125">
        <v>68.295143392419661</v>
      </c>
      <c r="F46" s="143">
        <v>4739</v>
      </c>
      <c r="G46" s="144">
        <v>5012</v>
      </c>
      <c r="H46" s="144">
        <v>5085</v>
      </c>
      <c r="I46" s="144">
        <v>5120</v>
      </c>
      <c r="J46" s="145">
        <v>5149</v>
      </c>
      <c r="K46" s="144">
        <v>-410</v>
      </c>
      <c r="L46" s="146">
        <v>-7.9627112060594287</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330</v>
      </c>
      <c r="B49" s="192"/>
      <c r="C49" s="192"/>
      <c r="D49" s="192"/>
      <c r="E49" s="273"/>
      <c r="F49" s="274"/>
      <c r="G49" s="274"/>
      <c r="H49" s="274"/>
      <c r="I49" s="274"/>
      <c r="J49" s="274"/>
      <c r="K49" s="274"/>
      <c r="L49" s="276"/>
    </row>
    <row r="50" spans="1:12" ht="14.25" customHeight="1" x14ac:dyDescent="0.2">
      <c r="A50" s="534" t="s">
        <v>517</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21"/>
      <c r="B53" s="621"/>
      <c r="C53" s="621"/>
      <c r="D53" s="621"/>
      <c r="E53" s="621"/>
      <c r="F53" s="621"/>
      <c r="G53" s="621"/>
      <c r="H53" s="621"/>
      <c r="I53" s="621"/>
      <c r="J53" s="621"/>
      <c r="K53" s="621"/>
      <c r="L53" s="621"/>
    </row>
    <row r="54" spans="1:12" ht="21" customHeight="1" x14ac:dyDescent="0.2">
      <c r="A54" s="604"/>
      <c r="B54" s="604"/>
      <c r="C54" s="604"/>
      <c r="D54" s="604"/>
      <c r="E54" s="604"/>
      <c r="F54" s="604"/>
      <c r="G54" s="604"/>
      <c r="H54" s="604"/>
      <c r="I54" s="604"/>
      <c r="J54" s="604"/>
      <c r="K54" s="604"/>
      <c r="L54" s="604"/>
    </row>
    <row r="55" spans="1:12" ht="12.75" customHeight="1" x14ac:dyDescent="0.2"/>
  </sheetData>
  <mergeCells count="21">
    <mergeCell ref="A35:D35"/>
    <mergeCell ref="A51:L51"/>
    <mergeCell ref="A52:L52"/>
    <mergeCell ref="A53:L53"/>
    <mergeCell ref="A54:L54"/>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92" t="s">
        <v>97</v>
      </c>
      <c r="E8" s="592" t="s">
        <v>98</v>
      </c>
      <c r="F8" s="592" t="s">
        <v>99</v>
      </c>
      <c r="G8" s="592" t="s">
        <v>100</v>
      </c>
      <c r="H8" s="592" t="s">
        <v>101</v>
      </c>
      <c r="I8" s="590"/>
      <c r="J8" s="591"/>
    </row>
    <row r="9" spans="1:15" ht="12" customHeight="1" x14ac:dyDescent="0.2">
      <c r="A9" s="616"/>
      <c r="B9" s="617"/>
      <c r="C9" s="583"/>
      <c r="D9" s="593"/>
      <c r="E9" s="593"/>
      <c r="F9" s="593"/>
      <c r="G9" s="593"/>
      <c r="H9" s="593"/>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8" t="s">
        <v>104</v>
      </c>
      <c r="B11" s="619"/>
      <c r="C11" s="285">
        <v>100</v>
      </c>
      <c r="D11" s="115">
        <v>55456</v>
      </c>
      <c r="E11" s="114">
        <v>56856</v>
      </c>
      <c r="F11" s="114">
        <v>57293</v>
      </c>
      <c r="G11" s="114">
        <v>57557</v>
      </c>
      <c r="H11" s="140">
        <v>56764</v>
      </c>
      <c r="I11" s="115">
        <v>-1308</v>
      </c>
      <c r="J11" s="116">
        <v>-2.3042773588894372</v>
      </c>
    </row>
    <row r="12" spans="1:15" s="110" customFormat="1" ht="24.95" customHeight="1" x14ac:dyDescent="0.2">
      <c r="A12" s="193" t="s">
        <v>132</v>
      </c>
      <c r="B12" s="194" t="s">
        <v>133</v>
      </c>
      <c r="C12" s="113">
        <v>2.5551788805539526</v>
      </c>
      <c r="D12" s="115">
        <v>1417</v>
      </c>
      <c r="E12" s="114">
        <v>1392</v>
      </c>
      <c r="F12" s="114">
        <v>1426</v>
      </c>
      <c r="G12" s="114">
        <v>1393</v>
      </c>
      <c r="H12" s="140">
        <v>1351</v>
      </c>
      <c r="I12" s="115">
        <v>66</v>
      </c>
      <c r="J12" s="116">
        <v>4.8852701702442634</v>
      </c>
    </row>
    <row r="13" spans="1:15" s="110" customFormat="1" ht="24.95" customHeight="1" x14ac:dyDescent="0.2">
      <c r="A13" s="193" t="s">
        <v>134</v>
      </c>
      <c r="B13" s="199" t="s">
        <v>214</v>
      </c>
      <c r="C13" s="113">
        <v>1.0873485285631852</v>
      </c>
      <c r="D13" s="115">
        <v>603</v>
      </c>
      <c r="E13" s="114">
        <v>615</v>
      </c>
      <c r="F13" s="114">
        <v>612</v>
      </c>
      <c r="G13" s="114">
        <v>604</v>
      </c>
      <c r="H13" s="140">
        <v>600</v>
      </c>
      <c r="I13" s="115">
        <v>3</v>
      </c>
      <c r="J13" s="116">
        <v>0.5</v>
      </c>
    </row>
    <row r="14" spans="1:15" s="287" customFormat="1" ht="24.95" customHeight="1" x14ac:dyDescent="0.2">
      <c r="A14" s="193" t="s">
        <v>215</v>
      </c>
      <c r="B14" s="199" t="s">
        <v>137</v>
      </c>
      <c r="C14" s="113">
        <v>11.834607616849395</v>
      </c>
      <c r="D14" s="115">
        <v>6563</v>
      </c>
      <c r="E14" s="114">
        <v>6873</v>
      </c>
      <c r="F14" s="114">
        <v>6971</v>
      </c>
      <c r="G14" s="114">
        <v>7068</v>
      </c>
      <c r="H14" s="140">
        <v>7137</v>
      </c>
      <c r="I14" s="115">
        <v>-574</v>
      </c>
      <c r="J14" s="116">
        <v>-8.0425949278408293</v>
      </c>
      <c r="K14" s="110"/>
      <c r="L14" s="110"/>
      <c r="M14" s="110"/>
      <c r="N14" s="110"/>
      <c r="O14" s="110"/>
    </row>
    <row r="15" spans="1:15" s="110" customFormat="1" ht="24.95" customHeight="1" x14ac:dyDescent="0.2">
      <c r="A15" s="193" t="s">
        <v>216</v>
      </c>
      <c r="B15" s="199" t="s">
        <v>217</v>
      </c>
      <c r="C15" s="113">
        <v>5.0165897287939991</v>
      </c>
      <c r="D15" s="115">
        <v>2782</v>
      </c>
      <c r="E15" s="114">
        <v>2863</v>
      </c>
      <c r="F15" s="114">
        <v>2867</v>
      </c>
      <c r="G15" s="114">
        <v>2868</v>
      </c>
      <c r="H15" s="140">
        <v>2904</v>
      </c>
      <c r="I15" s="115">
        <v>-122</v>
      </c>
      <c r="J15" s="116">
        <v>-4.2011019283746558</v>
      </c>
    </row>
    <row r="16" spans="1:15" s="287" customFormat="1" ht="24.95" customHeight="1" x14ac:dyDescent="0.2">
      <c r="A16" s="193" t="s">
        <v>218</v>
      </c>
      <c r="B16" s="199" t="s">
        <v>141</v>
      </c>
      <c r="C16" s="113">
        <v>5.0959319099826894</v>
      </c>
      <c r="D16" s="115">
        <v>2826</v>
      </c>
      <c r="E16" s="114">
        <v>3029</v>
      </c>
      <c r="F16" s="114">
        <v>3099</v>
      </c>
      <c r="G16" s="114">
        <v>3197</v>
      </c>
      <c r="H16" s="140">
        <v>3229</v>
      </c>
      <c r="I16" s="115">
        <v>-403</v>
      </c>
      <c r="J16" s="116">
        <v>-12.480644162279344</v>
      </c>
      <c r="K16" s="110"/>
      <c r="L16" s="110"/>
      <c r="M16" s="110"/>
      <c r="N16" s="110"/>
      <c r="O16" s="110"/>
    </row>
    <row r="17" spans="1:15" s="110" customFormat="1" ht="24.95" customHeight="1" x14ac:dyDescent="0.2">
      <c r="A17" s="193" t="s">
        <v>142</v>
      </c>
      <c r="B17" s="199" t="s">
        <v>220</v>
      </c>
      <c r="C17" s="113">
        <v>1.7220859780727062</v>
      </c>
      <c r="D17" s="115">
        <v>955</v>
      </c>
      <c r="E17" s="114">
        <v>981</v>
      </c>
      <c r="F17" s="114">
        <v>1005</v>
      </c>
      <c r="G17" s="114">
        <v>1003</v>
      </c>
      <c r="H17" s="140">
        <v>1004</v>
      </c>
      <c r="I17" s="115">
        <v>-49</v>
      </c>
      <c r="J17" s="116">
        <v>-4.8804780876494025</v>
      </c>
    </row>
    <row r="18" spans="1:15" s="287" customFormat="1" ht="24.95" customHeight="1" x14ac:dyDescent="0.2">
      <c r="A18" s="201" t="s">
        <v>144</v>
      </c>
      <c r="B18" s="202" t="s">
        <v>145</v>
      </c>
      <c r="C18" s="113">
        <v>5.9145989613387187</v>
      </c>
      <c r="D18" s="115">
        <v>3280</v>
      </c>
      <c r="E18" s="114">
        <v>3224</v>
      </c>
      <c r="F18" s="114">
        <v>3260</v>
      </c>
      <c r="G18" s="114">
        <v>3240</v>
      </c>
      <c r="H18" s="140">
        <v>3143</v>
      </c>
      <c r="I18" s="115">
        <v>137</v>
      </c>
      <c r="J18" s="116">
        <v>4.3588927776010182</v>
      </c>
      <c r="K18" s="110"/>
      <c r="L18" s="110"/>
      <c r="M18" s="110"/>
      <c r="N18" s="110"/>
      <c r="O18" s="110"/>
    </row>
    <row r="19" spans="1:15" s="110" customFormat="1" ht="24.95" customHeight="1" x14ac:dyDescent="0.2">
      <c r="A19" s="193" t="s">
        <v>146</v>
      </c>
      <c r="B19" s="199" t="s">
        <v>147</v>
      </c>
      <c r="C19" s="113">
        <v>17.68429024812464</v>
      </c>
      <c r="D19" s="115">
        <v>9807</v>
      </c>
      <c r="E19" s="114">
        <v>9961</v>
      </c>
      <c r="F19" s="114">
        <v>9762</v>
      </c>
      <c r="G19" s="114">
        <v>9785</v>
      </c>
      <c r="H19" s="140">
        <v>9655</v>
      </c>
      <c r="I19" s="115">
        <v>152</v>
      </c>
      <c r="J19" s="116">
        <v>1.5743138270326256</v>
      </c>
    </row>
    <row r="20" spans="1:15" s="287" customFormat="1" ht="24.95" customHeight="1" x14ac:dyDescent="0.2">
      <c r="A20" s="193" t="s">
        <v>148</v>
      </c>
      <c r="B20" s="199" t="s">
        <v>149</v>
      </c>
      <c r="C20" s="113">
        <v>5.1337997691863819</v>
      </c>
      <c r="D20" s="115">
        <v>2847</v>
      </c>
      <c r="E20" s="114">
        <v>2894</v>
      </c>
      <c r="F20" s="114">
        <v>2954</v>
      </c>
      <c r="G20" s="114">
        <v>3291</v>
      </c>
      <c r="H20" s="140">
        <v>3270</v>
      </c>
      <c r="I20" s="115">
        <v>-423</v>
      </c>
      <c r="J20" s="116">
        <v>-12.935779816513762</v>
      </c>
      <c r="K20" s="110"/>
      <c r="L20" s="110"/>
      <c r="M20" s="110"/>
      <c r="N20" s="110"/>
      <c r="O20" s="110"/>
    </row>
    <row r="21" spans="1:15" s="110" customFormat="1" ht="24.95" customHeight="1" x14ac:dyDescent="0.2">
      <c r="A21" s="201" t="s">
        <v>150</v>
      </c>
      <c r="B21" s="202" t="s">
        <v>151</v>
      </c>
      <c r="C21" s="113">
        <v>10.561526255049047</v>
      </c>
      <c r="D21" s="115">
        <v>5857</v>
      </c>
      <c r="E21" s="114">
        <v>6379</v>
      </c>
      <c r="F21" s="114">
        <v>6586</v>
      </c>
      <c r="G21" s="114">
        <v>6560</v>
      </c>
      <c r="H21" s="140">
        <v>6248</v>
      </c>
      <c r="I21" s="115">
        <v>-391</v>
      </c>
      <c r="J21" s="116">
        <v>-6.2580025608194623</v>
      </c>
    </row>
    <row r="22" spans="1:15" s="110" customFormat="1" ht="24.95" customHeight="1" x14ac:dyDescent="0.2">
      <c r="A22" s="201" t="s">
        <v>152</v>
      </c>
      <c r="B22" s="199" t="s">
        <v>153</v>
      </c>
      <c r="C22" s="113">
        <v>1.1089873052510097</v>
      </c>
      <c r="D22" s="115">
        <v>615</v>
      </c>
      <c r="E22" s="114">
        <v>630</v>
      </c>
      <c r="F22" s="114">
        <v>633</v>
      </c>
      <c r="G22" s="114">
        <v>636</v>
      </c>
      <c r="H22" s="140">
        <v>647</v>
      </c>
      <c r="I22" s="115">
        <v>-32</v>
      </c>
      <c r="J22" s="116">
        <v>-4.945904173106646</v>
      </c>
    </row>
    <row r="23" spans="1:15" s="110" customFormat="1" ht="24.95" customHeight="1" x14ac:dyDescent="0.2">
      <c r="A23" s="193" t="s">
        <v>154</v>
      </c>
      <c r="B23" s="199" t="s">
        <v>155</v>
      </c>
      <c r="C23" s="113">
        <v>1.2586555106751298</v>
      </c>
      <c r="D23" s="115">
        <v>698</v>
      </c>
      <c r="E23" s="114">
        <v>723</v>
      </c>
      <c r="F23" s="114">
        <v>727</v>
      </c>
      <c r="G23" s="114">
        <v>739</v>
      </c>
      <c r="H23" s="140">
        <v>745</v>
      </c>
      <c r="I23" s="115">
        <v>-47</v>
      </c>
      <c r="J23" s="116">
        <v>-6.3087248322147653</v>
      </c>
    </row>
    <row r="24" spans="1:15" s="110" customFormat="1" ht="24.95" customHeight="1" x14ac:dyDescent="0.2">
      <c r="A24" s="193" t="s">
        <v>156</v>
      </c>
      <c r="B24" s="199" t="s">
        <v>221</v>
      </c>
      <c r="C24" s="113">
        <v>6.7549047893825733</v>
      </c>
      <c r="D24" s="115">
        <v>3746</v>
      </c>
      <c r="E24" s="114">
        <v>3785</v>
      </c>
      <c r="F24" s="114">
        <v>3748</v>
      </c>
      <c r="G24" s="114">
        <v>3750</v>
      </c>
      <c r="H24" s="140">
        <v>3761</v>
      </c>
      <c r="I24" s="115">
        <v>-15</v>
      </c>
      <c r="J24" s="116">
        <v>-0.39883009837809091</v>
      </c>
    </row>
    <row r="25" spans="1:15" s="110" customFormat="1" ht="24.95" customHeight="1" x14ac:dyDescent="0.2">
      <c r="A25" s="193" t="s">
        <v>222</v>
      </c>
      <c r="B25" s="204" t="s">
        <v>159</v>
      </c>
      <c r="C25" s="113">
        <v>10.163012117714946</v>
      </c>
      <c r="D25" s="115">
        <v>5636</v>
      </c>
      <c r="E25" s="114">
        <v>5990</v>
      </c>
      <c r="F25" s="114">
        <v>5963</v>
      </c>
      <c r="G25" s="114">
        <v>5848</v>
      </c>
      <c r="H25" s="140">
        <v>5853</v>
      </c>
      <c r="I25" s="115">
        <v>-217</v>
      </c>
      <c r="J25" s="116">
        <v>-3.7075004271313858</v>
      </c>
    </row>
    <row r="26" spans="1:15" s="110" customFormat="1" ht="24.95" customHeight="1" x14ac:dyDescent="0.2">
      <c r="A26" s="201">
        <v>782.78300000000002</v>
      </c>
      <c r="B26" s="203" t="s">
        <v>160</v>
      </c>
      <c r="C26" s="113">
        <v>0.42375937680323139</v>
      </c>
      <c r="D26" s="115">
        <v>235</v>
      </c>
      <c r="E26" s="114">
        <v>227</v>
      </c>
      <c r="F26" s="114">
        <v>238</v>
      </c>
      <c r="G26" s="114">
        <v>246</v>
      </c>
      <c r="H26" s="140">
        <v>249</v>
      </c>
      <c r="I26" s="115">
        <v>-14</v>
      </c>
      <c r="J26" s="116">
        <v>-5.6224899598393572</v>
      </c>
    </row>
    <row r="27" spans="1:15" s="110" customFormat="1" ht="24.95" customHeight="1" x14ac:dyDescent="0.2">
      <c r="A27" s="193" t="s">
        <v>161</v>
      </c>
      <c r="B27" s="199" t="s">
        <v>162</v>
      </c>
      <c r="C27" s="113">
        <v>3.0943450663589154</v>
      </c>
      <c r="D27" s="115">
        <v>1716</v>
      </c>
      <c r="E27" s="114">
        <v>1731</v>
      </c>
      <c r="F27" s="114">
        <v>1739</v>
      </c>
      <c r="G27" s="114">
        <v>1714</v>
      </c>
      <c r="H27" s="140">
        <v>1676</v>
      </c>
      <c r="I27" s="115">
        <v>40</v>
      </c>
      <c r="J27" s="116">
        <v>2.3866348448687349</v>
      </c>
    </row>
    <row r="28" spans="1:15" s="110" customFormat="1" ht="24.95" customHeight="1" x14ac:dyDescent="0.2">
      <c r="A28" s="193" t="s">
        <v>163</v>
      </c>
      <c r="B28" s="199" t="s">
        <v>164</v>
      </c>
      <c r="C28" s="113">
        <v>2.0971581073283323</v>
      </c>
      <c r="D28" s="115">
        <v>1163</v>
      </c>
      <c r="E28" s="114">
        <v>1172</v>
      </c>
      <c r="F28" s="114">
        <v>1145</v>
      </c>
      <c r="G28" s="114">
        <v>1218</v>
      </c>
      <c r="H28" s="140">
        <v>1186</v>
      </c>
      <c r="I28" s="115">
        <v>-23</v>
      </c>
      <c r="J28" s="116">
        <v>-1.93929173693086</v>
      </c>
    </row>
    <row r="29" spans="1:15" s="110" customFormat="1" ht="24.95" customHeight="1" x14ac:dyDescent="0.2">
      <c r="A29" s="193">
        <v>86</v>
      </c>
      <c r="B29" s="199" t="s">
        <v>165</v>
      </c>
      <c r="C29" s="113">
        <v>4.9065926139642242</v>
      </c>
      <c r="D29" s="115">
        <v>2721</v>
      </c>
      <c r="E29" s="114">
        <v>2717</v>
      </c>
      <c r="F29" s="114">
        <v>2704</v>
      </c>
      <c r="G29" s="114">
        <v>2689</v>
      </c>
      <c r="H29" s="140">
        <v>2690</v>
      </c>
      <c r="I29" s="115">
        <v>31</v>
      </c>
      <c r="J29" s="116">
        <v>1.1524163568773234</v>
      </c>
    </row>
    <row r="30" spans="1:15" s="110" customFormat="1" ht="24.95" customHeight="1" x14ac:dyDescent="0.2">
      <c r="A30" s="193">
        <v>87.88</v>
      </c>
      <c r="B30" s="204" t="s">
        <v>166</v>
      </c>
      <c r="C30" s="113">
        <v>3.3918782458165033</v>
      </c>
      <c r="D30" s="115">
        <v>1881</v>
      </c>
      <c r="E30" s="114">
        <v>1894</v>
      </c>
      <c r="F30" s="114">
        <v>1913</v>
      </c>
      <c r="G30" s="114">
        <v>1894</v>
      </c>
      <c r="H30" s="140">
        <v>1865</v>
      </c>
      <c r="I30" s="115">
        <v>16</v>
      </c>
      <c r="J30" s="116">
        <v>0.85790884718498661</v>
      </c>
    </row>
    <row r="31" spans="1:15" s="110" customFormat="1" ht="24.95" customHeight="1" x14ac:dyDescent="0.2">
      <c r="A31" s="193" t="s">
        <v>167</v>
      </c>
      <c r="B31" s="199" t="s">
        <v>168</v>
      </c>
      <c r="C31" s="113">
        <v>12.029356607039816</v>
      </c>
      <c r="D31" s="115">
        <v>6671</v>
      </c>
      <c r="E31" s="114">
        <v>6649</v>
      </c>
      <c r="F31" s="114">
        <v>6912</v>
      </c>
      <c r="G31" s="114">
        <v>6882</v>
      </c>
      <c r="H31" s="140">
        <v>6688</v>
      </c>
      <c r="I31" s="115">
        <v>-17</v>
      </c>
      <c r="J31" s="116">
        <v>-0.25418660287081341</v>
      </c>
    </row>
    <row r="32" spans="1:15" s="110" customFormat="1" ht="24.95" customHeight="1" x14ac:dyDescent="0.2">
      <c r="A32" s="193"/>
      <c r="B32" s="204" t="s">
        <v>169</v>
      </c>
      <c r="C32" s="113" t="s">
        <v>514</v>
      </c>
      <c r="D32" s="115" t="s">
        <v>514</v>
      </c>
      <c r="E32" s="114" t="s">
        <v>514</v>
      </c>
      <c r="F32" s="114" t="s">
        <v>514</v>
      </c>
      <c r="G32" s="114" t="s">
        <v>514</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2.5551788805539526</v>
      </c>
      <c r="D34" s="115">
        <v>1417</v>
      </c>
      <c r="E34" s="114">
        <v>1392</v>
      </c>
      <c r="F34" s="114">
        <v>1426</v>
      </c>
      <c r="G34" s="114">
        <v>1393</v>
      </c>
      <c r="H34" s="140">
        <v>1351</v>
      </c>
      <c r="I34" s="115">
        <v>66</v>
      </c>
      <c r="J34" s="116">
        <v>4.8852701702442634</v>
      </c>
    </row>
    <row r="35" spans="1:10" s="110" customFormat="1" ht="24.95" customHeight="1" x14ac:dyDescent="0.2">
      <c r="A35" s="292" t="s">
        <v>171</v>
      </c>
      <c r="B35" s="293" t="s">
        <v>172</v>
      </c>
      <c r="C35" s="113">
        <v>18.836555106751298</v>
      </c>
      <c r="D35" s="115">
        <v>10446</v>
      </c>
      <c r="E35" s="114">
        <v>10712</v>
      </c>
      <c r="F35" s="114">
        <v>10843</v>
      </c>
      <c r="G35" s="114">
        <v>10912</v>
      </c>
      <c r="H35" s="140">
        <v>10880</v>
      </c>
      <c r="I35" s="115">
        <v>-434</v>
      </c>
      <c r="J35" s="116">
        <v>-3.9889705882352939</v>
      </c>
    </row>
    <row r="36" spans="1:10" s="110" customFormat="1" ht="24.95" customHeight="1" x14ac:dyDescent="0.2">
      <c r="A36" s="294" t="s">
        <v>173</v>
      </c>
      <c r="B36" s="295" t="s">
        <v>174</v>
      </c>
      <c r="C36" s="125">
        <v>78.608266012694756</v>
      </c>
      <c r="D36" s="143">
        <v>43593</v>
      </c>
      <c r="E36" s="144">
        <v>44752</v>
      </c>
      <c r="F36" s="144">
        <v>45024</v>
      </c>
      <c r="G36" s="144">
        <v>45252</v>
      </c>
      <c r="H36" s="145">
        <v>44533</v>
      </c>
      <c r="I36" s="143">
        <v>-940</v>
      </c>
      <c r="J36" s="146">
        <v>-2.1107942424718749</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11:B11"/>
    <mergeCell ref="A39:J39"/>
    <mergeCell ref="A40:J40"/>
    <mergeCell ref="A3:J3"/>
    <mergeCell ref="A4:J4"/>
    <mergeCell ref="A5:D5"/>
    <mergeCell ref="A7:B9"/>
    <mergeCell ref="C7:C10"/>
    <mergeCell ref="D7:H7"/>
    <mergeCell ref="I7:J8"/>
    <mergeCell ref="D8:D9"/>
    <mergeCell ref="E8:E9"/>
    <mergeCell ref="F8:F9"/>
    <mergeCell ref="G8:G9"/>
    <mergeCell ref="H8:H9"/>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333</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92" t="s">
        <v>97</v>
      </c>
      <c r="F8" s="592" t="s">
        <v>98</v>
      </c>
      <c r="G8" s="592" t="s">
        <v>99</v>
      </c>
      <c r="H8" s="592" t="s">
        <v>100</v>
      </c>
      <c r="I8" s="592" t="s">
        <v>101</v>
      </c>
      <c r="J8" s="590"/>
      <c r="K8" s="591"/>
    </row>
    <row r="9" spans="1:15" ht="12" customHeight="1" x14ac:dyDescent="0.2">
      <c r="A9" s="578"/>
      <c r="B9" s="579"/>
      <c r="C9" s="579"/>
      <c r="D9" s="583"/>
      <c r="E9" s="593"/>
      <c r="F9" s="593"/>
      <c r="G9" s="593"/>
      <c r="H9" s="593"/>
      <c r="I9" s="593"/>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55456</v>
      </c>
      <c r="F11" s="264">
        <v>56856</v>
      </c>
      <c r="G11" s="264">
        <v>57293</v>
      </c>
      <c r="H11" s="264">
        <v>57557</v>
      </c>
      <c r="I11" s="265">
        <v>56764</v>
      </c>
      <c r="J11" s="263">
        <v>-1308</v>
      </c>
      <c r="K11" s="266">
        <v>-2.3042773588894372</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43.677870744373919</v>
      </c>
      <c r="E13" s="115">
        <v>24222</v>
      </c>
      <c r="F13" s="114">
        <v>24788</v>
      </c>
      <c r="G13" s="114">
        <v>25096</v>
      </c>
      <c r="H13" s="114">
        <v>25351</v>
      </c>
      <c r="I13" s="140">
        <v>25020</v>
      </c>
      <c r="J13" s="115">
        <v>-798</v>
      </c>
      <c r="K13" s="116">
        <v>-3.1894484412470026</v>
      </c>
    </row>
    <row r="14" spans="1:15" ht="15.95" customHeight="1" x14ac:dyDescent="0.2">
      <c r="A14" s="306" t="s">
        <v>230</v>
      </c>
      <c r="B14" s="307"/>
      <c r="C14" s="308"/>
      <c r="D14" s="113">
        <v>45.374711482977496</v>
      </c>
      <c r="E14" s="115">
        <v>25163</v>
      </c>
      <c r="F14" s="114">
        <v>25893</v>
      </c>
      <c r="G14" s="114">
        <v>26075</v>
      </c>
      <c r="H14" s="114">
        <v>26061</v>
      </c>
      <c r="I14" s="140">
        <v>25682</v>
      </c>
      <c r="J14" s="115">
        <v>-519</v>
      </c>
      <c r="K14" s="116">
        <v>-2.0208706487033719</v>
      </c>
    </row>
    <row r="15" spans="1:15" ht="15.95" customHeight="1" x14ac:dyDescent="0.2">
      <c r="A15" s="306" t="s">
        <v>231</v>
      </c>
      <c r="B15" s="307"/>
      <c r="C15" s="308"/>
      <c r="D15" s="113">
        <v>4.8597085978072707</v>
      </c>
      <c r="E15" s="115">
        <v>2695</v>
      </c>
      <c r="F15" s="114">
        <v>2713</v>
      </c>
      <c r="G15" s="114">
        <v>2776</v>
      </c>
      <c r="H15" s="114">
        <v>2672</v>
      </c>
      <c r="I15" s="140">
        <v>2684</v>
      </c>
      <c r="J15" s="115">
        <v>11</v>
      </c>
      <c r="K15" s="116">
        <v>0.4098360655737705</v>
      </c>
    </row>
    <row r="16" spans="1:15" ht="15.95" customHeight="1" x14ac:dyDescent="0.2">
      <c r="A16" s="306" t="s">
        <v>232</v>
      </c>
      <c r="B16" s="307"/>
      <c r="C16" s="308"/>
      <c r="D16" s="113">
        <v>2.7030438545874205</v>
      </c>
      <c r="E16" s="115">
        <v>1499</v>
      </c>
      <c r="F16" s="114">
        <v>1517</v>
      </c>
      <c r="G16" s="114">
        <v>1426</v>
      </c>
      <c r="H16" s="114">
        <v>1473</v>
      </c>
      <c r="I16" s="140">
        <v>1434</v>
      </c>
      <c r="J16" s="115">
        <v>65</v>
      </c>
      <c r="K16" s="116">
        <v>4.5327754532775453</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2.1151904212348529</v>
      </c>
      <c r="E18" s="115">
        <v>1173</v>
      </c>
      <c r="F18" s="114">
        <v>1157</v>
      </c>
      <c r="G18" s="114">
        <v>1147</v>
      </c>
      <c r="H18" s="114">
        <v>1110</v>
      </c>
      <c r="I18" s="140">
        <v>1083</v>
      </c>
      <c r="J18" s="115">
        <v>90</v>
      </c>
      <c r="K18" s="116">
        <v>8.310249307479225</v>
      </c>
    </row>
    <row r="19" spans="1:11" ht="14.1" customHeight="1" x14ac:dyDescent="0.2">
      <c r="A19" s="306" t="s">
        <v>235</v>
      </c>
      <c r="B19" s="307" t="s">
        <v>236</v>
      </c>
      <c r="C19" s="308"/>
      <c r="D19" s="113">
        <v>1.6048759376803232</v>
      </c>
      <c r="E19" s="115">
        <v>890</v>
      </c>
      <c r="F19" s="114">
        <v>886</v>
      </c>
      <c r="G19" s="114">
        <v>866</v>
      </c>
      <c r="H19" s="114">
        <v>817</v>
      </c>
      <c r="I19" s="140">
        <v>795</v>
      </c>
      <c r="J19" s="115">
        <v>95</v>
      </c>
      <c r="K19" s="116">
        <v>11.949685534591195</v>
      </c>
    </row>
    <row r="20" spans="1:11" ht="14.1" customHeight="1" x14ac:dyDescent="0.2">
      <c r="A20" s="306">
        <v>12</v>
      </c>
      <c r="B20" s="307" t="s">
        <v>237</v>
      </c>
      <c r="C20" s="308"/>
      <c r="D20" s="113">
        <v>1.2839007501442585</v>
      </c>
      <c r="E20" s="115">
        <v>712</v>
      </c>
      <c r="F20" s="114">
        <v>683</v>
      </c>
      <c r="G20" s="114">
        <v>747</v>
      </c>
      <c r="H20" s="114">
        <v>753</v>
      </c>
      <c r="I20" s="140">
        <v>712</v>
      </c>
      <c r="J20" s="115">
        <v>0</v>
      </c>
      <c r="K20" s="116">
        <v>0</v>
      </c>
    </row>
    <row r="21" spans="1:11" ht="14.1" customHeight="1" x14ac:dyDescent="0.2">
      <c r="A21" s="306">
        <v>21</v>
      </c>
      <c r="B21" s="307" t="s">
        <v>238</v>
      </c>
      <c r="C21" s="308"/>
      <c r="D21" s="113">
        <v>0.18933929601846508</v>
      </c>
      <c r="E21" s="115">
        <v>105</v>
      </c>
      <c r="F21" s="114">
        <v>104</v>
      </c>
      <c r="G21" s="114">
        <v>101</v>
      </c>
      <c r="H21" s="114">
        <v>105</v>
      </c>
      <c r="I21" s="140">
        <v>98</v>
      </c>
      <c r="J21" s="115">
        <v>7</v>
      </c>
      <c r="K21" s="116">
        <v>7.1428571428571432</v>
      </c>
    </row>
    <row r="22" spans="1:11" ht="14.1" customHeight="1" x14ac:dyDescent="0.2">
      <c r="A22" s="306">
        <v>22</v>
      </c>
      <c r="B22" s="307" t="s">
        <v>239</v>
      </c>
      <c r="C22" s="308"/>
      <c r="D22" s="113">
        <v>1.0927582227351413</v>
      </c>
      <c r="E22" s="115">
        <v>606</v>
      </c>
      <c r="F22" s="114">
        <v>602</v>
      </c>
      <c r="G22" s="114">
        <v>623</v>
      </c>
      <c r="H22" s="114">
        <v>624</v>
      </c>
      <c r="I22" s="140">
        <v>599</v>
      </c>
      <c r="J22" s="115">
        <v>7</v>
      </c>
      <c r="K22" s="116">
        <v>1.1686143572621035</v>
      </c>
    </row>
    <row r="23" spans="1:11" ht="14.1" customHeight="1" x14ac:dyDescent="0.2">
      <c r="A23" s="306">
        <v>23</v>
      </c>
      <c r="B23" s="307" t="s">
        <v>240</v>
      </c>
      <c r="C23" s="308"/>
      <c r="D23" s="113">
        <v>0.86735429890363536</v>
      </c>
      <c r="E23" s="115">
        <v>481</v>
      </c>
      <c r="F23" s="114">
        <v>491</v>
      </c>
      <c r="G23" s="114">
        <v>486</v>
      </c>
      <c r="H23" s="114">
        <v>467</v>
      </c>
      <c r="I23" s="140">
        <v>463</v>
      </c>
      <c r="J23" s="115">
        <v>18</v>
      </c>
      <c r="K23" s="116">
        <v>3.8876889848812093</v>
      </c>
    </row>
    <row r="24" spans="1:11" ht="14.1" customHeight="1" x14ac:dyDescent="0.2">
      <c r="A24" s="306">
        <v>24</v>
      </c>
      <c r="B24" s="307" t="s">
        <v>241</v>
      </c>
      <c r="C24" s="308"/>
      <c r="D24" s="113">
        <v>1.8699509521061743</v>
      </c>
      <c r="E24" s="115">
        <v>1037</v>
      </c>
      <c r="F24" s="114">
        <v>1093</v>
      </c>
      <c r="G24" s="114">
        <v>1129</v>
      </c>
      <c r="H24" s="114">
        <v>1168</v>
      </c>
      <c r="I24" s="140">
        <v>1186</v>
      </c>
      <c r="J24" s="115">
        <v>-149</v>
      </c>
      <c r="K24" s="116">
        <v>-12.563237774030354</v>
      </c>
    </row>
    <row r="25" spans="1:11" ht="14.1" customHeight="1" x14ac:dyDescent="0.2">
      <c r="A25" s="306">
        <v>25</v>
      </c>
      <c r="B25" s="307" t="s">
        <v>242</v>
      </c>
      <c r="C25" s="308"/>
      <c r="D25" s="113">
        <v>2.3874783612233124</v>
      </c>
      <c r="E25" s="115">
        <v>1324</v>
      </c>
      <c r="F25" s="114">
        <v>1340</v>
      </c>
      <c r="G25" s="114">
        <v>1323</v>
      </c>
      <c r="H25" s="114">
        <v>1316</v>
      </c>
      <c r="I25" s="140">
        <v>1301</v>
      </c>
      <c r="J25" s="115">
        <v>23</v>
      </c>
      <c r="K25" s="116">
        <v>1.7678708685626441</v>
      </c>
    </row>
    <row r="26" spans="1:11" ht="14.1" customHeight="1" x14ac:dyDescent="0.2">
      <c r="A26" s="306">
        <v>26</v>
      </c>
      <c r="B26" s="307" t="s">
        <v>243</v>
      </c>
      <c r="C26" s="308"/>
      <c r="D26" s="113">
        <v>1.3452106174264282</v>
      </c>
      <c r="E26" s="115">
        <v>746</v>
      </c>
      <c r="F26" s="114">
        <v>767</v>
      </c>
      <c r="G26" s="114">
        <v>759</v>
      </c>
      <c r="H26" s="114">
        <v>785</v>
      </c>
      <c r="I26" s="140">
        <v>791</v>
      </c>
      <c r="J26" s="115">
        <v>-45</v>
      </c>
      <c r="K26" s="116">
        <v>-5.6890012642225027</v>
      </c>
    </row>
    <row r="27" spans="1:11" ht="14.1" customHeight="1" x14ac:dyDescent="0.2">
      <c r="A27" s="306">
        <v>27</v>
      </c>
      <c r="B27" s="307" t="s">
        <v>244</v>
      </c>
      <c r="C27" s="308"/>
      <c r="D27" s="113">
        <v>0.52654356607039821</v>
      </c>
      <c r="E27" s="115">
        <v>292</v>
      </c>
      <c r="F27" s="114">
        <v>313</v>
      </c>
      <c r="G27" s="114">
        <v>312</v>
      </c>
      <c r="H27" s="114">
        <v>332</v>
      </c>
      <c r="I27" s="140">
        <v>332</v>
      </c>
      <c r="J27" s="115">
        <v>-40</v>
      </c>
      <c r="K27" s="116">
        <v>-12.048192771084338</v>
      </c>
    </row>
    <row r="28" spans="1:11" ht="14.1" customHeight="1" x14ac:dyDescent="0.2">
      <c r="A28" s="306">
        <v>28</v>
      </c>
      <c r="B28" s="307" t="s">
        <v>245</v>
      </c>
      <c r="C28" s="308"/>
      <c r="D28" s="113">
        <v>0.2758944027697634</v>
      </c>
      <c r="E28" s="115">
        <v>153</v>
      </c>
      <c r="F28" s="114">
        <v>155</v>
      </c>
      <c r="G28" s="114">
        <v>158</v>
      </c>
      <c r="H28" s="114">
        <v>169</v>
      </c>
      <c r="I28" s="140">
        <v>167</v>
      </c>
      <c r="J28" s="115">
        <v>-14</v>
      </c>
      <c r="K28" s="116">
        <v>-8.3832335329341312</v>
      </c>
    </row>
    <row r="29" spans="1:11" ht="14.1" customHeight="1" x14ac:dyDescent="0.2">
      <c r="A29" s="306">
        <v>29</v>
      </c>
      <c r="B29" s="307" t="s">
        <v>246</v>
      </c>
      <c r="C29" s="308"/>
      <c r="D29" s="113">
        <v>3.3035199076745529</v>
      </c>
      <c r="E29" s="115">
        <v>1832</v>
      </c>
      <c r="F29" s="114">
        <v>1978</v>
      </c>
      <c r="G29" s="114">
        <v>1970</v>
      </c>
      <c r="H29" s="114">
        <v>1957</v>
      </c>
      <c r="I29" s="140">
        <v>1927</v>
      </c>
      <c r="J29" s="115">
        <v>-95</v>
      </c>
      <c r="K29" s="116">
        <v>-4.9299429164504414</v>
      </c>
    </row>
    <row r="30" spans="1:11" ht="14.1" customHeight="1" x14ac:dyDescent="0.2">
      <c r="A30" s="306" t="s">
        <v>247</v>
      </c>
      <c r="B30" s="307" t="s">
        <v>248</v>
      </c>
      <c r="C30" s="308"/>
      <c r="D30" s="113">
        <v>0.74834102712060013</v>
      </c>
      <c r="E30" s="115">
        <v>415</v>
      </c>
      <c r="F30" s="114">
        <v>428</v>
      </c>
      <c r="G30" s="114">
        <v>434</v>
      </c>
      <c r="H30" s="114">
        <v>414</v>
      </c>
      <c r="I30" s="140">
        <v>416</v>
      </c>
      <c r="J30" s="115">
        <v>-1</v>
      </c>
      <c r="K30" s="116">
        <v>-0.24038461538461539</v>
      </c>
    </row>
    <row r="31" spans="1:11" ht="14.1" customHeight="1" x14ac:dyDescent="0.2">
      <c r="A31" s="306" t="s">
        <v>249</v>
      </c>
      <c r="B31" s="307" t="s">
        <v>250</v>
      </c>
      <c r="C31" s="308"/>
      <c r="D31" s="113">
        <v>2.524523946912868</v>
      </c>
      <c r="E31" s="115">
        <v>1400</v>
      </c>
      <c r="F31" s="114">
        <v>1532</v>
      </c>
      <c r="G31" s="114">
        <v>1517</v>
      </c>
      <c r="H31" s="114">
        <v>1527</v>
      </c>
      <c r="I31" s="140">
        <v>1495</v>
      </c>
      <c r="J31" s="115">
        <v>-95</v>
      </c>
      <c r="K31" s="116">
        <v>-6.3545150501672243</v>
      </c>
    </row>
    <row r="32" spans="1:11" ht="14.1" customHeight="1" x14ac:dyDescent="0.2">
      <c r="A32" s="306">
        <v>31</v>
      </c>
      <c r="B32" s="307" t="s">
        <v>251</v>
      </c>
      <c r="C32" s="308"/>
      <c r="D32" s="113">
        <v>0.13704558568955569</v>
      </c>
      <c r="E32" s="115">
        <v>76</v>
      </c>
      <c r="F32" s="114">
        <v>65</v>
      </c>
      <c r="G32" s="114">
        <v>62</v>
      </c>
      <c r="H32" s="114">
        <v>65</v>
      </c>
      <c r="I32" s="140">
        <v>66</v>
      </c>
      <c r="J32" s="115">
        <v>10</v>
      </c>
      <c r="K32" s="116">
        <v>15.151515151515152</v>
      </c>
    </row>
    <row r="33" spans="1:11" ht="14.1" customHeight="1" x14ac:dyDescent="0.2">
      <c r="A33" s="306">
        <v>32</v>
      </c>
      <c r="B33" s="307" t="s">
        <v>252</v>
      </c>
      <c r="C33" s="308"/>
      <c r="D33" s="113">
        <v>1.3271783035199076</v>
      </c>
      <c r="E33" s="115">
        <v>736</v>
      </c>
      <c r="F33" s="114">
        <v>731</v>
      </c>
      <c r="G33" s="114">
        <v>770</v>
      </c>
      <c r="H33" s="114">
        <v>766</v>
      </c>
      <c r="I33" s="140">
        <v>706</v>
      </c>
      <c r="J33" s="115">
        <v>30</v>
      </c>
      <c r="K33" s="116">
        <v>4.2492917847025495</v>
      </c>
    </row>
    <row r="34" spans="1:11" ht="14.1" customHeight="1" x14ac:dyDescent="0.2">
      <c r="A34" s="306">
        <v>33</v>
      </c>
      <c r="B34" s="307" t="s">
        <v>253</v>
      </c>
      <c r="C34" s="308"/>
      <c r="D34" s="113">
        <v>0.5788372763993076</v>
      </c>
      <c r="E34" s="115">
        <v>321</v>
      </c>
      <c r="F34" s="114">
        <v>292</v>
      </c>
      <c r="G34" s="114">
        <v>303</v>
      </c>
      <c r="H34" s="114">
        <v>297</v>
      </c>
      <c r="I34" s="140">
        <v>278</v>
      </c>
      <c r="J34" s="115">
        <v>43</v>
      </c>
      <c r="K34" s="116">
        <v>15.467625899280575</v>
      </c>
    </row>
    <row r="35" spans="1:11" ht="14.1" customHeight="1" x14ac:dyDescent="0.2">
      <c r="A35" s="306">
        <v>34</v>
      </c>
      <c r="B35" s="307" t="s">
        <v>254</v>
      </c>
      <c r="C35" s="308"/>
      <c r="D35" s="113">
        <v>4.8687247547605308</v>
      </c>
      <c r="E35" s="115">
        <v>2700</v>
      </c>
      <c r="F35" s="114">
        <v>2698</v>
      </c>
      <c r="G35" s="114">
        <v>2696</v>
      </c>
      <c r="H35" s="114">
        <v>2646</v>
      </c>
      <c r="I35" s="140">
        <v>2607</v>
      </c>
      <c r="J35" s="115">
        <v>93</v>
      </c>
      <c r="K35" s="116">
        <v>3.5673187571921749</v>
      </c>
    </row>
    <row r="36" spans="1:11" ht="14.1" customHeight="1" x14ac:dyDescent="0.2">
      <c r="A36" s="306">
        <v>41</v>
      </c>
      <c r="B36" s="307" t="s">
        <v>255</v>
      </c>
      <c r="C36" s="308"/>
      <c r="D36" s="113">
        <v>0.2632717830351991</v>
      </c>
      <c r="E36" s="115">
        <v>146</v>
      </c>
      <c r="F36" s="114">
        <v>153</v>
      </c>
      <c r="G36" s="114">
        <v>129</v>
      </c>
      <c r="H36" s="114">
        <v>151</v>
      </c>
      <c r="I36" s="140">
        <v>150</v>
      </c>
      <c r="J36" s="115">
        <v>-4</v>
      </c>
      <c r="K36" s="116">
        <v>-2.6666666666666665</v>
      </c>
    </row>
    <row r="37" spans="1:11" ht="14.1" customHeight="1" x14ac:dyDescent="0.2">
      <c r="A37" s="306">
        <v>42</v>
      </c>
      <c r="B37" s="307" t="s">
        <v>256</v>
      </c>
      <c r="C37" s="308"/>
      <c r="D37" s="113">
        <v>3.4261396422388922E-2</v>
      </c>
      <c r="E37" s="115">
        <v>19</v>
      </c>
      <c r="F37" s="114">
        <v>21</v>
      </c>
      <c r="G37" s="114">
        <v>20</v>
      </c>
      <c r="H37" s="114">
        <v>21</v>
      </c>
      <c r="I37" s="140">
        <v>20</v>
      </c>
      <c r="J37" s="115">
        <v>-1</v>
      </c>
      <c r="K37" s="116">
        <v>-5</v>
      </c>
    </row>
    <row r="38" spans="1:11" ht="14.1" customHeight="1" x14ac:dyDescent="0.2">
      <c r="A38" s="306">
        <v>43</v>
      </c>
      <c r="B38" s="307" t="s">
        <v>257</v>
      </c>
      <c r="C38" s="308"/>
      <c r="D38" s="113">
        <v>0.38589151759953838</v>
      </c>
      <c r="E38" s="115">
        <v>214</v>
      </c>
      <c r="F38" s="114">
        <v>209</v>
      </c>
      <c r="G38" s="114">
        <v>202</v>
      </c>
      <c r="H38" s="114">
        <v>205</v>
      </c>
      <c r="I38" s="140">
        <v>195</v>
      </c>
      <c r="J38" s="115">
        <v>19</v>
      </c>
      <c r="K38" s="116">
        <v>9.7435897435897427</v>
      </c>
    </row>
    <row r="39" spans="1:11" ht="14.1" customHeight="1" x14ac:dyDescent="0.2">
      <c r="A39" s="306">
        <v>51</v>
      </c>
      <c r="B39" s="307" t="s">
        <v>258</v>
      </c>
      <c r="C39" s="308"/>
      <c r="D39" s="113">
        <v>6.2247547605308711</v>
      </c>
      <c r="E39" s="115">
        <v>3452</v>
      </c>
      <c r="F39" s="114">
        <v>3475</v>
      </c>
      <c r="G39" s="114">
        <v>3509</v>
      </c>
      <c r="H39" s="114">
        <v>3847</v>
      </c>
      <c r="I39" s="140">
        <v>3924</v>
      </c>
      <c r="J39" s="115">
        <v>-472</v>
      </c>
      <c r="K39" s="116">
        <v>-12.028542303771662</v>
      </c>
    </row>
    <row r="40" spans="1:11" ht="14.1" customHeight="1" x14ac:dyDescent="0.2">
      <c r="A40" s="306" t="s">
        <v>259</v>
      </c>
      <c r="B40" s="307" t="s">
        <v>260</v>
      </c>
      <c r="C40" s="308"/>
      <c r="D40" s="113">
        <v>6.0444316214656668</v>
      </c>
      <c r="E40" s="115">
        <v>3352</v>
      </c>
      <c r="F40" s="114">
        <v>3375</v>
      </c>
      <c r="G40" s="114">
        <v>3415</v>
      </c>
      <c r="H40" s="114">
        <v>3748</v>
      </c>
      <c r="I40" s="140">
        <v>3830</v>
      </c>
      <c r="J40" s="115">
        <v>-478</v>
      </c>
      <c r="K40" s="116">
        <v>-12.48041775456919</v>
      </c>
    </row>
    <row r="41" spans="1:11" ht="14.1" customHeight="1" x14ac:dyDescent="0.2">
      <c r="A41" s="306"/>
      <c r="B41" s="307" t="s">
        <v>261</v>
      </c>
      <c r="C41" s="308"/>
      <c r="D41" s="113">
        <v>4.2718551644547027</v>
      </c>
      <c r="E41" s="115">
        <v>2369</v>
      </c>
      <c r="F41" s="114">
        <v>2375</v>
      </c>
      <c r="G41" s="114">
        <v>2349</v>
      </c>
      <c r="H41" s="114">
        <v>2398</v>
      </c>
      <c r="I41" s="140">
        <v>2492</v>
      </c>
      <c r="J41" s="115">
        <v>-123</v>
      </c>
      <c r="K41" s="116">
        <v>-4.9357945425361152</v>
      </c>
    </row>
    <row r="42" spans="1:11" ht="14.1" customHeight="1" x14ac:dyDescent="0.2">
      <c r="A42" s="306">
        <v>52</v>
      </c>
      <c r="B42" s="307" t="s">
        <v>262</v>
      </c>
      <c r="C42" s="308"/>
      <c r="D42" s="113">
        <v>5.9308280438545875</v>
      </c>
      <c r="E42" s="115">
        <v>3289</v>
      </c>
      <c r="F42" s="114">
        <v>3351</v>
      </c>
      <c r="G42" s="114">
        <v>3376</v>
      </c>
      <c r="H42" s="114">
        <v>3384</v>
      </c>
      <c r="I42" s="140">
        <v>3342</v>
      </c>
      <c r="J42" s="115">
        <v>-53</v>
      </c>
      <c r="K42" s="116">
        <v>-1.5858767205266309</v>
      </c>
    </row>
    <row r="43" spans="1:11" ht="14.1" customHeight="1" x14ac:dyDescent="0.2">
      <c r="A43" s="306" t="s">
        <v>263</v>
      </c>
      <c r="B43" s="307" t="s">
        <v>264</v>
      </c>
      <c r="C43" s="308"/>
      <c r="D43" s="113">
        <v>5.6098528563185228</v>
      </c>
      <c r="E43" s="115">
        <v>3111</v>
      </c>
      <c r="F43" s="114">
        <v>3163</v>
      </c>
      <c r="G43" s="114">
        <v>3151</v>
      </c>
      <c r="H43" s="114">
        <v>3166</v>
      </c>
      <c r="I43" s="140">
        <v>3149</v>
      </c>
      <c r="J43" s="115">
        <v>-38</v>
      </c>
      <c r="K43" s="116">
        <v>-1.2067322959669737</v>
      </c>
    </row>
    <row r="44" spans="1:11" ht="14.1" customHeight="1" x14ac:dyDescent="0.2">
      <c r="A44" s="306">
        <v>53</v>
      </c>
      <c r="B44" s="307" t="s">
        <v>265</v>
      </c>
      <c r="C44" s="308"/>
      <c r="D44" s="113">
        <v>1.2965233698788228</v>
      </c>
      <c r="E44" s="115">
        <v>719</v>
      </c>
      <c r="F44" s="114">
        <v>742</v>
      </c>
      <c r="G44" s="114">
        <v>733</v>
      </c>
      <c r="H44" s="114">
        <v>708</v>
      </c>
      <c r="I44" s="140">
        <v>696</v>
      </c>
      <c r="J44" s="115">
        <v>23</v>
      </c>
      <c r="K44" s="116">
        <v>3.3045977011494254</v>
      </c>
    </row>
    <row r="45" spans="1:11" ht="14.1" customHeight="1" x14ac:dyDescent="0.2">
      <c r="A45" s="306" t="s">
        <v>266</v>
      </c>
      <c r="B45" s="307" t="s">
        <v>267</v>
      </c>
      <c r="C45" s="308"/>
      <c r="D45" s="113">
        <v>1.2820975187536066</v>
      </c>
      <c r="E45" s="115">
        <v>711</v>
      </c>
      <c r="F45" s="114">
        <v>734</v>
      </c>
      <c r="G45" s="114">
        <v>726</v>
      </c>
      <c r="H45" s="114">
        <v>700</v>
      </c>
      <c r="I45" s="140">
        <v>688</v>
      </c>
      <c r="J45" s="115">
        <v>23</v>
      </c>
      <c r="K45" s="116">
        <v>3.3430232558139537</v>
      </c>
    </row>
    <row r="46" spans="1:11" ht="14.1" customHeight="1" x14ac:dyDescent="0.2">
      <c r="A46" s="306">
        <v>54</v>
      </c>
      <c r="B46" s="307" t="s">
        <v>268</v>
      </c>
      <c r="C46" s="308"/>
      <c r="D46" s="113">
        <v>17.173975764570109</v>
      </c>
      <c r="E46" s="115">
        <v>9524</v>
      </c>
      <c r="F46" s="114">
        <v>9955</v>
      </c>
      <c r="G46" s="114">
        <v>10049</v>
      </c>
      <c r="H46" s="114">
        <v>9967</v>
      </c>
      <c r="I46" s="140">
        <v>10002</v>
      </c>
      <c r="J46" s="115">
        <v>-478</v>
      </c>
      <c r="K46" s="116">
        <v>-4.779044191161768</v>
      </c>
    </row>
    <row r="47" spans="1:11" ht="14.1" customHeight="1" x14ac:dyDescent="0.2">
      <c r="A47" s="306">
        <v>61</v>
      </c>
      <c r="B47" s="307" t="s">
        <v>269</v>
      </c>
      <c r="C47" s="308"/>
      <c r="D47" s="113">
        <v>0.52654356607039821</v>
      </c>
      <c r="E47" s="115">
        <v>292</v>
      </c>
      <c r="F47" s="114">
        <v>292</v>
      </c>
      <c r="G47" s="114">
        <v>298</v>
      </c>
      <c r="H47" s="114">
        <v>298</v>
      </c>
      <c r="I47" s="140">
        <v>296</v>
      </c>
      <c r="J47" s="115">
        <v>-4</v>
      </c>
      <c r="K47" s="116">
        <v>-1.3513513513513513</v>
      </c>
    </row>
    <row r="48" spans="1:11" ht="14.1" customHeight="1" x14ac:dyDescent="0.2">
      <c r="A48" s="306">
        <v>62</v>
      </c>
      <c r="B48" s="307" t="s">
        <v>270</v>
      </c>
      <c r="C48" s="308"/>
      <c r="D48" s="113">
        <v>9.9466243508367</v>
      </c>
      <c r="E48" s="115">
        <v>5516</v>
      </c>
      <c r="F48" s="114">
        <v>5641</v>
      </c>
      <c r="G48" s="114">
        <v>5585</v>
      </c>
      <c r="H48" s="114">
        <v>5672</v>
      </c>
      <c r="I48" s="140">
        <v>5587</v>
      </c>
      <c r="J48" s="115">
        <v>-71</v>
      </c>
      <c r="K48" s="116">
        <v>-1.2708072310721317</v>
      </c>
    </row>
    <row r="49" spans="1:11" ht="14.1" customHeight="1" x14ac:dyDescent="0.2">
      <c r="A49" s="306">
        <v>63</v>
      </c>
      <c r="B49" s="307" t="s">
        <v>271</v>
      </c>
      <c r="C49" s="308"/>
      <c r="D49" s="113">
        <v>8.906159838430467</v>
      </c>
      <c r="E49" s="115">
        <v>4939</v>
      </c>
      <c r="F49" s="114">
        <v>5239</v>
      </c>
      <c r="G49" s="114">
        <v>5550</v>
      </c>
      <c r="H49" s="114">
        <v>5497</v>
      </c>
      <c r="I49" s="140">
        <v>5135</v>
      </c>
      <c r="J49" s="115">
        <v>-196</v>
      </c>
      <c r="K49" s="116">
        <v>-3.8169425511197663</v>
      </c>
    </row>
    <row r="50" spans="1:11" ht="14.1" customHeight="1" x14ac:dyDescent="0.2">
      <c r="A50" s="306" t="s">
        <v>272</v>
      </c>
      <c r="B50" s="307" t="s">
        <v>273</v>
      </c>
      <c r="C50" s="308"/>
      <c r="D50" s="113">
        <v>0.51572417772648582</v>
      </c>
      <c r="E50" s="115">
        <v>286</v>
      </c>
      <c r="F50" s="114">
        <v>287</v>
      </c>
      <c r="G50" s="114">
        <v>324</v>
      </c>
      <c r="H50" s="114">
        <v>313</v>
      </c>
      <c r="I50" s="140">
        <v>275</v>
      </c>
      <c r="J50" s="115">
        <v>11</v>
      </c>
      <c r="K50" s="116">
        <v>4</v>
      </c>
    </row>
    <row r="51" spans="1:11" ht="14.1" customHeight="1" x14ac:dyDescent="0.2">
      <c r="A51" s="306" t="s">
        <v>274</v>
      </c>
      <c r="B51" s="307" t="s">
        <v>275</v>
      </c>
      <c r="C51" s="308"/>
      <c r="D51" s="113">
        <v>7.8747114829774958</v>
      </c>
      <c r="E51" s="115">
        <v>4367</v>
      </c>
      <c r="F51" s="114">
        <v>4722</v>
      </c>
      <c r="G51" s="114">
        <v>4882</v>
      </c>
      <c r="H51" s="114">
        <v>4839</v>
      </c>
      <c r="I51" s="140">
        <v>4555</v>
      </c>
      <c r="J51" s="115">
        <v>-188</v>
      </c>
      <c r="K51" s="116">
        <v>-4.1273326015367724</v>
      </c>
    </row>
    <row r="52" spans="1:11" ht="14.1" customHeight="1" x14ac:dyDescent="0.2">
      <c r="A52" s="306">
        <v>71</v>
      </c>
      <c r="B52" s="307" t="s">
        <v>276</v>
      </c>
      <c r="C52" s="308"/>
      <c r="D52" s="113">
        <v>11.075447201384883</v>
      </c>
      <c r="E52" s="115">
        <v>6142</v>
      </c>
      <c r="F52" s="114">
        <v>6285</v>
      </c>
      <c r="G52" s="114">
        <v>6260</v>
      </c>
      <c r="H52" s="114">
        <v>6258</v>
      </c>
      <c r="I52" s="140">
        <v>6218</v>
      </c>
      <c r="J52" s="115">
        <v>-76</v>
      </c>
      <c r="K52" s="116">
        <v>-1.2222579607590864</v>
      </c>
    </row>
    <row r="53" spans="1:11" ht="14.1" customHeight="1" x14ac:dyDescent="0.2">
      <c r="A53" s="306" t="s">
        <v>277</v>
      </c>
      <c r="B53" s="307" t="s">
        <v>278</v>
      </c>
      <c r="C53" s="308"/>
      <c r="D53" s="113">
        <v>0.91243508366993653</v>
      </c>
      <c r="E53" s="115">
        <v>506</v>
      </c>
      <c r="F53" s="114">
        <v>525</v>
      </c>
      <c r="G53" s="114">
        <v>510</v>
      </c>
      <c r="H53" s="114">
        <v>515</v>
      </c>
      <c r="I53" s="140">
        <v>522</v>
      </c>
      <c r="J53" s="115">
        <v>-16</v>
      </c>
      <c r="K53" s="116">
        <v>-3.0651340996168583</v>
      </c>
    </row>
    <row r="54" spans="1:11" ht="14.1" customHeight="1" x14ac:dyDescent="0.2">
      <c r="A54" s="306" t="s">
        <v>279</v>
      </c>
      <c r="B54" s="307" t="s">
        <v>280</v>
      </c>
      <c r="C54" s="308"/>
      <c r="D54" s="113">
        <v>9.5535199076745521</v>
      </c>
      <c r="E54" s="115">
        <v>5298</v>
      </c>
      <c r="F54" s="114">
        <v>5434</v>
      </c>
      <c r="G54" s="114">
        <v>5422</v>
      </c>
      <c r="H54" s="114">
        <v>5413</v>
      </c>
      <c r="I54" s="140">
        <v>5376</v>
      </c>
      <c r="J54" s="115">
        <v>-78</v>
      </c>
      <c r="K54" s="116">
        <v>-1.4508928571428572</v>
      </c>
    </row>
    <row r="55" spans="1:11" ht="14.1" customHeight="1" x14ac:dyDescent="0.2">
      <c r="A55" s="306">
        <v>72</v>
      </c>
      <c r="B55" s="307" t="s">
        <v>281</v>
      </c>
      <c r="C55" s="308"/>
      <c r="D55" s="113">
        <v>1.2586555106751298</v>
      </c>
      <c r="E55" s="115">
        <v>698</v>
      </c>
      <c r="F55" s="114">
        <v>714</v>
      </c>
      <c r="G55" s="114">
        <v>708</v>
      </c>
      <c r="H55" s="114">
        <v>701</v>
      </c>
      <c r="I55" s="140">
        <v>704</v>
      </c>
      <c r="J55" s="115">
        <v>-6</v>
      </c>
      <c r="K55" s="116">
        <v>-0.85227272727272729</v>
      </c>
    </row>
    <row r="56" spans="1:11" ht="14.1" customHeight="1" x14ac:dyDescent="0.2">
      <c r="A56" s="306" t="s">
        <v>282</v>
      </c>
      <c r="B56" s="307" t="s">
        <v>283</v>
      </c>
      <c r="C56" s="308"/>
      <c r="D56" s="113">
        <v>0.18392960184650894</v>
      </c>
      <c r="E56" s="115">
        <v>102</v>
      </c>
      <c r="F56" s="114">
        <v>110</v>
      </c>
      <c r="G56" s="114">
        <v>106</v>
      </c>
      <c r="H56" s="114">
        <v>108</v>
      </c>
      <c r="I56" s="140">
        <v>104</v>
      </c>
      <c r="J56" s="115">
        <v>-2</v>
      </c>
      <c r="K56" s="116">
        <v>-1.9230769230769231</v>
      </c>
    </row>
    <row r="57" spans="1:11" ht="14.1" customHeight="1" x14ac:dyDescent="0.2">
      <c r="A57" s="306" t="s">
        <v>284</v>
      </c>
      <c r="B57" s="307" t="s">
        <v>285</v>
      </c>
      <c r="C57" s="308"/>
      <c r="D57" s="113">
        <v>0.79702827466820547</v>
      </c>
      <c r="E57" s="115">
        <v>442</v>
      </c>
      <c r="F57" s="114">
        <v>445</v>
      </c>
      <c r="G57" s="114">
        <v>440</v>
      </c>
      <c r="H57" s="114">
        <v>428</v>
      </c>
      <c r="I57" s="140">
        <v>434</v>
      </c>
      <c r="J57" s="115">
        <v>8</v>
      </c>
      <c r="K57" s="116">
        <v>1.8433179723502304</v>
      </c>
    </row>
    <row r="58" spans="1:11" ht="14.1" customHeight="1" x14ac:dyDescent="0.2">
      <c r="A58" s="306">
        <v>73</v>
      </c>
      <c r="B58" s="307" t="s">
        <v>286</v>
      </c>
      <c r="C58" s="308"/>
      <c r="D58" s="113">
        <v>0.94849971148297751</v>
      </c>
      <c r="E58" s="115">
        <v>526</v>
      </c>
      <c r="F58" s="114">
        <v>512</v>
      </c>
      <c r="G58" s="114">
        <v>512</v>
      </c>
      <c r="H58" s="114">
        <v>520</v>
      </c>
      <c r="I58" s="140">
        <v>509</v>
      </c>
      <c r="J58" s="115">
        <v>17</v>
      </c>
      <c r="K58" s="116">
        <v>3.3398821218074657</v>
      </c>
    </row>
    <row r="59" spans="1:11" ht="14.1" customHeight="1" x14ac:dyDescent="0.2">
      <c r="A59" s="306" t="s">
        <v>287</v>
      </c>
      <c r="B59" s="307" t="s">
        <v>288</v>
      </c>
      <c r="C59" s="308"/>
      <c r="D59" s="113">
        <v>0.77358626658972884</v>
      </c>
      <c r="E59" s="115">
        <v>429</v>
      </c>
      <c r="F59" s="114">
        <v>415</v>
      </c>
      <c r="G59" s="114">
        <v>416</v>
      </c>
      <c r="H59" s="114">
        <v>422</v>
      </c>
      <c r="I59" s="140">
        <v>410</v>
      </c>
      <c r="J59" s="115">
        <v>19</v>
      </c>
      <c r="K59" s="116">
        <v>4.6341463414634143</v>
      </c>
    </row>
    <row r="60" spans="1:11" ht="14.1" customHeight="1" x14ac:dyDescent="0.2">
      <c r="A60" s="306">
        <v>81</v>
      </c>
      <c r="B60" s="307" t="s">
        <v>289</v>
      </c>
      <c r="C60" s="308"/>
      <c r="D60" s="113">
        <v>3.1123773802654355</v>
      </c>
      <c r="E60" s="115">
        <v>1726</v>
      </c>
      <c r="F60" s="114">
        <v>1710</v>
      </c>
      <c r="G60" s="114">
        <v>1736</v>
      </c>
      <c r="H60" s="114">
        <v>1714</v>
      </c>
      <c r="I60" s="140">
        <v>1697</v>
      </c>
      <c r="J60" s="115">
        <v>29</v>
      </c>
      <c r="K60" s="116">
        <v>1.708898055391868</v>
      </c>
    </row>
    <row r="61" spans="1:11" ht="14.1" customHeight="1" x14ac:dyDescent="0.2">
      <c r="A61" s="306" t="s">
        <v>290</v>
      </c>
      <c r="B61" s="307" t="s">
        <v>291</v>
      </c>
      <c r="C61" s="308"/>
      <c r="D61" s="113">
        <v>1.3938978649740335</v>
      </c>
      <c r="E61" s="115">
        <v>773</v>
      </c>
      <c r="F61" s="114">
        <v>750</v>
      </c>
      <c r="G61" s="114">
        <v>757</v>
      </c>
      <c r="H61" s="114">
        <v>748</v>
      </c>
      <c r="I61" s="140">
        <v>752</v>
      </c>
      <c r="J61" s="115">
        <v>21</v>
      </c>
      <c r="K61" s="116">
        <v>2.7925531914893615</v>
      </c>
    </row>
    <row r="62" spans="1:11" ht="14.1" customHeight="1" x14ac:dyDescent="0.2">
      <c r="A62" s="306" t="s">
        <v>292</v>
      </c>
      <c r="B62" s="307" t="s">
        <v>293</v>
      </c>
      <c r="C62" s="308"/>
      <c r="D62" s="113">
        <v>0.84210905943450665</v>
      </c>
      <c r="E62" s="115">
        <v>467</v>
      </c>
      <c r="F62" s="114">
        <v>462</v>
      </c>
      <c r="G62" s="114">
        <v>464</v>
      </c>
      <c r="H62" s="114">
        <v>452</v>
      </c>
      <c r="I62" s="140">
        <v>438</v>
      </c>
      <c r="J62" s="115">
        <v>29</v>
      </c>
      <c r="K62" s="116">
        <v>6.6210045662100461</v>
      </c>
    </row>
    <row r="63" spans="1:11" ht="14.1" customHeight="1" x14ac:dyDescent="0.2">
      <c r="A63" s="306"/>
      <c r="B63" s="307" t="s">
        <v>294</v>
      </c>
      <c r="C63" s="308"/>
      <c r="D63" s="113">
        <v>0.77899596076168498</v>
      </c>
      <c r="E63" s="115">
        <v>432</v>
      </c>
      <c r="F63" s="114">
        <v>437</v>
      </c>
      <c r="G63" s="114">
        <v>425</v>
      </c>
      <c r="H63" s="114">
        <v>407</v>
      </c>
      <c r="I63" s="140">
        <v>399</v>
      </c>
      <c r="J63" s="115">
        <v>33</v>
      </c>
      <c r="K63" s="116">
        <v>8.2706766917293226</v>
      </c>
    </row>
    <row r="64" spans="1:11" ht="14.1" customHeight="1" x14ac:dyDescent="0.2">
      <c r="A64" s="306" t="s">
        <v>295</v>
      </c>
      <c r="B64" s="307" t="s">
        <v>296</v>
      </c>
      <c r="C64" s="308"/>
      <c r="D64" s="113">
        <v>4.8687247547605311E-2</v>
      </c>
      <c r="E64" s="115">
        <v>27</v>
      </c>
      <c r="F64" s="114">
        <v>32</v>
      </c>
      <c r="G64" s="114">
        <v>32</v>
      </c>
      <c r="H64" s="114">
        <v>31</v>
      </c>
      <c r="I64" s="140">
        <v>29</v>
      </c>
      <c r="J64" s="115">
        <v>-2</v>
      </c>
      <c r="K64" s="116">
        <v>-6.8965517241379306</v>
      </c>
    </row>
    <row r="65" spans="1:11" ht="14.1" customHeight="1" x14ac:dyDescent="0.2">
      <c r="A65" s="306" t="s">
        <v>297</v>
      </c>
      <c r="B65" s="307" t="s">
        <v>298</v>
      </c>
      <c r="C65" s="308"/>
      <c r="D65" s="113">
        <v>0.49769186381996539</v>
      </c>
      <c r="E65" s="115">
        <v>276</v>
      </c>
      <c r="F65" s="114">
        <v>280</v>
      </c>
      <c r="G65" s="114">
        <v>303</v>
      </c>
      <c r="H65" s="114">
        <v>308</v>
      </c>
      <c r="I65" s="140">
        <v>306</v>
      </c>
      <c r="J65" s="115">
        <v>-30</v>
      </c>
      <c r="K65" s="116">
        <v>-9.8039215686274517</v>
      </c>
    </row>
    <row r="66" spans="1:11" ht="14.1" customHeight="1" x14ac:dyDescent="0.2">
      <c r="A66" s="306">
        <v>82</v>
      </c>
      <c r="B66" s="307" t="s">
        <v>299</v>
      </c>
      <c r="C66" s="308"/>
      <c r="D66" s="113">
        <v>1.6211050201961916</v>
      </c>
      <c r="E66" s="115">
        <v>899</v>
      </c>
      <c r="F66" s="114">
        <v>906</v>
      </c>
      <c r="G66" s="114">
        <v>895</v>
      </c>
      <c r="H66" s="114">
        <v>885</v>
      </c>
      <c r="I66" s="140">
        <v>889</v>
      </c>
      <c r="J66" s="115">
        <v>10</v>
      </c>
      <c r="K66" s="116">
        <v>1.124859392575928</v>
      </c>
    </row>
    <row r="67" spans="1:11" ht="14.1" customHeight="1" x14ac:dyDescent="0.2">
      <c r="A67" s="306" t="s">
        <v>300</v>
      </c>
      <c r="B67" s="307" t="s">
        <v>301</v>
      </c>
      <c r="C67" s="308"/>
      <c r="D67" s="113">
        <v>0.62752452394691283</v>
      </c>
      <c r="E67" s="115">
        <v>348</v>
      </c>
      <c r="F67" s="114">
        <v>342</v>
      </c>
      <c r="G67" s="114">
        <v>336</v>
      </c>
      <c r="H67" s="114">
        <v>327</v>
      </c>
      <c r="I67" s="140">
        <v>328</v>
      </c>
      <c r="J67" s="115">
        <v>20</v>
      </c>
      <c r="K67" s="116">
        <v>6.0975609756097562</v>
      </c>
    </row>
    <row r="68" spans="1:11" ht="14.1" customHeight="1" x14ac:dyDescent="0.2">
      <c r="A68" s="306" t="s">
        <v>302</v>
      </c>
      <c r="B68" s="307" t="s">
        <v>303</v>
      </c>
      <c r="C68" s="308"/>
      <c r="D68" s="113">
        <v>0.64014714368147718</v>
      </c>
      <c r="E68" s="115">
        <v>355</v>
      </c>
      <c r="F68" s="114">
        <v>366</v>
      </c>
      <c r="G68" s="114">
        <v>363</v>
      </c>
      <c r="H68" s="114">
        <v>356</v>
      </c>
      <c r="I68" s="140">
        <v>354</v>
      </c>
      <c r="J68" s="115">
        <v>1</v>
      </c>
      <c r="K68" s="116">
        <v>0.2824858757062147</v>
      </c>
    </row>
    <row r="69" spans="1:11" ht="14.1" customHeight="1" x14ac:dyDescent="0.2">
      <c r="A69" s="306">
        <v>83</v>
      </c>
      <c r="B69" s="307" t="s">
        <v>304</v>
      </c>
      <c r="C69" s="308"/>
      <c r="D69" s="113">
        <v>2.7084535487593766</v>
      </c>
      <c r="E69" s="115">
        <v>1502</v>
      </c>
      <c r="F69" s="114">
        <v>1511</v>
      </c>
      <c r="G69" s="114">
        <v>1496</v>
      </c>
      <c r="H69" s="114">
        <v>1516</v>
      </c>
      <c r="I69" s="140">
        <v>1481</v>
      </c>
      <c r="J69" s="115">
        <v>21</v>
      </c>
      <c r="K69" s="116">
        <v>1.4179608372721135</v>
      </c>
    </row>
    <row r="70" spans="1:11" ht="14.1" customHeight="1" x14ac:dyDescent="0.2">
      <c r="A70" s="306" t="s">
        <v>305</v>
      </c>
      <c r="B70" s="307" t="s">
        <v>306</v>
      </c>
      <c r="C70" s="308"/>
      <c r="D70" s="113">
        <v>1.334391229082516</v>
      </c>
      <c r="E70" s="115">
        <v>740</v>
      </c>
      <c r="F70" s="114">
        <v>739</v>
      </c>
      <c r="G70" s="114">
        <v>719</v>
      </c>
      <c r="H70" s="114">
        <v>752</v>
      </c>
      <c r="I70" s="140">
        <v>739</v>
      </c>
      <c r="J70" s="115">
        <v>1</v>
      </c>
      <c r="K70" s="116">
        <v>0.13531799729364005</v>
      </c>
    </row>
    <row r="71" spans="1:11" ht="14.1" customHeight="1" x14ac:dyDescent="0.2">
      <c r="A71" s="306"/>
      <c r="B71" s="307" t="s">
        <v>307</v>
      </c>
      <c r="C71" s="308"/>
      <c r="D71" s="113">
        <v>0.72309578765147142</v>
      </c>
      <c r="E71" s="115">
        <v>401</v>
      </c>
      <c r="F71" s="114">
        <v>391</v>
      </c>
      <c r="G71" s="114">
        <v>386</v>
      </c>
      <c r="H71" s="114">
        <v>416</v>
      </c>
      <c r="I71" s="140">
        <v>417</v>
      </c>
      <c r="J71" s="115">
        <v>-16</v>
      </c>
      <c r="K71" s="116">
        <v>-3.8369304556354917</v>
      </c>
    </row>
    <row r="72" spans="1:11" ht="14.1" customHeight="1" x14ac:dyDescent="0.2">
      <c r="A72" s="306">
        <v>84</v>
      </c>
      <c r="B72" s="307" t="s">
        <v>308</v>
      </c>
      <c r="C72" s="308"/>
      <c r="D72" s="113">
        <v>1.7671667628390075</v>
      </c>
      <c r="E72" s="115">
        <v>980</v>
      </c>
      <c r="F72" s="114">
        <v>998</v>
      </c>
      <c r="G72" s="114">
        <v>993</v>
      </c>
      <c r="H72" s="114">
        <v>956</v>
      </c>
      <c r="I72" s="140">
        <v>952</v>
      </c>
      <c r="J72" s="115">
        <v>28</v>
      </c>
      <c r="K72" s="116">
        <v>2.9411764705882355</v>
      </c>
    </row>
    <row r="73" spans="1:11" ht="14.1" customHeight="1" x14ac:dyDescent="0.2">
      <c r="A73" s="306" t="s">
        <v>309</v>
      </c>
      <c r="B73" s="307" t="s">
        <v>310</v>
      </c>
      <c r="C73" s="308"/>
      <c r="D73" s="113">
        <v>0.20015868436237738</v>
      </c>
      <c r="E73" s="115">
        <v>111</v>
      </c>
      <c r="F73" s="114">
        <v>110</v>
      </c>
      <c r="G73" s="114">
        <v>99</v>
      </c>
      <c r="H73" s="114">
        <v>115</v>
      </c>
      <c r="I73" s="140">
        <v>112</v>
      </c>
      <c r="J73" s="115">
        <v>-1</v>
      </c>
      <c r="K73" s="116">
        <v>-0.8928571428571429</v>
      </c>
    </row>
    <row r="74" spans="1:11" ht="14.1" customHeight="1" x14ac:dyDescent="0.2">
      <c r="A74" s="306" t="s">
        <v>311</v>
      </c>
      <c r="B74" s="307" t="s">
        <v>312</v>
      </c>
      <c r="C74" s="308"/>
      <c r="D74" s="113">
        <v>6.6719561454125789E-2</v>
      </c>
      <c r="E74" s="115">
        <v>37</v>
      </c>
      <c r="F74" s="114">
        <v>40</v>
      </c>
      <c r="G74" s="114">
        <v>36</v>
      </c>
      <c r="H74" s="114">
        <v>39</v>
      </c>
      <c r="I74" s="140">
        <v>41</v>
      </c>
      <c r="J74" s="115">
        <v>-4</v>
      </c>
      <c r="K74" s="116">
        <v>-9.7560975609756095</v>
      </c>
    </row>
    <row r="75" spans="1:11" ht="14.1" customHeight="1" x14ac:dyDescent="0.2">
      <c r="A75" s="306" t="s">
        <v>313</v>
      </c>
      <c r="B75" s="307" t="s">
        <v>314</v>
      </c>
      <c r="C75" s="308"/>
      <c r="D75" s="113">
        <v>0.1640940565493364</v>
      </c>
      <c r="E75" s="115">
        <v>91</v>
      </c>
      <c r="F75" s="114">
        <v>92</v>
      </c>
      <c r="G75" s="114">
        <v>85</v>
      </c>
      <c r="H75" s="114">
        <v>96</v>
      </c>
      <c r="I75" s="140">
        <v>94</v>
      </c>
      <c r="J75" s="115">
        <v>-3</v>
      </c>
      <c r="K75" s="116">
        <v>-3.1914893617021276</v>
      </c>
    </row>
    <row r="76" spans="1:11" ht="14.1" customHeight="1" x14ac:dyDescent="0.2">
      <c r="A76" s="306">
        <v>91</v>
      </c>
      <c r="B76" s="307" t="s">
        <v>315</v>
      </c>
      <c r="C76" s="308"/>
      <c r="D76" s="113">
        <v>7.393248701673398E-2</v>
      </c>
      <c r="E76" s="115">
        <v>41</v>
      </c>
      <c r="F76" s="114">
        <v>38</v>
      </c>
      <c r="G76" s="114">
        <v>40</v>
      </c>
      <c r="H76" s="114">
        <v>39</v>
      </c>
      <c r="I76" s="140">
        <v>37</v>
      </c>
      <c r="J76" s="115">
        <v>4</v>
      </c>
      <c r="K76" s="116">
        <v>10.810810810810811</v>
      </c>
    </row>
    <row r="77" spans="1:11" ht="14.1" customHeight="1" x14ac:dyDescent="0.2">
      <c r="A77" s="306">
        <v>92</v>
      </c>
      <c r="B77" s="307" t="s">
        <v>316</v>
      </c>
      <c r="C77" s="308"/>
      <c r="D77" s="113">
        <v>0.27048470859780727</v>
      </c>
      <c r="E77" s="115">
        <v>150</v>
      </c>
      <c r="F77" s="114">
        <v>154</v>
      </c>
      <c r="G77" s="114">
        <v>167</v>
      </c>
      <c r="H77" s="114">
        <v>151</v>
      </c>
      <c r="I77" s="140">
        <v>151</v>
      </c>
      <c r="J77" s="115">
        <v>-1</v>
      </c>
      <c r="K77" s="116">
        <v>-0.66225165562913912</v>
      </c>
    </row>
    <row r="78" spans="1:11" ht="14.1" customHeight="1" x14ac:dyDescent="0.2">
      <c r="A78" s="306">
        <v>93</v>
      </c>
      <c r="B78" s="307" t="s">
        <v>317</v>
      </c>
      <c r="C78" s="308"/>
      <c r="D78" s="113">
        <v>0.12622619734564339</v>
      </c>
      <c r="E78" s="115">
        <v>70</v>
      </c>
      <c r="F78" s="114">
        <v>73</v>
      </c>
      <c r="G78" s="114">
        <v>83</v>
      </c>
      <c r="H78" s="114">
        <v>89</v>
      </c>
      <c r="I78" s="140">
        <v>84</v>
      </c>
      <c r="J78" s="115">
        <v>-14</v>
      </c>
      <c r="K78" s="116">
        <v>-16.666666666666668</v>
      </c>
    </row>
    <row r="79" spans="1:11" ht="14.1" customHeight="1" x14ac:dyDescent="0.2">
      <c r="A79" s="306">
        <v>94</v>
      </c>
      <c r="B79" s="307" t="s">
        <v>318</v>
      </c>
      <c r="C79" s="308"/>
      <c r="D79" s="113">
        <v>0.78620888632429309</v>
      </c>
      <c r="E79" s="115">
        <v>436</v>
      </c>
      <c r="F79" s="114">
        <v>459</v>
      </c>
      <c r="G79" s="114">
        <v>441</v>
      </c>
      <c r="H79" s="114">
        <v>413</v>
      </c>
      <c r="I79" s="140">
        <v>431</v>
      </c>
      <c r="J79" s="115">
        <v>5</v>
      </c>
      <c r="K79" s="116">
        <v>1.160092807424594</v>
      </c>
    </row>
    <row r="80" spans="1:11" ht="14.1" customHeight="1" x14ac:dyDescent="0.2">
      <c r="A80" s="306" t="s">
        <v>319</v>
      </c>
      <c r="B80" s="307" t="s">
        <v>320</v>
      </c>
      <c r="C80" s="308"/>
      <c r="D80" s="113">
        <v>9.0161569532602424E-3</v>
      </c>
      <c r="E80" s="115">
        <v>5</v>
      </c>
      <c r="F80" s="114">
        <v>4</v>
      </c>
      <c r="G80" s="114">
        <v>5</v>
      </c>
      <c r="H80" s="114">
        <v>5</v>
      </c>
      <c r="I80" s="140">
        <v>4</v>
      </c>
      <c r="J80" s="115">
        <v>1</v>
      </c>
      <c r="K80" s="116">
        <v>25</v>
      </c>
    </row>
    <row r="81" spans="1:11" ht="14.1" customHeight="1" x14ac:dyDescent="0.2">
      <c r="A81" s="310" t="s">
        <v>321</v>
      </c>
      <c r="B81" s="311" t="s">
        <v>334</v>
      </c>
      <c r="C81" s="312"/>
      <c r="D81" s="125">
        <v>3.384665320253895</v>
      </c>
      <c r="E81" s="143">
        <v>1877</v>
      </c>
      <c r="F81" s="144">
        <v>1945</v>
      </c>
      <c r="G81" s="144">
        <v>1920</v>
      </c>
      <c r="H81" s="144">
        <v>2000</v>
      </c>
      <c r="I81" s="145">
        <v>1944</v>
      </c>
      <c r="J81" s="143">
        <v>-67</v>
      </c>
      <c r="K81" s="146">
        <v>-3.4465020576131686</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20" t="s">
        <v>323</v>
      </c>
      <c r="B85" s="620"/>
      <c r="C85" s="620"/>
      <c r="D85" s="620"/>
      <c r="E85" s="620"/>
      <c r="F85" s="620"/>
      <c r="G85" s="620"/>
      <c r="H85" s="620"/>
      <c r="I85" s="620"/>
      <c r="J85" s="620"/>
      <c r="K85" s="620"/>
    </row>
    <row r="86" spans="1:11" ht="18" customHeight="1" x14ac:dyDescent="0.2">
      <c r="A86" s="620"/>
      <c r="B86" s="620"/>
      <c r="C86" s="620"/>
      <c r="D86" s="620"/>
      <c r="E86" s="620"/>
      <c r="F86" s="620"/>
      <c r="G86" s="620"/>
      <c r="H86" s="620"/>
      <c r="I86" s="620"/>
      <c r="J86" s="620"/>
      <c r="K86" s="620"/>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election activeCell="A2" sqref="A2"/>
    </sheetView>
  </sheetViews>
  <sheetFormatPr baseColWidth="10" defaultColWidth="7.75" defaultRowHeight="15.95" customHeight="1" x14ac:dyDescent="0.2"/>
  <cols>
    <col min="1" max="1" width="3.625" style="401" customWidth="1"/>
    <col min="2" max="2" width="3.125" style="402" customWidth="1"/>
    <col min="3" max="3" width="3.25" style="401" customWidth="1"/>
    <col min="4" max="4" width="5.625" style="402" customWidth="1"/>
    <col min="5" max="5" width="15.5" style="402" customWidth="1"/>
    <col min="6" max="11" width="8.5" style="403" customWidth="1"/>
    <col min="12" max="12" width="7.625" style="404"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22" t="s">
        <v>335</v>
      </c>
      <c r="B3" s="622"/>
      <c r="C3" s="622"/>
      <c r="D3" s="622"/>
      <c r="E3" s="622"/>
      <c r="F3" s="622"/>
      <c r="G3" s="622"/>
      <c r="H3" s="622"/>
      <c r="I3" s="622"/>
      <c r="J3" s="622"/>
      <c r="K3" s="622"/>
      <c r="L3" s="62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23" t="s">
        <v>336</v>
      </c>
      <c r="B5" s="623"/>
      <c r="C5" s="623"/>
      <c r="D5" s="623"/>
      <c r="E5" s="336"/>
      <c r="F5" s="336"/>
      <c r="G5" s="336"/>
      <c r="H5" s="336"/>
      <c r="I5" s="337"/>
      <c r="J5" s="337"/>
      <c r="K5" s="336"/>
      <c r="L5" s="336"/>
    </row>
    <row r="6" spans="1:17" s="553" customFormat="1" ht="35.1" customHeight="1" x14ac:dyDescent="0.25">
      <c r="A6" s="634" t="s">
        <v>520</v>
      </c>
      <c r="B6" s="635"/>
      <c r="C6" s="635"/>
      <c r="D6" s="635"/>
      <c r="E6" s="635"/>
      <c r="F6" s="635"/>
      <c r="G6" s="635"/>
      <c r="H6" s="635"/>
      <c r="I6" s="635"/>
      <c r="J6" s="635"/>
      <c r="K6" s="635"/>
      <c r="L6" s="635"/>
    </row>
    <row r="7" spans="1:17" s="91" customFormat="1" ht="12" customHeight="1" x14ac:dyDescent="0.2">
      <c r="A7" s="624" t="s">
        <v>337</v>
      </c>
      <c r="B7" s="624"/>
      <c r="C7" s="624"/>
      <c r="D7" s="624"/>
      <c r="E7" s="624"/>
      <c r="F7" s="627" t="s">
        <v>104</v>
      </c>
      <c r="G7" s="628"/>
      <c r="H7" s="628"/>
      <c r="I7" s="628"/>
      <c r="J7" s="628"/>
      <c r="K7" s="628"/>
      <c r="L7" s="629"/>
      <c r="M7" s="96"/>
      <c r="N7" s="96"/>
      <c r="O7" s="96"/>
      <c r="P7" s="96"/>
      <c r="Q7" s="96"/>
    </row>
    <row r="8" spans="1:17" ht="21.75" customHeight="1" x14ac:dyDescent="0.2">
      <c r="A8" s="624"/>
      <c r="B8" s="624"/>
      <c r="C8" s="624"/>
      <c r="D8" s="624"/>
      <c r="E8" s="624"/>
      <c r="F8" s="630" t="s">
        <v>336</v>
      </c>
      <c r="G8" s="630" t="s">
        <v>338</v>
      </c>
      <c r="H8" s="630" t="s">
        <v>339</v>
      </c>
      <c r="I8" s="630" t="s">
        <v>340</v>
      </c>
      <c r="J8" s="630" t="s">
        <v>341</v>
      </c>
      <c r="K8" s="632" t="s">
        <v>342</v>
      </c>
      <c r="L8" s="633"/>
    </row>
    <row r="9" spans="1:17" ht="12" customHeight="1" x14ac:dyDescent="0.2">
      <c r="A9" s="624"/>
      <c r="B9" s="624"/>
      <c r="C9" s="624"/>
      <c r="D9" s="624"/>
      <c r="E9" s="624"/>
      <c r="F9" s="631"/>
      <c r="G9" s="631"/>
      <c r="H9" s="631"/>
      <c r="I9" s="631"/>
      <c r="J9" s="631"/>
      <c r="K9" s="338" t="s">
        <v>102</v>
      </c>
      <c r="L9" s="339" t="s">
        <v>343</v>
      </c>
    </row>
    <row r="10" spans="1:17" ht="12" customHeight="1" x14ac:dyDescent="0.2">
      <c r="A10" s="625"/>
      <c r="B10" s="625"/>
      <c r="C10" s="625"/>
      <c r="D10" s="625"/>
      <c r="E10" s="626"/>
      <c r="F10" s="340">
        <v>1</v>
      </c>
      <c r="G10" s="341">
        <v>2</v>
      </c>
      <c r="H10" s="341">
        <v>3</v>
      </c>
      <c r="I10" s="341">
        <v>4</v>
      </c>
      <c r="J10" s="341">
        <v>5</v>
      </c>
      <c r="K10" s="341">
        <v>6</v>
      </c>
      <c r="L10" s="341">
        <v>7</v>
      </c>
      <c r="M10" s="101"/>
    </row>
    <row r="11" spans="1:17" s="110" customFormat="1" ht="27.75" customHeight="1" x14ac:dyDescent="0.2">
      <c r="A11" s="636" t="s">
        <v>344</v>
      </c>
      <c r="B11" s="637"/>
      <c r="C11" s="637"/>
      <c r="D11" s="637"/>
      <c r="E11" s="638"/>
      <c r="F11" s="342"/>
      <c r="G11" s="342"/>
      <c r="H11" s="342"/>
      <c r="I11" s="342"/>
      <c r="J11" s="343"/>
      <c r="K11" s="342"/>
      <c r="L11" s="343"/>
    </row>
    <row r="12" spans="1:17" s="110" customFormat="1" ht="15.75" customHeight="1" x14ac:dyDescent="0.2">
      <c r="A12" s="344" t="s">
        <v>104</v>
      </c>
      <c r="B12" s="345"/>
      <c r="C12" s="346"/>
      <c r="D12" s="346"/>
      <c r="E12" s="347"/>
      <c r="F12" s="535">
        <v>16098</v>
      </c>
      <c r="G12" s="535">
        <v>12174</v>
      </c>
      <c r="H12" s="535">
        <v>20412</v>
      </c>
      <c r="I12" s="535">
        <v>13783</v>
      </c>
      <c r="J12" s="536">
        <v>17006</v>
      </c>
      <c r="K12" s="537">
        <v>-908</v>
      </c>
      <c r="L12" s="348">
        <v>-5.339292014583088</v>
      </c>
    </row>
    <row r="13" spans="1:17" s="110" customFormat="1" ht="15" customHeight="1" x14ac:dyDescent="0.2">
      <c r="A13" s="349" t="s">
        <v>345</v>
      </c>
      <c r="B13" s="350" t="s">
        <v>346</v>
      </c>
      <c r="C13" s="346"/>
      <c r="D13" s="346"/>
      <c r="E13" s="347"/>
      <c r="F13" s="535">
        <v>9204</v>
      </c>
      <c r="G13" s="535">
        <v>6581</v>
      </c>
      <c r="H13" s="535">
        <v>11297</v>
      </c>
      <c r="I13" s="535">
        <v>8157</v>
      </c>
      <c r="J13" s="536">
        <v>9933</v>
      </c>
      <c r="K13" s="537">
        <v>-729</v>
      </c>
      <c r="L13" s="348">
        <v>-7.339172455451525</v>
      </c>
    </row>
    <row r="14" spans="1:17" s="110" customFormat="1" ht="22.5" customHeight="1" x14ac:dyDescent="0.2">
      <c r="A14" s="349"/>
      <c r="B14" s="350" t="s">
        <v>347</v>
      </c>
      <c r="C14" s="346"/>
      <c r="D14" s="346"/>
      <c r="E14" s="347"/>
      <c r="F14" s="535">
        <v>6894</v>
      </c>
      <c r="G14" s="535">
        <v>5593</v>
      </c>
      <c r="H14" s="535">
        <v>9115</v>
      </c>
      <c r="I14" s="535">
        <v>5626</v>
      </c>
      <c r="J14" s="536">
        <v>7073</v>
      </c>
      <c r="K14" s="537">
        <v>-179</v>
      </c>
      <c r="L14" s="348">
        <v>-2.5307507422592961</v>
      </c>
    </row>
    <row r="15" spans="1:17" s="110" customFormat="1" ht="15" customHeight="1" x14ac:dyDescent="0.2">
      <c r="A15" s="349" t="s">
        <v>348</v>
      </c>
      <c r="B15" s="350" t="s">
        <v>108</v>
      </c>
      <c r="C15" s="346"/>
      <c r="D15" s="346"/>
      <c r="E15" s="347"/>
      <c r="F15" s="535">
        <v>3828</v>
      </c>
      <c r="G15" s="535">
        <v>3008</v>
      </c>
      <c r="H15" s="535">
        <v>9282</v>
      </c>
      <c r="I15" s="535">
        <v>3073</v>
      </c>
      <c r="J15" s="536">
        <v>4333</v>
      </c>
      <c r="K15" s="537">
        <v>-505</v>
      </c>
      <c r="L15" s="348">
        <v>-11.654742672513271</v>
      </c>
    </row>
    <row r="16" spans="1:17" s="110" customFormat="1" ht="15" customHeight="1" x14ac:dyDescent="0.2">
      <c r="A16" s="349"/>
      <c r="B16" s="350" t="s">
        <v>109</v>
      </c>
      <c r="C16" s="346"/>
      <c r="D16" s="346"/>
      <c r="E16" s="347"/>
      <c r="F16" s="535">
        <v>10622</v>
      </c>
      <c r="G16" s="535">
        <v>8021</v>
      </c>
      <c r="H16" s="535">
        <v>9971</v>
      </c>
      <c r="I16" s="535">
        <v>9493</v>
      </c>
      <c r="J16" s="536">
        <v>11096</v>
      </c>
      <c r="K16" s="537">
        <v>-474</v>
      </c>
      <c r="L16" s="348">
        <v>-4.271809661139149</v>
      </c>
    </row>
    <row r="17" spans="1:12" s="110" customFormat="1" ht="15" customHeight="1" x14ac:dyDescent="0.2">
      <c r="A17" s="349"/>
      <c r="B17" s="350" t="s">
        <v>110</v>
      </c>
      <c r="C17" s="346"/>
      <c r="D17" s="346"/>
      <c r="E17" s="347"/>
      <c r="F17" s="535">
        <v>1473</v>
      </c>
      <c r="G17" s="535">
        <v>1020</v>
      </c>
      <c r="H17" s="535">
        <v>1047</v>
      </c>
      <c r="I17" s="535">
        <v>1086</v>
      </c>
      <c r="J17" s="536">
        <v>1420</v>
      </c>
      <c r="K17" s="537">
        <v>53</v>
      </c>
      <c r="L17" s="348">
        <v>3.732394366197183</v>
      </c>
    </row>
    <row r="18" spans="1:12" s="110" customFormat="1" ht="15" customHeight="1" x14ac:dyDescent="0.2">
      <c r="A18" s="349"/>
      <c r="B18" s="350" t="s">
        <v>111</v>
      </c>
      <c r="C18" s="346"/>
      <c r="D18" s="346"/>
      <c r="E18" s="347"/>
      <c r="F18" s="535">
        <v>175</v>
      </c>
      <c r="G18" s="535">
        <v>125</v>
      </c>
      <c r="H18" s="535">
        <v>112</v>
      </c>
      <c r="I18" s="535">
        <v>131</v>
      </c>
      <c r="J18" s="536">
        <v>157</v>
      </c>
      <c r="K18" s="537">
        <v>18</v>
      </c>
      <c r="L18" s="348">
        <v>11.464968152866241</v>
      </c>
    </row>
    <row r="19" spans="1:12" s="110" customFormat="1" ht="15" customHeight="1" x14ac:dyDescent="0.2">
      <c r="A19" s="118" t="s">
        <v>113</v>
      </c>
      <c r="B19" s="119" t="s">
        <v>181</v>
      </c>
      <c r="C19" s="346"/>
      <c r="D19" s="346"/>
      <c r="E19" s="347"/>
      <c r="F19" s="535">
        <v>11390</v>
      </c>
      <c r="G19" s="535">
        <v>8252</v>
      </c>
      <c r="H19" s="535">
        <v>15657</v>
      </c>
      <c r="I19" s="535">
        <v>9866</v>
      </c>
      <c r="J19" s="536">
        <v>12632</v>
      </c>
      <c r="K19" s="537">
        <v>-1242</v>
      </c>
      <c r="L19" s="348">
        <v>-9.8321722609246365</v>
      </c>
    </row>
    <row r="20" spans="1:12" s="110" customFormat="1" ht="15" customHeight="1" x14ac:dyDescent="0.2">
      <c r="A20" s="118"/>
      <c r="B20" s="119" t="s">
        <v>182</v>
      </c>
      <c r="C20" s="346"/>
      <c r="D20" s="346"/>
      <c r="E20" s="347"/>
      <c r="F20" s="535">
        <v>4708</v>
      </c>
      <c r="G20" s="535">
        <v>3922</v>
      </c>
      <c r="H20" s="535">
        <v>4755</v>
      </c>
      <c r="I20" s="535">
        <v>3917</v>
      </c>
      <c r="J20" s="536">
        <v>4374</v>
      </c>
      <c r="K20" s="537">
        <v>334</v>
      </c>
      <c r="L20" s="348">
        <v>7.6360310928212165</v>
      </c>
    </row>
    <row r="21" spans="1:12" s="110" customFormat="1" ht="15" customHeight="1" x14ac:dyDescent="0.2">
      <c r="A21" s="118" t="s">
        <v>113</v>
      </c>
      <c r="B21" s="119" t="s">
        <v>116</v>
      </c>
      <c r="C21" s="346"/>
      <c r="D21" s="346"/>
      <c r="E21" s="347"/>
      <c r="F21" s="535">
        <v>10843</v>
      </c>
      <c r="G21" s="535">
        <v>8344</v>
      </c>
      <c r="H21" s="535">
        <v>15319</v>
      </c>
      <c r="I21" s="535">
        <v>8837</v>
      </c>
      <c r="J21" s="536">
        <v>11266</v>
      </c>
      <c r="K21" s="537">
        <v>-423</v>
      </c>
      <c r="L21" s="348">
        <v>-3.7546600390555653</v>
      </c>
    </row>
    <row r="22" spans="1:12" s="110" customFormat="1" ht="15" customHeight="1" x14ac:dyDescent="0.2">
      <c r="A22" s="118"/>
      <c r="B22" s="119" t="s">
        <v>117</v>
      </c>
      <c r="C22" s="346"/>
      <c r="D22" s="346"/>
      <c r="E22" s="347"/>
      <c r="F22" s="535">
        <v>5249</v>
      </c>
      <c r="G22" s="535">
        <v>3820</v>
      </c>
      <c r="H22" s="535">
        <v>5076</v>
      </c>
      <c r="I22" s="535">
        <v>4940</v>
      </c>
      <c r="J22" s="536">
        <v>5738</v>
      </c>
      <c r="K22" s="537">
        <v>-489</v>
      </c>
      <c r="L22" s="348">
        <v>-8.5221331474381312</v>
      </c>
    </row>
    <row r="23" spans="1:12" s="110" customFormat="1" ht="15" customHeight="1" x14ac:dyDescent="0.2">
      <c r="A23" s="351" t="s">
        <v>348</v>
      </c>
      <c r="B23" s="352" t="s">
        <v>193</v>
      </c>
      <c r="C23" s="353"/>
      <c r="D23" s="353"/>
      <c r="E23" s="354"/>
      <c r="F23" s="538">
        <v>271</v>
      </c>
      <c r="G23" s="538">
        <v>573</v>
      </c>
      <c r="H23" s="538">
        <v>4078</v>
      </c>
      <c r="I23" s="538">
        <v>191</v>
      </c>
      <c r="J23" s="539">
        <v>426</v>
      </c>
      <c r="K23" s="540">
        <v>-155</v>
      </c>
      <c r="L23" s="355">
        <v>-36.3849765258216</v>
      </c>
    </row>
    <row r="24" spans="1:12" s="110" customFormat="1" ht="15" customHeight="1" x14ac:dyDescent="0.2">
      <c r="A24" s="639" t="s">
        <v>349</v>
      </c>
      <c r="B24" s="640"/>
      <c r="C24" s="640"/>
      <c r="D24" s="640"/>
      <c r="E24" s="641"/>
      <c r="F24" s="356"/>
      <c r="G24" s="356"/>
      <c r="H24" s="356"/>
      <c r="I24" s="356"/>
      <c r="J24" s="356"/>
      <c r="K24" s="357"/>
      <c r="L24" s="358"/>
    </row>
    <row r="25" spans="1:12" s="110" customFormat="1" ht="15" customHeight="1" x14ac:dyDescent="0.2">
      <c r="A25" s="359" t="s">
        <v>104</v>
      </c>
      <c r="B25" s="360"/>
      <c r="C25" s="361"/>
      <c r="D25" s="361"/>
      <c r="E25" s="362"/>
      <c r="F25" s="541">
        <v>35.200000000000003</v>
      </c>
      <c r="G25" s="541">
        <v>35.5</v>
      </c>
      <c r="H25" s="541">
        <v>38.799999999999997</v>
      </c>
      <c r="I25" s="541">
        <v>37.299999999999997</v>
      </c>
      <c r="J25" s="541">
        <v>37</v>
      </c>
      <c r="K25" s="542" t="s">
        <v>350</v>
      </c>
      <c r="L25" s="363">
        <v>-1.7999999999999972</v>
      </c>
    </row>
    <row r="26" spans="1:12" s="110" customFormat="1" ht="15" customHeight="1" x14ac:dyDescent="0.2">
      <c r="A26" s="364" t="s">
        <v>105</v>
      </c>
      <c r="B26" s="365" t="s">
        <v>346</v>
      </c>
      <c r="C26" s="361"/>
      <c r="D26" s="361"/>
      <c r="E26" s="362"/>
      <c r="F26" s="541">
        <v>32.1</v>
      </c>
      <c r="G26" s="541">
        <v>32.6</v>
      </c>
      <c r="H26" s="541">
        <v>34</v>
      </c>
      <c r="I26" s="541">
        <v>33.200000000000003</v>
      </c>
      <c r="J26" s="543">
        <v>33.1</v>
      </c>
      <c r="K26" s="542" t="s">
        <v>350</v>
      </c>
      <c r="L26" s="363">
        <v>-1</v>
      </c>
    </row>
    <row r="27" spans="1:12" s="110" customFormat="1" ht="15" customHeight="1" x14ac:dyDescent="0.2">
      <c r="A27" s="364"/>
      <c r="B27" s="365" t="s">
        <v>347</v>
      </c>
      <c r="C27" s="361"/>
      <c r="D27" s="361"/>
      <c r="E27" s="362"/>
      <c r="F27" s="541">
        <v>39.200000000000003</v>
      </c>
      <c r="G27" s="541">
        <v>39.1</v>
      </c>
      <c r="H27" s="541">
        <v>44.6</v>
      </c>
      <c r="I27" s="541">
        <v>43.4</v>
      </c>
      <c r="J27" s="541">
        <v>42.6</v>
      </c>
      <c r="K27" s="542" t="s">
        <v>350</v>
      </c>
      <c r="L27" s="363">
        <v>-3.3999999999999986</v>
      </c>
    </row>
    <row r="28" spans="1:12" s="110" customFormat="1" ht="15" customHeight="1" x14ac:dyDescent="0.2">
      <c r="A28" s="364" t="s">
        <v>113</v>
      </c>
      <c r="B28" s="365" t="s">
        <v>108</v>
      </c>
      <c r="C28" s="361"/>
      <c r="D28" s="361"/>
      <c r="E28" s="362"/>
      <c r="F28" s="541">
        <v>42.9</v>
      </c>
      <c r="G28" s="541">
        <v>46</v>
      </c>
      <c r="H28" s="541">
        <v>47.8</v>
      </c>
      <c r="I28" s="541">
        <v>49.5</v>
      </c>
      <c r="J28" s="541">
        <v>45.1</v>
      </c>
      <c r="K28" s="542" t="s">
        <v>350</v>
      </c>
      <c r="L28" s="363">
        <v>-2.2000000000000028</v>
      </c>
    </row>
    <row r="29" spans="1:12" s="110" customFormat="1" ht="11.25" x14ac:dyDescent="0.2">
      <c r="A29" s="364"/>
      <c r="B29" s="365" t="s">
        <v>109</v>
      </c>
      <c r="C29" s="361"/>
      <c r="D29" s="361"/>
      <c r="E29" s="362"/>
      <c r="F29" s="541">
        <v>33</v>
      </c>
      <c r="G29" s="541">
        <v>32.9</v>
      </c>
      <c r="H29" s="541">
        <v>35.1</v>
      </c>
      <c r="I29" s="541">
        <v>34.299999999999997</v>
      </c>
      <c r="J29" s="543">
        <v>34.700000000000003</v>
      </c>
      <c r="K29" s="542" t="s">
        <v>350</v>
      </c>
      <c r="L29" s="363">
        <v>-1.7000000000000028</v>
      </c>
    </row>
    <row r="30" spans="1:12" s="110" customFormat="1" ht="15" customHeight="1" x14ac:dyDescent="0.2">
      <c r="A30" s="364"/>
      <c r="B30" s="365" t="s">
        <v>110</v>
      </c>
      <c r="C30" s="361"/>
      <c r="D30" s="361"/>
      <c r="E30" s="362"/>
      <c r="F30" s="541">
        <v>31.3</v>
      </c>
      <c r="G30" s="541">
        <v>30.3</v>
      </c>
      <c r="H30" s="541">
        <v>32</v>
      </c>
      <c r="I30" s="541">
        <v>31.5</v>
      </c>
      <c r="J30" s="541">
        <v>32.9</v>
      </c>
      <c r="K30" s="542" t="s">
        <v>350</v>
      </c>
      <c r="L30" s="363">
        <v>-1.5999999999999979</v>
      </c>
    </row>
    <row r="31" spans="1:12" s="110" customFormat="1" ht="15" customHeight="1" x14ac:dyDescent="0.2">
      <c r="A31" s="364"/>
      <c r="B31" s="365" t="s">
        <v>111</v>
      </c>
      <c r="C31" s="361"/>
      <c r="D31" s="361"/>
      <c r="E31" s="362"/>
      <c r="F31" s="541">
        <v>39.4</v>
      </c>
      <c r="G31" s="541">
        <v>39.200000000000003</v>
      </c>
      <c r="H31" s="541">
        <v>32.1</v>
      </c>
      <c r="I31" s="541">
        <v>37.4</v>
      </c>
      <c r="J31" s="541">
        <v>40.1</v>
      </c>
      <c r="K31" s="542" t="s">
        <v>350</v>
      </c>
      <c r="L31" s="363">
        <v>-0.70000000000000284</v>
      </c>
    </row>
    <row r="32" spans="1:12" s="110" customFormat="1" ht="15" customHeight="1" x14ac:dyDescent="0.2">
      <c r="A32" s="366" t="s">
        <v>113</v>
      </c>
      <c r="B32" s="367" t="s">
        <v>181</v>
      </c>
      <c r="C32" s="361"/>
      <c r="D32" s="361"/>
      <c r="E32" s="362"/>
      <c r="F32" s="541">
        <v>33.299999999999997</v>
      </c>
      <c r="G32" s="541">
        <v>31.9</v>
      </c>
      <c r="H32" s="541">
        <v>35.700000000000003</v>
      </c>
      <c r="I32" s="541">
        <v>34.5</v>
      </c>
      <c r="J32" s="543">
        <v>35.5</v>
      </c>
      <c r="K32" s="542" t="s">
        <v>350</v>
      </c>
      <c r="L32" s="363">
        <v>-2.2000000000000028</v>
      </c>
    </row>
    <row r="33" spans="1:12" s="110" customFormat="1" ht="15" customHeight="1" x14ac:dyDescent="0.2">
      <c r="A33" s="366"/>
      <c r="B33" s="367" t="s">
        <v>182</v>
      </c>
      <c r="C33" s="361"/>
      <c r="D33" s="361"/>
      <c r="E33" s="362"/>
      <c r="F33" s="541">
        <v>39.5</v>
      </c>
      <c r="G33" s="541">
        <v>42.6</v>
      </c>
      <c r="H33" s="541">
        <v>46</v>
      </c>
      <c r="I33" s="541">
        <v>44.2</v>
      </c>
      <c r="J33" s="541">
        <v>41.4</v>
      </c>
      <c r="K33" s="542" t="s">
        <v>350</v>
      </c>
      <c r="L33" s="363">
        <v>-1.8999999999999986</v>
      </c>
    </row>
    <row r="34" spans="1:12" s="368" customFormat="1" ht="15" customHeight="1" x14ac:dyDescent="0.2">
      <c r="A34" s="366" t="s">
        <v>113</v>
      </c>
      <c r="B34" s="367" t="s">
        <v>116</v>
      </c>
      <c r="C34" s="361"/>
      <c r="D34" s="361"/>
      <c r="E34" s="362"/>
      <c r="F34" s="541">
        <v>30.4</v>
      </c>
      <c r="G34" s="541">
        <v>32.299999999999997</v>
      </c>
      <c r="H34" s="541">
        <v>37.200000000000003</v>
      </c>
      <c r="I34" s="541">
        <v>32.6</v>
      </c>
      <c r="J34" s="541">
        <v>32.1</v>
      </c>
      <c r="K34" s="542" t="s">
        <v>350</v>
      </c>
      <c r="L34" s="363">
        <v>-1.7000000000000028</v>
      </c>
    </row>
    <row r="35" spans="1:12" s="368" customFormat="1" ht="11.25" x14ac:dyDescent="0.2">
      <c r="A35" s="369"/>
      <c r="B35" s="370" t="s">
        <v>117</v>
      </c>
      <c r="C35" s="371"/>
      <c r="D35" s="371"/>
      <c r="E35" s="372"/>
      <c r="F35" s="544">
        <v>44.7</v>
      </c>
      <c r="G35" s="544">
        <v>42</v>
      </c>
      <c r="H35" s="544">
        <v>42.5</v>
      </c>
      <c r="I35" s="544">
        <v>45.7</v>
      </c>
      <c r="J35" s="545">
        <v>46.6</v>
      </c>
      <c r="K35" s="546" t="s">
        <v>350</v>
      </c>
      <c r="L35" s="373">
        <v>-1.8999999999999986</v>
      </c>
    </row>
    <row r="36" spans="1:12" s="368" customFormat="1" ht="15.95" customHeight="1" x14ac:dyDescent="0.2">
      <c r="A36" s="374" t="s">
        <v>351</v>
      </c>
      <c r="B36" s="375"/>
      <c r="C36" s="376"/>
      <c r="D36" s="375"/>
      <c r="E36" s="377"/>
      <c r="F36" s="547">
        <v>15737</v>
      </c>
      <c r="G36" s="547">
        <v>11513</v>
      </c>
      <c r="H36" s="547">
        <v>15663</v>
      </c>
      <c r="I36" s="547">
        <v>13513</v>
      </c>
      <c r="J36" s="547">
        <v>16492</v>
      </c>
      <c r="K36" s="548">
        <v>-755</v>
      </c>
      <c r="L36" s="379">
        <v>-4.577977201067184</v>
      </c>
    </row>
    <row r="37" spans="1:12" s="368" customFormat="1" ht="15.95" customHeight="1" x14ac:dyDescent="0.2">
      <c r="A37" s="380"/>
      <c r="B37" s="381" t="s">
        <v>113</v>
      </c>
      <c r="C37" s="381" t="s">
        <v>352</v>
      </c>
      <c r="D37" s="381"/>
      <c r="E37" s="382"/>
      <c r="F37" s="547">
        <v>5535</v>
      </c>
      <c r="G37" s="547">
        <v>4088</v>
      </c>
      <c r="H37" s="547">
        <v>6074</v>
      </c>
      <c r="I37" s="547">
        <v>5044</v>
      </c>
      <c r="J37" s="547">
        <v>6108</v>
      </c>
      <c r="K37" s="548">
        <v>-573</v>
      </c>
      <c r="L37" s="379">
        <v>-9.3811394891944992</v>
      </c>
    </row>
    <row r="38" spans="1:12" s="368" customFormat="1" ht="15.95" customHeight="1" x14ac:dyDescent="0.2">
      <c r="A38" s="380"/>
      <c r="B38" s="383" t="s">
        <v>105</v>
      </c>
      <c r="C38" s="383" t="s">
        <v>106</v>
      </c>
      <c r="D38" s="384"/>
      <c r="E38" s="382"/>
      <c r="F38" s="547">
        <v>9019</v>
      </c>
      <c r="G38" s="547">
        <v>6288</v>
      </c>
      <c r="H38" s="547">
        <v>8643</v>
      </c>
      <c r="I38" s="547">
        <v>8040</v>
      </c>
      <c r="J38" s="549">
        <v>9689</v>
      </c>
      <c r="K38" s="548">
        <v>-670</v>
      </c>
      <c r="L38" s="379">
        <v>-6.9150583135514498</v>
      </c>
    </row>
    <row r="39" spans="1:12" s="368" customFormat="1" ht="15.95" customHeight="1" x14ac:dyDescent="0.2">
      <c r="A39" s="380"/>
      <c r="B39" s="384"/>
      <c r="C39" s="381" t="s">
        <v>353</v>
      </c>
      <c r="D39" s="384"/>
      <c r="E39" s="382"/>
      <c r="F39" s="547">
        <v>2899</v>
      </c>
      <c r="G39" s="547">
        <v>2047</v>
      </c>
      <c r="H39" s="547">
        <v>2942</v>
      </c>
      <c r="I39" s="547">
        <v>2671</v>
      </c>
      <c r="J39" s="547">
        <v>3208</v>
      </c>
      <c r="K39" s="548">
        <v>-309</v>
      </c>
      <c r="L39" s="379">
        <v>-9.6321695760598498</v>
      </c>
    </row>
    <row r="40" spans="1:12" s="368" customFormat="1" ht="15.95" customHeight="1" x14ac:dyDescent="0.2">
      <c r="A40" s="380"/>
      <c r="B40" s="383"/>
      <c r="C40" s="383" t="s">
        <v>107</v>
      </c>
      <c r="D40" s="384"/>
      <c r="E40" s="382"/>
      <c r="F40" s="547">
        <v>6718</v>
      </c>
      <c r="G40" s="547">
        <v>5225</v>
      </c>
      <c r="H40" s="547">
        <v>7020</v>
      </c>
      <c r="I40" s="547">
        <v>5473</v>
      </c>
      <c r="J40" s="547">
        <v>6803</v>
      </c>
      <c r="K40" s="548">
        <v>-85</v>
      </c>
      <c r="L40" s="379">
        <v>-1.2494487726003234</v>
      </c>
    </row>
    <row r="41" spans="1:12" s="368" customFormat="1" ht="24" customHeight="1" x14ac:dyDescent="0.2">
      <c r="A41" s="380"/>
      <c r="B41" s="384"/>
      <c r="C41" s="381" t="s">
        <v>353</v>
      </c>
      <c r="D41" s="384"/>
      <c r="E41" s="382"/>
      <c r="F41" s="547">
        <v>2636</v>
      </c>
      <c r="G41" s="547">
        <v>2041</v>
      </c>
      <c r="H41" s="547">
        <v>3132</v>
      </c>
      <c r="I41" s="547">
        <v>2373</v>
      </c>
      <c r="J41" s="549">
        <v>2900</v>
      </c>
      <c r="K41" s="548">
        <v>-264</v>
      </c>
      <c r="L41" s="379">
        <v>-9.1034482758620694</v>
      </c>
    </row>
    <row r="42" spans="1:12" s="110" customFormat="1" ht="15" customHeight="1" x14ac:dyDescent="0.2">
      <c r="A42" s="380"/>
      <c r="B42" s="383" t="s">
        <v>113</v>
      </c>
      <c r="C42" s="383" t="s">
        <v>354</v>
      </c>
      <c r="D42" s="384"/>
      <c r="E42" s="382"/>
      <c r="F42" s="547">
        <v>3529</v>
      </c>
      <c r="G42" s="547">
        <v>2436</v>
      </c>
      <c r="H42" s="547">
        <v>4805</v>
      </c>
      <c r="I42" s="547">
        <v>2862</v>
      </c>
      <c r="J42" s="547">
        <v>3893</v>
      </c>
      <c r="K42" s="548">
        <v>-364</v>
      </c>
      <c r="L42" s="379">
        <v>-9.350115592088363</v>
      </c>
    </row>
    <row r="43" spans="1:12" s="110" customFormat="1" ht="15" customHeight="1" x14ac:dyDescent="0.2">
      <c r="A43" s="380"/>
      <c r="B43" s="384"/>
      <c r="C43" s="381" t="s">
        <v>353</v>
      </c>
      <c r="D43" s="384"/>
      <c r="E43" s="382"/>
      <c r="F43" s="547">
        <v>1515</v>
      </c>
      <c r="G43" s="547">
        <v>1120</v>
      </c>
      <c r="H43" s="547">
        <v>2296</v>
      </c>
      <c r="I43" s="547">
        <v>1417</v>
      </c>
      <c r="J43" s="547">
        <v>1756</v>
      </c>
      <c r="K43" s="548">
        <v>-241</v>
      </c>
      <c r="L43" s="379">
        <v>-13.724373576309794</v>
      </c>
    </row>
    <row r="44" spans="1:12" s="110" customFormat="1" ht="15" customHeight="1" x14ac:dyDescent="0.2">
      <c r="A44" s="380"/>
      <c r="B44" s="383"/>
      <c r="C44" s="365" t="s">
        <v>109</v>
      </c>
      <c r="D44" s="384"/>
      <c r="E44" s="382"/>
      <c r="F44" s="547">
        <v>10564</v>
      </c>
      <c r="G44" s="547">
        <v>7935</v>
      </c>
      <c r="H44" s="547">
        <v>9702</v>
      </c>
      <c r="I44" s="547">
        <v>9436</v>
      </c>
      <c r="J44" s="549">
        <v>11026</v>
      </c>
      <c r="K44" s="548">
        <v>-462</v>
      </c>
      <c r="L44" s="379">
        <v>-4.1900961364048612</v>
      </c>
    </row>
    <row r="45" spans="1:12" s="110" customFormat="1" ht="15" customHeight="1" x14ac:dyDescent="0.2">
      <c r="A45" s="380"/>
      <c r="B45" s="384"/>
      <c r="C45" s="381" t="s">
        <v>353</v>
      </c>
      <c r="D45" s="384"/>
      <c r="E45" s="382"/>
      <c r="F45" s="547">
        <v>3491</v>
      </c>
      <c r="G45" s="547">
        <v>2611</v>
      </c>
      <c r="H45" s="547">
        <v>3408</v>
      </c>
      <c r="I45" s="547">
        <v>3236</v>
      </c>
      <c r="J45" s="547">
        <v>3823</v>
      </c>
      <c r="K45" s="548">
        <v>-332</v>
      </c>
      <c r="L45" s="379">
        <v>-8.6842793617577811</v>
      </c>
    </row>
    <row r="46" spans="1:12" s="110" customFormat="1" ht="15" customHeight="1" x14ac:dyDescent="0.2">
      <c r="A46" s="380"/>
      <c r="B46" s="383"/>
      <c r="C46" s="365" t="s">
        <v>110</v>
      </c>
      <c r="D46" s="384"/>
      <c r="E46" s="382"/>
      <c r="F46" s="547">
        <v>1469</v>
      </c>
      <c r="G46" s="547">
        <v>1017</v>
      </c>
      <c r="H46" s="547">
        <v>1044</v>
      </c>
      <c r="I46" s="547">
        <v>1084</v>
      </c>
      <c r="J46" s="547">
        <v>1416</v>
      </c>
      <c r="K46" s="548">
        <v>53</v>
      </c>
      <c r="L46" s="379">
        <v>3.7429378531073447</v>
      </c>
    </row>
    <row r="47" spans="1:12" s="110" customFormat="1" ht="15" customHeight="1" x14ac:dyDescent="0.2">
      <c r="A47" s="380"/>
      <c r="B47" s="384"/>
      <c r="C47" s="381" t="s">
        <v>353</v>
      </c>
      <c r="D47" s="384"/>
      <c r="E47" s="382"/>
      <c r="F47" s="547">
        <v>460</v>
      </c>
      <c r="G47" s="547">
        <v>308</v>
      </c>
      <c r="H47" s="547">
        <v>334</v>
      </c>
      <c r="I47" s="547">
        <v>342</v>
      </c>
      <c r="J47" s="549">
        <v>466</v>
      </c>
      <c r="K47" s="548">
        <v>-6</v>
      </c>
      <c r="L47" s="379">
        <v>-1.2875536480686696</v>
      </c>
    </row>
    <row r="48" spans="1:12" s="110" customFormat="1" ht="15" customHeight="1" x14ac:dyDescent="0.2">
      <c r="A48" s="380"/>
      <c r="B48" s="384"/>
      <c r="C48" s="365" t="s">
        <v>111</v>
      </c>
      <c r="D48" s="385"/>
      <c r="E48" s="386"/>
      <c r="F48" s="547">
        <v>175</v>
      </c>
      <c r="G48" s="547">
        <v>125</v>
      </c>
      <c r="H48" s="547">
        <v>112</v>
      </c>
      <c r="I48" s="547">
        <v>131</v>
      </c>
      <c r="J48" s="547">
        <v>157</v>
      </c>
      <c r="K48" s="548">
        <v>18</v>
      </c>
      <c r="L48" s="379">
        <v>11.464968152866241</v>
      </c>
    </row>
    <row r="49" spans="1:12" s="110" customFormat="1" ht="15" customHeight="1" x14ac:dyDescent="0.2">
      <c r="A49" s="380"/>
      <c r="B49" s="384"/>
      <c r="C49" s="381" t="s">
        <v>353</v>
      </c>
      <c r="D49" s="384"/>
      <c r="E49" s="382"/>
      <c r="F49" s="547">
        <v>69</v>
      </c>
      <c r="G49" s="547">
        <v>49</v>
      </c>
      <c r="H49" s="547">
        <v>36</v>
      </c>
      <c r="I49" s="547">
        <v>49</v>
      </c>
      <c r="J49" s="547">
        <v>63</v>
      </c>
      <c r="K49" s="548">
        <v>6</v>
      </c>
      <c r="L49" s="379">
        <v>9.5238095238095237</v>
      </c>
    </row>
    <row r="50" spans="1:12" s="110" customFormat="1" ht="15" customHeight="1" x14ac:dyDescent="0.2">
      <c r="A50" s="380"/>
      <c r="B50" s="383" t="s">
        <v>113</v>
      </c>
      <c r="C50" s="381" t="s">
        <v>181</v>
      </c>
      <c r="D50" s="384"/>
      <c r="E50" s="382"/>
      <c r="F50" s="547">
        <v>11054</v>
      </c>
      <c r="G50" s="547">
        <v>7611</v>
      </c>
      <c r="H50" s="547">
        <v>11048</v>
      </c>
      <c r="I50" s="547">
        <v>9610</v>
      </c>
      <c r="J50" s="549">
        <v>12137</v>
      </c>
      <c r="K50" s="548">
        <v>-1083</v>
      </c>
      <c r="L50" s="379">
        <v>-8.9231276262667869</v>
      </c>
    </row>
    <row r="51" spans="1:12" s="110" customFormat="1" ht="15" customHeight="1" x14ac:dyDescent="0.2">
      <c r="A51" s="380"/>
      <c r="B51" s="384"/>
      <c r="C51" s="381" t="s">
        <v>353</v>
      </c>
      <c r="D51" s="384"/>
      <c r="E51" s="382"/>
      <c r="F51" s="547">
        <v>3683</v>
      </c>
      <c r="G51" s="547">
        <v>2426</v>
      </c>
      <c r="H51" s="547">
        <v>3949</v>
      </c>
      <c r="I51" s="547">
        <v>3318</v>
      </c>
      <c r="J51" s="547">
        <v>4304</v>
      </c>
      <c r="K51" s="548">
        <v>-621</v>
      </c>
      <c r="L51" s="379">
        <v>-14.428438661710038</v>
      </c>
    </row>
    <row r="52" spans="1:12" s="110" customFormat="1" ht="15" customHeight="1" x14ac:dyDescent="0.2">
      <c r="A52" s="380"/>
      <c r="B52" s="383"/>
      <c r="C52" s="381" t="s">
        <v>182</v>
      </c>
      <c r="D52" s="384"/>
      <c r="E52" s="382"/>
      <c r="F52" s="547">
        <v>4683</v>
      </c>
      <c r="G52" s="547">
        <v>3902</v>
      </c>
      <c r="H52" s="547">
        <v>4615</v>
      </c>
      <c r="I52" s="547">
        <v>3903</v>
      </c>
      <c r="J52" s="547">
        <v>4355</v>
      </c>
      <c r="K52" s="548">
        <v>328</v>
      </c>
      <c r="L52" s="379">
        <v>7.5315729047072333</v>
      </c>
    </row>
    <row r="53" spans="1:12" s="269" customFormat="1" ht="11.25" customHeight="1" x14ac:dyDescent="0.2">
      <c r="A53" s="380"/>
      <c r="B53" s="384"/>
      <c r="C53" s="381" t="s">
        <v>353</v>
      </c>
      <c r="D53" s="384"/>
      <c r="E53" s="382"/>
      <c r="F53" s="547">
        <v>1852</v>
      </c>
      <c r="G53" s="547">
        <v>1662</v>
      </c>
      <c r="H53" s="547">
        <v>2125</v>
      </c>
      <c r="I53" s="547">
        <v>1726</v>
      </c>
      <c r="J53" s="549">
        <v>1804</v>
      </c>
      <c r="K53" s="548">
        <v>48</v>
      </c>
      <c r="L53" s="379">
        <v>2.6607538802660753</v>
      </c>
    </row>
    <row r="54" spans="1:12" s="151" customFormat="1" ht="12.75" customHeight="1" x14ac:dyDescent="0.2">
      <c r="A54" s="380"/>
      <c r="B54" s="383" t="s">
        <v>113</v>
      </c>
      <c r="C54" s="383" t="s">
        <v>116</v>
      </c>
      <c r="D54" s="384"/>
      <c r="E54" s="382"/>
      <c r="F54" s="547">
        <v>10537</v>
      </c>
      <c r="G54" s="547">
        <v>7763</v>
      </c>
      <c r="H54" s="547">
        <v>11030</v>
      </c>
      <c r="I54" s="547">
        <v>8617</v>
      </c>
      <c r="J54" s="547">
        <v>10842</v>
      </c>
      <c r="K54" s="548">
        <v>-305</v>
      </c>
      <c r="L54" s="379">
        <v>-2.8131341080981369</v>
      </c>
    </row>
    <row r="55" spans="1:12" ht="11.25" x14ac:dyDescent="0.2">
      <c r="A55" s="380"/>
      <c r="B55" s="384"/>
      <c r="C55" s="381" t="s">
        <v>353</v>
      </c>
      <c r="D55" s="384"/>
      <c r="E55" s="382"/>
      <c r="F55" s="547">
        <v>3207</v>
      </c>
      <c r="G55" s="547">
        <v>2509</v>
      </c>
      <c r="H55" s="547">
        <v>4099</v>
      </c>
      <c r="I55" s="547">
        <v>2807</v>
      </c>
      <c r="J55" s="547">
        <v>3475</v>
      </c>
      <c r="K55" s="548">
        <v>-268</v>
      </c>
      <c r="L55" s="379">
        <v>-7.7122302158273381</v>
      </c>
    </row>
    <row r="56" spans="1:12" ht="14.25" customHeight="1" x14ac:dyDescent="0.2">
      <c r="A56" s="380"/>
      <c r="B56" s="384"/>
      <c r="C56" s="383" t="s">
        <v>117</v>
      </c>
      <c r="D56" s="384"/>
      <c r="E56" s="382"/>
      <c r="F56" s="547">
        <v>5194</v>
      </c>
      <c r="G56" s="547">
        <v>3740</v>
      </c>
      <c r="H56" s="547">
        <v>4621</v>
      </c>
      <c r="I56" s="547">
        <v>4890</v>
      </c>
      <c r="J56" s="547">
        <v>5648</v>
      </c>
      <c r="K56" s="548">
        <v>-454</v>
      </c>
      <c r="L56" s="379">
        <v>-8.0382436260623233</v>
      </c>
    </row>
    <row r="57" spans="1:12" ht="18.75" customHeight="1" x14ac:dyDescent="0.2">
      <c r="A57" s="387"/>
      <c r="B57" s="388"/>
      <c r="C57" s="389" t="s">
        <v>353</v>
      </c>
      <c r="D57" s="388"/>
      <c r="E57" s="390"/>
      <c r="F57" s="550">
        <v>2324</v>
      </c>
      <c r="G57" s="551">
        <v>1572</v>
      </c>
      <c r="H57" s="551">
        <v>1966</v>
      </c>
      <c r="I57" s="551">
        <v>2235</v>
      </c>
      <c r="J57" s="551">
        <v>2632</v>
      </c>
      <c r="K57" s="552">
        <f t="shared" ref="K57" si="0">IF(OR(F57=".",J57=".")=TRUE,".",IF(OR(F57="*",J57="*")=TRUE,"*",IF(AND(F57="-",J57="-")=TRUE,"-",IF(AND(ISNUMBER(J57),ISNUMBER(F57))=TRUE,IF(F57-J57=0,0,F57-J57),IF(ISNUMBER(F57)=TRUE,F57,-J57)))))</f>
        <v>-308</v>
      </c>
      <c r="L57" s="391">
        <f t="shared" ref="L57" si="1">IF(K57 =".",".",IF(K57 ="*","*",IF(K57="-","-",IF(K57=0,0,IF(OR(J57="-",J57=".",F57="-",F57=".")=TRUE,"X",IF(J57=0,"0,0",IF(ABS(K57*100/J57)&gt;250,".X",(K57*100/J57))))))))</f>
        <v>-11.702127659574469</v>
      </c>
    </row>
    <row r="58" spans="1:12" ht="11.25" x14ac:dyDescent="0.2">
      <c r="A58" s="392"/>
      <c r="B58" s="384"/>
      <c r="C58" s="381"/>
      <c r="D58" s="384"/>
      <c r="E58" s="384"/>
      <c r="F58" s="393"/>
      <c r="G58" s="393"/>
      <c r="H58" s="393"/>
      <c r="I58" s="378"/>
      <c r="J58" s="393"/>
      <c r="K58" s="394"/>
      <c r="L58" s="269" t="s">
        <v>45</v>
      </c>
    </row>
    <row r="59" spans="1:12" ht="20.25" customHeight="1" x14ac:dyDescent="0.2">
      <c r="A59" s="642" t="s">
        <v>355</v>
      </c>
      <c r="B59" s="643"/>
      <c r="C59" s="643"/>
      <c r="D59" s="642"/>
      <c r="E59" s="643"/>
      <c r="F59" s="643"/>
      <c r="G59" s="643"/>
      <c r="H59" s="643"/>
      <c r="I59" s="643"/>
      <c r="J59" s="643"/>
      <c r="K59" s="643"/>
      <c r="L59" s="643"/>
    </row>
    <row r="60" spans="1:12" ht="11.25" customHeight="1" x14ac:dyDescent="0.2">
      <c r="A60" s="644" t="s">
        <v>356</v>
      </c>
      <c r="B60" s="645"/>
      <c r="C60" s="645"/>
      <c r="D60" s="645"/>
      <c r="E60" s="645"/>
      <c r="F60" s="645"/>
      <c r="G60" s="645"/>
      <c r="H60" s="645"/>
      <c r="I60" s="645"/>
      <c r="J60" s="645"/>
      <c r="K60" s="645"/>
      <c r="L60" s="645"/>
    </row>
    <row r="61" spans="1:12" ht="12.75" customHeight="1" x14ac:dyDescent="0.2">
      <c r="A61" s="646" t="s">
        <v>357</v>
      </c>
      <c r="B61" s="647"/>
      <c r="C61" s="647"/>
      <c r="D61" s="647"/>
      <c r="E61" s="647"/>
      <c r="F61" s="647"/>
      <c r="G61" s="647"/>
      <c r="H61" s="647"/>
      <c r="I61" s="647"/>
      <c r="J61" s="647"/>
      <c r="K61" s="647"/>
      <c r="L61" s="647"/>
    </row>
    <row r="62" spans="1:12" ht="15.95" customHeight="1" x14ac:dyDescent="0.2">
      <c r="A62" s="395"/>
      <c r="B62" s="395"/>
      <c r="C62" s="395"/>
      <c r="D62" s="395"/>
      <c r="E62" s="395"/>
      <c r="F62" s="395"/>
      <c r="G62" s="395"/>
      <c r="H62" s="395"/>
      <c r="I62" s="395"/>
      <c r="J62" s="396"/>
      <c r="K62" s="396"/>
      <c r="L62" s="397"/>
    </row>
    <row r="63" spans="1:12" ht="15.95" customHeight="1" x14ac:dyDescent="0.2">
      <c r="A63" s="397"/>
      <c r="B63" s="398"/>
      <c r="C63" s="397"/>
      <c r="D63" s="398"/>
      <c r="E63" s="398"/>
      <c r="F63" s="396"/>
      <c r="G63" s="396"/>
      <c r="H63" s="396"/>
      <c r="I63" s="396"/>
      <c r="J63" s="396"/>
      <c r="K63" s="396"/>
      <c r="L63" s="399"/>
    </row>
    <row r="64" spans="1:12" ht="15.95" customHeight="1" x14ac:dyDescent="0.2">
      <c r="A64" s="397"/>
      <c r="B64" s="398"/>
      <c r="C64" s="397"/>
      <c r="D64" s="398"/>
      <c r="E64" s="398"/>
      <c r="F64" s="396"/>
      <c r="G64" s="396"/>
      <c r="H64" s="396"/>
      <c r="I64" s="396"/>
      <c r="J64" s="396"/>
      <c r="K64" s="396"/>
      <c r="L64" s="399"/>
    </row>
    <row r="65" spans="12:12" ht="15.95" customHeight="1" x14ac:dyDescent="0.2">
      <c r="L65" s="400"/>
    </row>
  </sheetData>
  <mergeCells count="16">
    <mergeCell ref="A11:E11"/>
    <mergeCell ref="A24:E24"/>
    <mergeCell ref="A59:L59"/>
    <mergeCell ref="A60:L60"/>
    <mergeCell ref="A61:L61"/>
    <mergeCell ref="A3:L3"/>
    <mergeCell ref="A5:D5"/>
    <mergeCell ref="A7:E10"/>
    <mergeCell ref="F7:L7"/>
    <mergeCell ref="F8:F9"/>
    <mergeCell ref="G8:G9"/>
    <mergeCell ref="H8:H9"/>
    <mergeCell ref="I8:I9"/>
    <mergeCell ref="J8:J9"/>
    <mergeCell ref="K8:L8"/>
    <mergeCell ref="A6:L6"/>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election activeCell="A2" sqref="A2"/>
    </sheetView>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358</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336</v>
      </c>
      <c r="B5" s="573"/>
      <c r="C5" s="573"/>
      <c r="D5" s="573"/>
      <c r="E5" s="252"/>
      <c r="F5" s="252"/>
      <c r="G5" s="252"/>
      <c r="H5" s="252"/>
      <c r="I5" s="252"/>
      <c r="J5" s="252"/>
    </row>
    <row r="6" spans="1:15" s="555" customFormat="1" ht="35.1" customHeight="1" x14ac:dyDescent="0.25">
      <c r="A6" s="634" t="s">
        <v>520</v>
      </c>
      <c r="B6" s="634"/>
      <c r="C6" s="634"/>
      <c r="D6" s="634"/>
      <c r="E6" s="634"/>
      <c r="F6" s="634"/>
      <c r="G6" s="634"/>
      <c r="H6" s="634"/>
      <c r="I6" s="634"/>
      <c r="J6" s="634"/>
      <c r="K6" s="554"/>
      <c r="L6" s="554"/>
    </row>
    <row r="7" spans="1:15" s="91" customFormat="1" ht="24.95" customHeight="1" x14ac:dyDescent="0.2">
      <c r="A7" s="588" t="s">
        <v>213</v>
      </c>
      <c r="B7" s="589"/>
      <c r="C7" s="582" t="s">
        <v>94</v>
      </c>
      <c r="D7" s="648" t="s">
        <v>359</v>
      </c>
      <c r="E7" s="649"/>
      <c r="F7" s="649"/>
      <c r="G7" s="649"/>
      <c r="H7" s="650"/>
      <c r="I7" s="651" t="s">
        <v>360</v>
      </c>
      <c r="J7" s="652"/>
      <c r="K7" s="96"/>
      <c r="L7" s="96"/>
      <c r="M7" s="96"/>
      <c r="N7" s="96"/>
      <c r="O7" s="96"/>
    </row>
    <row r="8" spans="1:15" ht="21.75" customHeight="1" x14ac:dyDescent="0.2">
      <c r="A8" s="616"/>
      <c r="B8" s="617"/>
      <c r="C8" s="583"/>
      <c r="D8" s="592" t="s">
        <v>336</v>
      </c>
      <c r="E8" s="592" t="s">
        <v>338</v>
      </c>
      <c r="F8" s="592" t="s">
        <v>339</v>
      </c>
      <c r="G8" s="592" t="s">
        <v>340</v>
      </c>
      <c r="H8" s="592" t="s">
        <v>341</v>
      </c>
      <c r="I8" s="653"/>
      <c r="J8" s="654"/>
    </row>
    <row r="9" spans="1:15" ht="12" customHeight="1" x14ac:dyDescent="0.2">
      <c r="A9" s="616"/>
      <c r="B9" s="617"/>
      <c r="C9" s="583"/>
      <c r="D9" s="593"/>
      <c r="E9" s="593"/>
      <c r="F9" s="593"/>
      <c r="G9" s="593"/>
      <c r="H9" s="593"/>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8" t="s">
        <v>104</v>
      </c>
      <c r="B11" s="619"/>
      <c r="C11" s="285">
        <v>100</v>
      </c>
      <c r="D11" s="115">
        <v>16098</v>
      </c>
      <c r="E11" s="114">
        <v>12174</v>
      </c>
      <c r="F11" s="114">
        <v>20412</v>
      </c>
      <c r="G11" s="114">
        <v>13783</v>
      </c>
      <c r="H11" s="140">
        <v>17006</v>
      </c>
      <c r="I11" s="115">
        <v>-908</v>
      </c>
      <c r="J11" s="116">
        <v>-5.339292014583088</v>
      </c>
    </row>
    <row r="12" spans="1:15" s="110" customFormat="1" ht="24.95" customHeight="1" x14ac:dyDescent="0.2">
      <c r="A12" s="193" t="s">
        <v>132</v>
      </c>
      <c r="B12" s="194" t="s">
        <v>133</v>
      </c>
      <c r="C12" s="113">
        <v>3.4786930053422784</v>
      </c>
      <c r="D12" s="115">
        <v>560</v>
      </c>
      <c r="E12" s="114">
        <v>203</v>
      </c>
      <c r="F12" s="114">
        <v>470</v>
      </c>
      <c r="G12" s="114">
        <v>460</v>
      </c>
      <c r="H12" s="140">
        <v>598</v>
      </c>
      <c r="I12" s="115">
        <v>-38</v>
      </c>
      <c r="J12" s="116">
        <v>-6.3545150501672243</v>
      </c>
    </row>
    <row r="13" spans="1:15" s="110" customFormat="1" ht="24.95" customHeight="1" x14ac:dyDescent="0.2">
      <c r="A13" s="193" t="s">
        <v>134</v>
      </c>
      <c r="B13" s="199" t="s">
        <v>214</v>
      </c>
      <c r="C13" s="113">
        <v>0.66467884209218542</v>
      </c>
      <c r="D13" s="115">
        <v>107</v>
      </c>
      <c r="E13" s="114">
        <v>73</v>
      </c>
      <c r="F13" s="114">
        <v>143</v>
      </c>
      <c r="G13" s="114">
        <v>119</v>
      </c>
      <c r="H13" s="140">
        <v>149</v>
      </c>
      <c r="I13" s="115">
        <v>-42</v>
      </c>
      <c r="J13" s="116">
        <v>-28.187919463087248</v>
      </c>
    </row>
    <row r="14" spans="1:15" s="287" customFormat="1" ht="24.95" customHeight="1" x14ac:dyDescent="0.2">
      <c r="A14" s="193" t="s">
        <v>215</v>
      </c>
      <c r="B14" s="199" t="s">
        <v>137</v>
      </c>
      <c r="C14" s="113">
        <v>21.6797117654367</v>
      </c>
      <c r="D14" s="115">
        <v>3490</v>
      </c>
      <c r="E14" s="114">
        <v>2166</v>
      </c>
      <c r="F14" s="114">
        <v>4836</v>
      </c>
      <c r="G14" s="114">
        <v>3224</v>
      </c>
      <c r="H14" s="140">
        <v>3933</v>
      </c>
      <c r="I14" s="115">
        <v>-443</v>
      </c>
      <c r="J14" s="116">
        <v>-11.263666412407831</v>
      </c>
      <c r="K14" s="110"/>
      <c r="L14" s="110"/>
      <c r="M14" s="110"/>
      <c r="N14" s="110"/>
      <c r="O14" s="110"/>
    </row>
    <row r="15" spans="1:15" s="110" customFormat="1" ht="24.95" customHeight="1" x14ac:dyDescent="0.2">
      <c r="A15" s="193" t="s">
        <v>216</v>
      </c>
      <c r="B15" s="199" t="s">
        <v>217</v>
      </c>
      <c r="C15" s="113">
        <v>5.2304634116039264</v>
      </c>
      <c r="D15" s="115">
        <v>842</v>
      </c>
      <c r="E15" s="114">
        <v>622</v>
      </c>
      <c r="F15" s="114">
        <v>1347</v>
      </c>
      <c r="G15" s="114">
        <v>1295</v>
      </c>
      <c r="H15" s="140">
        <v>980</v>
      </c>
      <c r="I15" s="115">
        <v>-138</v>
      </c>
      <c r="J15" s="116">
        <v>-14.081632653061224</v>
      </c>
    </row>
    <row r="16" spans="1:15" s="287" customFormat="1" ht="24.95" customHeight="1" x14ac:dyDescent="0.2">
      <c r="A16" s="193" t="s">
        <v>218</v>
      </c>
      <c r="B16" s="199" t="s">
        <v>141</v>
      </c>
      <c r="C16" s="113">
        <v>12.057398434588148</v>
      </c>
      <c r="D16" s="115">
        <v>1941</v>
      </c>
      <c r="E16" s="114">
        <v>1237</v>
      </c>
      <c r="F16" s="114">
        <v>2877</v>
      </c>
      <c r="G16" s="114">
        <v>1528</v>
      </c>
      <c r="H16" s="140">
        <v>2244</v>
      </c>
      <c r="I16" s="115">
        <v>-303</v>
      </c>
      <c r="J16" s="116">
        <v>-13.502673796791443</v>
      </c>
      <c r="K16" s="110"/>
      <c r="L16" s="110"/>
      <c r="M16" s="110"/>
      <c r="N16" s="110"/>
      <c r="O16" s="110"/>
    </row>
    <row r="17" spans="1:15" s="110" customFormat="1" ht="24.95" customHeight="1" x14ac:dyDescent="0.2">
      <c r="A17" s="193" t="s">
        <v>142</v>
      </c>
      <c r="B17" s="199" t="s">
        <v>220</v>
      </c>
      <c r="C17" s="113">
        <v>4.3918499192446268</v>
      </c>
      <c r="D17" s="115">
        <v>707</v>
      </c>
      <c r="E17" s="114">
        <v>307</v>
      </c>
      <c r="F17" s="114">
        <v>612</v>
      </c>
      <c r="G17" s="114">
        <v>401</v>
      </c>
      <c r="H17" s="140">
        <v>709</v>
      </c>
      <c r="I17" s="115">
        <v>-2</v>
      </c>
      <c r="J17" s="116">
        <v>-0.28208744710860367</v>
      </c>
    </row>
    <row r="18" spans="1:15" s="287" customFormat="1" ht="24.95" customHeight="1" x14ac:dyDescent="0.2">
      <c r="A18" s="201" t="s">
        <v>144</v>
      </c>
      <c r="B18" s="202" t="s">
        <v>145</v>
      </c>
      <c r="C18" s="113">
        <v>7.7463038886818234</v>
      </c>
      <c r="D18" s="115">
        <v>1247</v>
      </c>
      <c r="E18" s="114">
        <v>611</v>
      </c>
      <c r="F18" s="114">
        <v>1485</v>
      </c>
      <c r="G18" s="114">
        <v>1031</v>
      </c>
      <c r="H18" s="140">
        <v>1287</v>
      </c>
      <c r="I18" s="115">
        <v>-40</v>
      </c>
      <c r="J18" s="116">
        <v>-3.1080031080031079</v>
      </c>
      <c r="K18" s="110"/>
      <c r="L18" s="110"/>
      <c r="M18" s="110"/>
      <c r="N18" s="110"/>
      <c r="O18" s="110"/>
    </row>
    <row r="19" spans="1:15" s="110" customFormat="1" ht="24.95" customHeight="1" x14ac:dyDescent="0.2">
      <c r="A19" s="193" t="s">
        <v>146</v>
      </c>
      <c r="B19" s="199" t="s">
        <v>147</v>
      </c>
      <c r="C19" s="113">
        <v>15.380792645049075</v>
      </c>
      <c r="D19" s="115">
        <v>2476</v>
      </c>
      <c r="E19" s="114">
        <v>2075</v>
      </c>
      <c r="F19" s="114">
        <v>3233</v>
      </c>
      <c r="G19" s="114">
        <v>1958</v>
      </c>
      <c r="H19" s="140">
        <v>2339</v>
      </c>
      <c r="I19" s="115">
        <v>137</v>
      </c>
      <c r="J19" s="116">
        <v>5.8572039333048309</v>
      </c>
    </row>
    <row r="20" spans="1:15" s="287" customFormat="1" ht="24.95" customHeight="1" x14ac:dyDescent="0.2">
      <c r="A20" s="193" t="s">
        <v>148</v>
      </c>
      <c r="B20" s="199" t="s">
        <v>149</v>
      </c>
      <c r="C20" s="113">
        <v>7.1810162753137039</v>
      </c>
      <c r="D20" s="115">
        <v>1156</v>
      </c>
      <c r="E20" s="114">
        <v>1287</v>
      </c>
      <c r="F20" s="114">
        <v>1206</v>
      </c>
      <c r="G20" s="114">
        <v>895</v>
      </c>
      <c r="H20" s="140">
        <v>1211</v>
      </c>
      <c r="I20" s="115">
        <v>-55</v>
      </c>
      <c r="J20" s="116">
        <v>-4.5417010734929812</v>
      </c>
      <c r="K20" s="110"/>
      <c r="L20" s="110"/>
      <c r="M20" s="110"/>
      <c r="N20" s="110"/>
      <c r="O20" s="110"/>
    </row>
    <row r="21" spans="1:15" s="110" customFormat="1" ht="24.95" customHeight="1" x14ac:dyDescent="0.2">
      <c r="A21" s="201" t="s">
        <v>150</v>
      </c>
      <c r="B21" s="202" t="s">
        <v>151</v>
      </c>
      <c r="C21" s="113">
        <v>5.1434960864703694</v>
      </c>
      <c r="D21" s="115">
        <v>828</v>
      </c>
      <c r="E21" s="114">
        <v>748</v>
      </c>
      <c r="F21" s="114">
        <v>782</v>
      </c>
      <c r="G21" s="114">
        <v>871</v>
      </c>
      <c r="H21" s="140">
        <v>731</v>
      </c>
      <c r="I21" s="115">
        <v>97</v>
      </c>
      <c r="J21" s="116">
        <v>13.269493844049247</v>
      </c>
    </row>
    <row r="22" spans="1:15" s="110" customFormat="1" ht="24.95" customHeight="1" x14ac:dyDescent="0.2">
      <c r="A22" s="201" t="s">
        <v>152</v>
      </c>
      <c r="B22" s="199" t="s">
        <v>153</v>
      </c>
      <c r="C22" s="113">
        <v>0.76407007081625045</v>
      </c>
      <c r="D22" s="115">
        <v>123</v>
      </c>
      <c r="E22" s="114">
        <v>89</v>
      </c>
      <c r="F22" s="114">
        <v>166</v>
      </c>
      <c r="G22" s="114">
        <v>94</v>
      </c>
      <c r="H22" s="140">
        <v>132</v>
      </c>
      <c r="I22" s="115">
        <v>-9</v>
      </c>
      <c r="J22" s="116">
        <v>-6.8181818181818183</v>
      </c>
    </row>
    <row r="23" spans="1:15" s="110" customFormat="1" ht="24.95" customHeight="1" x14ac:dyDescent="0.2">
      <c r="A23" s="193" t="s">
        <v>154</v>
      </c>
      <c r="B23" s="199" t="s">
        <v>155</v>
      </c>
      <c r="C23" s="113">
        <v>0.80134178158777492</v>
      </c>
      <c r="D23" s="115">
        <v>129</v>
      </c>
      <c r="E23" s="114">
        <v>96</v>
      </c>
      <c r="F23" s="114">
        <v>184</v>
      </c>
      <c r="G23" s="114">
        <v>78</v>
      </c>
      <c r="H23" s="140">
        <v>132</v>
      </c>
      <c r="I23" s="115">
        <v>-3</v>
      </c>
      <c r="J23" s="116">
        <v>-2.2727272727272729</v>
      </c>
    </row>
    <row r="24" spans="1:15" s="110" customFormat="1" ht="24.95" customHeight="1" x14ac:dyDescent="0.2">
      <c r="A24" s="193" t="s">
        <v>156</v>
      </c>
      <c r="B24" s="199" t="s">
        <v>221</v>
      </c>
      <c r="C24" s="113">
        <v>4.3297304012920863</v>
      </c>
      <c r="D24" s="115">
        <v>697</v>
      </c>
      <c r="E24" s="114">
        <v>497</v>
      </c>
      <c r="F24" s="114">
        <v>907</v>
      </c>
      <c r="G24" s="114">
        <v>530</v>
      </c>
      <c r="H24" s="140">
        <v>748</v>
      </c>
      <c r="I24" s="115">
        <v>-51</v>
      </c>
      <c r="J24" s="116">
        <v>-6.8181818181818183</v>
      </c>
    </row>
    <row r="25" spans="1:15" s="110" customFormat="1" ht="24.95" customHeight="1" x14ac:dyDescent="0.2">
      <c r="A25" s="193" t="s">
        <v>222</v>
      </c>
      <c r="B25" s="204" t="s">
        <v>159</v>
      </c>
      <c r="C25" s="113">
        <v>5.0627407131320661</v>
      </c>
      <c r="D25" s="115">
        <v>815</v>
      </c>
      <c r="E25" s="114">
        <v>566</v>
      </c>
      <c r="F25" s="114">
        <v>808</v>
      </c>
      <c r="G25" s="114">
        <v>694</v>
      </c>
      <c r="H25" s="140">
        <v>780</v>
      </c>
      <c r="I25" s="115">
        <v>35</v>
      </c>
      <c r="J25" s="116">
        <v>4.4871794871794872</v>
      </c>
    </row>
    <row r="26" spans="1:15" s="110" customFormat="1" ht="24.95" customHeight="1" x14ac:dyDescent="0.2">
      <c r="A26" s="201">
        <v>782.78300000000002</v>
      </c>
      <c r="B26" s="203" t="s">
        <v>160</v>
      </c>
      <c r="C26" s="113">
        <v>8.1128090446018142</v>
      </c>
      <c r="D26" s="115">
        <v>1306</v>
      </c>
      <c r="E26" s="114">
        <v>1170</v>
      </c>
      <c r="F26" s="114">
        <v>1575</v>
      </c>
      <c r="G26" s="114">
        <v>1533</v>
      </c>
      <c r="H26" s="140">
        <v>1802</v>
      </c>
      <c r="I26" s="115">
        <v>-496</v>
      </c>
      <c r="J26" s="116">
        <v>-27.524972253052166</v>
      </c>
    </row>
    <row r="27" spans="1:15" s="110" customFormat="1" ht="24.95" customHeight="1" x14ac:dyDescent="0.2">
      <c r="A27" s="193" t="s">
        <v>161</v>
      </c>
      <c r="B27" s="199" t="s">
        <v>162</v>
      </c>
      <c r="C27" s="113">
        <v>1.5219281898372468</v>
      </c>
      <c r="D27" s="115">
        <v>245</v>
      </c>
      <c r="E27" s="114">
        <v>229</v>
      </c>
      <c r="F27" s="114">
        <v>624</v>
      </c>
      <c r="G27" s="114">
        <v>236</v>
      </c>
      <c r="H27" s="140">
        <v>295</v>
      </c>
      <c r="I27" s="115">
        <v>-50</v>
      </c>
      <c r="J27" s="116">
        <v>-16.949152542372882</v>
      </c>
    </row>
    <row r="28" spans="1:15" s="110" customFormat="1" ht="24.95" customHeight="1" x14ac:dyDescent="0.2">
      <c r="A28" s="193" t="s">
        <v>163</v>
      </c>
      <c r="B28" s="199" t="s">
        <v>164</v>
      </c>
      <c r="C28" s="113">
        <v>2.0747918996148589</v>
      </c>
      <c r="D28" s="115">
        <v>334</v>
      </c>
      <c r="E28" s="114">
        <v>283</v>
      </c>
      <c r="F28" s="114">
        <v>857</v>
      </c>
      <c r="G28" s="114">
        <v>180</v>
      </c>
      <c r="H28" s="140">
        <v>327</v>
      </c>
      <c r="I28" s="115">
        <v>7</v>
      </c>
      <c r="J28" s="116">
        <v>2.1406727828746179</v>
      </c>
    </row>
    <row r="29" spans="1:15" s="110" customFormat="1" ht="24.95" customHeight="1" x14ac:dyDescent="0.2">
      <c r="A29" s="193">
        <v>86</v>
      </c>
      <c r="B29" s="199" t="s">
        <v>165</v>
      </c>
      <c r="C29" s="113">
        <v>5.23667536339918</v>
      </c>
      <c r="D29" s="115">
        <v>843</v>
      </c>
      <c r="E29" s="114">
        <v>1031</v>
      </c>
      <c r="F29" s="114">
        <v>1042</v>
      </c>
      <c r="G29" s="114">
        <v>600</v>
      </c>
      <c r="H29" s="140">
        <v>789</v>
      </c>
      <c r="I29" s="115">
        <v>54</v>
      </c>
      <c r="J29" s="116">
        <v>6.8441064638783269</v>
      </c>
    </row>
    <row r="30" spans="1:15" s="110" customFormat="1" ht="24.95" customHeight="1" x14ac:dyDescent="0.2">
      <c r="A30" s="193">
        <v>87.88</v>
      </c>
      <c r="B30" s="204" t="s">
        <v>166</v>
      </c>
      <c r="C30" s="113">
        <v>4.9447136290222389</v>
      </c>
      <c r="D30" s="115">
        <v>796</v>
      </c>
      <c r="E30" s="114">
        <v>695</v>
      </c>
      <c r="F30" s="114">
        <v>1353</v>
      </c>
      <c r="G30" s="114">
        <v>591</v>
      </c>
      <c r="H30" s="140">
        <v>722</v>
      </c>
      <c r="I30" s="115">
        <v>74</v>
      </c>
      <c r="J30" s="116">
        <v>10.249307479224377</v>
      </c>
    </row>
    <row r="31" spans="1:15" s="110" customFormat="1" ht="24.95" customHeight="1" x14ac:dyDescent="0.2">
      <c r="A31" s="193" t="s">
        <v>167</v>
      </c>
      <c r="B31" s="199" t="s">
        <v>168</v>
      </c>
      <c r="C31" s="113">
        <v>5.8765063983103492</v>
      </c>
      <c r="D31" s="115">
        <v>946</v>
      </c>
      <c r="E31" s="114">
        <v>354</v>
      </c>
      <c r="F31" s="114">
        <v>741</v>
      </c>
      <c r="G31" s="114">
        <v>687</v>
      </c>
      <c r="H31" s="140">
        <v>1031</v>
      </c>
      <c r="I31" s="115">
        <v>-85</v>
      </c>
      <c r="J31" s="116">
        <v>-8.2444228903976722</v>
      </c>
    </row>
    <row r="32" spans="1:15" s="110" customFormat="1" ht="24.95" customHeight="1" x14ac:dyDescent="0.2">
      <c r="A32" s="193"/>
      <c r="B32" s="204" t="s">
        <v>169</v>
      </c>
      <c r="C32" s="113" t="s">
        <v>514</v>
      </c>
      <c r="D32" s="115" t="s">
        <v>514</v>
      </c>
      <c r="E32" s="114" t="s">
        <v>514</v>
      </c>
      <c r="F32" s="114" t="s">
        <v>514</v>
      </c>
      <c r="G32" s="114" t="s">
        <v>514</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3.4786930053422784</v>
      </c>
      <c r="D34" s="115">
        <v>560</v>
      </c>
      <c r="E34" s="114">
        <v>203</v>
      </c>
      <c r="F34" s="114">
        <v>470</v>
      </c>
      <c r="G34" s="114">
        <v>460</v>
      </c>
      <c r="H34" s="140">
        <v>598</v>
      </c>
      <c r="I34" s="115">
        <v>-38</v>
      </c>
      <c r="J34" s="116">
        <v>-6.3545150501672243</v>
      </c>
    </row>
    <row r="35" spans="1:10" s="110" customFormat="1" ht="24.95" customHeight="1" x14ac:dyDescent="0.2">
      <c r="A35" s="292" t="s">
        <v>171</v>
      </c>
      <c r="B35" s="293" t="s">
        <v>172</v>
      </c>
      <c r="C35" s="113">
        <v>30.090694496210709</v>
      </c>
      <c r="D35" s="115">
        <v>4844</v>
      </c>
      <c r="E35" s="114">
        <v>2850</v>
      </c>
      <c r="F35" s="114">
        <v>6464</v>
      </c>
      <c r="G35" s="114">
        <v>4374</v>
      </c>
      <c r="H35" s="140">
        <v>5369</v>
      </c>
      <c r="I35" s="115">
        <v>-525</v>
      </c>
      <c r="J35" s="116">
        <v>-9.7783572359843554</v>
      </c>
    </row>
    <row r="36" spans="1:10" s="110" customFormat="1" ht="24.95" customHeight="1" x14ac:dyDescent="0.2">
      <c r="A36" s="294" t="s">
        <v>173</v>
      </c>
      <c r="B36" s="295" t="s">
        <v>174</v>
      </c>
      <c r="C36" s="125">
        <v>66.430612498447019</v>
      </c>
      <c r="D36" s="143">
        <v>10694</v>
      </c>
      <c r="E36" s="144">
        <v>9120</v>
      </c>
      <c r="F36" s="144">
        <v>13478</v>
      </c>
      <c r="G36" s="144">
        <v>8947</v>
      </c>
      <c r="H36" s="145">
        <v>11039</v>
      </c>
      <c r="I36" s="143">
        <v>-345</v>
      </c>
      <c r="J36" s="146">
        <v>-3.1252830872361628</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55" t="s">
        <v>361</v>
      </c>
      <c r="B39" s="656"/>
      <c r="C39" s="656"/>
      <c r="D39" s="656"/>
      <c r="E39" s="656"/>
      <c r="F39" s="656"/>
      <c r="G39" s="656"/>
      <c r="H39" s="656"/>
      <c r="I39" s="656"/>
      <c r="J39" s="656"/>
    </row>
    <row r="40" spans="1:10" ht="31.5" customHeight="1" x14ac:dyDescent="0.2">
      <c r="A40" s="657" t="s">
        <v>362</v>
      </c>
      <c r="B40" s="657"/>
      <c r="C40" s="657"/>
      <c r="D40" s="657"/>
      <c r="E40" s="657"/>
      <c r="F40" s="657"/>
      <c r="G40" s="657"/>
      <c r="H40" s="657"/>
      <c r="I40" s="657"/>
      <c r="J40" s="657"/>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6">
    <mergeCell ref="A11:B11"/>
    <mergeCell ref="A39:J39"/>
    <mergeCell ref="A40:J40"/>
    <mergeCell ref="A3:J3"/>
    <mergeCell ref="A4:J4"/>
    <mergeCell ref="A5:D5"/>
    <mergeCell ref="A7:B9"/>
    <mergeCell ref="C7:C10"/>
    <mergeCell ref="D7:H7"/>
    <mergeCell ref="I7:J8"/>
    <mergeCell ref="D8:D9"/>
    <mergeCell ref="E8:E9"/>
    <mergeCell ref="F8:F9"/>
    <mergeCell ref="A6:J6"/>
    <mergeCell ref="G8:G9"/>
    <mergeCell ref="H8:H9"/>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election activeCell="A2" sqref="A2"/>
    </sheetView>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363</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336</v>
      </c>
      <c r="B5" s="573"/>
      <c r="C5" s="573"/>
      <c r="D5" s="573"/>
      <c r="E5" s="573"/>
      <c r="F5" s="252"/>
      <c r="G5" s="252"/>
      <c r="H5" s="252"/>
      <c r="I5" s="252"/>
      <c r="J5" s="252"/>
      <c r="K5" s="252"/>
    </row>
    <row r="6" spans="1:15" s="94" customFormat="1" ht="35.1" customHeight="1" x14ac:dyDescent="0.2">
      <c r="A6" s="634" t="s">
        <v>520</v>
      </c>
      <c r="B6" s="634"/>
      <c r="C6" s="634"/>
      <c r="D6" s="634"/>
      <c r="E6" s="634"/>
      <c r="F6" s="634"/>
      <c r="G6" s="634"/>
      <c r="H6" s="634"/>
      <c r="I6" s="634"/>
      <c r="J6" s="634"/>
      <c r="K6" s="634"/>
    </row>
    <row r="7" spans="1:15" s="91" customFormat="1" ht="24.95" customHeight="1" x14ac:dyDescent="0.2">
      <c r="A7" s="588" t="s">
        <v>333</v>
      </c>
      <c r="B7" s="577"/>
      <c r="C7" s="577"/>
      <c r="D7" s="582" t="s">
        <v>94</v>
      </c>
      <c r="E7" s="658" t="s">
        <v>364</v>
      </c>
      <c r="F7" s="586"/>
      <c r="G7" s="586"/>
      <c r="H7" s="586"/>
      <c r="I7" s="587"/>
      <c r="J7" s="651" t="s">
        <v>360</v>
      </c>
      <c r="K7" s="652"/>
      <c r="L7" s="96"/>
      <c r="M7" s="96"/>
      <c r="N7" s="96"/>
      <c r="O7" s="96"/>
    </row>
    <row r="8" spans="1:15" ht="21.75" customHeight="1" x14ac:dyDescent="0.2">
      <c r="A8" s="578"/>
      <c r="B8" s="579"/>
      <c r="C8" s="579"/>
      <c r="D8" s="583"/>
      <c r="E8" s="592" t="s">
        <v>336</v>
      </c>
      <c r="F8" s="592" t="s">
        <v>338</v>
      </c>
      <c r="G8" s="592" t="s">
        <v>339</v>
      </c>
      <c r="H8" s="592" t="s">
        <v>340</v>
      </c>
      <c r="I8" s="592" t="s">
        <v>341</v>
      </c>
      <c r="J8" s="653"/>
      <c r="K8" s="654"/>
    </row>
    <row r="9" spans="1:15" ht="12" customHeight="1" x14ac:dyDescent="0.2">
      <c r="A9" s="578"/>
      <c r="B9" s="579"/>
      <c r="C9" s="579"/>
      <c r="D9" s="583"/>
      <c r="E9" s="593"/>
      <c r="F9" s="593"/>
      <c r="G9" s="593"/>
      <c r="H9" s="593"/>
      <c r="I9" s="593"/>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16098</v>
      </c>
      <c r="F11" s="264">
        <v>12174</v>
      </c>
      <c r="G11" s="264">
        <v>20412</v>
      </c>
      <c r="H11" s="264">
        <v>13783</v>
      </c>
      <c r="I11" s="265">
        <v>17006</v>
      </c>
      <c r="J11" s="263">
        <v>-908</v>
      </c>
      <c r="K11" s="266">
        <v>-5.339292014583088</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31.960491986582184</v>
      </c>
      <c r="E13" s="115">
        <v>5145</v>
      </c>
      <c r="F13" s="114">
        <v>3676</v>
      </c>
      <c r="G13" s="114">
        <v>5202</v>
      </c>
      <c r="H13" s="114">
        <v>4836</v>
      </c>
      <c r="I13" s="140">
        <v>5517</v>
      </c>
      <c r="J13" s="115">
        <v>-372</v>
      </c>
      <c r="K13" s="116">
        <v>-6.7427949972811314</v>
      </c>
    </row>
    <row r="14" spans="1:15" ht="15.95" customHeight="1" x14ac:dyDescent="0.2">
      <c r="A14" s="306" t="s">
        <v>230</v>
      </c>
      <c r="B14" s="307"/>
      <c r="C14" s="308"/>
      <c r="D14" s="113">
        <v>53.366877873027704</v>
      </c>
      <c r="E14" s="115">
        <v>8591</v>
      </c>
      <c r="F14" s="114">
        <v>6651</v>
      </c>
      <c r="G14" s="114">
        <v>12620</v>
      </c>
      <c r="H14" s="114">
        <v>7331</v>
      </c>
      <c r="I14" s="140">
        <v>9318</v>
      </c>
      <c r="J14" s="115">
        <v>-727</v>
      </c>
      <c r="K14" s="116">
        <v>-7.8021034556771838</v>
      </c>
    </row>
    <row r="15" spans="1:15" ht="15.95" customHeight="1" x14ac:dyDescent="0.2">
      <c r="A15" s="306" t="s">
        <v>231</v>
      </c>
      <c r="B15" s="307"/>
      <c r="C15" s="308"/>
      <c r="D15" s="113">
        <v>8.3053795502546901</v>
      </c>
      <c r="E15" s="115">
        <v>1337</v>
      </c>
      <c r="F15" s="114">
        <v>989</v>
      </c>
      <c r="G15" s="114">
        <v>1284</v>
      </c>
      <c r="H15" s="114">
        <v>911</v>
      </c>
      <c r="I15" s="140">
        <v>1176</v>
      </c>
      <c r="J15" s="115">
        <v>161</v>
      </c>
      <c r="K15" s="116">
        <v>13.69047619047619</v>
      </c>
    </row>
    <row r="16" spans="1:15" ht="15.95" customHeight="1" x14ac:dyDescent="0.2">
      <c r="A16" s="306" t="s">
        <v>232</v>
      </c>
      <c r="B16" s="307"/>
      <c r="C16" s="308"/>
      <c r="D16" s="113">
        <v>6.2119517952540688</v>
      </c>
      <c r="E16" s="115">
        <v>1000</v>
      </c>
      <c r="F16" s="114">
        <v>825</v>
      </c>
      <c r="G16" s="114">
        <v>1138</v>
      </c>
      <c r="H16" s="114">
        <v>682</v>
      </c>
      <c r="I16" s="140">
        <v>961</v>
      </c>
      <c r="J16" s="115">
        <v>39</v>
      </c>
      <c r="K16" s="116">
        <v>4.0582726326742975</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3.0562802832650018</v>
      </c>
      <c r="E18" s="115">
        <v>492</v>
      </c>
      <c r="F18" s="114">
        <v>192</v>
      </c>
      <c r="G18" s="114">
        <v>462</v>
      </c>
      <c r="H18" s="114">
        <v>470</v>
      </c>
      <c r="I18" s="140">
        <v>498</v>
      </c>
      <c r="J18" s="115">
        <v>-6</v>
      </c>
      <c r="K18" s="116">
        <v>-1.2048192771084338</v>
      </c>
    </row>
    <row r="19" spans="1:11" ht="14.1" customHeight="1" x14ac:dyDescent="0.2">
      <c r="A19" s="306" t="s">
        <v>235</v>
      </c>
      <c r="B19" s="307" t="s">
        <v>236</v>
      </c>
      <c r="C19" s="308"/>
      <c r="D19" s="113">
        <v>2.8264380668406015</v>
      </c>
      <c r="E19" s="115">
        <v>455</v>
      </c>
      <c r="F19" s="114">
        <v>151</v>
      </c>
      <c r="G19" s="114">
        <v>411</v>
      </c>
      <c r="H19" s="114">
        <v>433</v>
      </c>
      <c r="I19" s="140">
        <v>415</v>
      </c>
      <c r="J19" s="115">
        <v>40</v>
      </c>
      <c r="K19" s="116">
        <v>9.6385542168674707</v>
      </c>
    </row>
    <row r="20" spans="1:11" ht="14.1" customHeight="1" x14ac:dyDescent="0.2">
      <c r="A20" s="306">
        <v>12</v>
      </c>
      <c r="B20" s="307" t="s">
        <v>237</v>
      </c>
      <c r="C20" s="308"/>
      <c r="D20" s="113">
        <v>1.894645297552491</v>
      </c>
      <c r="E20" s="115">
        <v>305</v>
      </c>
      <c r="F20" s="114">
        <v>111</v>
      </c>
      <c r="G20" s="114">
        <v>229</v>
      </c>
      <c r="H20" s="114">
        <v>182</v>
      </c>
      <c r="I20" s="140">
        <v>330</v>
      </c>
      <c r="J20" s="115">
        <v>-25</v>
      </c>
      <c r="K20" s="116">
        <v>-7.5757575757575761</v>
      </c>
    </row>
    <row r="21" spans="1:11" ht="14.1" customHeight="1" x14ac:dyDescent="0.2">
      <c r="A21" s="306">
        <v>21</v>
      </c>
      <c r="B21" s="307" t="s">
        <v>238</v>
      </c>
      <c r="C21" s="308"/>
      <c r="D21" s="113">
        <v>0.59634737234439061</v>
      </c>
      <c r="E21" s="115">
        <v>96</v>
      </c>
      <c r="F21" s="114">
        <v>37</v>
      </c>
      <c r="G21" s="114">
        <v>71</v>
      </c>
      <c r="H21" s="114">
        <v>64</v>
      </c>
      <c r="I21" s="140">
        <v>177</v>
      </c>
      <c r="J21" s="115">
        <v>-81</v>
      </c>
      <c r="K21" s="116">
        <v>-45.762711864406782</v>
      </c>
    </row>
    <row r="22" spans="1:11" ht="14.1" customHeight="1" x14ac:dyDescent="0.2">
      <c r="A22" s="306">
        <v>22</v>
      </c>
      <c r="B22" s="307" t="s">
        <v>239</v>
      </c>
      <c r="C22" s="308"/>
      <c r="D22" s="113">
        <v>2.0002484780718102</v>
      </c>
      <c r="E22" s="115">
        <v>322</v>
      </c>
      <c r="F22" s="114">
        <v>314</v>
      </c>
      <c r="G22" s="114">
        <v>507</v>
      </c>
      <c r="H22" s="114">
        <v>383</v>
      </c>
      <c r="I22" s="140">
        <v>547</v>
      </c>
      <c r="J22" s="115">
        <v>-225</v>
      </c>
      <c r="K22" s="116">
        <v>-41.133455210237663</v>
      </c>
    </row>
    <row r="23" spans="1:11" ht="14.1" customHeight="1" x14ac:dyDescent="0.2">
      <c r="A23" s="306">
        <v>23</v>
      </c>
      <c r="B23" s="307" t="s">
        <v>240</v>
      </c>
      <c r="C23" s="308"/>
      <c r="D23" s="113">
        <v>0.69573860106845575</v>
      </c>
      <c r="E23" s="115">
        <v>112</v>
      </c>
      <c r="F23" s="114">
        <v>110</v>
      </c>
      <c r="G23" s="114">
        <v>323</v>
      </c>
      <c r="H23" s="114">
        <v>109</v>
      </c>
      <c r="I23" s="140">
        <v>200</v>
      </c>
      <c r="J23" s="115">
        <v>-88</v>
      </c>
      <c r="K23" s="116">
        <v>-44</v>
      </c>
    </row>
    <row r="24" spans="1:11" ht="14.1" customHeight="1" x14ac:dyDescent="0.2">
      <c r="A24" s="306">
        <v>24</v>
      </c>
      <c r="B24" s="307" t="s">
        <v>241</v>
      </c>
      <c r="C24" s="308"/>
      <c r="D24" s="113">
        <v>4.8888060628649521</v>
      </c>
      <c r="E24" s="115">
        <v>787</v>
      </c>
      <c r="F24" s="114">
        <v>459</v>
      </c>
      <c r="G24" s="114">
        <v>979</v>
      </c>
      <c r="H24" s="114">
        <v>726</v>
      </c>
      <c r="I24" s="140">
        <v>927</v>
      </c>
      <c r="J24" s="115">
        <v>-140</v>
      </c>
      <c r="K24" s="116">
        <v>-15.102481121898597</v>
      </c>
    </row>
    <row r="25" spans="1:11" ht="14.1" customHeight="1" x14ac:dyDescent="0.2">
      <c r="A25" s="306">
        <v>25</v>
      </c>
      <c r="B25" s="307" t="s">
        <v>242</v>
      </c>
      <c r="C25" s="308"/>
      <c r="D25" s="113">
        <v>7.994781960491987</v>
      </c>
      <c r="E25" s="115">
        <v>1287</v>
      </c>
      <c r="F25" s="114">
        <v>851</v>
      </c>
      <c r="G25" s="114">
        <v>1591</v>
      </c>
      <c r="H25" s="114">
        <v>994</v>
      </c>
      <c r="I25" s="140">
        <v>1323</v>
      </c>
      <c r="J25" s="115">
        <v>-36</v>
      </c>
      <c r="K25" s="116">
        <v>-2.7210884353741496</v>
      </c>
    </row>
    <row r="26" spans="1:11" ht="14.1" customHeight="1" x14ac:dyDescent="0.2">
      <c r="A26" s="306">
        <v>26</v>
      </c>
      <c r="B26" s="307" t="s">
        <v>243</v>
      </c>
      <c r="C26" s="308"/>
      <c r="D26" s="113">
        <v>3.1618834637843212</v>
      </c>
      <c r="E26" s="115">
        <v>509</v>
      </c>
      <c r="F26" s="114">
        <v>325</v>
      </c>
      <c r="G26" s="114">
        <v>801</v>
      </c>
      <c r="H26" s="114">
        <v>416</v>
      </c>
      <c r="I26" s="140">
        <v>458</v>
      </c>
      <c r="J26" s="115">
        <v>51</v>
      </c>
      <c r="K26" s="116">
        <v>11.135371179039302</v>
      </c>
    </row>
    <row r="27" spans="1:11" ht="14.1" customHeight="1" x14ac:dyDescent="0.2">
      <c r="A27" s="306">
        <v>27</v>
      </c>
      <c r="B27" s="307" t="s">
        <v>244</v>
      </c>
      <c r="C27" s="308"/>
      <c r="D27" s="113">
        <v>2.3729655857870542</v>
      </c>
      <c r="E27" s="115">
        <v>382</v>
      </c>
      <c r="F27" s="114">
        <v>265</v>
      </c>
      <c r="G27" s="114">
        <v>385</v>
      </c>
      <c r="H27" s="114">
        <v>315</v>
      </c>
      <c r="I27" s="140">
        <v>388</v>
      </c>
      <c r="J27" s="115">
        <v>-6</v>
      </c>
      <c r="K27" s="116">
        <v>-1.5463917525773196</v>
      </c>
    </row>
    <row r="28" spans="1:11" ht="14.1" customHeight="1" x14ac:dyDescent="0.2">
      <c r="A28" s="306">
        <v>28</v>
      </c>
      <c r="B28" s="307" t="s">
        <v>245</v>
      </c>
      <c r="C28" s="308"/>
      <c r="D28" s="113">
        <v>0.89452105851658592</v>
      </c>
      <c r="E28" s="115">
        <v>144</v>
      </c>
      <c r="F28" s="114">
        <v>46</v>
      </c>
      <c r="G28" s="114">
        <v>139</v>
      </c>
      <c r="H28" s="114">
        <v>58</v>
      </c>
      <c r="I28" s="140">
        <v>133</v>
      </c>
      <c r="J28" s="115">
        <v>11</v>
      </c>
      <c r="K28" s="116">
        <v>8.2706766917293226</v>
      </c>
    </row>
    <row r="29" spans="1:11" ht="14.1" customHeight="1" x14ac:dyDescent="0.2">
      <c r="A29" s="306">
        <v>29</v>
      </c>
      <c r="B29" s="307" t="s">
        <v>246</v>
      </c>
      <c r="C29" s="308"/>
      <c r="D29" s="113">
        <v>3.7955025469002361</v>
      </c>
      <c r="E29" s="115">
        <v>611</v>
      </c>
      <c r="F29" s="114">
        <v>579</v>
      </c>
      <c r="G29" s="114">
        <v>781</v>
      </c>
      <c r="H29" s="114">
        <v>1165</v>
      </c>
      <c r="I29" s="140">
        <v>607</v>
      </c>
      <c r="J29" s="115">
        <v>4</v>
      </c>
      <c r="K29" s="116">
        <v>0.65897858319604607</v>
      </c>
    </row>
    <row r="30" spans="1:11" ht="14.1" customHeight="1" x14ac:dyDescent="0.2">
      <c r="A30" s="306" t="s">
        <v>247</v>
      </c>
      <c r="B30" s="307" t="s">
        <v>248</v>
      </c>
      <c r="C30" s="308"/>
      <c r="D30" s="113">
        <v>1.4287489129084359</v>
      </c>
      <c r="E30" s="115">
        <v>230</v>
      </c>
      <c r="F30" s="114">
        <v>205</v>
      </c>
      <c r="G30" s="114">
        <v>392</v>
      </c>
      <c r="H30" s="114">
        <v>793</v>
      </c>
      <c r="I30" s="140" t="s">
        <v>514</v>
      </c>
      <c r="J30" s="115" t="s">
        <v>514</v>
      </c>
      <c r="K30" s="116" t="s">
        <v>514</v>
      </c>
    </row>
    <row r="31" spans="1:11" ht="14.1" customHeight="1" x14ac:dyDescent="0.2">
      <c r="A31" s="306" t="s">
        <v>249</v>
      </c>
      <c r="B31" s="307" t="s">
        <v>250</v>
      </c>
      <c r="C31" s="308"/>
      <c r="D31" s="113">
        <v>2.3481177786060381</v>
      </c>
      <c r="E31" s="115">
        <v>378</v>
      </c>
      <c r="F31" s="114">
        <v>374</v>
      </c>
      <c r="G31" s="114">
        <v>371</v>
      </c>
      <c r="H31" s="114">
        <v>368</v>
      </c>
      <c r="I31" s="140">
        <v>326</v>
      </c>
      <c r="J31" s="115">
        <v>52</v>
      </c>
      <c r="K31" s="116">
        <v>15.950920245398773</v>
      </c>
    </row>
    <row r="32" spans="1:11" ht="14.1" customHeight="1" x14ac:dyDescent="0.2">
      <c r="A32" s="306">
        <v>31</v>
      </c>
      <c r="B32" s="307" t="s">
        <v>251</v>
      </c>
      <c r="C32" s="308"/>
      <c r="D32" s="113">
        <v>0.4224127220772767</v>
      </c>
      <c r="E32" s="115">
        <v>68</v>
      </c>
      <c r="F32" s="114">
        <v>65</v>
      </c>
      <c r="G32" s="114">
        <v>80</v>
      </c>
      <c r="H32" s="114">
        <v>55</v>
      </c>
      <c r="I32" s="140">
        <v>80</v>
      </c>
      <c r="J32" s="115">
        <v>-12</v>
      </c>
      <c r="K32" s="116">
        <v>-15</v>
      </c>
    </row>
    <row r="33" spans="1:11" ht="14.1" customHeight="1" x14ac:dyDescent="0.2">
      <c r="A33" s="306">
        <v>32</v>
      </c>
      <c r="B33" s="307" t="s">
        <v>252</v>
      </c>
      <c r="C33" s="308"/>
      <c r="D33" s="113">
        <v>2.8637097776121259</v>
      </c>
      <c r="E33" s="115">
        <v>461</v>
      </c>
      <c r="F33" s="114">
        <v>267</v>
      </c>
      <c r="G33" s="114">
        <v>546</v>
      </c>
      <c r="H33" s="114">
        <v>496</v>
      </c>
      <c r="I33" s="140">
        <v>543</v>
      </c>
      <c r="J33" s="115">
        <v>-82</v>
      </c>
      <c r="K33" s="116">
        <v>-15.101289134438305</v>
      </c>
    </row>
    <row r="34" spans="1:11" ht="14.1" customHeight="1" x14ac:dyDescent="0.2">
      <c r="A34" s="306">
        <v>33</v>
      </c>
      <c r="B34" s="307" t="s">
        <v>253</v>
      </c>
      <c r="C34" s="308"/>
      <c r="D34" s="113">
        <v>1.6585911293328364</v>
      </c>
      <c r="E34" s="115">
        <v>267</v>
      </c>
      <c r="F34" s="114">
        <v>129</v>
      </c>
      <c r="G34" s="114">
        <v>366</v>
      </c>
      <c r="H34" s="114">
        <v>209</v>
      </c>
      <c r="I34" s="140">
        <v>312</v>
      </c>
      <c r="J34" s="115">
        <v>-45</v>
      </c>
      <c r="K34" s="116">
        <v>-14.423076923076923</v>
      </c>
    </row>
    <row r="35" spans="1:11" ht="14.1" customHeight="1" x14ac:dyDescent="0.2">
      <c r="A35" s="306">
        <v>34</v>
      </c>
      <c r="B35" s="307" t="s">
        <v>254</v>
      </c>
      <c r="C35" s="308"/>
      <c r="D35" s="113">
        <v>1.994036526276556</v>
      </c>
      <c r="E35" s="115">
        <v>321</v>
      </c>
      <c r="F35" s="114">
        <v>190</v>
      </c>
      <c r="G35" s="114">
        <v>322</v>
      </c>
      <c r="H35" s="114">
        <v>202</v>
      </c>
      <c r="I35" s="140">
        <v>269</v>
      </c>
      <c r="J35" s="115">
        <v>52</v>
      </c>
      <c r="K35" s="116">
        <v>19.330855018587361</v>
      </c>
    </row>
    <row r="36" spans="1:11" ht="14.1" customHeight="1" x14ac:dyDescent="0.2">
      <c r="A36" s="306">
        <v>41</v>
      </c>
      <c r="B36" s="307" t="s">
        <v>255</v>
      </c>
      <c r="C36" s="308"/>
      <c r="D36" s="113">
        <v>0.63983103491116911</v>
      </c>
      <c r="E36" s="115">
        <v>103</v>
      </c>
      <c r="F36" s="114">
        <v>47</v>
      </c>
      <c r="G36" s="114">
        <v>127</v>
      </c>
      <c r="H36" s="114">
        <v>106</v>
      </c>
      <c r="I36" s="140">
        <v>126</v>
      </c>
      <c r="J36" s="115">
        <v>-23</v>
      </c>
      <c r="K36" s="116">
        <v>-18.253968253968253</v>
      </c>
    </row>
    <row r="37" spans="1:11" ht="14.1" customHeight="1" x14ac:dyDescent="0.2">
      <c r="A37" s="306">
        <v>42</v>
      </c>
      <c r="B37" s="307" t="s">
        <v>256</v>
      </c>
      <c r="C37" s="308"/>
      <c r="D37" s="113">
        <v>0.11181513231457324</v>
      </c>
      <c r="E37" s="115">
        <v>18</v>
      </c>
      <c r="F37" s="114">
        <v>14</v>
      </c>
      <c r="G37" s="114">
        <v>25</v>
      </c>
      <c r="H37" s="114">
        <v>26</v>
      </c>
      <c r="I37" s="140">
        <v>19</v>
      </c>
      <c r="J37" s="115">
        <v>-1</v>
      </c>
      <c r="K37" s="116">
        <v>-5.2631578947368425</v>
      </c>
    </row>
    <row r="38" spans="1:11" ht="14.1" customHeight="1" x14ac:dyDescent="0.2">
      <c r="A38" s="306">
        <v>43</v>
      </c>
      <c r="B38" s="307" t="s">
        <v>257</v>
      </c>
      <c r="C38" s="308"/>
      <c r="D38" s="113">
        <v>1.0808796123742079</v>
      </c>
      <c r="E38" s="115">
        <v>174</v>
      </c>
      <c r="F38" s="114">
        <v>122</v>
      </c>
      <c r="G38" s="114">
        <v>277</v>
      </c>
      <c r="H38" s="114">
        <v>104</v>
      </c>
      <c r="I38" s="140">
        <v>156</v>
      </c>
      <c r="J38" s="115">
        <v>18</v>
      </c>
      <c r="K38" s="116">
        <v>11.538461538461538</v>
      </c>
    </row>
    <row r="39" spans="1:11" ht="14.1" customHeight="1" x14ac:dyDescent="0.2">
      <c r="A39" s="306">
        <v>51</v>
      </c>
      <c r="B39" s="307" t="s">
        <v>258</v>
      </c>
      <c r="C39" s="308"/>
      <c r="D39" s="113">
        <v>8.6408249471984089</v>
      </c>
      <c r="E39" s="115">
        <v>1391</v>
      </c>
      <c r="F39" s="114">
        <v>1232</v>
      </c>
      <c r="G39" s="114">
        <v>1804</v>
      </c>
      <c r="H39" s="114">
        <v>1210</v>
      </c>
      <c r="I39" s="140">
        <v>1718</v>
      </c>
      <c r="J39" s="115">
        <v>-327</v>
      </c>
      <c r="K39" s="116">
        <v>-19.033760186263098</v>
      </c>
    </row>
    <row r="40" spans="1:11" ht="14.1" customHeight="1" x14ac:dyDescent="0.2">
      <c r="A40" s="306" t="s">
        <v>259</v>
      </c>
      <c r="B40" s="307" t="s">
        <v>260</v>
      </c>
      <c r="C40" s="308"/>
      <c r="D40" s="113">
        <v>8.0569014784445265</v>
      </c>
      <c r="E40" s="115">
        <v>1297</v>
      </c>
      <c r="F40" s="114">
        <v>1112</v>
      </c>
      <c r="G40" s="114">
        <v>1642</v>
      </c>
      <c r="H40" s="114">
        <v>1137</v>
      </c>
      <c r="I40" s="140">
        <v>1594</v>
      </c>
      <c r="J40" s="115">
        <v>-297</v>
      </c>
      <c r="K40" s="116">
        <v>-18.63237139272271</v>
      </c>
    </row>
    <row r="41" spans="1:11" ht="14.1" customHeight="1" x14ac:dyDescent="0.2">
      <c r="A41" s="306"/>
      <c r="B41" s="307" t="s">
        <v>261</v>
      </c>
      <c r="C41" s="308"/>
      <c r="D41" s="113">
        <v>7.2804075040377683</v>
      </c>
      <c r="E41" s="115">
        <v>1172</v>
      </c>
      <c r="F41" s="114">
        <v>963</v>
      </c>
      <c r="G41" s="114">
        <v>1406</v>
      </c>
      <c r="H41" s="114">
        <v>988</v>
      </c>
      <c r="I41" s="140">
        <v>1436</v>
      </c>
      <c r="J41" s="115">
        <v>-264</v>
      </c>
      <c r="K41" s="116">
        <v>-18.384401114206128</v>
      </c>
    </row>
    <row r="42" spans="1:11" ht="14.1" customHeight="1" x14ac:dyDescent="0.2">
      <c r="A42" s="306">
        <v>52</v>
      </c>
      <c r="B42" s="307" t="s">
        <v>262</v>
      </c>
      <c r="C42" s="308"/>
      <c r="D42" s="113">
        <v>5.6777239408622187</v>
      </c>
      <c r="E42" s="115">
        <v>914</v>
      </c>
      <c r="F42" s="114">
        <v>737</v>
      </c>
      <c r="G42" s="114">
        <v>822</v>
      </c>
      <c r="H42" s="114">
        <v>809</v>
      </c>
      <c r="I42" s="140">
        <v>1002</v>
      </c>
      <c r="J42" s="115">
        <v>-88</v>
      </c>
      <c r="K42" s="116">
        <v>-8.7824351297405183</v>
      </c>
    </row>
    <row r="43" spans="1:11" ht="14.1" customHeight="1" x14ac:dyDescent="0.2">
      <c r="A43" s="306" t="s">
        <v>263</v>
      </c>
      <c r="B43" s="307" t="s">
        <v>264</v>
      </c>
      <c r="C43" s="308"/>
      <c r="D43" s="113">
        <v>4.9819853397937628</v>
      </c>
      <c r="E43" s="115">
        <v>802</v>
      </c>
      <c r="F43" s="114">
        <v>654</v>
      </c>
      <c r="G43" s="114">
        <v>730</v>
      </c>
      <c r="H43" s="114">
        <v>677</v>
      </c>
      <c r="I43" s="140">
        <v>866</v>
      </c>
      <c r="J43" s="115">
        <v>-64</v>
      </c>
      <c r="K43" s="116">
        <v>-7.3903002309468819</v>
      </c>
    </row>
    <row r="44" spans="1:11" ht="14.1" customHeight="1" x14ac:dyDescent="0.2">
      <c r="A44" s="306">
        <v>53</v>
      </c>
      <c r="B44" s="307" t="s">
        <v>265</v>
      </c>
      <c r="C44" s="308"/>
      <c r="D44" s="113">
        <v>0.81997763697353709</v>
      </c>
      <c r="E44" s="115">
        <v>132</v>
      </c>
      <c r="F44" s="114">
        <v>137</v>
      </c>
      <c r="G44" s="114">
        <v>132</v>
      </c>
      <c r="H44" s="114">
        <v>129</v>
      </c>
      <c r="I44" s="140">
        <v>81</v>
      </c>
      <c r="J44" s="115">
        <v>51</v>
      </c>
      <c r="K44" s="116">
        <v>62.962962962962962</v>
      </c>
    </row>
    <row r="45" spans="1:11" ht="14.1" customHeight="1" x14ac:dyDescent="0.2">
      <c r="A45" s="306" t="s">
        <v>266</v>
      </c>
      <c r="B45" s="307" t="s">
        <v>267</v>
      </c>
      <c r="C45" s="308"/>
      <c r="D45" s="113">
        <v>0.80755373338302894</v>
      </c>
      <c r="E45" s="115">
        <v>130</v>
      </c>
      <c r="F45" s="114">
        <v>133</v>
      </c>
      <c r="G45" s="114">
        <v>130</v>
      </c>
      <c r="H45" s="114">
        <v>123</v>
      </c>
      <c r="I45" s="140">
        <v>78</v>
      </c>
      <c r="J45" s="115">
        <v>52</v>
      </c>
      <c r="K45" s="116">
        <v>66.666666666666671</v>
      </c>
    </row>
    <row r="46" spans="1:11" ht="14.1" customHeight="1" x14ac:dyDescent="0.2">
      <c r="A46" s="306">
        <v>54</v>
      </c>
      <c r="B46" s="307" t="s">
        <v>268</v>
      </c>
      <c r="C46" s="308"/>
      <c r="D46" s="113">
        <v>4.6216921356690275</v>
      </c>
      <c r="E46" s="115">
        <v>744</v>
      </c>
      <c r="F46" s="114">
        <v>499</v>
      </c>
      <c r="G46" s="114">
        <v>641</v>
      </c>
      <c r="H46" s="114">
        <v>650</v>
      </c>
      <c r="I46" s="140">
        <v>734</v>
      </c>
      <c r="J46" s="115">
        <v>10</v>
      </c>
      <c r="K46" s="116">
        <v>1.3623978201634876</v>
      </c>
    </row>
    <row r="47" spans="1:11" ht="14.1" customHeight="1" x14ac:dyDescent="0.2">
      <c r="A47" s="306">
        <v>61</v>
      </c>
      <c r="B47" s="307" t="s">
        <v>269</v>
      </c>
      <c r="C47" s="308"/>
      <c r="D47" s="113">
        <v>2.7021990309355197</v>
      </c>
      <c r="E47" s="115">
        <v>435</v>
      </c>
      <c r="F47" s="114">
        <v>328</v>
      </c>
      <c r="G47" s="114">
        <v>475</v>
      </c>
      <c r="H47" s="114">
        <v>261</v>
      </c>
      <c r="I47" s="140">
        <v>399</v>
      </c>
      <c r="J47" s="115">
        <v>36</v>
      </c>
      <c r="K47" s="116">
        <v>9.022556390977444</v>
      </c>
    </row>
    <row r="48" spans="1:11" ht="14.1" customHeight="1" x14ac:dyDescent="0.2">
      <c r="A48" s="306">
        <v>62</v>
      </c>
      <c r="B48" s="307" t="s">
        <v>270</v>
      </c>
      <c r="C48" s="308"/>
      <c r="D48" s="113">
        <v>6.522549385016772</v>
      </c>
      <c r="E48" s="115">
        <v>1050</v>
      </c>
      <c r="F48" s="114">
        <v>1064</v>
      </c>
      <c r="G48" s="114">
        <v>1596</v>
      </c>
      <c r="H48" s="114">
        <v>1068</v>
      </c>
      <c r="I48" s="140">
        <v>1169</v>
      </c>
      <c r="J48" s="115">
        <v>-119</v>
      </c>
      <c r="K48" s="116">
        <v>-10.179640718562874</v>
      </c>
    </row>
    <row r="49" spans="1:11" ht="14.1" customHeight="1" x14ac:dyDescent="0.2">
      <c r="A49" s="306">
        <v>63</v>
      </c>
      <c r="B49" s="307" t="s">
        <v>271</v>
      </c>
      <c r="C49" s="308"/>
      <c r="D49" s="113">
        <v>4.8825941110696984</v>
      </c>
      <c r="E49" s="115">
        <v>786</v>
      </c>
      <c r="F49" s="114">
        <v>471</v>
      </c>
      <c r="G49" s="114">
        <v>668</v>
      </c>
      <c r="H49" s="114">
        <v>716</v>
      </c>
      <c r="I49" s="140">
        <v>808</v>
      </c>
      <c r="J49" s="115">
        <v>-22</v>
      </c>
      <c r="K49" s="116">
        <v>-2.722772277227723</v>
      </c>
    </row>
    <row r="50" spans="1:11" ht="14.1" customHeight="1" x14ac:dyDescent="0.2">
      <c r="A50" s="306" t="s">
        <v>272</v>
      </c>
      <c r="B50" s="307" t="s">
        <v>273</v>
      </c>
      <c r="C50" s="308"/>
      <c r="D50" s="113">
        <v>0.81997763697353709</v>
      </c>
      <c r="E50" s="115">
        <v>132</v>
      </c>
      <c r="F50" s="114">
        <v>66</v>
      </c>
      <c r="G50" s="114">
        <v>131</v>
      </c>
      <c r="H50" s="114">
        <v>105</v>
      </c>
      <c r="I50" s="140">
        <v>102</v>
      </c>
      <c r="J50" s="115">
        <v>30</v>
      </c>
      <c r="K50" s="116">
        <v>29.411764705882351</v>
      </c>
    </row>
    <row r="51" spans="1:11" ht="14.1" customHeight="1" x14ac:dyDescent="0.2">
      <c r="A51" s="306" t="s">
        <v>274</v>
      </c>
      <c r="B51" s="307" t="s">
        <v>275</v>
      </c>
      <c r="C51" s="308"/>
      <c r="D51" s="113">
        <v>3.0376444278792398</v>
      </c>
      <c r="E51" s="115">
        <v>489</v>
      </c>
      <c r="F51" s="114">
        <v>378</v>
      </c>
      <c r="G51" s="114">
        <v>439</v>
      </c>
      <c r="H51" s="114">
        <v>535</v>
      </c>
      <c r="I51" s="140">
        <v>538</v>
      </c>
      <c r="J51" s="115">
        <v>-49</v>
      </c>
      <c r="K51" s="116">
        <v>-9.1078066914498148</v>
      </c>
    </row>
    <row r="52" spans="1:11" ht="14.1" customHeight="1" x14ac:dyDescent="0.2">
      <c r="A52" s="306">
        <v>71</v>
      </c>
      <c r="B52" s="307" t="s">
        <v>276</v>
      </c>
      <c r="C52" s="308"/>
      <c r="D52" s="113">
        <v>8.9886942477326368</v>
      </c>
      <c r="E52" s="115">
        <v>1447</v>
      </c>
      <c r="F52" s="114">
        <v>990</v>
      </c>
      <c r="G52" s="114">
        <v>1612</v>
      </c>
      <c r="H52" s="114">
        <v>880</v>
      </c>
      <c r="I52" s="140">
        <v>1401</v>
      </c>
      <c r="J52" s="115">
        <v>46</v>
      </c>
      <c r="K52" s="116">
        <v>3.2833690221270522</v>
      </c>
    </row>
    <row r="53" spans="1:11" ht="14.1" customHeight="1" x14ac:dyDescent="0.2">
      <c r="A53" s="306" t="s">
        <v>277</v>
      </c>
      <c r="B53" s="307" t="s">
        <v>278</v>
      </c>
      <c r="C53" s="308"/>
      <c r="D53" s="113">
        <v>3.5470244750900735</v>
      </c>
      <c r="E53" s="115">
        <v>571</v>
      </c>
      <c r="F53" s="114">
        <v>409</v>
      </c>
      <c r="G53" s="114">
        <v>740</v>
      </c>
      <c r="H53" s="114">
        <v>328</v>
      </c>
      <c r="I53" s="140">
        <v>545</v>
      </c>
      <c r="J53" s="115">
        <v>26</v>
      </c>
      <c r="K53" s="116">
        <v>4.7706422018348622</v>
      </c>
    </row>
    <row r="54" spans="1:11" ht="14.1" customHeight="1" x14ac:dyDescent="0.2">
      <c r="A54" s="306" t="s">
        <v>279</v>
      </c>
      <c r="B54" s="307" t="s">
        <v>280</v>
      </c>
      <c r="C54" s="308"/>
      <c r="D54" s="113">
        <v>4.5471487141259788</v>
      </c>
      <c r="E54" s="115">
        <v>732</v>
      </c>
      <c r="F54" s="114">
        <v>486</v>
      </c>
      <c r="G54" s="114">
        <v>758</v>
      </c>
      <c r="H54" s="114">
        <v>454</v>
      </c>
      <c r="I54" s="140">
        <v>720</v>
      </c>
      <c r="J54" s="115">
        <v>12</v>
      </c>
      <c r="K54" s="116">
        <v>1.6666666666666667</v>
      </c>
    </row>
    <row r="55" spans="1:11" ht="14.1" customHeight="1" x14ac:dyDescent="0.2">
      <c r="A55" s="306">
        <v>72</v>
      </c>
      <c r="B55" s="307" t="s">
        <v>281</v>
      </c>
      <c r="C55" s="308"/>
      <c r="D55" s="113">
        <v>1.8138899242141882</v>
      </c>
      <c r="E55" s="115">
        <v>292</v>
      </c>
      <c r="F55" s="114">
        <v>205</v>
      </c>
      <c r="G55" s="114">
        <v>345</v>
      </c>
      <c r="H55" s="114">
        <v>206</v>
      </c>
      <c r="I55" s="140">
        <v>248</v>
      </c>
      <c r="J55" s="115">
        <v>44</v>
      </c>
      <c r="K55" s="116">
        <v>17.741935483870968</v>
      </c>
    </row>
    <row r="56" spans="1:11" ht="14.1" customHeight="1" x14ac:dyDescent="0.2">
      <c r="A56" s="306" t="s">
        <v>282</v>
      </c>
      <c r="B56" s="307" t="s">
        <v>283</v>
      </c>
      <c r="C56" s="308"/>
      <c r="D56" s="113">
        <v>0.55286370977761212</v>
      </c>
      <c r="E56" s="115">
        <v>89</v>
      </c>
      <c r="F56" s="114">
        <v>69</v>
      </c>
      <c r="G56" s="114">
        <v>132</v>
      </c>
      <c r="H56" s="114">
        <v>52</v>
      </c>
      <c r="I56" s="140">
        <v>88</v>
      </c>
      <c r="J56" s="115">
        <v>1</v>
      </c>
      <c r="K56" s="116">
        <v>1.1363636363636365</v>
      </c>
    </row>
    <row r="57" spans="1:11" ht="14.1" customHeight="1" x14ac:dyDescent="0.2">
      <c r="A57" s="306" t="s">
        <v>284</v>
      </c>
      <c r="B57" s="307" t="s">
        <v>285</v>
      </c>
      <c r="C57" s="308"/>
      <c r="D57" s="113">
        <v>0.80134178158777492</v>
      </c>
      <c r="E57" s="115">
        <v>129</v>
      </c>
      <c r="F57" s="114">
        <v>100</v>
      </c>
      <c r="G57" s="114">
        <v>116</v>
      </c>
      <c r="H57" s="114">
        <v>98</v>
      </c>
      <c r="I57" s="140">
        <v>110</v>
      </c>
      <c r="J57" s="115">
        <v>19</v>
      </c>
      <c r="K57" s="116">
        <v>17.272727272727273</v>
      </c>
    </row>
    <row r="58" spans="1:11" ht="14.1" customHeight="1" x14ac:dyDescent="0.2">
      <c r="A58" s="306">
        <v>73</v>
      </c>
      <c r="B58" s="307" t="s">
        <v>286</v>
      </c>
      <c r="C58" s="308"/>
      <c r="D58" s="113">
        <v>1.1678469375077649</v>
      </c>
      <c r="E58" s="115">
        <v>188</v>
      </c>
      <c r="F58" s="114">
        <v>157</v>
      </c>
      <c r="G58" s="114">
        <v>324</v>
      </c>
      <c r="H58" s="114">
        <v>113</v>
      </c>
      <c r="I58" s="140">
        <v>184</v>
      </c>
      <c r="J58" s="115">
        <v>4</v>
      </c>
      <c r="K58" s="116">
        <v>2.1739130434782608</v>
      </c>
    </row>
    <row r="59" spans="1:11" ht="14.1" customHeight="1" x14ac:dyDescent="0.2">
      <c r="A59" s="306" t="s">
        <v>287</v>
      </c>
      <c r="B59" s="307" t="s">
        <v>288</v>
      </c>
      <c r="C59" s="308"/>
      <c r="D59" s="113">
        <v>0.9131569139023481</v>
      </c>
      <c r="E59" s="115">
        <v>147</v>
      </c>
      <c r="F59" s="114">
        <v>127</v>
      </c>
      <c r="G59" s="114">
        <v>243</v>
      </c>
      <c r="H59" s="114">
        <v>82</v>
      </c>
      <c r="I59" s="140">
        <v>145</v>
      </c>
      <c r="J59" s="115">
        <v>2</v>
      </c>
      <c r="K59" s="116">
        <v>1.3793103448275863</v>
      </c>
    </row>
    <row r="60" spans="1:11" ht="14.1" customHeight="1" x14ac:dyDescent="0.2">
      <c r="A60" s="306">
        <v>81</v>
      </c>
      <c r="B60" s="307" t="s">
        <v>289</v>
      </c>
      <c r="C60" s="308"/>
      <c r="D60" s="113">
        <v>5.2801590259659585</v>
      </c>
      <c r="E60" s="115">
        <v>850</v>
      </c>
      <c r="F60" s="114">
        <v>1054</v>
      </c>
      <c r="G60" s="114">
        <v>1096</v>
      </c>
      <c r="H60" s="114">
        <v>626</v>
      </c>
      <c r="I60" s="140">
        <v>841</v>
      </c>
      <c r="J60" s="115">
        <v>9</v>
      </c>
      <c r="K60" s="116">
        <v>1.070154577883472</v>
      </c>
    </row>
    <row r="61" spans="1:11" ht="14.1" customHeight="1" x14ac:dyDescent="0.2">
      <c r="A61" s="306" t="s">
        <v>290</v>
      </c>
      <c r="B61" s="307" t="s">
        <v>291</v>
      </c>
      <c r="C61" s="308"/>
      <c r="D61" s="113">
        <v>1.6337433221518201</v>
      </c>
      <c r="E61" s="115">
        <v>263</v>
      </c>
      <c r="F61" s="114">
        <v>322</v>
      </c>
      <c r="G61" s="114">
        <v>549</v>
      </c>
      <c r="H61" s="114">
        <v>208</v>
      </c>
      <c r="I61" s="140">
        <v>275</v>
      </c>
      <c r="J61" s="115">
        <v>-12</v>
      </c>
      <c r="K61" s="116">
        <v>-4.3636363636363633</v>
      </c>
    </row>
    <row r="62" spans="1:11" ht="14.1" customHeight="1" x14ac:dyDescent="0.2">
      <c r="A62" s="306" t="s">
        <v>292</v>
      </c>
      <c r="B62" s="307" t="s">
        <v>293</v>
      </c>
      <c r="C62" s="308"/>
      <c r="D62" s="113">
        <v>1.5964716113802957</v>
      </c>
      <c r="E62" s="115">
        <v>257</v>
      </c>
      <c r="F62" s="114">
        <v>419</v>
      </c>
      <c r="G62" s="114">
        <v>294</v>
      </c>
      <c r="H62" s="114">
        <v>181</v>
      </c>
      <c r="I62" s="140">
        <v>285</v>
      </c>
      <c r="J62" s="115">
        <v>-28</v>
      </c>
      <c r="K62" s="116">
        <v>-9.8245614035087723</v>
      </c>
    </row>
    <row r="63" spans="1:11" ht="14.1" customHeight="1" x14ac:dyDescent="0.2">
      <c r="A63" s="306"/>
      <c r="B63" s="307" t="s">
        <v>294</v>
      </c>
      <c r="C63" s="308"/>
      <c r="D63" s="113">
        <v>1.4163250093179276</v>
      </c>
      <c r="E63" s="115">
        <v>228</v>
      </c>
      <c r="F63" s="114">
        <v>368</v>
      </c>
      <c r="G63" s="114">
        <v>257</v>
      </c>
      <c r="H63" s="114">
        <v>152</v>
      </c>
      <c r="I63" s="140">
        <v>260</v>
      </c>
      <c r="J63" s="115">
        <v>-32</v>
      </c>
      <c r="K63" s="116">
        <v>-12.307692307692308</v>
      </c>
    </row>
    <row r="64" spans="1:11" ht="14.1" customHeight="1" x14ac:dyDescent="0.2">
      <c r="A64" s="306" t="s">
        <v>295</v>
      </c>
      <c r="B64" s="307" t="s">
        <v>296</v>
      </c>
      <c r="C64" s="308"/>
      <c r="D64" s="113">
        <v>0.81997763697353709</v>
      </c>
      <c r="E64" s="115">
        <v>132</v>
      </c>
      <c r="F64" s="114">
        <v>130</v>
      </c>
      <c r="G64" s="114">
        <v>94</v>
      </c>
      <c r="H64" s="114">
        <v>100</v>
      </c>
      <c r="I64" s="140">
        <v>110</v>
      </c>
      <c r="J64" s="115">
        <v>22</v>
      </c>
      <c r="K64" s="116">
        <v>20</v>
      </c>
    </row>
    <row r="65" spans="1:11" ht="14.1" customHeight="1" x14ac:dyDescent="0.2">
      <c r="A65" s="306" t="s">
        <v>297</v>
      </c>
      <c r="B65" s="307" t="s">
        <v>298</v>
      </c>
      <c r="C65" s="308"/>
      <c r="D65" s="113">
        <v>0.63361908311591497</v>
      </c>
      <c r="E65" s="115">
        <v>102</v>
      </c>
      <c r="F65" s="114">
        <v>112</v>
      </c>
      <c r="G65" s="114">
        <v>64</v>
      </c>
      <c r="H65" s="114">
        <v>57</v>
      </c>
      <c r="I65" s="140">
        <v>70</v>
      </c>
      <c r="J65" s="115">
        <v>32</v>
      </c>
      <c r="K65" s="116">
        <v>45.714285714285715</v>
      </c>
    </row>
    <row r="66" spans="1:11" ht="14.1" customHeight="1" x14ac:dyDescent="0.2">
      <c r="A66" s="306">
        <v>82</v>
      </c>
      <c r="B66" s="307" t="s">
        <v>299</v>
      </c>
      <c r="C66" s="308"/>
      <c r="D66" s="113">
        <v>2.5096285252826438</v>
      </c>
      <c r="E66" s="115">
        <v>404</v>
      </c>
      <c r="F66" s="114">
        <v>339</v>
      </c>
      <c r="G66" s="114">
        <v>598</v>
      </c>
      <c r="H66" s="114">
        <v>311</v>
      </c>
      <c r="I66" s="140">
        <v>345</v>
      </c>
      <c r="J66" s="115">
        <v>59</v>
      </c>
      <c r="K66" s="116">
        <v>17.10144927536232</v>
      </c>
    </row>
    <row r="67" spans="1:11" ht="14.1" customHeight="1" x14ac:dyDescent="0.2">
      <c r="A67" s="306" t="s">
        <v>300</v>
      </c>
      <c r="B67" s="307" t="s">
        <v>301</v>
      </c>
      <c r="C67" s="308"/>
      <c r="D67" s="113">
        <v>1.6710150329233444</v>
      </c>
      <c r="E67" s="115">
        <v>269</v>
      </c>
      <c r="F67" s="114">
        <v>239</v>
      </c>
      <c r="G67" s="114">
        <v>365</v>
      </c>
      <c r="H67" s="114">
        <v>210</v>
      </c>
      <c r="I67" s="140">
        <v>234</v>
      </c>
      <c r="J67" s="115">
        <v>35</v>
      </c>
      <c r="K67" s="116">
        <v>14.957264957264957</v>
      </c>
    </row>
    <row r="68" spans="1:11" ht="14.1" customHeight="1" x14ac:dyDescent="0.2">
      <c r="A68" s="306" t="s">
        <v>302</v>
      </c>
      <c r="B68" s="307" t="s">
        <v>303</v>
      </c>
      <c r="C68" s="308"/>
      <c r="D68" s="113">
        <v>0.60877127593489877</v>
      </c>
      <c r="E68" s="115">
        <v>98</v>
      </c>
      <c r="F68" s="114">
        <v>70</v>
      </c>
      <c r="G68" s="114">
        <v>157</v>
      </c>
      <c r="H68" s="114">
        <v>76</v>
      </c>
      <c r="I68" s="140">
        <v>79</v>
      </c>
      <c r="J68" s="115">
        <v>19</v>
      </c>
      <c r="K68" s="116">
        <v>24.050632911392405</v>
      </c>
    </row>
    <row r="69" spans="1:11" ht="14.1" customHeight="1" x14ac:dyDescent="0.2">
      <c r="A69" s="306">
        <v>83</v>
      </c>
      <c r="B69" s="307" t="s">
        <v>304</v>
      </c>
      <c r="C69" s="308"/>
      <c r="D69" s="113">
        <v>4.0564045223009071</v>
      </c>
      <c r="E69" s="115">
        <v>653</v>
      </c>
      <c r="F69" s="114">
        <v>522</v>
      </c>
      <c r="G69" s="114">
        <v>1504</v>
      </c>
      <c r="H69" s="114">
        <v>497</v>
      </c>
      <c r="I69" s="140">
        <v>592</v>
      </c>
      <c r="J69" s="115">
        <v>61</v>
      </c>
      <c r="K69" s="116">
        <v>10.304054054054054</v>
      </c>
    </row>
    <row r="70" spans="1:11" ht="14.1" customHeight="1" x14ac:dyDescent="0.2">
      <c r="A70" s="306" t="s">
        <v>305</v>
      </c>
      <c r="B70" s="307" t="s">
        <v>306</v>
      </c>
      <c r="C70" s="308"/>
      <c r="D70" s="113">
        <v>3.2240029817368616</v>
      </c>
      <c r="E70" s="115">
        <v>519</v>
      </c>
      <c r="F70" s="114">
        <v>410</v>
      </c>
      <c r="G70" s="114">
        <v>1344</v>
      </c>
      <c r="H70" s="114">
        <v>358</v>
      </c>
      <c r="I70" s="140">
        <v>456</v>
      </c>
      <c r="J70" s="115">
        <v>63</v>
      </c>
      <c r="K70" s="116">
        <v>13.815789473684211</v>
      </c>
    </row>
    <row r="71" spans="1:11" ht="14.1" customHeight="1" x14ac:dyDescent="0.2">
      <c r="A71" s="306"/>
      <c r="B71" s="307" t="s">
        <v>307</v>
      </c>
      <c r="C71" s="308"/>
      <c r="D71" s="113">
        <v>1.7331345508758853</v>
      </c>
      <c r="E71" s="115">
        <v>279</v>
      </c>
      <c r="F71" s="114">
        <v>184</v>
      </c>
      <c r="G71" s="114">
        <v>884</v>
      </c>
      <c r="H71" s="114">
        <v>187</v>
      </c>
      <c r="I71" s="140">
        <v>257</v>
      </c>
      <c r="J71" s="115">
        <v>22</v>
      </c>
      <c r="K71" s="116">
        <v>8.5603112840466924</v>
      </c>
    </row>
    <row r="72" spans="1:11" ht="14.1" customHeight="1" x14ac:dyDescent="0.2">
      <c r="A72" s="306">
        <v>84</v>
      </c>
      <c r="B72" s="307" t="s">
        <v>308</v>
      </c>
      <c r="C72" s="308"/>
      <c r="D72" s="113">
        <v>0.95042862467387257</v>
      </c>
      <c r="E72" s="115">
        <v>153</v>
      </c>
      <c r="F72" s="114">
        <v>149</v>
      </c>
      <c r="G72" s="114">
        <v>382</v>
      </c>
      <c r="H72" s="114">
        <v>85</v>
      </c>
      <c r="I72" s="140">
        <v>181</v>
      </c>
      <c r="J72" s="115">
        <v>-28</v>
      </c>
      <c r="K72" s="116">
        <v>-15.469613259668508</v>
      </c>
    </row>
    <row r="73" spans="1:11" ht="14.1" customHeight="1" x14ac:dyDescent="0.2">
      <c r="A73" s="306" t="s">
        <v>309</v>
      </c>
      <c r="B73" s="307" t="s">
        <v>310</v>
      </c>
      <c r="C73" s="308"/>
      <c r="D73" s="113">
        <v>0.28574978258168715</v>
      </c>
      <c r="E73" s="115">
        <v>46</v>
      </c>
      <c r="F73" s="114">
        <v>41</v>
      </c>
      <c r="G73" s="114">
        <v>204</v>
      </c>
      <c r="H73" s="114">
        <v>16</v>
      </c>
      <c r="I73" s="140">
        <v>56</v>
      </c>
      <c r="J73" s="115">
        <v>-10</v>
      </c>
      <c r="K73" s="116">
        <v>-17.857142857142858</v>
      </c>
    </row>
    <row r="74" spans="1:11" ht="14.1" customHeight="1" x14ac:dyDescent="0.2">
      <c r="A74" s="306" t="s">
        <v>311</v>
      </c>
      <c r="B74" s="307" t="s">
        <v>312</v>
      </c>
      <c r="C74" s="308"/>
      <c r="D74" s="113">
        <v>0.13666293949558952</v>
      </c>
      <c r="E74" s="115">
        <v>22</v>
      </c>
      <c r="F74" s="114">
        <v>15</v>
      </c>
      <c r="G74" s="114">
        <v>67</v>
      </c>
      <c r="H74" s="114">
        <v>7</v>
      </c>
      <c r="I74" s="140">
        <v>37</v>
      </c>
      <c r="J74" s="115">
        <v>-15</v>
      </c>
      <c r="K74" s="116">
        <v>-40.54054054054054</v>
      </c>
    </row>
    <row r="75" spans="1:11" ht="14.1" customHeight="1" x14ac:dyDescent="0.2">
      <c r="A75" s="306" t="s">
        <v>313</v>
      </c>
      <c r="B75" s="307" t="s">
        <v>314</v>
      </c>
      <c r="C75" s="308"/>
      <c r="D75" s="113">
        <v>0.20499440924338427</v>
      </c>
      <c r="E75" s="115">
        <v>33</v>
      </c>
      <c r="F75" s="114">
        <v>35</v>
      </c>
      <c r="G75" s="114">
        <v>22</v>
      </c>
      <c r="H75" s="114">
        <v>27</v>
      </c>
      <c r="I75" s="140">
        <v>32</v>
      </c>
      <c r="J75" s="115">
        <v>1</v>
      </c>
      <c r="K75" s="116">
        <v>3.125</v>
      </c>
    </row>
    <row r="76" spans="1:11" ht="14.1" customHeight="1" x14ac:dyDescent="0.2">
      <c r="A76" s="306">
        <v>91</v>
      </c>
      <c r="B76" s="307" t="s">
        <v>315</v>
      </c>
      <c r="C76" s="308"/>
      <c r="D76" s="113" t="s">
        <v>514</v>
      </c>
      <c r="E76" s="115" t="s">
        <v>514</v>
      </c>
      <c r="F76" s="114">
        <v>18</v>
      </c>
      <c r="G76" s="114">
        <v>23</v>
      </c>
      <c r="H76" s="114">
        <v>7</v>
      </c>
      <c r="I76" s="140">
        <v>17</v>
      </c>
      <c r="J76" s="115" t="s">
        <v>514</v>
      </c>
      <c r="K76" s="116" t="s">
        <v>514</v>
      </c>
    </row>
    <row r="77" spans="1:11" ht="14.1" customHeight="1" x14ac:dyDescent="0.2">
      <c r="A77" s="306">
        <v>92</v>
      </c>
      <c r="B77" s="307" t="s">
        <v>316</v>
      </c>
      <c r="C77" s="308"/>
      <c r="D77" s="113">
        <v>0.75785811902099642</v>
      </c>
      <c r="E77" s="115">
        <v>122</v>
      </c>
      <c r="F77" s="114">
        <v>96</v>
      </c>
      <c r="G77" s="114">
        <v>93</v>
      </c>
      <c r="H77" s="114">
        <v>59</v>
      </c>
      <c r="I77" s="140">
        <v>101</v>
      </c>
      <c r="J77" s="115">
        <v>21</v>
      </c>
      <c r="K77" s="116">
        <v>20.792079207920793</v>
      </c>
    </row>
    <row r="78" spans="1:11" ht="14.1" customHeight="1" x14ac:dyDescent="0.2">
      <c r="A78" s="306">
        <v>93</v>
      </c>
      <c r="B78" s="307" t="s">
        <v>317</v>
      </c>
      <c r="C78" s="308"/>
      <c r="D78" s="113">
        <v>0.11181513231457324</v>
      </c>
      <c r="E78" s="115">
        <v>18</v>
      </c>
      <c r="F78" s="114" t="s">
        <v>514</v>
      </c>
      <c r="G78" s="114">
        <v>27</v>
      </c>
      <c r="H78" s="114">
        <v>35</v>
      </c>
      <c r="I78" s="140">
        <v>23</v>
      </c>
      <c r="J78" s="115">
        <v>-5</v>
      </c>
      <c r="K78" s="116">
        <v>-21.739130434782609</v>
      </c>
    </row>
    <row r="79" spans="1:11" ht="14.1" customHeight="1" x14ac:dyDescent="0.2">
      <c r="A79" s="306">
        <v>94</v>
      </c>
      <c r="B79" s="307" t="s">
        <v>318</v>
      </c>
      <c r="C79" s="308"/>
      <c r="D79" s="113">
        <v>0.10560318051931918</v>
      </c>
      <c r="E79" s="115">
        <v>17</v>
      </c>
      <c r="F79" s="114">
        <v>14</v>
      </c>
      <c r="G79" s="114">
        <v>66</v>
      </c>
      <c r="H79" s="114">
        <v>12</v>
      </c>
      <c r="I79" s="140">
        <v>30</v>
      </c>
      <c r="J79" s="115">
        <v>-13</v>
      </c>
      <c r="K79" s="116">
        <v>-43.333333333333336</v>
      </c>
    </row>
    <row r="80" spans="1:11" ht="14.1" customHeight="1" x14ac:dyDescent="0.2">
      <c r="A80" s="306" t="s">
        <v>319</v>
      </c>
      <c r="B80" s="307" t="s">
        <v>320</v>
      </c>
      <c r="C80" s="308"/>
      <c r="D80" s="113" t="s">
        <v>514</v>
      </c>
      <c r="E80" s="115" t="s">
        <v>514</v>
      </c>
      <c r="F80" s="114" t="s">
        <v>514</v>
      </c>
      <c r="G80" s="114">
        <v>25</v>
      </c>
      <c r="H80" s="114">
        <v>6</v>
      </c>
      <c r="I80" s="140">
        <v>5</v>
      </c>
      <c r="J80" s="115" t="s">
        <v>514</v>
      </c>
      <c r="K80" s="116" t="s">
        <v>514</v>
      </c>
    </row>
    <row r="81" spans="1:11" ht="14.1" customHeight="1" x14ac:dyDescent="0.2">
      <c r="A81" s="310" t="s">
        <v>321</v>
      </c>
      <c r="B81" s="311" t="s">
        <v>334</v>
      </c>
      <c r="C81" s="312"/>
      <c r="D81" s="125">
        <v>0.15529879488135173</v>
      </c>
      <c r="E81" s="143">
        <v>25</v>
      </c>
      <c r="F81" s="144">
        <v>33</v>
      </c>
      <c r="G81" s="144">
        <v>168</v>
      </c>
      <c r="H81" s="144">
        <v>23</v>
      </c>
      <c r="I81" s="145">
        <v>34</v>
      </c>
      <c r="J81" s="143">
        <v>-9</v>
      </c>
      <c r="K81" s="146">
        <v>-26.470588235294116</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9" t="s">
        <v>365</v>
      </c>
      <c r="B84" s="659"/>
      <c r="C84" s="659"/>
      <c r="D84" s="659"/>
      <c r="E84" s="659"/>
      <c r="F84" s="659"/>
      <c r="G84" s="659"/>
      <c r="H84" s="659"/>
      <c r="I84" s="659"/>
      <c r="J84" s="659"/>
      <c r="K84" s="659"/>
    </row>
    <row r="85" spans="1:11" s="405" customFormat="1" ht="21" customHeight="1" x14ac:dyDescent="0.2">
      <c r="A85" s="620" t="s">
        <v>323</v>
      </c>
      <c r="B85" s="620"/>
      <c r="C85" s="620"/>
      <c r="D85" s="620"/>
      <c r="E85" s="620"/>
      <c r="F85" s="620"/>
      <c r="G85" s="620"/>
      <c r="H85" s="620"/>
      <c r="I85" s="620"/>
      <c r="J85" s="620"/>
      <c r="K85" s="620"/>
    </row>
    <row r="86" spans="1:11" ht="11.25" x14ac:dyDescent="0.2">
      <c r="A86" s="151" t="s">
        <v>366</v>
      </c>
    </row>
    <row r="87" spans="1:11" ht="18" customHeight="1" x14ac:dyDescent="0.2">
      <c r="A87" s="660"/>
      <c r="B87" s="620"/>
      <c r="C87" s="620"/>
      <c r="D87" s="620"/>
      <c r="E87" s="620"/>
      <c r="F87" s="620"/>
      <c r="G87" s="620"/>
      <c r="H87" s="620"/>
      <c r="I87" s="620"/>
      <c r="J87" s="620"/>
      <c r="K87" s="620"/>
    </row>
    <row r="88" spans="1:11" ht="15.95" customHeight="1" x14ac:dyDescent="0.2">
      <c r="B88" s="110"/>
      <c r="C88" s="110"/>
    </row>
  </sheetData>
  <mergeCells count="16">
    <mergeCell ref="A84:K84"/>
    <mergeCell ref="A85:K85"/>
    <mergeCell ref="A87:K87"/>
    <mergeCell ref="A3:K3"/>
    <mergeCell ref="A4:K4"/>
    <mergeCell ref="A5:E5"/>
    <mergeCell ref="A7:C10"/>
    <mergeCell ref="D7:D10"/>
    <mergeCell ref="E7:I7"/>
    <mergeCell ref="J7:K8"/>
    <mergeCell ref="E8:E9"/>
    <mergeCell ref="F8:F9"/>
    <mergeCell ref="G8:G9"/>
    <mergeCell ref="A6:K6"/>
    <mergeCell ref="H8:H9"/>
    <mergeCell ref="I8:I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election activeCell="A2" sqref="A2"/>
    </sheetView>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336</v>
      </c>
      <c r="B5" s="573"/>
      <c r="C5" s="573"/>
      <c r="D5" s="573"/>
      <c r="E5" s="252"/>
      <c r="F5" s="252"/>
      <c r="G5" s="252"/>
      <c r="H5" s="252"/>
      <c r="I5" s="252"/>
      <c r="J5" s="252"/>
    </row>
    <row r="6" spans="1:15" s="94" customFormat="1" ht="35.1" customHeight="1" x14ac:dyDescent="0.2">
      <c r="A6" s="634" t="s">
        <v>520</v>
      </c>
      <c r="B6" s="634"/>
      <c r="C6" s="634"/>
      <c r="D6" s="634"/>
      <c r="E6" s="634"/>
      <c r="F6" s="634"/>
      <c r="G6" s="634"/>
      <c r="H6" s="634"/>
      <c r="I6" s="634"/>
      <c r="J6" s="634"/>
    </row>
    <row r="7" spans="1:15" s="91" customFormat="1" ht="24.95" customHeight="1" x14ac:dyDescent="0.2">
      <c r="A7" s="588" t="s">
        <v>213</v>
      </c>
      <c r="B7" s="589"/>
      <c r="C7" s="582" t="s">
        <v>94</v>
      </c>
      <c r="D7" s="658" t="s">
        <v>368</v>
      </c>
      <c r="E7" s="661"/>
      <c r="F7" s="661"/>
      <c r="G7" s="661"/>
      <c r="H7" s="662"/>
      <c r="I7" s="588" t="s">
        <v>360</v>
      </c>
      <c r="J7" s="589"/>
      <c r="K7" s="96"/>
      <c r="L7" s="96"/>
      <c r="M7" s="96"/>
      <c r="N7" s="96"/>
      <c r="O7" s="96"/>
    </row>
    <row r="8" spans="1:15" ht="21.75" customHeight="1" x14ac:dyDescent="0.2">
      <c r="A8" s="616"/>
      <c r="B8" s="617"/>
      <c r="C8" s="583"/>
      <c r="D8" s="592" t="s">
        <v>336</v>
      </c>
      <c r="E8" s="592" t="s">
        <v>338</v>
      </c>
      <c r="F8" s="592" t="s">
        <v>339</v>
      </c>
      <c r="G8" s="592" t="s">
        <v>340</v>
      </c>
      <c r="H8" s="592" t="s">
        <v>341</v>
      </c>
      <c r="I8" s="590"/>
      <c r="J8" s="591"/>
    </row>
    <row r="9" spans="1:15" ht="12" customHeight="1" x14ac:dyDescent="0.2">
      <c r="A9" s="616"/>
      <c r="B9" s="617"/>
      <c r="C9" s="583"/>
      <c r="D9" s="593"/>
      <c r="E9" s="593"/>
      <c r="F9" s="593"/>
      <c r="G9" s="593"/>
      <c r="H9" s="593"/>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8" t="s">
        <v>104</v>
      </c>
      <c r="B11" s="619"/>
      <c r="C11" s="285">
        <v>100</v>
      </c>
      <c r="D11" s="115">
        <v>15389</v>
      </c>
      <c r="E11" s="114">
        <v>14703</v>
      </c>
      <c r="F11" s="114">
        <v>17749</v>
      </c>
      <c r="G11" s="114">
        <v>13323</v>
      </c>
      <c r="H11" s="140">
        <v>15600</v>
      </c>
      <c r="I11" s="115">
        <v>-211</v>
      </c>
      <c r="J11" s="116">
        <v>-1.3525641025641026</v>
      </c>
    </row>
    <row r="12" spans="1:15" s="110" customFormat="1" ht="24.95" customHeight="1" x14ac:dyDescent="0.2">
      <c r="A12" s="193" t="s">
        <v>132</v>
      </c>
      <c r="B12" s="194" t="s">
        <v>133</v>
      </c>
      <c r="C12" s="113">
        <v>1.156670348950549</v>
      </c>
      <c r="D12" s="115">
        <v>178</v>
      </c>
      <c r="E12" s="114">
        <v>418</v>
      </c>
      <c r="F12" s="114">
        <v>485</v>
      </c>
      <c r="G12" s="114">
        <v>577</v>
      </c>
      <c r="H12" s="140">
        <v>200</v>
      </c>
      <c r="I12" s="115">
        <v>-22</v>
      </c>
      <c r="J12" s="116">
        <v>-11</v>
      </c>
    </row>
    <row r="13" spans="1:15" s="110" customFormat="1" ht="24.95" customHeight="1" x14ac:dyDescent="0.2">
      <c r="A13" s="193" t="s">
        <v>134</v>
      </c>
      <c r="B13" s="199" t="s">
        <v>214</v>
      </c>
      <c r="C13" s="113">
        <v>0.7212944310871402</v>
      </c>
      <c r="D13" s="115">
        <v>111</v>
      </c>
      <c r="E13" s="114">
        <v>95</v>
      </c>
      <c r="F13" s="114">
        <v>134</v>
      </c>
      <c r="G13" s="114">
        <v>96</v>
      </c>
      <c r="H13" s="140">
        <v>143</v>
      </c>
      <c r="I13" s="115">
        <v>-32</v>
      </c>
      <c r="J13" s="116">
        <v>-22.377622377622377</v>
      </c>
    </row>
    <row r="14" spans="1:15" s="287" customFormat="1" ht="24.95" customHeight="1" x14ac:dyDescent="0.2">
      <c r="A14" s="193" t="s">
        <v>215</v>
      </c>
      <c r="B14" s="199" t="s">
        <v>137</v>
      </c>
      <c r="C14" s="113">
        <v>23.607771785041262</v>
      </c>
      <c r="D14" s="115">
        <v>3633</v>
      </c>
      <c r="E14" s="114">
        <v>2931</v>
      </c>
      <c r="F14" s="114">
        <v>3895</v>
      </c>
      <c r="G14" s="114">
        <v>3306</v>
      </c>
      <c r="H14" s="140">
        <v>4029</v>
      </c>
      <c r="I14" s="115">
        <v>-396</v>
      </c>
      <c r="J14" s="116">
        <v>-9.8287416232315703</v>
      </c>
      <c r="K14" s="110"/>
      <c r="L14" s="110"/>
      <c r="M14" s="110"/>
      <c r="N14" s="110"/>
      <c r="O14" s="110"/>
    </row>
    <row r="15" spans="1:15" s="110" customFormat="1" ht="24.95" customHeight="1" x14ac:dyDescent="0.2">
      <c r="A15" s="193" t="s">
        <v>216</v>
      </c>
      <c r="B15" s="199" t="s">
        <v>217</v>
      </c>
      <c r="C15" s="113">
        <v>4.9775813893040484</v>
      </c>
      <c r="D15" s="115">
        <v>766</v>
      </c>
      <c r="E15" s="114">
        <v>797</v>
      </c>
      <c r="F15" s="114">
        <v>1014</v>
      </c>
      <c r="G15" s="114">
        <v>1338</v>
      </c>
      <c r="H15" s="140">
        <v>915</v>
      </c>
      <c r="I15" s="115">
        <v>-149</v>
      </c>
      <c r="J15" s="116">
        <v>-16.284153005464482</v>
      </c>
    </row>
    <row r="16" spans="1:15" s="287" customFormat="1" ht="24.95" customHeight="1" x14ac:dyDescent="0.2">
      <c r="A16" s="193" t="s">
        <v>218</v>
      </c>
      <c r="B16" s="199" t="s">
        <v>141</v>
      </c>
      <c r="C16" s="113">
        <v>13.958021963740334</v>
      </c>
      <c r="D16" s="115">
        <v>2148</v>
      </c>
      <c r="E16" s="114">
        <v>1627</v>
      </c>
      <c r="F16" s="114">
        <v>2330</v>
      </c>
      <c r="G16" s="114">
        <v>1533</v>
      </c>
      <c r="H16" s="140">
        <v>2480</v>
      </c>
      <c r="I16" s="115">
        <v>-332</v>
      </c>
      <c r="J16" s="116">
        <v>-13.387096774193548</v>
      </c>
      <c r="K16" s="110"/>
      <c r="L16" s="110"/>
      <c r="M16" s="110"/>
      <c r="N16" s="110"/>
      <c r="O16" s="110"/>
    </row>
    <row r="17" spans="1:15" s="110" customFormat="1" ht="24.95" customHeight="1" x14ac:dyDescent="0.2">
      <c r="A17" s="193" t="s">
        <v>142</v>
      </c>
      <c r="B17" s="199" t="s">
        <v>220</v>
      </c>
      <c r="C17" s="113">
        <v>4.672168431996881</v>
      </c>
      <c r="D17" s="115">
        <v>719</v>
      </c>
      <c r="E17" s="114">
        <v>507</v>
      </c>
      <c r="F17" s="114">
        <v>551</v>
      </c>
      <c r="G17" s="114">
        <v>435</v>
      </c>
      <c r="H17" s="140">
        <v>634</v>
      </c>
      <c r="I17" s="115">
        <v>85</v>
      </c>
      <c r="J17" s="116">
        <v>13.406940063091483</v>
      </c>
    </row>
    <row r="18" spans="1:15" s="287" customFormat="1" ht="24.95" customHeight="1" x14ac:dyDescent="0.2">
      <c r="A18" s="201" t="s">
        <v>144</v>
      </c>
      <c r="B18" s="202" t="s">
        <v>145</v>
      </c>
      <c r="C18" s="113">
        <v>7.303918383260771</v>
      </c>
      <c r="D18" s="115">
        <v>1124</v>
      </c>
      <c r="E18" s="114">
        <v>964</v>
      </c>
      <c r="F18" s="114">
        <v>1153</v>
      </c>
      <c r="G18" s="114">
        <v>900</v>
      </c>
      <c r="H18" s="140">
        <v>1076</v>
      </c>
      <c r="I18" s="115">
        <v>48</v>
      </c>
      <c r="J18" s="116">
        <v>4.4609665427509295</v>
      </c>
      <c r="K18" s="110"/>
      <c r="L18" s="110"/>
      <c r="M18" s="110"/>
      <c r="N18" s="110"/>
      <c r="O18" s="110"/>
    </row>
    <row r="19" spans="1:15" s="110" customFormat="1" ht="24.95" customHeight="1" x14ac:dyDescent="0.2">
      <c r="A19" s="193" t="s">
        <v>146</v>
      </c>
      <c r="B19" s="199" t="s">
        <v>147</v>
      </c>
      <c r="C19" s="113">
        <v>15.530573786470855</v>
      </c>
      <c r="D19" s="115">
        <v>2390</v>
      </c>
      <c r="E19" s="114">
        <v>2168</v>
      </c>
      <c r="F19" s="114">
        <v>2571</v>
      </c>
      <c r="G19" s="114">
        <v>2077</v>
      </c>
      <c r="H19" s="140">
        <v>2327</v>
      </c>
      <c r="I19" s="115">
        <v>63</v>
      </c>
      <c r="J19" s="116">
        <v>2.7073485174043834</v>
      </c>
    </row>
    <row r="20" spans="1:15" s="287" customFormat="1" ht="24.95" customHeight="1" x14ac:dyDescent="0.2">
      <c r="A20" s="193" t="s">
        <v>148</v>
      </c>
      <c r="B20" s="199" t="s">
        <v>149</v>
      </c>
      <c r="C20" s="113">
        <v>7.0309961660926632</v>
      </c>
      <c r="D20" s="115">
        <v>1082</v>
      </c>
      <c r="E20" s="114">
        <v>1260</v>
      </c>
      <c r="F20" s="114">
        <v>1141</v>
      </c>
      <c r="G20" s="114">
        <v>870</v>
      </c>
      <c r="H20" s="140">
        <v>1104</v>
      </c>
      <c r="I20" s="115">
        <v>-22</v>
      </c>
      <c r="J20" s="116">
        <v>-1.9927536231884058</v>
      </c>
      <c r="K20" s="110"/>
      <c r="L20" s="110"/>
      <c r="M20" s="110"/>
      <c r="N20" s="110"/>
      <c r="O20" s="110"/>
    </row>
    <row r="21" spans="1:15" s="110" customFormat="1" ht="24.95" customHeight="1" x14ac:dyDescent="0.2">
      <c r="A21" s="201" t="s">
        <v>150</v>
      </c>
      <c r="B21" s="202" t="s">
        <v>151</v>
      </c>
      <c r="C21" s="113">
        <v>5.4584443433621415</v>
      </c>
      <c r="D21" s="115">
        <v>840</v>
      </c>
      <c r="E21" s="114">
        <v>840</v>
      </c>
      <c r="F21" s="114">
        <v>849</v>
      </c>
      <c r="G21" s="114">
        <v>661</v>
      </c>
      <c r="H21" s="140">
        <v>705</v>
      </c>
      <c r="I21" s="115">
        <v>135</v>
      </c>
      <c r="J21" s="116">
        <v>19.148936170212767</v>
      </c>
    </row>
    <row r="22" spans="1:15" s="110" customFormat="1" ht="24.95" customHeight="1" x14ac:dyDescent="0.2">
      <c r="A22" s="201" t="s">
        <v>152</v>
      </c>
      <c r="B22" s="199" t="s">
        <v>153</v>
      </c>
      <c r="C22" s="113">
        <v>0.83826109558775752</v>
      </c>
      <c r="D22" s="115">
        <v>129</v>
      </c>
      <c r="E22" s="114">
        <v>111</v>
      </c>
      <c r="F22" s="114">
        <v>136</v>
      </c>
      <c r="G22" s="114">
        <v>83</v>
      </c>
      <c r="H22" s="140">
        <v>138</v>
      </c>
      <c r="I22" s="115">
        <v>-9</v>
      </c>
      <c r="J22" s="116">
        <v>-6.5217391304347823</v>
      </c>
    </row>
    <row r="23" spans="1:15" s="110" customFormat="1" ht="24.95" customHeight="1" x14ac:dyDescent="0.2">
      <c r="A23" s="193" t="s">
        <v>154</v>
      </c>
      <c r="B23" s="199" t="s">
        <v>155</v>
      </c>
      <c r="C23" s="113">
        <v>1.2151536812008576</v>
      </c>
      <c r="D23" s="115">
        <v>187</v>
      </c>
      <c r="E23" s="114">
        <v>140</v>
      </c>
      <c r="F23" s="114">
        <v>133</v>
      </c>
      <c r="G23" s="114">
        <v>136</v>
      </c>
      <c r="H23" s="140">
        <v>201</v>
      </c>
      <c r="I23" s="115">
        <v>-14</v>
      </c>
      <c r="J23" s="116">
        <v>-6.9651741293532341</v>
      </c>
    </row>
    <row r="24" spans="1:15" s="110" customFormat="1" ht="24.95" customHeight="1" x14ac:dyDescent="0.2">
      <c r="A24" s="193" t="s">
        <v>156</v>
      </c>
      <c r="B24" s="199" t="s">
        <v>221</v>
      </c>
      <c r="C24" s="113">
        <v>4.5552017674962633</v>
      </c>
      <c r="D24" s="115">
        <v>701</v>
      </c>
      <c r="E24" s="114">
        <v>535</v>
      </c>
      <c r="F24" s="114">
        <v>778</v>
      </c>
      <c r="G24" s="114">
        <v>486</v>
      </c>
      <c r="H24" s="140">
        <v>594</v>
      </c>
      <c r="I24" s="115">
        <v>107</v>
      </c>
      <c r="J24" s="116">
        <v>18.013468013468014</v>
      </c>
    </row>
    <row r="25" spans="1:15" s="110" customFormat="1" ht="24.95" customHeight="1" x14ac:dyDescent="0.2">
      <c r="A25" s="193" t="s">
        <v>222</v>
      </c>
      <c r="B25" s="204" t="s">
        <v>159</v>
      </c>
      <c r="C25" s="113">
        <v>4.9840795373318603</v>
      </c>
      <c r="D25" s="115">
        <v>767</v>
      </c>
      <c r="E25" s="114">
        <v>676</v>
      </c>
      <c r="F25" s="114">
        <v>757</v>
      </c>
      <c r="G25" s="114">
        <v>630</v>
      </c>
      <c r="H25" s="140">
        <v>664</v>
      </c>
      <c r="I25" s="115">
        <v>103</v>
      </c>
      <c r="J25" s="116">
        <v>15.512048192771084</v>
      </c>
    </row>
    <row r="26" spans="1:15" s="110" customFormat="1" ht="24.95" customHeight="1" x14ac:dyDescent="0.2">
      <c r="A26" s="201">
        <v>782.78300000000002</v>
      </c>
      <c r="B26" s="203" t="s">
        <v>160</v>
      </c>
      <c r="C26" s="113">
        <v>9.7212294496068612</v>
      </c>
      <c r="D26" s="115">
        <v>1496</v>
      </c>
      <c r="E26" s="114">
        <v>1492</v>
      </c>
      <c r="F26" s="114">
        <v>1676</v>
      </c>
      <c r="G26" s="114">
        <v>1534</v>
      </c>
      <c r="H26" s="140">
        <v>1925</v>
      </c>
      <c r="I26" s="115">
        <v>-429</v>
      </c>
      <c r="J26" s="116">
        <v>-22.285714285714285</v>
      </c>
    </row>
    <row r="27" spans="1:15" s="110" customFormat="1" ht="24.95" customHeight="1" x14ac:dyDescent="0.2">
      <c r="A27" s="193" t="s">
        <v>161</v>
      </c>
      <c r="B27" s="199" t="s">
        <v>162</v>
      </c>
      <c r="C27" s="113">
        <v>1.7090129313145754</v>
      </c>
      <c r="D27" s="115">
        <v>263</v>
      </c>
      <c r="E27" s="114">
        <v>195</v>
      </c>
      <c r="F27" s="114">
        <v>447</v>
      </c>
      <c r="G27" s="114">
        <v>184</v>
      </c>
      <c r="H27" s="140">
        <v>311</v>
      </c>
      <c r="I27" s="115">
        <v>-48</v>
      </c>
      <c r="J27" s="116">
        <v>-15.434083601286174</v>
      </c>
    </row>
    <row r="28" spans="1:15" s="110" customFormat="1" ht="24.95" customHeight="1" x14ac:dyDescent="0.2">
      <c r="A28" s="193" t="s">
        <v>163</v>
      </c>
      <c r="B28" s="199" t="s">
        <v>164</v>
      </c>
      <c r="C28" s="113">
        <v>2.3068425498732861</v>
      </c>
      <c r="D28" s="115">
        <v>355</v>
      </c>
      <c r="E28" s="114">
        <v>190</v>
      </c>
      <c r="F28" s="114">
        <v>788</v>
      </c>
      <c r="G28" s="114">
        <v>158</v>
      </c>
      <c r="H28" s="140">
        <v>295</v>
      </c>
      <c r="I28" s="115">
        <v>60</v>
      </c>
      <c r="J28" s="116">
        <v>20.338983050847457</v>
      </c>
    </row>
    <row r="29" spans="1:15" s="110" customFormat="1" ht="24.95" customHeight="1" x14ac:dyDescent="0.2">
      <c r="A29" s="193">
        <v>86</v>
      </c>
      <c r="B29" s="199" t="s">
        <v>165</v>
      </c>
      <c r="C29" s="113">
        <v>5.3414776788615246</v>
      </c>
      <c r="D29" s="115">
        <v>822</v>
      </c>
      <c r="E29" s="114">
        <v>862</v>
      </c>
      <c r="F29" s="114">
        <v>885</v>
      </c>
      <c r="G29" s="114">
        <v>613</v>
      </c>
      <c r="H29" s="140">
        <v>710</v>
      </c>
      <c r="I29" s="115">
        <v>112</v>
      </c>
      <c r="J29" s="116">
        <v>15.774647887323944</v>
      </c>
    </row>
    <row r="30" spans="1:15" s="110" customFormat="1" ht="24.95" customHeight="1" x14ac:dyDescent="0.2">
      <c r="A30" s="193">
        <v>87.88</v>
      </c>
      <c r="B30" s="204" t="s">
        <v>166</v>
      </c>
      <c r="C30" s="113">
        <v>5.48443693547339</v>
      </c>
      <c r="D30" s="115">
        <v>844</v>
      </c>
      <c r="E30" s="114">
        <v>644</v>
      </c>
      <c r="F30" s="114">
        <v>1169</v>
      </c>
      <c r="G30" s="114">
        <v>546</v>
      </c>
      <c r="H30" s="140">
        <v>738</v>
      </c>
      <c r="I30" s="115">
        <v>106</v>
      </c>
      <c r="J30" s="116">
        <v>14.363143631436314</v>
      </c>
    </row>
    <row r="31" spans="1:15" s="110" customFormat="1" ht="24.95" customHeight="1" x14ac:dyDescent="0.2">
      <c r="A31" s="193" t="s">
        <v>167</v>
      </c>
      <c r="B31" s="199" t="s">
        <v>168</v>
      </c>
      <c r="C31" s="113">
        <v>3.0346351289882385</v>
      </c>
      <c r="D31" s="115">
        <v>467</v>
      </c>
      <c r="E31" s="114">
        <v>1182</v>
      </c>
      <c r="F31" s="114">
        <v>752</v>
      </c>
      <c r="G31" s="114">
        <v>466</v>
      </c>
      <c r="H31" s="140">
        <v>440</v>
      </c>
      <c r="I31" s="115">
        <v>27</v>
      </c>
      <c r="J31" s="116">
        <v>6.1363636363636367</v>
      </c>
    </row>
    <row r="32" spans="1:15" s="110" customFormat="1" ht="24.95" customHeight="1" x14ac:dyDescent="0.2">
      <c r="A32" s="193"/>
      <c r="B32" s="204" t="s">
        <v>169</v>
      </c>
      <c r="C32" s="113" t="s">
        <v>514</v>
      </c>
      <c r="D32" s="115" t="s">
        <v>514</v>
      </c>
      <c r="E32" s="114" t="s">
        <v>514</v>
      </c>
      <c r="F32" s="114" t="s">
        <v>514</v>
      </c>
      <c r="G32" s="114" t="s">
        <v>514</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1.156670348950549</v>
      </c>
      <c r="D34" s="115">
        <v>178</v>
      </c>
      <c r="E34" s="114">
        <v>418</v>
      </c>
      <c r="F34" s="114">
        <v>485</v>
      </c>
      <c r="G34" s="114">
        <v>577</v>
      </c>
      <c r="H34" s="140">
        <v>200</v>
      </c>
      <c r="I34" s="115">
        <v>-22</v>
      </c>
      <c r="J34" s="116">
        <v>-11</v>
      </c>
    </row>
    <row r="35" spans="1:10" s="110" customFormat="1" ht="24.95" customHeight="1" x14ac:dyDescent="0.2">
      <c r="A35" s="292" t="s">
        <v>171</v>
      </c>
      <c r="B35" s="293" t="s">
        <v>172</v>
      </c>
      <c r="C35" s="113">
        <v>31.632984599389175</v>
      </c>
      <c r="D35" s="115">
        <v>4868</v>
      </c>
      <c r="E35" s="114">
        <v>3990</v>
      </c>
      <c r="F35" s="114">
        <v>5182</v>
      </c>
      <c r="G35" s="114">
        <v>4302</v>
      </c>
      <c r="H35" s="140">
        <v>5248</v>
      </c>
      <c r="I35" s="115">
        <v>-380</v>
      </c>
      <c r="J35" s="116">
        <v>-7.2408536585365857</v>
      </c>
    </row>
    <row r="36" spans="1:10" s="110" customFormat="1" ht="24.95" customHeight="1" x14ac:dyDescent="0.2">
      <c r="A36" s="294" t="s">
        <v>173</v>
      </c>
      <c r="B36" s="295" t="s">
        <v>174</v>
      </c>
      <c r="C36" s="125">
        <v>67.210345051660283</v>
      </c>
      <c r="D36" s="143">
        <v>10343</v>
      </c>
      <c r="E36" s="144">
        <v>10295</v>
      </c>
      <c r="F36" s="144">
        <v>12082</v>
      </c>
      <c r="G36" s="144">
        <v>8444</v>
      </c>
      <c r="H36" s="145">
        <v>10152</v>
      </c>
      <c r="I36" s="143">
        <v>191</v>
      </c>
      <c r="J36" s="146">
        <v>1.8814026792750198</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55" t="s">
        <v>369</v>
      </c>
      <c r="B39" s="656"/>
      <c r="C39" s="656"/>
      <c r="D39" s="656"/>
      <c r="E39" s="656"/>
      <c r="F39" s="656"/>
      <c r="G39" s="656"/>
      <c r="H39" s="656"/>
      <c r="I39" s="656"/>
      <c r="J39" s="656"/>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6"/>
    </row>
  </sheetData>
  <mergeCells count="16">
    <mergeCell ref="A11:B11"/>
    <mergeCell ref="A39:J39"/>
    <mergeCell ref="A40:J40"/>
    <mergeCell ref="A3:J3"/>
    <mergeCell ref="A4:J4"/>
    <mergeCell ref="A5:D5"/>
    <mergeCell ref="A7:B9"/>
    <mergeCell ref="C7:C10"/>
    <mergeCell ref="D7:H7"/>
    <mergeCell ref="I7:J8"/>
    <mergeCell ref="D8:D9"/>
    <mergeCell ref="E8:E9"/>
    <mergeCell ref="F8:F9"/>
    <mergeCell ref="A6:J6"/>
    <mergeCell ref="G8:G9"/>
    <mergeCell ref="H8:H9"/>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election activeCell="A2" sqref="A2"/>
    </sheetView>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370</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336</v>
      </c>
      <c r="B5" s="573"/>
      <c r="C5" s="573"/>
      <c r="D5" s="573"/>
      <c r="E5" s="573"/>
      <c r="F5" s="252"/>
      <c r="G5" s="252"/>
      <c r="H5" s="252"/>
      <c r="I5" s="252"/>
      <c r="J5" s="252"/>
      <c r="K5" s="252"/>
    </row>
    <row r="6" spans="1:17" s="94" customFormat="1" ht="35.1" customHeight="1" x14ac:dyDescent="0.2">
      <c r="A6" s="634" t="s">
        <v>520</v>
      </c>
      <c r="B6" s="634"/>
      <c r="C6" s="634"/>
      <c r="D6" s="634"/>
      <c r="E6" s="634"/>
      <c r="F6" s="634"/>
      <c r="G6" s="634"/>
      <c r="H6" s="634"/>
      <c r="I6" s="634"/>
      <c r="J6" s="634"/>
      <c r="K6" s="634"/>
    </row>
    <row r="7" spans="1:17" s="91" customFormat="1" ht="24.95" customHeight="1" x14ac:dyDescent="0.2">
      <c r="A7" s="588" t="s">
        <v>333</v>
      </c>
      <c r="B7" s="577"/>
      <c r="C7" s="577"/>
      <c r="D7" s="582" t="s">
        <v>94</v>
      </c>
      <c r="E7" s="648" t="s">
        <v>371</v>
      </c>
      <c r="F7" s="649"/>
      <c r="G7" s="649"/>
      <c r="H7" s="649"/>
      <c r="I7" s="650"/>
      <c r="J7" s="588" t="s">
        <v>360</v>
      </c>
      <c r="K7" s="589"/>
      <c r="L7" s="96"/>
      <c r="M7" s="96"/>
      <c r="N7" s="96"/>
      <c r="O7" s="96"/>
      <c r="Q7" s="407"/>
    </row>
    <row r="8" spans="1:17" ht="21.75" customHeight="1" x14ac:dyDescent="0.2">
      <c r="A8" s="578"/>
      <c r="B8" s="579"/>
      <c r="C8" s="579"/>
      <c r="D8" s="583"/>
      <c r="E8" s="592" t="s">
        <v>336</v>
      </c>
      <c r="F8" s="592" t="s">
        <v>338</v>
      </c>
      <c r="G8" s="592" t="s">
        <v>339</v>
      </c>
      <c r="H8" s="592" t="s">
        <v>340</v>
      </c>
      <c r="I8" s="592" t="s">
        <v>341</v>
      </c>
      <c r="J8" s="590"/>
      <c r="K8" s="591"/>
    </row>
    <row r="9" spans="1:17" ht="12" customHeight="1" x14ac:dyDescent="0.2">
      <c r="A9" s="578"/>
      <c r="B9" s="579"/>
      <c r="C9" s="579"/>
      <c r="D9" s="583"/>
      <c r="E9" s="593"/>
      <c r="F9" s="593"/>
      <c r="G9" s="593"/>
      <c r="H9" s="593"/>
      <c r="I9" s="593"/>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15389</v>
      </c>
      <c r="F11" s="264">
        <v>14703</v>
      </c>
      <c r="G11" s="264">
        <v>17749</v>
      </c>
      <c r="H11" s="264">
        <v>13323</v>
      </c>
      <c r="I11" s="265">
        <v>15600</v>
      </c>
      <c r="J11" s="263">
        <v>-211</v>
      </c>
      <c r="K11" s="266">
        <v>-1.3525641025641026</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27.045292091753851</v>
      </c>
      <c r="E13" s="115">
        <v>4162</v>
      </c>
      <c r="F13" s="114">
        <v>4675</v>
      </c>
      <c r="G13" s="114">
        <v>5151</v>
      </c>
      <c r="H13" s="114">
        <v>4256</v>
      </c>
      <c r="I13" s="140">
        <v>4363</v>
      </c>
      <c r="J13" s="115">
        <v>-201</v>
      </c>
      <c r="K13" s="116">
        <v>-4.6069218427687373</v>
      </c>
    </row>
    <row r="14" spans="1:17" ht="15.95" customHeight="1" x14ac:dyDescent="0.2">
      <c r="A14" s="306" t="s">
        <v>230</v>
      </c>
      <c r="B14" s="307"/>
      <c r="C14" s="308"/>
      <c r="D14" s="113">
        <v>58.288387809474301</v>
      </c>
      <c r="E14" s="115">
        <v>8970</v>
      </c>
      <c r="F14" s="114">
        <v>8202</v>
      </c>
      <c r="G14" s="114">
        <v>10214</v>
      </c>
      <c r="H14" s="114">
        <v>7404</v>
      </c>
      <c r="I14" s="140">
        <v>9073</v>
      </c>
      <c r="J14" s="115">
        <v>-103</v>
      </c>
      <c r="K14" s="116">
        <v>-1.1352364157390058</v>
      </c>
    </row>
    <row r="15" spans="1:17" ht="15.95" customHeight="1" x14ac:dyDescent="0.2">
      <c r="A15" s="306" t="s">
        <v>231</v>
      </c>
      <c r="B15" s="307"/>
      <c r="C15" s="308"/>
      <c r="D15" s="113">
        <v>8.1031905906816561</v>
      </c>
      <c r="E15" s="115">
        <v>1247</v>
      </c>
      <c r="F15" s="114">
        <v>1040</v>
      </c>
      <c r="G15" s="114">
        <v>1126</v>
      </c>
      <c r="H15" s="114">
        <v>996</v>
      </c>
      <c r="I15" s="140">
        <v>1171</v>
      </c>
      <c r="J15" s="115">
        <v>76</v>
      </c>
      <c r="K15" s="116">
        <v>6.4901793339026472</v>
      </c>
    </row>
    <row r="16" spans="1:17" ht="15.95" customHeight="1" x14ac:dyDescent="0.2">
      <c r="A16" s="306" t="s">
        <v>232</v>
      </c>
      <c r="B16" s="307"/>
      <c r="C16" s="308"/>
      <c r="D16" s="113">
        <v>6.290207290922087</v>
      </c>
      <c r="E16" s="115">
        <v>968</v>
      </c>
      <c r="F16" s="114">
        <v>744</v>
      </c>
      <c r="G16" s="114">
        <v>1129</v>
      </c>
      <c r="H16" s="114">
        <v>631</v>
      </c>
      <c r="I16" s="140">
        <v>943</v>
      </c>
      <c r="J16" s="115">
        <v>25</v>
      </c>
      <c r="K16" s="116">
        <v>2.6511134676564159</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1.0786925726168042</v>
      </c>
      <c r="E18" s="115">
        <v>166</v>
      </c>
      <c r="F18" s="114">
        <v>400</v>
      </c>
      <c r="G18" s="114">
        <v>463</v>
      </c>
      <c r="H18" s="114">
        <v>518</v>
      </c>
      <c r="I18" s="140">
        <v>191</v>
      </c>
      <c r="J18" s="115">
        <v>-25</v>
      </c>
      <c r="K18" s="116">
        <v>-13.089005235602095</v>
      </c>
    </row>
    <row r="19" spans="1:11" ht="14.1" customHeight="1" x14ac:dyDescent="0.2">
      <c r="A19" s="306" t="s">
        <v>235</v>
      </c>
      <c r="B19" s="307" t="s">
        <v>236</v>
      </c>
      <c r="C19" s="308"/>
      <c r="D19" s="113">
        <v>0.78627591136526087</v>
      </c>
      <c r="E19" s="115">
        <v>121</v>
      </c>
      <c r="F19" s="114">
        <v>376</v>
      </c>
      <c r="G19" s="114">
        <v>424</v>
      </c>
      <c r="H19" s="114">
        <v>478</v>
      </c>
      <c r="I19" s="140">
        <v>115</v>
      </c>
      <c r="J19" s="115">
        <v>6</v>
      </c>
      <c r="K19" s="116">
        <v>5.2173913043478262</v>
      </c>
    </row>
    <row r="20" spans="1:11" ht="14.1" customHeight="1" x14ac:dyDescent="0.2">
      <c r="A20" s="306">
        <v>12</v>
      </c>
      <c r="B20" s="307" t="s">
        <v>237</v>
      </c>
      <c r="C20" s="308"/>
      <c r="D20" s="113">
        <v>0.96822405614399898</v>
      </c>
      <c r="E20" s="115">
        <v>149</v>
      </c>
      <c r="F20" s="114">
        <v>269</v>
      </c>
      <c r="G20" s="114">
        <v>230</v>
      </c>
      <c r="H20" s="114">
        <v>177</v>
      </c>
      <c r="I20" s="140">
        <v>136</v>
      </c>
      <c r="J20" s="115">
        <v>13</v>
      </c>
      <c r="K20" s="116">
        <v>9.5588235294117645</v>
      </c>
    </row>
    <row r="21" spans="1:11" ht="14.1" customHeight="1" x14ac:dyDescent="0.2">
      <c r="A21" s="306">
        <v>21</v>
      </c>
      <c r="B21" s="307" t="s">
        <v>238</v>
      </c>
      <c r="C21" s="308"/>
      <c r="D21" s="113">
        <v>0.57833517447527449</v>
      </c>
      <c r="E21" s="115">
        <v>89</v>
      </c>
      <c r="F21" s="114">
        <v>81</v>
      </c>
      <c r="G21" s="114">
        <v>61</v>
      </c>
      <c r="H21" s="114">
        <v>64</v>
      </c>
      <c r="I21" s="140">
        <v>152</v>
      </c>
      <c r="J21" s="115">
        <v>-63</v>
      </c>
      <c r="K21" s="116">
        <v>-41.44736842105263</v>
      </c>
    </row>
    <row r="22" spans="1:11" ht="14.1" customHeight="1" x14ac:dyDescent="0.2">
      <c r="A22" s="306">
        <v>22</v>
      </c>
      <c r="B22" s="307" t="s">
        <v>239</v>
      </c>
      <c r="C22" s="308"/>
      <c r="D22" s="113">
        <v>2.7357203197088831</v>
      </c>
      <c r="E22" s="115">
        <v>421</v>
      </c>
      <c r="F22" s="114">
        <v>401</v>
      </c>
      <c r="G22" s="114">
        <v>499</v>
      </c>
      <c r="H22" s="114">
        <v>403</v>
      </c>
      <c r="I22" s="140">
        <v>553</v>
      </c>
      <c r="J22" s="115">
        <v>-132</v>
      </c>
      <c r="K22" s="116">
        <v>-23.869801084990957</v>
      </c>
    </row>
    <row r="23" spans="1:11" ht="14.1" customHeight="1" x14ac:dyDescent="0.2">
      <c r="A23" s="306">
        <v>23</v>
      </c>
      <c r="B23" s="307" t="s">
        <v>240</v>
      </c>
      <c r="C23" s="308"/>
      <c r="D23" s="113">
        <v>0.90974072389369032</v>
      </c>
      <c r="E23" s="115">
        <v>140</v>
      </c>
      <c r="F23" s="114">
        <v>139</v>
      </c>
      <c r="G23" s="114">
        <v>204</v>
      </c>
      <c r="H23" s="114">
        <v>114</v>
      </c>
      <c r="I23" s="140">
        <v>238</v>
      </c>
      <c r="J23" s="115">
        <v>-98</v>
      </c>
      <c r="K23" s="116">
        <v>-41.176470588235297</v>
      </c>
    </row>
    <row r="24" spans="1:11" ht="14.1" customHeight="1" x14ac:dyDescent="0.2">
      <c r="A24" s="306">
        <v>24</v>
      </c>
      <c r="B24" s="307" t="s">
        <v>241</v>
      </c>
      <c r="C24" s="308"/>
      <c r="D24" s="113">
        <v>5.9458054454480473</v>
      </c>
      <c r="E24" s="115">
        <v>915</v>
      </c>
      <c r="F24" s="114">
        <v>678</v>
      </c>
      <c r="G24" s="114">
        <v>908</v>
      </c>
      <c r="H24" s="114">
        <v>719</v>
      </c>
      <c r="I24" s="140">
        <v>1043</v>
      </c>
      <c r="J24" s="115">
        <v>-128</v>
      </c>
      <c r="K24" s="116">
        <v>-12.27229146692234</v>
      </c>
    </row>
    <row r="25" spans="1:11" ht="14.1" customHeight="1" x14ac:dyDescent="0.2">
      <c r="A25" s="306">
        <v>25</v>
      </c>
      <c r="B25" s="307" t="s">
        <v>242</v>
      </c>
      <c r="C25" s="308"/>
      <c r="D25" s="113">
        <v>8.4995776203781919</v>
      </c>
      <c r="E25" s="115">
        <v>1308</v>
      </c>
      <c r="F25" s="114">
        <v>990</v>
      </c>
      <c r="G25" s="114">
        <v>1253</v>
      </c>
      <c r="H25" s="114">
        <v>961</v>
      </c>
      <c r="I25" s="140">
        <v>1299</v>
      </c>
      <c r="J25" s="115">
        <v>9</v>
      </c>
      <c r="K25" s="116">
        <v>0.69284064665127021</v>
      </c>
    </row>
    <row r="26" spans="1:11" ht="14.1" customHeight="1" x14ac:dyDescent="0.2">
      <c r="A26" s="306">
        <v>26</v>
      </c>
      <c r="B26" s="307" t="s">
        <v>243</v>
      </c>
      <c r="C26" s="308"/>
      <c r="D26" s="113">
        <v>2.9046721684319969</v>
      </c>
      <c r="E26" s="115">
        <v>447</v>
      </c>
      <c r="F26" s="114">
        <v>346</v>
      </c>
      <c r="G26" s="114">
        <v>528</v>
      </c>
      <c r="H26" s="114">
        <v>309</v>
      </c>
      <c r="I26" s="140">
        <v>516</v>
      </c>
      <c r="J26" s="115">
        <v>-69</v>
      </c>
      <c r="K26" s="116">
        <v>-13.372093023255815</v>
      </c>
    </row>
    <row r="27" spans="1:11" ht="14.1" customHeight="1" x14ac:dyDescent="0.2">
      <c r="A27" s="306">
        <v>27</v>
      </c>
      <c r="B27" s="307" t="s">
        <v>244</v>
      </c>
      <c r="C27" s="308"/>
      <c r="D27" s="113">
        <v>2.1703814412892326</v>
      </c>
      <c r="E27" s="115">
        <v>334</v>
      </c>
      <c r="F27" s="114">
        <v>289</v>
      </c>
      <c r="G27" s="114">
        <v>313</v>
      </c>
      <c r="H27" s="114">
        <v>299</v>
      </c>
      <c r="I27" s="140">
        <v>363</v>
      </c>
      <c r="J27" s="115">
        <v>-29</v>
      </c>
      <c r="K27" s="116">
        <v>-7.9889807162534439</v>
      </c>
    </row>
    <row r="28" spans="1:11" ht="14.1" customHeight="1" x14ac:dyDescent="0.2">
      <c r="A28" s="306">
        <v>28</v>
      </c>
      <c r="B28" s="307" t="s">
        <v>245</v>
      </c>
      <c r="C28" s="308"/>
      <c r="D28" s="113">
        <v>0.85125739164338166</v>
      </c>
      <c r="E28" s="115">
        <v>131</v>
      </c>
      <c r="F28" s="114">
        <v>77</v>
      </c>
      <c r="G28" s="114">
        <v>147</v>
      </c>
      <c r="H28" s="114">
        <v>122</v>
      </c>
      <c r="I28" s="140">
        <v>77</v>
      </c>
      <c r="J28" s="115">
        <v>54</v>
      </c>
      <c r="K28" s="116">
        <v>70.129870129870127</v>
      </c>
    </row>
    <row r="29" spans="1:11" ht="14.1" customHeight="1" x14ac:dyDescent="0.2">
      <c r="A29" s="306">
        <v>29</v>
      </c>
      <c r="B29" s="307" t="s">
        <v>246</v>
      </c>
      <c r="C29" s="308"/>
      <c r="D29" s="113">
        <v>4.4252388069400217</v>
      </c>
      <c r="E29" s="115">
        <v>681</v>
      </c>
      <c r="F29" s="114">
        <v>634</v>
      </c>
      <c r="G29" s="114">
        <v>751</v>
      </c>
      <c r="H29" s="114">
        <v>1105</v>
      </c>
      <c r="I29" s="140">
        <v>643</v>
      </c>
      <c r="J29" s="115">
        <v>38</v>
      </c>
      <c r="K29" s="116">
        <v>5.9097978227060652</v>
      </c>
    </row>
    <row r="30" spans="1:11" ht="14.1" customHeight="1" x14ac:dyDescent="0.2">
      <c r="A30" s="306" t="s">
        <v>247</v>
      </c>
      <c r="B30" s="307" t="s">
        <v>248</v>
      </c>
      <c r="C30" s="308"/>
      <c r="D30" s="113">
        <v>1.8389758918708168</v>
      </c>
      <c r="E30" s="115">
        <v>283</v>
      </c>
      <c r="F30" s="114">
        <v>253</v>
      </c>
      <c r="G30" s="114">
        <v>340</v>
      </c>
      <c r="H30" s="114">
        <v>805</v>
      </c>
      <c r="I30" s="140">
        <v>289</v>
      </c>
      <c r="J30" s="115">
        <v>-6</v>
      </c>
      <c r="K30" s="116">
        <v>-2.0761245674740483</v>
      </c>
    </row>
    <row r="31" spans="1:11" ht="14.1" customHeight="1" x14ac:dyDescent="0.2">
      <c r="A31" s="306" t="s">
        <v>249</v>
      </c>
      <c r="B31" s="307" t="s">
        <v>250</v>
      </c>
      <c r="C31" s="308"/>
      <c r="D31" s="113">
        <v>2.5667684709857692</v>
      </c>
      <c r="E31" s="115">
        <v>395</v>
      </c>
      <c r="F31" s="114">
        <v>377</v>
      </c>
      <c r="G31" s="114">
        <v>403</v>
      </c>
      <c r="H31" s="114">
        <v>296</v>
      </c>
      <c r="I31" s="140">
        <v>348</v>
      </c>
      <c r="J31" s="115">
        <v>47</v>
      </c>
      <c r="K31" s="116">
        <v>13.505747126436782</v>
      </c>
    </row>
    <row r="32" spans="1:11" ht="14.1" customHeight="1" x14ac:dyDescent="0.2">
      <c r="A32" s="306">
        <v>31</v>
      </c>
      <c r="B32" s="307" t="s">
        <v>251</v>
      </c>
      <c r="C32" s="308"/>
      <c r="D32" s="113">
        <v>0.42887776983559683</v>
      </c>
      <c r="E32" s="115">
        <v>66</v>
      </c>
      <c r="F32" s="114">
        <v>62</v>
      </c>
      <c r="G32" s="114">
        <v>87</v>
      </c>
      <c r="H32" s="114">
        <v>46</v>
      </c>
      <c r="I32" s="140">
        <v>65</v>
      </c>
      <c r="J32" s="115">
        <v>1</v>
      </c>
      <c r="K32" s="116">
        <v>1.5384615384615385</v>
      </c>
    </row>
    <row r="33" spans="1:11" ht="14.1" customHeight="1" x14ac:dyDescent="0.2">
      <c r="A33" s="306">
        <v>32</v>
      </c>
      <c r="B33" s="307" t="s">
        <v>252</v>
      </c>
      <c r="C33" s="308"/>
      <c r="D33" s="113">
        <v>2.5732666190135811</v>
      </c>
      <c r="E33" s="115">
        <v>396</v>
      </c>
      <c r="F33" s="114">
        <v>425</v>
      </c>
      <c r="G33" s="114">
        <v>493</v>
      </c>
      <c r="H33" s="114">
        <v>415</v>
      </c>
      <c r="I33" s="140">
        <v>394</v>
      </c>
      <c r="J33" s="115">
        <v>2</v>
      </c>
      <c r="K33" s="116">
        <v>0.50761421319796951</v>
      </c>
    </row>
    <row r="34" spans="1:11" ht="14.1" customHeight="1" x14ac:dyDescent="0.2">
      <c r="A34" s="306">
        <v>33</v>
      </c>
      <c r="B34" s="307" t="s">
        <v>253</v>
      </c>
      <c r="C34" s="308"/>
      <c r="D34" s="113">
        <v>1.4295925661186561</v>
      </c>
      <c r="E34" s="115">
        <v>220</v>
      </c>
      <c r="F34" s="114">
        <v>295</v>
      </c>
      <c r="G34" s="114">
        <v>264</v>
      </c>
      <c r="H34" s="114">
        <v>191</v>
      </c>
      <c r="I34" s="140">
        <v>221</v>
      </c>
      <c r="J34" s="115">
        <v>-1</v>
      </c>
      <c r="K34" s="116">
        <v>-0.45248868778280543</v>
      </c>
    </row>
    <row r="35" spans="1:11" ht="14.1" customHeight="1" x14ac:dyDescent="0.2">
      <c r="A35" s="306">
        <v>34</v>
      </c>
      <c r="B35" s="307" t="s">
        <v>254</v>
      </c>
      <c r="C35" s="308"/>
      <c r="D35" s="113">
        <v>2.202872181428293</v>
      </c>
      <c r="E35" s="115">
        <v>339</v>
      </c>
      <c r="F35" s="114">
        <v>214</v>
      </c>
      <c r="G35" s="114">
        <v>235</v>
      </c>
      <c r="H35" s="114">
        <v>208</v>
      </c>
      <c r="I35" s="140">
        <v>266</v>
      </c>
      <c r="J35" s="115">
        <v>73</v>
      </c>
      <c r="K35" s="116">
        <v>27.443609022556391</v>
      </c>
    </row>
    <row r="36" spans="1:11" ht="14.1" customHeight="1" x14ac:dyDescent="0.2">
      <c r="A36" s="306">
        <v>41</v>
      </c>
      <c r="B36" s="307" t="s">
        <v>255</v>
      </c>
      <c r="C36" s="308"/>
      <c r="D36" s="113">
        <v>0.86425368769900579</v>
      </c>
      <c r="E36" s="115">
        <v>133</v>
      </c>
      <c r="F36" s="114">
        <v>73</v>
      </c>
      <c r="G36" s="114">
        <v>120</v>
      </c>
      <c r="H36" s="114">
        <v>99</v>
      </c>
      <c r="I36" s="140">
        <v>107</v>
      </c>
      <c r="J36" s="115">
        <v>26</v>
      </c>
      <c r="K36" s="116">
        <v>24.299065420560748</v>
      </c>
    </row>
    <row r="37" spans="1:11" ht="14.1" customHeight="1" x14ac:dyDescent="0.2">
      <c r="A37" s="306">
        <v>42</v>
      </c>
      <c r="B37" s="307" t="s">
        <v>256</v>
      </c>
      <c r="C37" s="308"/>
      <c r="D37" s="113">
        <v>8.4475924361556959E-2</v>
      </c>
      <c r="E37" s="115">
        <v>13</v>
      </c>
      <c r="F37" s="114" t="s">
        <v>514</v>
      </c>
      <c r="G37" s="114">
        <v>22</v>
      </c>
      <c r="H37" s="114">
        <v>14</v>
      </c>
      <c r="I37" s="140">
        <v>24</v>
      </c>
      <c r="J37" s="115">
        <v>-11</v>
      </c>
      <c r="K37" s="116">
        <v>-45.833333333333336</v>
      </c>
    </row>
    <row r="38" spans="1:11" ht="14.1" customHeight="1" x14ac:dyDescent="0.2">
      <c r="A38" s="306">
        <v>43</v>
      </c>
      <c r="B38" s="307" t="s">
        <v>257</v>
      </c>
      <c r="C38" s="308"/>
      <c r="D38" s="113">
        <v>0.80577035544869713</v>
      </c>
      <c r="E38" s="115">
        <v>124</v>
      </c>
      <c r="F38" s="114">
        <v>102</v>
      </c>
      <c r="G38" s="114">
        <v>172</v>
      </c>
      <c r="H38" s="114">
        <v>95</v>
      </c>
      <c r="I38" s="140">
        <v>148</v>
      </c>
      <c r="J38" s="115">
        <v>-24</v>
      </c>
      <c r="K38" s="116">
        <v>-16.216216216216218</v>
      </c>
    </row>
    <row r="39" spans="1:11" ht="14.1" customHeight="1" x14ac:dyDescent="0.2">
      <c r="A39" s="306">
        <v>51</v>
      </c>
      <c r="B39" s="307" t="s">
        <v>258</v>
      </c>
      <c r="C39" s="308"/>
      <c r="D39" s="113">
        <v>8.9739424264084739</v>
      </c>
      <c r="E39" s="115">
        <v>1381</v>
      </c>
      <c r="F39" s="114">
        <v>1406</v>
      </c>
      <c r="G39" s="114">
        <v>1624</v>
      </c>
      <c r="H39" s="114">
        <v>1268</v>
      </c>
      <c r="I39" s="140">
        <v>1555</v>
      </c>
      <c r="J39" s="115">
        <v>-174</v>
      </c>
      <c r="K39" s="116">
        <v>-11.189710610932476</v>
      </c>
    </row>
    <row r="40" spans="1:11" ht="14.1" customHeight="1" x14ac:dyDescent="0.2">
      <c r="A40" s="306" t="s">
        <v>259</v>
      </c>
      <c r="B40" s="307" t="s">
        <v>260</v>
      </c>
      <c r="C40" s="308"/>
      <c r="D40" s="113">
        <v>8.4086035479888235</v>
      </c>
      <c r="E40" s="115">
        <v>1294</v>
      </c>
      <c r="F40" s="114">
        <v>1269</v>
      </c>
      <c r="G40" s="114">
        <v>1516</v>
      </c>
      <c r="H40" s="114">
        <v>1191</v>
      </c>
      <c r="I40" s="140">
        <v>1444</v>
      </c>
      <c r="J40" s="115">
        <v>-150</v>
      </c>
      <c r="K40" s="116">
        <v>-10.387811634349031</v>
      </c>
    </row>
    <row r="41" spans="1:11" ht="14.1" customHeight="1" x14ac:dyDescent="0.2">
      <c r="A41" s="306"/>
      <c r="B41" s="307" t="s">
        <v>261</v>
      </c>
      <c r="C41" s="308"/>
      <c r="D41" s="113">
        <v>7.414386899733576</v>
      </c>
      <c r="E41" s="115">
        <v>1141</v>
      </c>
      <c r="F41" s="114">
        <v>1130</v>
      </c>
      <c r="G41" s="114">
        <v>1257</v>
      </c>
      <c r="H41" s="114">
        <v>1027</v>
      </c>
      <c r="I41" s="140">
        <v>1277</v>
      </c>
      <c r="J41" s="115">
        <v>-136</v>
      </c>
      <c r="K41" s="116">
        <v>-10.649960845732185</v>
      </c>
    </row>
    <row r="42" spans="1:11" ht="14.1" customHeight="1" x14ac:dyDescent="0.2">
      <c r="A42" s="306">
        <v>52</v>
      </c>
      <c r="B42" s="307" t="s">
        <v>262</v>
      </c>
      <c r="C42" s="308"/>
      <c r="D42" s="113">
        <v>5.4584443433621415</v>
      </c>
      <c r="E42" s="115">
        <v>840</v>
      </c>
      <c r="F42" s="114">
        <v>939</v>
      </c>
      <c r="G42" s="114">
        <v>744</v>
      </c>
      <c r="H42" s="114">
        <v>743</v>
      </c>
      <c r="I42" s="140">
        <v>939</v>
      </c>
      <c r="J42" s="115">
        <v>-99</v>
      </c>
      <c r="K42" s="116">
        <v>-10.543130990415335</v>
      </c>
    </row>
    <row r="43" spans="1:11" ht="14.1" customHeight="1" x14ac:dyDescent="0.2">
      <c r="A43" s="306" t="s">
        <v>263</v>
      </c>
      <c r="B43" s="307" t="s">
        <v>264</v>
      </c>
      <c r="C43" s="308"/>
      <c r="D43" s="113">
        <v>4.6916628760803167</v>
      </c>
      <c r="E43" s="115">
        <v>722</v>
      </c>
      <c r="F43" s="114">
        <v>816</v>
      </c>
      <c r="G43" s="114">
        <v>662</v>
      </c>
      <c r="H43" s="114">
        <v>624</v>
      </c>
      <c r="I43" s="140">
        <v>815</v>
      </c>
      <c r="J43" s="115">
        <v>-93</v>
      </c>
      <c r="K43" s="116">
        <v>-11.411042944785276</v>
      </c>
    </row>
    <row r="44" spans="1:11" ht="14.1" customHeight="1" x14ac:dyDescent="0.2">
      <c r="A44" s="306">
        <v>53</v>
      </c>
      <c r="B44" s="307" t="s">
        <v>265</v>
      </c>
      <c r="C44" s="308"/>
      <c r="D44" s="113">
        <v>0.81876665150432126</v>
      </c>
      <c r="E44" s="115">
        <v>126</v>
      </c>
      <c r="F44" s="114">
        <v>123</v>
      </c>
      <c r="G44" s="114">
        <v>112</v>
      </c>
      <c r="H44" s="114">
        <v>115</v>
      </c>
      <c r="I44" s="140">
        <v>108</v>
      </c>
      <c r="J44" s="115">
        <v>18</v>
      </c>
      <c r="K44" s="116">
        <v>16.666666666666668</v>
      </c>
    </row>
    <row r="45" spans="1:11" ht="14.1" customHeight="1" x14ac:dyDescent="0.2">
      <c r="A45" s="306" t="s">
        <v>266</v>
      </c>
      <c r="B45" s="307" t="s">
        <v>267</v>
      </c>
      <c r="C45" s="308"/>
      <c r="D45" s="113">
        <v>0.77327961530963674</v>
      </c>
      <c r="E45" s="115">
        <v>119</v>
      </c>
      <c r="F45" s="114">
        <v>123</v>
      </c>
      <c r="G45" s="114">
        <v>110</v>
      </c>
      <c r="H45" s="114">
        <v>114</v>
      </c>
      <c r="I45" s="140">
        <v>105</v>
      </c>
      <c r="J45" s="115">
        <v>14</v>
      </c>
      <c r="K45" s="116">
        <v>13.333333333333334</v>
      </c>
    </row>
    <row r="46" spans="1:11" ht="14.1" customHeight="1" x14ac:dyDescent="0.2">
      <c r="A46" s="306">
        <v>54</v>
      </c>
      <c r="B46" s="307" t="s">
        <v>268</v>
      </c>
      <c r="C46" s="308"/>
      <c r="D46" s="113">
        <v>3.976866593020989</v>
      </c>
      <c r="E46" s="115">
        <v>612</v>
      </c>
      <c r="F46" s="114">
        <v>783</v>
      </c>
      <c r="G46" s="114">
        <v>628</v>
      </c>
      <c r="H46" s="114">
        <v>516</v>
      </c>
      <c r="I46" s="140">
        <v>546</v>
      </c>
      <c r="J46" s="115">
        <v>66</v>
      </c>
      <c r="K46" s="116">
        <v>12.087912087912088</v>
      </c>
    </row>
    <row r="47" spans="1:11" ht="14.1" customHeight="1" x14ac:dyDescent="0.2">
      <c r="A47" s="306">
        <v>61</v>
      </c>
      <c r="B47" s="307" t="s">
        <v>269</v>
      </c>
      <c r="C47" s="308"/>
      <c r="D47" s="113">
        <v>2.9241666125154331</v>
      </c>
      <c r="E47" s="115">
        <v>450</v>
      </c>
      <c r="F47" s="114">
        <v>353</v>
      </c>
      <c r="G47" s="114">
        <v>361</v>
      </c>
      <c r="H47" s="114">
        <v>303</v>
      </c>
      <c r="I47" s="140">
        <v>411</v>
      </c>
      <c r="J47" s="115">
        <v>39</v>
      </c>
      <c r="K47" s="116">
        <v>9.4890510948905114</v>
      </c>
    </row>
    <row r="48" spans="1:11" ht="14.1" customHeight="1" x14ac:dyDescent="0.2">
      <c r="A48" s="306">
        <v>62</v>
      </c>
      <c r="B48" s="307" t="s">
        <v>270</v>
      </c>
      <c r="C48" s="308"/>
      <c r="D48" s="113">
        <v>6.9725128338423552</v>
      </c>
      <c r="E48" s="115">
        <v>1073</v>
      </c>
      <c r="F48" s="114">
        <v>1249</v>
      </c>
      <c r="G48" s="114">
        <v>1485</v>
      </c>
      <c r="H48" s="114">
        <v>1092</v>
      </c>
      <c r="I48" s="140">
        <v>1104</v>
      </c>
      <c r="J48" s="115">
        <v>-31</v>
      </c>
      <c r="K48" s="116">
        <v>-2.8079710144927534</v>
      </c>
    </row>
    <row r="49" spans="1:11" ht="14.1" customHeight="1" x14ac:dyDescent="0.2">
      <c r="A49" s="306">
        <v>63</v>
      </c>
      <c r="B49" s="307" t="s">
        <v>271</v>
      </c>
      <c r="C49" s="308"/>
      <c r="D49" s="113">
        <v>3.9118851127428682</v>
      </c>
      <c r="E49" s="115">
        <v>602</v>
      </c>
      <c r="F49" s="114">
        <v>927</v>
      </c>
      <c r="G49" s="114">
        <v>711</v>
      </c>
      <c r="H49" s="114">
        <v>511</v>
      </c>
      <c r="I49" s="140">
        <v>501</v>
      </c>
      <c r="J49" s="115">
        <v>101</v>
      </c>
      <c r="K49" s="116">
        <v>20.159680638722556</v>
      </c>
    </row>
    <row r="50" spans="1:11" ht="14.1" customHeight="1" x14ac:dyDescent="0.2">
      <c r="A50" s="306" t="s">
        <v>272</v>
      </c>
      <c r="B50" s="307" t="s">
        <v>273</v>
      </c>
      <c r="C50" s="308"/>
      <c r="D50" s="113">
        <v>0.6498148027812074</v>
      </c>
      <c r="E50" s="115">
        <v>100</v>
      </c>
      <c r="F50" s="114">
        <v>158</v>
      </c>
      <c r="G50" s="114">
        <v>104</v>
      </c>
      <c r="H50" s="114">
        <v>76</v>
      </c>
      <c r="I50" s="140">
        <v>81</v>
      </c>
      <c r="J50" s="115">
        <v>19</v>
      </c>
      <c r="K50" s="116">
        <v>23.456790123456791</v>
      </c>
    </row>
    <row r="51" spans="1:11" ht="14.1" customHeight="1" x14ac:dyDescent="0.2">
      <c r="A51" s="306" t="s">
        <v>274</v>
      </c>
      <c r="B51" s="307" t="s">
        <v>275</v>
      </c>
      <c r="C51" s="308"/>
      <c r="D51" s="113">
        <v>2.9176684644876212</v>
      </c>
      <c r="E51" s="115">
        <v>449</v>
      </c>
      <c r="F51" s="114">
        <v>586</v>
      </c>
      <c r="G51" s="114">
        <v>494</v>
      </c>
      <c r="H51" s="114">
        <v>386</v>
      </c>
      <c r="I51" s="140">
        <v>380</v>
      </c>
      <c r="J51" s="115">
        <v>69</v>
      </c>
      <c r="K51" s="116">
        <v>18.157894736842106</v>
      </c>
    </row>
    <row r="52" spans="1:11" ht="14.1" customHeight="1" x14ac:dyDescent="0.2">
      <c r="A52" s="306">
        <v>71</v>
      </c>
      <c r="B52" s="307" t="s">
        <v>276</v>
      </c>
      <c r="C52" s="308"/>
      <c r="D52" s="113">
        <v>9.1298979790759631</v>
      </c>
      <c r="E52" s="115">
        <v>1405</v>
      </c>
      <c r="F52" s="114">
        <v>1084</v>
      </c>
      <c r="G52" s="114">
        <v>1380</v>
      </c>
      <c r="H52" s="114">
        <v>961</v>
      </c>
      <c r="I52" s="140">
        <v>1444</v>
      </c>
      <c r="J52" s="115">
        <v>-39</v>
      </c>
      <c r="K52" s="116">
        <v>-2.7008310249307481</v>
      </c>
    </row>
    <row r="53" spans="1:11" ht="14.1" customHeight="1" x14ac:dyDescent="0.2">
      <c r="A53" s="306" t="s">
        <v>277</v>
      </c>
      <c r="B53" s="307" t="s">
        <v>278</v>
      </c>
      <c r="C53" s="308"/>
      <c r="D53" s="113">
        <v>3.8728962245759959</v>
      </c>
      <c r="E53" s="115">
        <v>596</v>
      </c>
      <c r="F53" s="114">
        <v>491</v>
      </c>
      <c r="G53" s="114">
        <v>547</v>
      </c>
      <c r="H53" s="114">
        <v>332</v>
      </c>
      <c r="I53" s="140">
        <v>562</v>
      </c>
      <c r="J53" s="115">
        <v>34</v>
      </c>
      <c r="K53" s="116">
        <v>6.0498220640569391</v>
      </c>
    </row>
    <row r="54" spans="1:11" ht="14.1" customHeight="1" x14ac:dyDescent="0.2">
      <c r="A54" s="306" t="s">
        <v>279</v>
      </c>
      <c r="B54" s="307" t="s">
        <v>280</v>
      </c>
      <c r="C54" s="308"/>
      <c r="D54" s="113">
        <v>4.4122425108843979</v>
      </c>
      <c r="E54" s="115">
        <v>679</v>
      </c>
      <c r="F54" s="114">
        <v>505</v>
      </c>
      <c r="G54" s="114">
        <v>734</v>
      </c>
      <c r="H54" s="114">
        <v>524</v>
      </c>
      <c r="I54" s="140">
        <v>744</v>
      </c>
      <c r="J54" s="115">
        <v>-65</v>
      </c>
      <c r="K54" s="116">
        <v>-8.736559139784946</v>
      </c>
    </row>
    <row r="55" spans="1:11" ht="14.1" customHeight="1" x14ac:dyDescent="0.2">
      <c r="A55" s="306">
        <v>72</v>
      </c>
      <c r="B55" s="307" t="s">
        <v>281</v>
      </c>
      <c r="C55" s="308"/>
      <c r="D55" s="113">
        <v>2.1508869972057965</v>
      </c>
      <c r="E55" s="115">
        <v>331</v>
      </c>
      <c r="F55" s="114">
        <v>259</v>
      </c>
      <c r="G55" s="114">
        <v>295</v>
      </c>
      <c r="H55" s="114">
        <v>225</v>
      </c>
      <c r="I55" s="140">
        <v>305</v>
      </c>
      <c r="J55" s="115">
        <v>26</v>
      </c>
      <c r="K55" s="116">
        <v>8.5245901639344268</v>
      </c>
    </row>
    <row r="56" spans="1:11" ht="14.1" customHeight="1" x14ac:dyDescent="0.2">
      <c r="A56" s="306" t="s">
        <v>282</v>
      </c>
      <c r="B56" s="307" t="s">
        <v>283</v>
      </c>
      <c r="C56" s="308"/>
      <c r="D56" s="113">
        <v>0.95522776008837484</v>
      </c>
      <c r="E56" s="115">
        <v>147</v>
      </c>
      <c r="F56" s="114">
        <v>114</v>
      </c>
      <c r="G56" s="114">
        <v>102</v>
      </c>
      <c r="H56" s="114">
        <v>96</v>
      </c>
      <c r="I56" s="140">
        <v>149</v>
      </c>
      <c r="J56" s="115">
        <v>-2</v>
      </c>
      <c r="K56" s="116">
        <v>-1.3422818791946309</v>
      </c>
    </row>
    <row r="57" spans="1:11" ht="14.1" customHeight="1" x14ac:dyDescent="0.2">
      <c r="A57" s="306" t="s">
        <v>284</v>
      </c>
      <c r="B57" s="307" t="s">
        <v>285</v>
      </c>
      <c r="C57" s="308"/>
      <c r="D57" s="113">
        <v>0.71479628305932807</v>
      </c>
      <c r="E57" s="115">
        <v>110</v>
      </c>
      <c r="F57" s="114">
        <v>113</v>
      </c>
      <c r="G57" s="114">
        <v>104</v>
      </c>
      <c r="H57" s="114">
        <v>83</v>
      </c>
      <c r="I57" s="140">
        <v>102</v>
      </c>
      <c r="J57" s="115">
        <v>8</v>
      </c>
      <c r="K57" s="116">
        <v>7.8431372549019605</v>
      </c>
    </row>
    <row r="58" spans="1:11" ht="14.1" customHeight="1" x14ac:dyDescent="0.2">
      <c r="A58" s="306">
        <v>73</v>
      </c>
      <c r="B58" s="307" t="s">
        <v>286</v>
      </c>
      <c r="C58" s="308"/>
      <c r="D58" s="113">
        <v>1.2671388654233544</v>
      </c>
      <c r="E58" s="115">
        <v>195</v>
      </c>
      <c r="F58" s="114">
        <v>133</v>
      </c>
      <c r="G58" s="114">
        <v>242</v>
      </c>
      <c r="H58" s="114">
        <v>116</v>
      </c>
      <c r="I58" s="140">
        <v>188</v>
      </c>
      <c r="J58" s="115">
        <v>7</v>
      </c>
      <c r="K58" s="116">
        <v>3.7234042553191489</v>
      </c>
    </row>
    <row r="59" spans="1:11" ht="14.1" customHeight="1" x14ac:dyDescent="0.2">
      <c r="A59" s="306" t="s">
        <v>287</v>
      </c>
      <c r="B59" s="307" t="s">
        <v>288</v>
      </c>
      <c r="C59" s="308"/>
      <c r="D59" s="113">
        <v>0.94223146403275071</v>
      </c>
      <c r="E59" s="115">
        <v>145</v>
      </c>
      <c r="F59" s="114">
        <v>96</v>
      </c>
      <c r="G59" s="114">
        <v>190</v>
      </c>
      <c r="H59" s="114">
        <v>86</v>
      </c>
      <c r="I59" s="140">
        <v>152</v>
      </c>
      <c r="J59" s="115">
        <v>-7</v>
      </c>
      <c r="K59" s="116">
        <v>-4.6052631578947372</v>
      </c>
    </row>
    <row r="60" spans="1:11" ht="14.1" customHeight="1" x14ac:dyDescent="0.2">
      <c r="A60" s="306">
        <v>81</v>
      </c>
      <c r="B60" s="307" t="s">
        <v>289</v>
      </c>
      <c r="C60" s="308"/>
      <c r="D60" s="113">
        <v>5.6793813763077523</v>
      </c>
      <c r="E60" s="115">
        <v>874</v>
      </c>
      <c r="F60" s="114">
        <v>905</v>
      </c>
      <c r="G60" s="114">
        <v>924</v>
      </c>
      <c r="H60" s="114">
        <v>672</v>
      </c>
      <c r="I60" s="140">
        <v>769</v>
      </c>
      <c r="J60" s="115">
        <v>105</v>
      </c>
      <c r="K60" s="116">
        <v>13.65409622886866</v>
      </c>
    </row>
    <row r="61" spans="1:11" ht="14.1" customHeight="1" x14ac:dyDescent="0.2">
      <c r="A61" s="306" t="s">
        <v>290</v>
      </c>
      <c r="B61" s="307" t="s">
        <v>291</v>
      </c>
      <c r="C61" s="308"/>
      <c r="D61" s="113">
        <v>1.9299499642601858</v>
      </c>
      <c r="E61" s="115">
        <v>297</v>
      </c>
      <c r="F61" s="114">
        <v>328</v>
      </c>
      <c r="G61" s="114">
        <v>420</v>
      </c>
      <c r="H61" s="114">
        <v>239</v>
      </c>
      <c r="I61" s="140">
        <v>297</v>
      </c>
      <c r="J61" s="115">
        <v>0</v>
      </c>
      <c r="K61" s="116">
        <v>0</v>
      </c>
    </row>
    <row r="62" spans="1:11" ht="14.1" customHeight="1" x14ac:dyDescent="0.2">
      <c r="A62" s="306" t="s">
        <v>292</v>
      </c>
      <c r="B62" s="307" t="s">
        <v>293</v>
      </c>
      <c r="C62" s="308"/>
      <c r="D62" s="113">
        <v>1.773994411592696</v>
      </c>
      <c r="E62" s="115">
        <v>273</v>
      </c>
      <c r="F62" s="114">
        <v>324</v>
      </c>
      <c r="G62" s="114">
        <v>270</v>
      </c>
      <c r="H62" s="114">
        <v>233</v>
      </c>
      <c r="I62" s="140">
        <v>205</v>
      </c>
      <c r="J62" s="115">
        <v>68</v>
      </c>
      <c r="K62" s="116">
        <v>33.170731707317074</v>
      </c>
    </row>
    <row r="63" spans="1:11" ht="14.1" customHeight="1" x14ac:dyDescent="0.2">
      <c r="A63" s="306"/>
      <c r="B63" s="307" t="s">
        <v>294</v>
      </c>
      <c r="C63" s="308"/>
      <c r="D63" s="113">
        <v>1.5920462668139581</v>
      </c>
      <c r="E63" s="115">
        <v>245</v>
      </c>
      <c r="F63" s="114">
        <v>288</v>
      </c>
      <c r="G63" s="114">
        <v>237</v>
      </c>
      <c r="H63" s="114">
        <v>208</v>
      </c>
      <c r="I63" s="140">
        <v>170</v>
      </c>
      <c r="J63" s="115">
        <v>75</v>
      </c>
      <c r="K63" s="116">
        <v>44.117647058823529</v>
      </c>
    </row>
    <row r="64" spans="1:11" ht="14.1" customHeight="1" x14ac:dyDescent="0.2">
      <c r="A64" s="306" t="s">
        <v>295</v>
      </c>
      <c r="B64" s="307" t="s">
        <v>296</v>
      </c>
      <c r="C64" s="308"/>
      <c r="D64" s="113">
        <v>0.71479628305932807</v>
      </c>
      <c r="E64" s="115">
        <v>110</v>
      </c>
      <c r="F64" s="114">
        <v>96</v>
      </c>
      <c r="G64" s="114">
        <v>95</v>
      </c>
      <c r="H64" s="114">
        <v>66</v>
      </c>
      <c r="I64" s="140">
        <v>98</v>
      </c>
      <c r="J64" s="115">
        <v>12</v>
      </c>
      <c r="K64" s="116">
        <v>12.244897959183673</v>
      </c>
    </row>
    <row r="65" spans="1:11" ht="14.1" customHeight="1" x14ac:dyDescent="0.2">
      <c r="A65" s="306" t="s">
        <v>297</v>
      </c>
      <c r="B65" s="307" t="s">
        <v>298</v>
      </c>
      <c r="C65" s="308"/>
      <c r="D65" s="113">
        <v>0.53934628630840209</v>
      </c>
      <c r="E65" s="115">
        <v>83</v>
      </c>
      <c r="F65" s="114">
        <v>86</v>
      </c>
      <c r="G65" s="114">
        <v>67</v>
      </c>
      <c r="H65" s="114">
        <v>63</v>
      </c>
      <c r="I65" s="140">
        <v>68</v>
      </c>
      <c r="J65" s="115">
        <v>15</v>
      </c>
      <c r="K65" s="116">
        <v>22.058823529411764</v>
      </c>
    </row>
    <row r="66" spans="1:11" ht="14.1" customHeight="1" x14ac:dyDescent="0.2">
      <c r="A66" s="306">
        <v>82</v>
      </c>
      <c r="B66" s="307" t="s">
        <v>299</v>
      </c>
      <c r="C66" s="308"/>
      <c r="D66" s="113">
        <v>2.8007017999870039</v>
      </c>
      <c r="E66" s="115">
        <v>431</v>
      </c>
      <c r="F66" s="114">
        <v>316</v>
      </c>
      <c r="G66" s="114">
        <v>505</v>
      </c>
      <c r="H66" s="114">
        <v>271</v>
      </c>
      <c r="I66" s="140">
        <v>368</v>
      </c>
      <c r="J66" s="115">
        <v>63</v>
      </c>
      <c r="K66" s="116">
        <v>17.119565217391305</v>
      </c>
    </row>
    <row r="67" spans="1:11" ht="14.1" customHeight="1" x14ac:dyDescent="0.2">
      <c r="A67" s="306" t="s">
        <v>300</v>
      </c>
      <c r="B67" s="307" t="s">
        <v>301</v>
      </c>
      <c r="C67" s="308"/>
      <c r="D67" s="113">
        <v>1.773994411592696</v>
      </c>
      <c r="E67" s="115">
        <v>273</v>
      </c>
      <c r="F67" s="114">
        <v>206</v>
      </c>
      <c r="G67" s="114">
        <v>310</v>
      </c>
      <c r="H67" s="114">
        <v>179</v>
      </c>
      <c r="I67" s="140">
        <v>232</v>
      </c>
      <c r="J67" s="115">
        <v>41</v>
      </c>
      <c r="K67" s="116">
        <v>17.672413793103448</v>
      </c>
    </row>
    <row r="68" spans="1:11" ht="14.1" customHeight="1" x14ac:dyDescent="0.2">
      <c r="A68" s="306" t="s">
        <v>302</v>
      </c>
      <c r="B68" s="307" t="s">
        <v>303</v>
      </c>
      <c r="C68" s="308"/>
      <c r="D68" s="113">
        <v>0.74078887517057634</v>
      </c>
      <c r="E68" s="115">
        <v>114</v>
      </c>
      <c r="F68" s="114">
        <v>76</v>
      </c>
      <c r="G68" s="114">
        <v>129</v>
      </c>
      <c r="H68" s="114">
        <v>70</v>
      </c>
      <c r="I68" s="140">
        <v>100</v>
      </c>
      <c r="J68" s="115">
        <v>14</v>
      </c>
      <c r="K68" s="116">
        <v>14</v>
      </c>
    </row>
    <row r="69" spans="1:11" ht="14.1" customHeight="1" x14ac:dyDescent="0.2">
      <c r="A69" s="306">
        <v>83</v>
      </c>
      <c r="B69" s="307" t="s">
        <v>304</v>
      </c>
      <c r="C69" s="308"/>
      <c r="D69" s="113">
        <v>4.0028591851322375</v>
      </c>
      <c r="E69" s="115">
        <v>616</v>
      </c>
      <c r="F69" s="114">
        <v>468</v>
      </c>
      <c r="G69" s="114">
        <v>1242</v>
      </c>
      <c r="H69" s="114">
        <v>400</v>
      </c>
      <c r="I69" s="140">
        <v>558</v>
      </c>
      <c r="J69" s="115">
        <v>58</v>
      </c>
      <c r="K69" s="116">
        <v>10.394265232974911</v>
      </c>
    </row>
    <row r="70" spans="1:11" ht="14.1" customHeight="1" x14ac:dyDescent="0.2">
      <c r="A70" s="306" t="s">
        <v>305</v>
      </c>
      <c r="B70" s="307" t="s">
        <v>306</v>
      </c>
      <c r="C70" s="308"/>
      <c r="D70" s="113">
        <v>3.2035869777113524</v>
      </c>
      <c r="E70" s="115">
        <v>493</v>
      </c>
      <c r="F70" s="114">
        <v>361</v>
      </c>
      <c r="G70" s="114">
        <v>1095</v>
      </c>
      <c r="H70" s="114">
        <v>291</v>
      </c>
      <c r="I70" s="140">
        <v>418</v>
      </c>
      <c r="J70" s="115">
        <v>75</v>
      </c>
      <c r="K70" s="116">
        <v>17.942583732057415</v>
      </c>
    </row>
    <row r="71" spans="1:11" ht="14.1" customHeight="1" x14ac:dyDescent="0.2">
      <c r="A71" s="306"/>
      <c r="B71" s="307" t="s">
        <v>307</v>
      </c>
      <c r="C71" s="308"/>
      <c r="D71" s="113">
        <v>1.5530573786470856</v>
      </c>
      <c r="E71" s="115">
        <v>239</v>
      </c>
      <c r="F71" s="114">
        <v>172</v>
      </c>
      <c r="G71" s="114">
        <v>704</v>
      </c>
      <c r="H71" s="114">
        <v>145</v>
      </c>
      <c r="I71" s="140">
        <v>219</v>
      </c>
      <c r="J71" s="115">
        <v>20</v>
      </c>
      <c r="K71" s="116">
        <v>9.1324200913242013</v>
      </c>
    </row>
    <row r="72" spans="1:11" ht="14.1" customHeight="1" x14ac:dyDescent="0.2">
      <c r="A72" s="306">
        <v>84</v>
      </c>
      <c r="B72" s="307" t="s">
        <v>308</v>
      </c>
      <c r="C72" s="308"/>
      <c r="D72" s="113">
        <v>0.93573331600493859</v>
      </c>
      <c r="E72" s="115">
        <v>144</v>
      </c>
      <c r="F72" s="114">
        <v>89</v>
      </c>
      <c r="G72" s="114">
        <v>407</v>
      </c>
      <c r="H72" s="114">
        <v>79</v>
      </c>
      <c r="I72" s="140">
        <v>168</v>
      </c>
      <c r="J72" s="115">
        <v>-24</v>
      </c>
      <c r="K72" s="116">
        <v>-14.285714285714286</v>
      </c>
    </row>
    <row r="73" spans="1:11" ht="14.1" customHeight="1" x14ac:dyDescent="0.2">
      <c r="A73" s="306" t="s">
        <v>309</v>
      </c>
      <c r="B73" s="307" t="s">
        <v>310</v>
      </c>
      <c r="C73" s="308"/>
      <c r="D73" s="113">
        <v>0.25342777308467085</v>
      </c>
      <c r="E73" s="115">
        <v>39</v>
      </c>
      <c r="F73" s="114">
        <v>11</v>
      </c>
      <c r="G73" s="114">
        <v>223</v>
      </c>
      <c r="H73" s="114">
        <v>12</v>
      </c>
      <c r="I73" s="140">
        <v>45</v>
      </c>
      <c r="J73" s="115">
        <v>-6</v>
      </c>
      <c r="K73" s="116">
        <v>-13.333333333333334</v>
      </c>
    </row>
    <row r="74" spans="1:11" ht="14.1" customHeight="1" x14ac:dyDescent="0.2">
      <c r="A74" s="306" t="s">
        <v>311</v>
      </c>
      <c r="B74" s="307" t="s">
        <v>312</v>
      </c>
      <c r="C74" s="308"/>
      <c r="D74" s="113">
        <v>0.11696666450061732</v>
      </c>
      <c r="E74" s="115">
        <v>18</v>
      </c>
      <c r="F74" s="114">
        <v>14</v>
      </c>
      <c r="G74" s="114">
        <v>60</v>
      </c>
      <c r="H74" s="114">
        <v>9</v>
      </c>
      <c r="I74" s="140">
        <v>35</v>
      </c>
      <c r="J74" s="115">
        <v>-17</v>
      </c>
      <c r="K74" s="116">
        <v>-48.571428571428569</v>
      </c>
    </row>
    <row r="75" spans="1:11" ht="14.1" customHeight="1" x14ac:dyDescent="0.2">
      <c r="A75" s="306" t="s">
        <v>313</v>
      </c>
      <c r="B75" s="307" t="s">
        <v>314</v>
      </c>
      <c r="C75" s="308"/>
      <c r="D75" s="113">
        <v>0.21443888491779842</v>
      </c>
      <c r="E75" s="115">
        <v>33</v>
      </c>
      <c r="F75" s="114">
        <v>13</v>
      </c>
      <c r="G75" s="114">
        <v>38</v>
      </c>
      <c r="H75" s="114">
        <v>21</v>
      </c>
      <c r="I75" s="140">
        <v>35</v>
      </c>
      <c r="J75" s="115">
        <v>-2</v>
      </c>
      <c r="K75" s="116">
        <v>-5.7142857142857144</v>
      </c>
    </row>
    <row r="76" spans="1:11" ht="14.1" customHeight="1" x14ac:dyDescent="0.2">
      <c r="A76" s="306">
        <v>91</v>
      </c>
      <c r="B76" s="307" t="s">
        <v>315</v>
      </c>
      <c r="C76" s="308"/>
      <c r="D76" s="113">
        <v>0.16245370069530185</v>
      </c>
      <c r="E76" s="115">
        <v>25</v>
      </c>
      <c r="F76" s="114">
        <v>21</v>
      </c>
      <c r="G76" s="114">
        <v>27</v>
      </c>
      <c r="H76" s="114">
        <v>22</v>
      </c>
      <c r="I76" s="140">
        <v>11</v>
      </c>
      <c r="J76" s="115">
        <v>14</v>
      </c>
      <c r="K76" s="116">
        <v>127.27272727272727</v>
      </c>
    </row>
    <row r="77" spans="1:11" ht="14.1" customHeight="1" x14ac:dyDescent="0.2">
      <c r="A77" s="306">
        <v>92</v>
      </c>
      <c r="B77" s="307" t="s">
        <v>316</v>
      </c>
      <c r="C77" s="308"/>
      <c r="D77" s="113">
        <v>0.8317629475599454</v>
      </c>
      <c r="E77" s="115">
        <v>128</v>
      </c>
      <c r="F77" s="114">
        <v>87</v>
      </c>
      <c r="G77" s="114">
        <v>85</v>
      </c>
      <c r="H77" s="114">
        <v>64</v>
      </c>
      <c r="I77" s="140">
        <v>92</v>
      </c>
      <c r="J77" s="115">
        <v>36</v>
      </c>
      <c r="K77" s="116">
        <v>39.130434782608695</v>
      </c>
    </row>
    <row r="78" spans="1:11" ht="14.1" customHeight="1" x14ac:dyDescent="0.2">
      <c r="A78" s="306">
        <v>93</v>
      </c>
      <c r="B78" s="307" t="s">
        <v>317</v>
      </c>
      <c r="C78" s="308"/>
      <c r="D78" s="113">
        <v>0.12346481252842939</v>
      </c>
      <c r="E78" s="115">
        <v>19</v>
      </c>
      <c r="F78" s="114">
        <v>17</v>
      </c>
      <c r="G78" s="114">
        <v>35</v>
      </c>
      <c r="H78" s="114">
        <v>36</v>
      </c>
      <c r="I78" s="140">
        <v>21</v>
      </c>
      <c r="J78" s="115">
        <v>-2</v>
      </c>
      <c r="K78" s="116">
        <v>-9.5238095238095237</v>
      </c>
    </row>
    <row r="79" spans="1:11" ht="14.1" customHeight="1" x14ac:dyDescent="0.2">
      <c r="A79" s="306">
        <v>94</v>
      </c>
      <c r="B79" s="307" t="s">
        <v>318</v>
      </c>
      <c r="C79" s="308"/>
      <c r="D79" s="113">
        <v>0.11696666450061732</v>
      </c>
      <c r="E79" s="115">
        <v>18</v>
      </c>
      <c r="F79" s="114">
        <v>17</v>
      </c>
      <c r="G79" s="114">
        <v>40</v>
      </c>
      <c r="H79" s="114">
        <v>31</v>
      </c>
      <c r="I79" s="140">
        <v>20</v>
      </c>
      <c r="J79" s="115">
        <v>-2</v>
      </c>
      <c r="K79" s="116">
        <v>-10</v>
      </c>
    </row>
    <row r="80" spans="1:11" ht="14.1" customHeight="1" x14ac:dyDescent="0.2">
      <c r="A80" s="306" t="s">
        <v>319</v>
      </c>
      <c r="B80" s="307" t="s">
        <v>320</v>
      </c>
      <c r="C80" s="308"/>
      <c r="D80" s="113">
        <v>3.2490740139060365E-2</v>
      </c>
      <c r="E80" s="115">
        <v>5</v>
      </c>
      <c r="F80" s="114" t="s">
        <v>514</v>
      </c>
      <c r="G80" s="114">
        <v>23</v>
      </c>
      <c r="H80" s="114">
        <v>3</v>
      </c>
      <c r="I80" s="140">
        <v>6</v>
      </c>
      <c r="J80" s="115">
        <v>-1</v>
      </c>
      <c r="K80" s="116">
        <v>-16.666666666666668</v>
      </c>
    </row>
    <row r="81" spans="1:11" ht="14.1" customHeight="1" x14ac:dyDescent="0.2">
      <c r="A81" s="310" t="s">
        <v>321</v>
      </c>
      <c r="B81" s="311" t="s">
        <v>334</v>
      </c>
      <c r="C81" s="312"/>
      <c r="D81" s="125">
        <v>0.27292221716810711</v>
      </c>
      <c r="E81" s="143">
        <v>42</v>
      </c>
      <c r="F81" s="144">
        <v>42</v>
      </c>
      <c r="G81" s="144">
        <v>129</v>
      </c>
      <c r="H81" s="144">
        <v>36</v>
      </c>
      <c r="I81" s="145">
        <v>50</v>
      </c>
      <c r="J81" s="143">
        <v>-8</v>
      </c>
      <c r="K81" s="146">
        <v>-16</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9" t="s">
        <v>372</v>
      </c>
      <c r="B84" s="659"/>
      <c r="C84" s="659"/>
      <c r="D84" s="659"/>
      <c r="E84" s="659"/>
      <c r="F84" s="659"/>
      <c r="G84" s="659"/>
      <c r="H84" s="659"/>
      <c r="I84" s="659"/>
      <c r="J84" s="659"/>
      <c r="K84" s="659"/>
    </row>
    <row r="85" spans="1:11" s="405" customFormat="1" ht="21" customHeight="1" x14ac:dyDescent="0.2">
      <c r="A85" s="620" t="s">
        <v>323</v>
      </c>
      <c r="B85" s="620"/>
      <c r="C85" s="620"/>
      <c r="D85" s="620"/>
      <c r="E85" s="620"/>
      <c r="F85" s="620"/>
      <c r="G85" s="620"/>
      <c r="H85" s="620"/>
      <c r="I85" s="620"/>
      <c r="J85" s="620"/>
      <c r="K85" s="620"/>
    </row>
    <row r="86" spans="1:11" ht="11.25" x14ac:dyDescent="0.2">
      <c r="A86" s="620" t="s">
        <v>366</v>
      </c>
      <c r="B86" s="620"/>
      <c r="C86" s="620"/>
      <c r="D86" s="620"/>
      <c r="E86" s="620"/>
      <c r="F86" s="620"/>
      <c r="G86" s="620"/>
      <c r="H86" s="620"/>
      <c r="I86" s="620"/>
      <c r="J86" s="620"/>
      <c r="K86" s="620"/>
    </row>
    <row r="87" spans="1:11" ht="18" customHeight="1" x14ac:dyDescent="0.2">
      <c r="A87" s="660"/>
      <c r="B87" s="620"/>
      <c r="C87" s="620"/>
      <c r="D87" s="620"/>
      <c r="E87" s="620"/>
      <c r="F87" s="620"/>
      <c r="G87" s="620"/>
      <c r="H87" s="620"/>
      <c r="I87" s="620"/>
      <c r="J87" s="620"/>
      <c r="K87" s="620"/>
    </row>
    <row r="88" spans="1:11" ht="15.95" customHeight="1" x14ac:dyDescent="0.2">
      <c r="B88" s="110"/>
      <c r="C88" s="110"/>
    </row>
  </sheetData>
  <mergeCells count="17">
    <mergeCell ref="A86:K86"/>
    <mergeCell ref="A87:K87"/>
    <mergeCell ref="A3:K3"/>
    <mergeCell ref="A4:K4"/>
    <mergeCell ref="A5:E5"/>
    <mergeCell ref="A7:C10"/>
    <mergeCell ref="D7:D10"/>
    <mergeCell ref="E7:I7"/>
    <mergeCell ref="J7:K8"/>
    <mergeCell ref="E8:E9"/>
    <mergeCell ref="F8:F9"/>
    <mergeCell ref="G8:G9"/>
    <mergeCell ref="A6:K6"/>
    <mergeCell ref="H8:H9"/>
    <mergeCell ref="I8:I9"/>
    <mergeCell ref="A84:K84"/>
    <mergeCell ref="A85:K85"/>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8"/>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373</v>
      </c>
      <c r="B3" s="571"/>
      <c r="C3" s="571"/>
      <c r="D3" s="571"/>
      <c r="E3" s="571"/>
      <c r="F3" s="571"/>
      <c r="G3" s="571"/>
      <c r="H3" s="571"/>
      <c r="I3" s="571"/>
      <c r="J3" s="571"/>
      <c r="K3" s="571"/>
    </row>
    <row r="4" spans="1:13" s="94" customFormat="1" ht="12" customHeight="1" x14ac:dyDescent="0.2">
      <c r="A4" s="409" t="s">
        <v>374</v>
      </c>
      <c r="B4" s="410"/>
      <c r="C4" s="410"/>
      <c r="D4" s="410"/>
      <c r="E4" s="410"/>
      <c r="F4" s="410"/>
      <c r="G4" s="410"/>
      <c r="H4" s="410"/>
      <c r="I4" s="410"/>
      <c r="J4" s="410"/>
      <c r="K4" s="410"/>
      <c r="L4" s="410"/>
      <c r="M4" s="410"/>
    </row>
    <row r="5" spans="1:13" s="94" customFormat="1" ht="12" customHeight="1" x14ac:dyDescent="0.2">
      <c r="A5" s="666" t="s">
        <v>375</v>
      </c>
      <c r="B5" s="666"/>
      <c r="C5" s="411"/>
      <c r="D5" s="411"/>
      <c r="E5" s="411"/>
      <c r="F5" s="412"/>
      <c r="G5" s="412"/>
      <c r="H5" s="412"/>
      <c r="I5" s="412"/>
      <c r="J5" s="412"/>
      <c r="K5" s="412"/>
      <c r="L5" s="412"/>
      <c r="M5" s="412"/>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376</v>
      </c>
      <c r="B7" s="667" t="s">
        <v>377</v>
      </c>
      <c r="C7" s="667"/>
      <c r="D7" s="667"/>
      <c r="E7" s="667"/>
      <c r="F7" s="667"/>
      <c r="G7" s="667"/>
      <c r="H7" s="668"/>
      <c r="I7" s="667" t="s">
        <v>378</v>
      </c>
      <c r="J7" s="667"/>
      <c r="K7" s="668"/>
      <c r="L7" s="663" t="s">
        <v>379</v>
      </c>
      <c r="M7" s="664"/>
    </row>
    <row r="8" spans="1:13" ht="23.85" customHeight="1" x14ac:dyDescent="0.2">
      <c r="A8" s="583"/>
      <c r="B8" s="413" t="s">
        <v>104</v>
      </c>
      <c r="C8" s="414" t="s">
        <v>106</v>
      </c>
      <c r="D8" s="414" t="s">
        <v>107</v>
      </c>
      <c r="E8" s="414" t="s">
        <v>380</v>
      </c>
      <c r="F8" s="414" t="s">
        <v>381</v>
      </c>
      <c r="G8" s="414" t="s">
        <v>108</v>
      </c>
      <c r="H8" s="415" t="s">
        <v>382</v>
      </c>
      <c r="I8" s="413" t="s">
        <v>104</v>
      </c>
      <c r="J8" s="413" t="s">
        <v>383</v>
      </c>
      <c r="K8" s="416" t="s">
        <v>384</v>
      </c>
      <c r="L8" s="417" t="s">
        <v>385</v>
      </c>
      <c r="M8" s="418" t="s">
        <v>386</v>
      </c>
    </row>
    <row r="9" spans="1:13" ht="12" customHeight="1" x14ac:dyDescent="0.2">
      <c r="A9" s="584"/>
      <c r="B9" s="100">
        <v>1</v>
      </c>
      <c r="C9" s="100">
        <v>2</v>
      </c>
      <c r="D9" s="100">
        <v>3</v>
      </c>
      <c r="E9" s="100">
        <v>4</v>
      </c>
      <c r="F9" s="100">
        <v>5</v>
      </c>
      <c r="G9" s="100">
        <v>6</v>
      </c>
      <c r="H9" s="100">
        <v>7</v>
      </c>
      <c r="I9" s="100">
        <v>8</v>
      </c>
      <c r="J9" s="100">
        <v>9</v>
      </c>
      <c r="K9" s="419">
        <v>10</v>
      </c>
      <c r="L9" s="420">
        <v>11</v>
      </c>
      <c r="M9" s="420">
        <v>12</v>
      </c>
    </row>
    <row r="10" spans="1:13" ht="15" customHeight="1" x14ac:dyDescent="0.2">
      <c r="A10" s="421" t="s">
        <v>387</v>
      </c>
      <c r="B10" s="115">
        <v>174657</v>
      </c>
      <c r="C10" s="114">
        <v>101153</v>
      </c>
      <c r="D10" s="114">
        <v>73504</v>
      </c>
      <c r="E10" s="114">
        <v>137316</v>
      </c>
      <c r="F10" s="114">
        <v>33849</v>
      </c>
      <c r="G10" s="114">
        <v>26950</v>
      </c>
      <c r="H10" s="114">
        <v>42337</v>
      </c>
      <c r="I10" s="115">
        <v>48127</v>
      </c>
      <c r="J10" s="114">
        <v>31574</v>
      </c>
      <c r="K10" s="114">
        <v>16553</v>
      </c>
      <c r="L10" s="422">
        <v>11816</v>
      </c>
      <c r="M10" s="423">
        <v>11738</v>
      </c>
    </row>
    <row r="11" spans="1:13" ht="11.1" customHeight="1" x14ac:dyDescent="0.2">
      <c r="A11" s="421" t="s">
        <v>388</v>
      </c>
      <c r="B11" s="115">
        <v>177219</v>
      </c>
      <c r="C11" s="114">
        <v>103125</v>
      </c>
      <c r="D11" s="114">
        <v>74094</v>
      </c>
      <c r="E11" s="114">
        <v>139507</v>
      </c>
      <c r="F11" s="114">
        <v>34249</v>
      </c>
      <c r="G11" s="114">
        <v>26788</v>
      </c>
      <c r="H11" s="114">
        <v>43493</v>
      </c>
      <c r="I11" s="115">
        <v>48981</v>
      </c>
      <c r="J11" s="114">
        <v>31782</v>
      </c>
      <c r="K11" s="114">
        <v>17199</v>
      </c>
      <c r="L11" s="422">
        <v>11185</v>
      </c>
      <c r="M11" s="423">
        <v>9215</v>
      </c>
    </row>
    <row r="12" spans="1:13" ht="11.1" customHeight="1" x14ac:dyDescent="0.2">
      <c r="A12" s="421" t="s">
        <v>389</v>
      </c>
      <c r="B12" s="115">
        <v>180703</v>
      </c>
      <c r="C12" s="114">
        <v>105214</v>
      </c>
      <c r="D12" s="114">
        <v>75489</v>
      </c>
      <c r="E12" s="114">
        <v>142287</v>
      </c>
      <c r="F12" s="114">
        <v>34847</v>
      </c>
      <c r="G12" s="114">
        <v>28856</v>
      </c>
      <c r="H12" s="114">
        <v>44280</v>
      </c>
      <c r="I12" s="115">
        <v>49295</v>
      </c>
      <c r="J12" s="114">
        <v>31574</v>
      </c>
      <c r="K12" s="114">
        <v>17721</v>
      </c>
      <c r="L12" s="422">
        <v>18129</v>
      </c>
      <c r="M12" s="423">
        <v>15054</v>
      </c>
    </row>
    <row r="13" spans="1:13" s="110" customFormat="1" ht="11.1" customHeight="1" x14ac:dyDescent="0.2">
      <c r="A13" s="421" t="s">
        <v>390</v>
      </c>
      <c r="B13" s="115">
        <v>179273</v>
      </c>
      <c r="C13" s="114">
        <v>103845</v>
      </c>
      <c r="D13" s="114">
        <v>75428</v>
      </c>
      <c r="E13" s="114">
        <v>140420</v>
      </c>
      <c r="F13" s="114">
        <v>35299</v>
      </c>
      <c r="G13" s="114">
        <v>27777</v>
      </c>
      <c r="H13" s="114">
        <v>44635</v>
      </c>
      <c r="I13" s="115">
        <v>49308</v>
      </c>
      <c r="J13" s="114">
        <v>31680</v>
      </c>
      <c r="K13" s="114">
        <v>17628</v>
      </c>
      <c r="L13" s="422">
        <v>12532</v>
      </c>
      <c r="M13" s="423">
        <v>14361</v>
      </c>
    </row>
    <row r="14" spans="1:13" ht="15" customHeight="1" x14ac:dyDescent="0.2">
      <c r="A14" s="421" t="s">
        <v>391</v>
      </c>
      <c r="B14" s="115">
        <v>180837</v>
      </c>
      <c r="C14" s="114">
        <v>104786</v>
      </c>
      <c r="D14" s="114">
        <v>76051</v>
      </c>
      <c r="E14" s="114">
        <v>138130</v>
      </c>
      <c r="F14" s="114">
        <v>39691</v>
      </c>
      <c r="G14" s="114">
        <v>27422</v>
      </c>
      <c r="H14" s="114">
        <v>45586</v>
      </c>
      <c r="I14" s="115">
        <v>49337</v>
      </c>
      <c r="J14" s="114">
        <v>31442</v>
      </c>
      <c r="K14" s="114">
        <v>17895</v>
      </c>
      <c r="L14" s="422">
        <v>13389</v>
      </c>
      <c r="M14" s="423">
        <v>12036</v>
      </c>
    </row>
    <row r="15" spans="1:13" ht="11.1" customHeight="1" x14ac:dyDescent="0.2">
      <c r="A15" s="421" t="s">
        <v>388</v>
      </c>
      <c r="B15" s="115">
        <v>183063</v>
      </c>
      <c r="C15" s="114">
        <v>106462</v>
      </c>
      <c r="D15" s="114">
        <v>76601</v>
      </c>
      <c r="E15" s="114">
        <v>139553</v>
      </c>
      <c r="F15" s="114">
        <v>40579</v>
      </c>
      <c r="G15" s="114">
        <v>27225</v>
      </c>
      <c r="H15" s="114">
        <v>46686</v>
      </c>
      <c r="I15" s="115">
        <v>50318</v>
      </c>
      <c r="J15" s="114">
        <v>31780</v>
      </c>
      <c r="K15" s="114">
        <v>18538</v>
      </c>
      <c r="L15" s="422">
        <v>12649</v>
      </c>
      <c r="M15" s="423">
        <v>10663</v>
      </c>
    </row>
    <row r="16" spans="1:13" ht="11.1" customHeight="1" x14ac:dyDescent="0.2">
      <c r="A16" s="421" t="s">
        <v>389</v>
      </c>
      <c r="B16" s="115">
        <v>186744</v>
      </c>
      <c r="C16" s="114">
        <v>108653</v>
      </c>
      <c r="D16" s="114">
        <v>78091</v>
      </c>
      <c r="E16" s="114">
        <v>144000</v>
      </c>
      <c r="F16" s="114">
        <v>41124</v>
      </c>
      <c r="G16" s="114">
        <v>29455</v>
      </c>
      <c r="H16" s="114">
        <v>47510</v>
      </c>
      <c r="I16" s="115">
        <v>51049</v>
      </c>
      <c r="J16" s="114">
        <v>31719</v>
      </c>
      <c r="K16" s="114">
        <v>19330</v>
      </c>
      <c r="L16" s="422">
        <v>18828</v>
      </c>
      <c r="M16" s="423">
        <v>15739</v>
      </c>
    </row>
    <row r="17" spans="1:13" s="110" customFormat="1" ht="11.1" customHeight="1" x14ac:dyDescent="0.2">
      <c r="A17" s="421" t="s">
        <v>390</v>
      </c>
      <c r="B17" s="115">
        <v>184586</v>
      </c>
      <c r="C17" s="114">
        <v>106821</v>
      </c>
      <c r="D17" s="114">
        <v>77765</v>
      </c>
      <c r="E17" s="114">
        <v>143140</v>
      </c>
      <c r="F17" s="114">
        <v>41143</v>
      </c>
      <c r="G17" s="114">
        <v>28148</v>
      </c>
      <c r="H17" s="114">
        <v>47771</v>
      </c>
      <c r="I17" s="115">
        <v>51390</v>
      </c>
      <c r="J17" s="114">
        <v>31930</v>
      </c>
      <c r="K17" s="114">
        <v>19460</v>
      </c>
      <c r="L17" s="422">
        <v>9599</v>
      </c>
      <c r="M17" s="423">
        <v>11722</v>
      </c>
    </row>
    <row r="18" spans="1:13" ht="15" customHeight="1" x14ac:dyDescent="0.2">
      <c r="A18" s="421" t="s">
        <v>392</v>
      </c>
      <c r="B18" s="115">
        <v>186249</v>
      </c>
      <c r="C18" s="114">
        <v>107659</v>
      </c>
      <c r="D18" s="114">
        <v>78590</v>
      </c>
      <c r="E18" s="114">
        <v>143605</v>
      </c>
      <c r="F18" s="114">
        <v>42333</v>
      </c>
      <c r="G18" s="114">
        <v>27806</v>
      </c>
      <c r="H18" s="114">
        <v>48706</v>
      </c>
      <c r="I18" s="115">
        <v>50469</v>
      </c>
      <c r="J18" s="114">
        <v>31362</v>
      </c>
      <c r="K18" s="114">
        <v>19107</v>
      </c>
      <c r="L18" s="422">
        <v>15013</v>
      </c>
      <c r="M18" s="423">
        <v>13585</v>
      </c>
    </row>
    <row r="19" spans="1:13" ht="11.1" customHeight="1" x14ac:dyDescent="0.2">
      <c r="A19" s="421" t="s">
        <v>388</v>
      </c>
      <c r="B19" s="115">
        <v>187027</v>
      </c>
      <c r="C19" s="114">
        <v>108294</v>
      </c>
      <c r="D19" s="114">
        <v>78733</v>
      </c>
      <c r="E19" s="114">
        <v>143958</v>
      </c>
      <c r="F19" s="114">
        <v>42736</v>
      </c>
      <c r="G19" s="114">
        <v>27191</v>
      </c>
      <c r="H19" s="114">
        <v>49620</v>
      </c>
      <c r="I19" s="115">
        <v>51790</v>
      </c>
      <c r="J19" s="114">
        <v>31895</v>
      </c>
      <c r="K19" s="114">
        <v>19895</v>
      </c>
      <c r="L19" s="422">
        <v>10950</v>
      </c>
      <c r="M19" s="423">
        <v>10261</v>
      </c>
    </row>
    <row r="20" spans="1:13" ht="11.1" customHeight="1" x14ac:dyDescent="0.2">
      <c r="A20" s="421" t="s">
        <v>389</v>
      </c>
      <c r="B20" s="115">
        <v>189984</v>
      </c>
      <c r="C20" s="114">
        <v>109984</v>
      </c>
      <c r="D20" s="114">
        <v>80000</v>
      </c>
      <c r="E20" s="114">
        <v>146678</v>
      </c>
      <c r="F20" s="114">
        <v>43009</v>
      </c>
      <c r="G20" s="114">
        <v>29150</v>
      </c>
      <c r="H20" s="114">
        <v>50490</v>
      </c>
      <c r="I20" s="115">
        <v>52353</v>
      </c>
      <c r="J20" s="114">
        <v>31940</v>
      </c>
      <c r="K20" s="114">
        <v>20413</v>
      </c>
      <c r="L20" s="422">
        <v>17641</v>
      </c>
      <c r="M20" s="423">
        <v>15063</v>
      </c>
    </row>
    <row r="21" spans="1:13" s="110" customFormat="1" ht="11.1" customHeight="1" x14ac:dyDescent="0.2">
      <c r="A21" s="421" t="s">
        <v>390</v>
      </c>
      <c r="B21" s="115">
        <v>188200</v>
      </c>
      <c r="C21" s="114">
        <v>108306</v>
      </c>
      <c r="D21" s="114">
        <v>79894</v>
      </c>
      <c r="E21" s="114">
        <v>145133</v>
      </c>
      <c r="F21" s="114">
        <v>42929</v>
      </c>
      <c r="G21" s="114">
        <v>28114</v>
      </c>
      <c r="H21" s="114">
        <v>50842</v>
      </c>
      <c r="I21" s="115">
        <v>51907</v>
      </c>
      <c r="J21" s="114">
        <v>31648</v>
      </c>
      <c r="K21" s="114">
        <v>20259</v>
      </c>
      <c r="L21" s="422">
        <v>8963</v>
      </c>
      <c r="M21" s="423">
        <v>11340</v>
      </c>
    </row>
    <row r="22" spans="1:13" ht="15" customHeight="1" x14ac:dyDescent="0.2">
      <c r="A22" s="421" t="s">
        <v>393</v>
      </c>
      <c r="B22" s="115">
        <v>189012</v>
      </c>
      <c r="C22" s="114">
        <v>108602</v>
      </c>
      <c r="D22" s="114">
        <v>80410</v>
      </c>
      <c r="E22" s="114">
        <v>145120</v>
      </c>
      <c r="F22" s="114">
        <v>43294</v>
      </c>
      <c r="G22" s="114">
        <v>27396</v>
      </c>
      <c r="H22" s="114">
        <v>51776</v>
      </c>
      <c r="I22" s="115">
        <v>51562</v>
      </c>
      <c r="J22" s="114">
        <v>31306</v>
      </c>
      <c r="K22" s="114">
        <v>20256</v>
      </c>
      <c r="L22" s="422">
        <v>13026</v>
      </c>
      <c r="M22" s="423">
        <v>12788</v>
      </c>
    </row>
    <row r="23" spans="1:13" ht="11.1" customHeight="1" x14ac:dyDescent="0.2">
      <c r="A23" s="421" t="s">
        <v>388</v>
      </c>
      <c r="B23" s="115">
        <v>190405</v>
      </c>
      <c r="C23" s="114">
        <v>109795</v>
      </c>
      <c r="D23" s="114">
        <v>80610</v>
      </c>
      <c r="E23" s="114">
        <v>146084</v>
      </c>
      <c r="F23" s="114">
        <v>43647</v>
      </c>
      <c r="G23" s="114">
        <v>26833</v>
      </c>
      <c r="H23" s="114">
        <v>52856</v>
      </c>
      <c r="I23" s="115">
        <v>52410</v>
      </c>
      <c r="J23" s="114">
        <v>31686</v>
      </c>
      <c r="K23" s="114">
        <v>20724</v>
      </c>
      <c r="L23" s="422">
        <v>11963</v>
      </c>
      <c r="M23" s="423">
        <v>10846</v>
      </c>
    </row>
    <row r="24" spans="1:13" ht="11.1" customHeight="1" x14ac:dyDescent="0.2">
      <c r="A24" s="421" t="s">
        <v>389</v>
      </c>
      <c r="B24" s="115">
        <v>194550</v>
      </c>
      <c r="C24" s="114">
        <v>112180</v>
      </c>
      <c r="D24" s="114">
        <v>82370</v>
      </c>
      <c r="E24" s="114">
        <v>147522</v>
      </c>
      <c r="F24" s="114">
        <v>44127</v>
      </c>
      <c r="G24" s="114">
        <v>28858</v>
      </c>
      <c r="H24" s="114">
        <v>53970</v>
      </c>
      <c r="I24" s="115">
        <v>52873</v>
      </c>
      <c r="J24" s="114">
        <v>31483</v>
      </c>
      <c r="K24" s="114">
        <v>21390</v>
      </c>
      <c r="L24" s="422">
        <v>18510</v>
      </c>
      <c r="M24" s="423">
        <v>15799</v>
      </c>
    </row>
    <row r="25" spans="1:13" s="110" customFormat="1" ht="11.1" customHeight="1" x14ac:dyDescent="0.2">
      <c r="A25" s="421" t="s">
        <v>390</v>
      </c>
      <c r="B25" s="115">
        <v>192296</v>
      </c>
      <c r="C25" s="114">
        <v>110450</v>
      </c>
      <c r="D25" s="114">
        <v>81846</v>
      </c>
      <c r="E25" s="114">
        <v>144862</v>
      </c>
      <c r="F25" s="114">
        <v>44139</v>
      </c>
      <c r="G25" s="114">
        <v>27688</v>
      </c>
      <c r="H25" s="114">
        <v>54249</v>
      </c>
      <c r="I25" s="115">
        <v>52658</v>
      </c>
      <c r="J25" s="114">
        <v>31499</v>
      </c>
      <c r="K25" s="114">
        <v>21159</v>
      </c>
      <c r="L25" s="422">
        <v>9564</v>
      </c>
      <c r="M25" s="423">
        <v>11931</v>
      </c>
    </row>
    <row r="26" spans="1:13" ht="15" customHeight="1" x14ac:dyDescent="0.2">
      <c r="A26" s="421" t="s">
        <v>394</v>
      </c>
      <c r="B26" s="115">
        <v>194647</v>
      </c>
      <c r="C26" s="114">
        <v>111889</v>
      </c>
      <c r="D26" s="114">
        <v>82758</v>
      </c>
      <c r="E26" s="114">
        <v>146486</v>
      </c>
      <c r="F26" s="114">
        <v>44896</v>
      </c>
      <c r="G26" s="114">
        <v>27271</v>
      </c>
      <c r="H26" s="114">
        <v>55455</v>
      </c>
      <c r="I26" s="115">
        <v>52305</v>
      </c>
      <c r="J26" s="114">
        <v>31120</v>
      </c>
      <c r="K26" s="114">
        <v>21185</v>
      </c>
      <c r="L26" s="422">
        <v>13897</v>
      </c>
      <c r="M26" s="423">
        <v>11817</v>
      </c>
    </row>
    <row r="27" spans="1:13" ht="11.1" customHeight="1" x14ac:dyDescent="0.2">
      <c r="A27" s="421" t="s">
        <v>388</v>
      </c>
      <c r="B27" s="115">
        <v>196310</v>
      </c>
      <c r="C27" s="114">
        <v>113055</v>
      </c>
      <c r="D27" s="114">
        <v>83255</v>
      </c>
      <c r="E27" s="114">
        <v>147447</v>
      </c>
      <c r="F27" s="114">
        <v>45604</v>
      </c>
      <c r="G27" s="114">
        <v>26963</v>
      </c>
      <c r="H27" s="114">
        <v>56583</v>
      </c>
      <c r="I27" s="115">
        <v>53326</v>
      </c>
      <c r="J27" s="114">
        <v>31549</v>
      </c>
      <c r="K27" s="114">
        <v>21777</v>
      </c>
      <c r="L27" s="422">
        <v>11713</v>
      </c>
      <c r="M27" s="423">
        <v>10369</v>
      </c>
    </row>
    <row r="28" spans="1:13" ht="11.1" customHeight="1" x14ac:dyDescent="0.2">
      <c r="A28" s="421" t="s">
        <v>389</v>
      </c>
      <c r="B28" s="115">
        <v>199024</v>
      </c>
      <c r="C28" s="114">
        <v>114468</v>
      </c>
      <c r="D28" s="114">
        <v>84556</v>
      </c>
      <c r="E28" s="114">
        <v>151997</v>
      </c>
      <c r="F28" s="114">
        <v>46506</v>
      </c>
      <c r="G28" s="114">
        <v>28788</v>
      </c>
      <c r="H28" s="114">
        <v>57115</v>
      </c>
      <c r="I28" s="115">
        <v>53702</v>
      </c>
      <c r="J28" s="114">
        <v>31404</v>
      </c>
      <c r="K28" s="114">
        <v>22298</v>
      </c>
      <c r="L28" s="422">
        <v>18229</v>
      </c>
      <c r="M28" s="423">
        <v>16192</v>
      </c>
    </row>
    <row r="29" spans="1:13" s="110" customFormat="1" ht="11.1" customHeight="1" x14ac:dyDescent="0.2">
      <c r="A29" s="421" t="s">
        <v>390</v>
      </c>
      <c r="B29" s="115">
        <v>196515</v>
      </c>
      <c r="C29" s="114">
        <v>112422</v>
      </c>
      <c r="D29" s="114">
        <v>84093</v>
      </c>
      <c r="E29" s="114">
        <v>149760</v>
      </c>
      <c r="F29" s="114">
        <v>46657</v>
      </c>
      <c r="G29" s="114">
        <v>27598</v>
      </c>
      <c r="H29" s="114">
        <v>57262</v>
      </c>
      <c r="I29" s="115">
        <v>53158</v>
      </c>
      <c r="J29" s="114">
        <v>31329</v>
      </c>
      <c r="K29" s="114">
        <v>21829</v>
      </c>
      <c r="L29" s="422">
        <v>10316</v>
      </c>
      <c r="M29" s="423">
        <v>12960</v>
      </c>
    </row>
    <row r="30" spans="1:13" ht="15" customHeight="1" x14ac:dyDescent="0.2">
      <c r="A30" s="421" t="s">
        <v>395</v>
      </c>
      <c r="B30" s="115">
        <v>198508</v>
      </c>
      <c r="C30" s="114">
        <v>113289</v>
      </c>
      <c r="D30" s="114">
        <v>85219</v>
      </c>
      <c r="E30" s="114">
        <v>150613</v>
      </c>
      <c r="F30" s="114">
        <v>47824</v>
      </c>
      <c r="G30" s="114">
        <v>27074</v>
      </c>
      <c r="H30" s="114">
        <v>58351</v>
      </c>
      <c r="I30" s="115">
        <v>52363</v>
      </c>
      <c r="J30" s="114">
        <v>30581</v>
      </c>
      <c r="K30" s="114">
        <v>21782</v>
      </c>
      <c r="L30" s="422">
        <v>15124</v>
      </c>
      <c r="M30" s="423">
        <v>13228</v>
      </c>
    </row>
    <row r="31" spans="1:13" ht="11.1" customHeight="1" x14ac:dyDescent="0.2">
      <c r="A31" s="421" t="s">
        <v>388</v>
      </c>
      <c r="B31" s="115">
        <v>199960</v>
      </c>
      <c r="C31" s="114">
        <v>114303</v>
      </c>
      <c r="D31" s="114">
        <v>85657</v>
      </c>
      <c r="E31" s="114">
        <v>151317</v>
      </c>
      <c r="F31" s="114">
        <v>48600</v>
      </c>
      <c r="G31" s="114">
        <v>26687</v>
      </c>
      <c r="H31" s="114">
        <v>59317</v>
      </c>
      <c r="I31" s="115">
        <v>53099</v>
      </c>
      <c r="J31" s="114">
        <v>30859</v>
      </c>
      <c r="K31" s="114">
        <v>22240</v>
      </c>
      <c r="L31" s="422">
        <v>11668</v>
      </c>
      <c r="M31" s="423">
        <v>10310</v>
      </c>
    </row>
    <row r="32" spans="1:13" ht="11.1" customHeight="1" x14ac:dyDescent="0.2">
      <c r="A32" s="421" t="s">
        <v>389</v>
      </c>
      <c r="B32" s="115">
        <v>203376</v>
      </c>
      <c r="C32" s="114">
        <v>116354</v>
      </c>
      <c r="D32" s="114">
        <v>87022</v>
      </c>
      <c r="E32" s="114">
        <v>153836</v>
      </c>
      <c r="F32" s="114">
        <v>49513</v>
      </c>
      <c r="G32" s="114">
        <v>28666</v>
      </c>
      <c r="H32" s="114">
        <v>60029</v>
      </c>
      <c r="I32" s="115">
        <v>53448</v>
      </c>
      <c r="J32" s="114">
        <v>30635</v>
      </c>
      <c r="K32" s="114">
        <v>22813</v>
      </c>
      <c r="L32" s="422">
        <v>18879</v>
      </c>
      <c r="M32" s="423">
        <v>15768</v>
      </c>
    </row>
    <row r="33" spans="1:13" s="110" customFormat="1" ht="11.1" customHeight="1" x14ac:dyDescent="0.2">
      <c r="A33" s="421" t="s">
        <v>390</v>
      </c>
      <c r="B33" s="115">
        <v>201104</v>
      </c>
      <c r="C33" s="114">
        <v>114749</v>
      </c>
      <c r="D33" s="114">
        <v>86355</v>
      </c>
      <c r="E33" s="114">
        <v>151486</v>
      </c>
      <c r="F33" s="114">
        <v>49599</v>
      </c>
      <c r="G33" s="114">
        <v>27524</v>
      </c>
      <c r="H33" s="114">
        <v>60104</v>
      </c>
      <c r="I33" s="115">
        <v>53029</v>
      </c>
      <c r="J33" s="114">
        <v>30561</v>
      </c>
      <c r="K33" s="114">
        <v>22468</v>
      </c>
      <c r="L33" s="422">
        <v>9938</v>
      </c>
      <c r="M33" s="423">
        <v>12726</v>
      </c>
    </row>
    <row r="34" spans="1:13" ht="15" customHeight="1" x14ac:dyDescent="0.2">
      <c r="A34" s="421" t="s">
        <v>396</v>
      </c>
      <c r="B34" s="115">
        <v>201987</v>
      </c>
      <c r="C34" s="114">
        <v>115034</v>
      </c>
      <c r="D34" s="114">
        <v>86953</v>
      </c>
      <c r="E34" s="114">
        <v>151893</v>
      </c>
      <c r="F34" s="114">
        <v>50078</v>
      </c>
      <c r="G34" s="114">
        <v>26807</v>
      </c>
      <c r="H34" s="114">
        <v>61029</v>
      </c>
      <c r="I34" s="115">
        <v>52498</v>
      </c>
      <c r="J34" s="114">
        <v>30251</v>
      </c>
      <c r="K34" s="114">
        <v>22247</v>
      </c>
      <c r="L34" s="422">
        <v>14622</v>
      </c>
      <c r="M34" s="423">
        <v>13468</v>
      </c>
    </row>
    <row r="35" spans="1:13" ht="11.1" customHeight="1" x14ac:dyDescent="0.2">
      <c r="A35" s="421" t="s">
        <v>388</v>
      </c>
      <c r="B35" s="115">
        <v>203010</v>
      </c>
      <c r="C35" s="114">
        <v>115868</v>
      </c>
      <c r="D35" s="114">
        <v>87142</v>
      </c>
      <c r="E35" s="114">
        <v>152298</v>
      </c>
      <c r="F35" s="114">
        <v>50697</v>
      </c>
      <c r="G35" s="114">
        <v>26217</v>
      </c>
      <c r="H35" s="114">
        <v>62034</v>
      </c>
      <c r="I35" s="115">
        <v>53392</v>
      </c>
      <c r="J35" s="114">
        <v>30634</v>
      </c>
      <c r="K35" s="114">
        <v>22758</v>
      </c>
      <c r="L35" s="422">
        <v>12168</v>
      </c>
      <c r="M35" s="423">
        <v>11274</v>
      </c>
    </row>
    <row r="36" spans="1:13" ht="11.1" customHeight="1" x14ac:dyDescent="0.2">
      <c r="A36" s="421" t="s">
        <v>389</v>
      </c>
      <c r="B36" s="115">
        <v>206258</v>
      </c>
      <c r="C36" s="114">
        <v>117615</v>
      </c>
      <c r="D36" s="114">
        <v>88643</v>
      </c>
      <c r="E36" s="114">
        <v>155213</v>
      </c>
      <c r="F36" s="114">
        <v>51037</v>
      </c>
      <c r="G36" s="114">
        <v>28379</v>
      </c>
      <c r="H36" s="114">
        <v>62809</v>
      </c>
      <c r="I36" s="115">
        <v>53409</v>
      </c>
      <c r="J36" s="114">
        <v>30237</v>
      </c>
      <c r="K36" s="114">
        <v>23172</v>
      </c>
      <c r="L36" s="422">
        <v>19283</v>
      </c>
      <c r="M36" s="423">
        <v>16528</v>
      </c>
    </row>
    <row r="37" spans="1:13" s="110" customFormat="1" ht="11.1" customHeight="1" x14ac:dyDescent="0.2">
      <c r="A37" s="421" t="s">
        <v>390</v>
      </c>
      <c r="B37" s="115">
        <v>205158</v>
      </c>
      <c r="C37" s="114">
        <v>116672</v>
      </c>
      <c r="D37" s="114">
        <v>88486</v>
      </c>
      <c r="E37" s="114">
        <v>153926</v>
      </c>
      <c r="F37" s="114">
        <v>51226</v>
      </c>
      <c r="G37" s="114">
        <v>27504</v>
      </c>
      <c r="H37" s="114">
        <v>63193</v>
      </c>
      <c r="I37" s="115">
        <v>53301</v>
      </c>
      <c r="J37" s="114">
        <v>30240</v>
      </c>
      <c r="K37" s="114">
        <v>23061</v>
      </c>
      <c r="L37" s="422">
        <v>11078</v>
      </c>
      <c r="M37" s="423">
        <v>12775</v>
      </c>
    </row>
    <row r="38" spans="1:13" ht="15" customHeight="1" x14ac:dyDescent="0.2">
      <c r="A38" s="424" t="s">
        <v>397</v>
      </c>
      <c r="B38" s="115">
        <v>206823</v>
      </c>
      <c r="C38" s="114">
        <v>117556</v>
      </c>
      <c r="D38" s="114">
        <v>89267</v>
      </c>
      <c r="E38" s="114">
        <v>155023</v>
      </c>
      <c r="F38" s="114">
        <v>51795</v>
      </c>
      <c r="G38" s="114">
        <v>27022</v>
      </c>
      <c r="H38" s="114">
        <v>64075</v>
      </c>
      <c r="I38" s="115">
        <v>52794</v>
      </c>
      <c r="J38" s="114">
        <v>29868</v>
      </c>
      <c r="K38" s="114">
        <v>22926</v>
      </c>
      <c r="L38" s="422">
        <v>16528</v>
      </c>
      <c r="M38" s="423">
        <v>15135</v>
      </c>
    </row>
    <row r="39" spans="1:13" ht="11.1" customHeight="1" x14ac:dyDescent="0.2">
      <c r="A39" s="421" t="s">
        <v>388</v>
      </c>
      <c r="B39" s="115">
        <v>208552</v>
      </c>
      <c r="C39" s="114">
        <v>118912</v>
      </c>
      <c r="D39" s="114">
        <v>89640</v>
      </c>
      <c r="E39" s="114">
        <v>156060</v>
      </c>
      <c r="F39" s="114">
        <v>52487</v>
      </c>
      <c r="G39" s="114">
        <v>26665</v>
      </c>
      <c r="H39" s="114">
        <v>65208</v>
      </c>
      <c r="I39" s="115">
        <v>53992</v>
      </c>
      <c r="J39" s="114">
        <v>30310</v>
      </c>
      <c r="K39" s="114">
        <v>23682</v>
      </c>
      <c r="L39" s="422">
        <v>12486</v>
      </c>
      <c r="M39" s="423">
        <v>11025</v>
      </c>
    </row>
    <row r="40" spans="1:13" ht="11.1" customHeight="1" x14ac:dyDescent="0.2">
      <c r="A40" s="424" t="s">
        <v>389</v>
      </c>
      <c r="B40" s="115">
        <v>212402</v>
      </c>
      <c r="C40" s="114">
        <v>121260</v>
      </c>
      <c r="D40" s="114">
        <v>91142</v>
      </c>
      <c r="E40" s="114">
        <v>159378</v>
      </c>
      <c r="F40" s="114">
        <v>53024</v>
      </c>
      <c r="G40" s="114">
        <v>28728</v>
      </c>
      <c r="H40" s="114">
        <v>66112</v>
      </c>
      <c r="I40" s="115">
        <v>54031</v>
      </c>
      <c r="J40" s="114">
        <v>29938</v>
      </c>
      <c r="K40" s="114">
        <v>24093</v>
      </c>
      <c r="L40" s="422">
        <v>19903</v>
      </c>
      <c r="M40" s="423">
        <v>16921</v>
      </c>
    </row>
    <row r="41" spans="1:13" s="110" customFormat="1" ht="11.1" customHeight="1" x14ac:dyDescent="0.2">
      <c r="A41" s="421" t="s">
        <v>390</v>
      </c>
      <c r="B41" s="115">
        <v>211184</v>
      </c>
      <c r="C41" s="114">
        <v>120209</v>
      </c>
      <c r="D41" s="114">
        <v>90975</v>
      </c>
      <c r="E41" s="114">
        <v>157791</v>
      </c>
      <c r="F41" s="114">
        <v>53393</v>
      </c>
      <c r="G41" s="114">
        <v>27881</v>
      </c>
      <c r="H41" s="114">
        <v>66532</v>
      </c>
      <c r="I41" s="115">
        <v>55047</v>
      </c>
      <c r="J41" s="114">
        <v>30283</v>
      </c>
      <c r="K41" s="114">
        <v>24764</v>
      </c>
      <c r="L41" s="422">
        <v>11627</v>
      </c>
      <c r="M41" s="423">
        <v>13451</v>
      </c>
    </row>
    <row r="42" spans="1:13" ht="15" customHeight="1" x14ac:dyDescent="0.2">
      <c r="A42" s="421" t="s">
        <v>398</v>
      </c>
      <c r="B42" s="115">
        <v>212825</v>
      </c>
      <c r="C42" s="114">
        <v>121118</v>
      </c>
      <c r="D42" s="114">
        <v>91707</v>
      </c>
      <c r="E42" s="114">
        <v>158707</v>
      </c>
      <c r="F42" s="114">
        <v>54118</v>
      </c>
      <c r="G42" s="114">
        <v>27395</v>
      </c>
      <c r="H42" s="114">
        <v>67544</v>
      </c>
      <c r="I42" s="115">
        <v>55262</v>
      </c>
      <c r="J42" s="114">
        <v>30032</v>
      </c>
      <c r="K42" s="114">
        <v>25230</v>
      </c>
      <c r="L42" s="422">
        <v>16203</v>
      </c>
      <c r="M42" s="423">
        <v>14778</v>
      </c>
    </row>
    <row r="43" spans="1:13" ht="11.1" customHeight="1" x14ac:dyDescent="0.2">
      <c r="A43" s="421" t="s">
        <v>388</v>
      </c>
      <c r="B43" s="115">
        <v>214203</v>
      </c>
      <c r="C43" s="114">
        <v>122105</v>
      </c>
      <c r="D43" s="114">
        <v>92098</v>
      </c>
      <c r="E43" s="114">
        <v>159356</v>
      </c>
      <c r="F43" s="114">
        <v>54847</v>
      </c>
      <c r="G43" s="114">
        <v>26978</v>
      </c>
      <c r="H43" s="114">
        <v>68584</v>
      </c>
      <c r="I43" s="115">
        <v>56594</v>
      </c>
      <c r="J43" s="114">
        <v>30434</v>
      </c>
      <c r="K43" s="114">
        <v>26160</v>
      </c>
      <c r="L43" s="422">
        <v>13857</v>
      </c>
      <c r="M43" s="423">
        <v>12761</v>
      </c>
    </row>
    <row r="44" spans="1:13" ht="11.1" customHeight="1" x14ac:dyDescent="0.2">
      <c r="A44" s="421" t="s">
        <v>389</v>
      </c>
      <c r="B44" s="115">
        <v>217491</v>
      </c>
      <c r="C44" s="114">
        <v>124010</v>
      </c>
      <c r="D44" s="114">
        <v>93481</v>
      </c>
      <c r="E44" s="114">
        <v>162074</v>
      </c>
      <c r="F44" s="114">
        <v>55417</v>
      </c>
      <c r="G44" s="114">
        <v>29314</v>
      </c>
      <c r="H44" s="114">
        <v>69339</v>
      </c>
      <c r="I44" s="115">
        <v>57040</v>
      </c>
      <c r="J44" s="114">
        <v>30211</v>
      </c>
      <c r="K44" s="114">
        <v>26829</v>
      </c>
      <c r="L44" s="422">
        <v>20468</v>
      </c>
      <c r="M44" s="423">
        <v>17836</v>
      </c>
    </row>
    <row r="45" spans="1:13" s="110" customFormat="1" ht="11.1" customHeight="1" x14ac:dyDescent="0.2">
      <c r="A45" s="421" t="s">
        <v>390</v>
      </c>
      <c r="B45" s="115">
        <v>215875</v>
      </c>
      <c r="C45" s="114">
        <v>122646</v>
      </c>
      <c r="D45" s="114">
        <v>93229</v>
      </c>
      <c r="E45" s="114">
        <v>160151</v>
      </c>
      <c r="F45" s="114">
        <v>55724</v>
      </c>
      <c r="G45" s="114">
        <v>28340</v>
      </c>
      <c r="H45" s="114">
        <v>69498</v>
      </c>
      <c r="I45" s="115">
        <v>56712</v>
      </c>
      <c r="J45" s="114">
        <v>30156</v>
      </c>
      <c r="K45" s="114">
        <v>26556</v>
      </c>
      <c r="L45" s="422">
        <v>11923</v>
      </c>
      <c r="M45" s="423">
        <v>13765</v>
      </c>
    </row>
    <row r="46" spans="1:13" ht="15" customHeight="1" x14ac:dyDescent="0.2">
      <c r="A46" s="421" t="s">
        <v>399</v>
      </c>
      <c r="B46" s="115">
        <v>217333</v>
      </c>
      <c r="C46" s="114">
        <v>123177</v>
      </c>
      <c r="D46" s="114">
        <v>94156</v>
      </c>
      <c r="E46" s="114">
        <v>161122</v>
      </c>
      <c r="F46" s="114">
        <v>56211</v>
      </c>
      <c r="G46" s="114">
        <v>27886</v>
      </c>
      <c r="H46" s="114">
        <v>70461</v>
      </c>
      <c r="I46" s="115">
        <v>56764</v>
      </c>
      <c r="J46" s="114">
        <v>29941</v>
      </c>
      <c r="K46" s="114">
        <v>26823</v>
      </c>
      <c r="L46" s="422">
        <v>17006</v>
      </c>
      <c r="M46" s="423">
        <v>15600</v>
      </c>
    </row>
    <row r="47" spans="1:13" ht="11.1" customHeight="1" x14ac:dyDescent="0.2">
      <c r="A47" s="421" t="s">
        <v>388</v>
      </c>
      <c r="B47" s="115">
        <v>218002</v>
      </c>
      <c r="C47" s="114">
        <v>123590</v>
      </c>
      <c r="D47" s="114">
        <v>94412</v>
      </c>
      <c r="E47" s="114">
        <v>161229</v>
      </c>
      <c r="F47" s="114">
        <v>56773</v>
      </c>
      <c r="G47" s="114">
        <v>27362</v>
      </c>
      <c r="H47" s="114">
        <v>71367</v>
      </c>
      <c r="I47" s="115">
        <v>57557</v>
      </c>
      <c r="J47" s="114">
        <v>30151</v>
      </c>
      <c r="K47" s="114">
        <v>27406</v>
      </c>
      <c r="L47" s="422">
        <v>13783</v>
      </c>
      <c r="M47" s="423">
        <v>13323</v>
      </c>
    </row>
    <row r="48" spans="1:13" ht="11.1" customHeight="1" x14ac:dyDescent="0.2">
      <c r="A48" s="421" t="s">
        <v>389</v>
      </c>
      <c r="B48" s="115">
        <v>220906</v>
      </c>
      <c r="C48" s="114">
        <v>125065</v>
      </c>
      <c r="D48" s="114">
        <v>95841</v>
      </c>
      <c r="E48" s="114">
        <v>163158</v>
      </c>
      <c r="F48" s="114">
        <v>57748</v>
      </c>
      <c r="G48" s="114">
        <v>29344</v>
      </c>
      <c r="H48" s="114">
        <v>71964</v>
      </c>
      <c r="I48" s="115">
        <v>57293</v>
      </c>
      <c r="J48" s="114">
        <v>29550</v>
      </c>
      <c r="K48" s="114">
        <v>27743</v>
      </c>
      <c r="L48" s="422">
        <v>20412</v>
      </c>
      <c r="M48" s="423">
        <v>17749</v>
      </c>
    </row>
    <row r="49" spans="1:17" s="110" customFormat="1" ht="11.1" customHeight="1" x14ac:dyDescent="0.2">
      <c r="A49" s="421" t="s">
        <v>390</v>
      </c>
      <c r="B49" s="115">
        <v>218448</v>
      </c>
      <c r="C49" s="114">
        <v>123374</v>
      </c>
      <c r="D49" s="114">
        <v>95074</v>
      </c>
      <c r="E49" s="114">
        <v>160630</v>
      </c>
      <c r="F49" s="114">
        <v>57818</v>
      </c>
      <c r="G49" s="114">
        <v>28496</v>
      </c>
      <c r="H49" s="114">
        <v>71841</v>
      </c>
      <c r="I49" s="115">
        <v>56856</v>
      </c>
      <c r="J49" s="114">
        <v>29579</v>
      </c>
      <c r="K49" s="114">
        <v>27277</v>
      </c>
      <c r="L49" s="422">
        <v>12174</v>
      </c>
      <c r="M49" s="423">
        <v>14703</v>
      </c>
    </row>
    <row r="50" spans="1:17" ht="15" customHeight="1" x14ac:dyDescent="0.2">
      <c r="A50" s="421" t="s">
        <v>400</v>
      </c>
      <c r="B50" s="143">
        <v>219564</v>
      </c>
      <c r="C50" s="144">
        <v>123902</v>
      </c>
      <c r="D50" s="144">
        <v>95662</v>
      </c>
      <c r="E50" s="144">
        <v>161190</v>
      </c>
      <c r="F50" s="144">
        <v>58374</v>
      </c>
      <c r="G50" s="144">
        <v>27760</v>
      </c>
      <c r="H50" s="144">
        <v>72562</v>
      </c>
      <c r="I50" s="143">
        <v>55456</v>
      </c>
      <c r="J50" s="144">
        <v>28765</v>
      </c>
      <c r="K50" s="144">
        <v>26691</v>
      </c>
      <c r="L50" s="425">
        <v>16098</v>
      </c>
      <c r="M50" s="426">
        <v>15389</v>
      </c>
    </row>
    <row r="51" spans="1:17" ht="11.25" customHeight="1" x14ac:dyDescent="0.2">
      <c r="A51" s="427"/>
      <c r="B51" s="428"/>
      <c r="C51" s="429"/>
      <c r="D51" s="429"/>
      <c r="E51" s="429"/>
      <c r="F51" s="429"/>
      <c r="G51" s="429"/>
      <c r="H51" s="429"/>
      <c r="I51" s="429"/>
      <c r="J51" s="430"/>
      <c r="K51" s="269"/>
      <c r="L51" s="429"/>
      <c r="M51" s="431" t="s">
        <v>45</v>
      </c>
    </row>
    <row r="52" spans="1:17" ht="18" customHeight="1" x14ac:dyDescent="0.2">
      <c r="A52" s="669" t="s">
        <v>401</v>
      </c>
      <c r="B52" s="669"/>
      <c r="C52" s="669"/>
      <c r="D52" s="669"/>
      <c r="E52" s="669"/>
      <c r="F52" s="669"/>
      <c r="G52" s="669"/>
      <c r="H52" s="669"/>
      <c r="I52" s="669"/>
      <c r="J52" s="669"/>
      <c r="K52" s="669"/>
      <c r="L52" s="669"/>
      <c r="M52" s="669"/>
    </row>
    <row r="53" spans="1:17" ht="38.1" customHeight="1" x14ac:dyDescent="0.2">
      <c r="A53" s="670" t="s">
        <v>402</v>
      </c>
      <c r="B53" s="670"/>
      <c r="C53" s="670"/>
      <c r="D53" s="670"/>
      <c r="E53" s="670"/>
      <c r="F53" s="670"/>
      <c r="G53" s="670"/>
      <c r="H53" s="670"/>
      <c r="I53" s="670"/>
      <c r="J53" s="670"/>
      <c r="K53" s="670"/>
      <c r="L53" s="670"/>
      <c r="M53" s="670"/>
    </row>
    <row r="54" spans="1:17" s="151" customFormat="1" ht="9" x14ac:dyDescent="0.15">
      <c r="A54" s="671" t="s">
        <v>323</v>
      </c>
      <c r="B54" s="671"/>
      <c r="C54" s="671"/>
      <c r="D54" s="671"/>
      <c r="E54" s="671"/>
      <c r="F54" s="671"/>
      <c r="G54" s="671"/>
      <c r="H54" s="671"/>
      <c r="I54" s="671"/>
      <c r="J54" s="671"/>
      <c r="K54" s="671"/>
      <c r="L54" s="671"/>
      <c r="M54" s="671"/>
    </row>
    <row r="55" spans="1:17" s="151" customFormat="1" ht="20.25" customHeight="1" x14ac:dyDescent="0.15">
      <c r="A55" s="672"/>
      <c r="B55" s="673"/>
      <c r="C55" s="673"/>
      <c r="D55" s="673"/>
      <c r="E55" s="673"/>
      <c r="F55" s="673"/>
      <c r="G55" s="673"/>
      <c r="H55" s="673"/>
      <c r="I55" s="673"/>
      <c r="J55" s="673"/>
      <c r="K55" s="673"/>
      <c r="L55" s="221"/>
      <c r="M55" s="221"/>
    </row>
    <row r="56" spans="1:17" s="151" customFormat="1" ht="18" customHeight="1" x14ac:dyDescent="0.2">
      <c r="A56" s="674" t="s">
        <v>521</v>
      </c>
      <c r="B56" s="675"/>
      <c r="C56" s="675"/>
      <c r="D56" s="675"/>
      <c r="E56" s="675"/>
      <c r="F56" s="675"/>
      <c r="G56" s="675"/>
      <c r="H56" s="675"/>
      <c r="I56" s="675"/>
      <c r="J56" s="675"/>
      <c r="K56" s="675"/>
    </row>
    <row r="57" spans="1:17" s="151" customFormat="1" ht="11.25" customHeight="1" x14ac:dyDescent="0.2">
      <c r="A57" s="665"/>
      <c r="B57" s="665"/>
      <c r="C57" s="665"/>
      <c r="D57" s="665"/>
      <c r="E57" s="665"/>
      <c r="F57" s="665"/>
      <c r="G57" s="665"/>
      <c r="H57" s="665"/>
      <c r="I57" s="665"/>
      <c r="J57" s="665"/>
      <c r="L57" s="219"/>
      <c r="N57" s="219"/>
      <c r="O57" s="219"/>
      <c r="P57" s="219"/>
      <c r="Q57" s="219"/>
    </row>
    <row r="58" spans="1:17" ht="12.75" customHeight="1" x14ac:dyDescent="0.2">
      <c r="A58" s="432"/>
      <c r="B58" s="433"/>
      <c r="C58" s="434"/>
      <c r="D58" s="434"/>
      <c r="E58" s="434"/>
      <c r="F58" s="434"/>
      <c r="G58" s="434"/>
      <c r="H58" s="434"/>
      <c r="I58" s="434"/>
      <c r="J58" s="435"/>
      <c r="L58" s="434"/>
      <c r="N58" s="226"/>
      <c r="O58" s="226"/>
      <c r="P58" s="226"/>
      <c r="Q58" s="226"/>
    </row>
    <row r="59" spans="1:17" ht="12.75" customHeight="1" x14ac:dyDescent="0.2">
      <c r="A59" s="436"/>
      <c r="B59" s="433"/>
      <c r="C59" s="434"/>
      <c r="D59" s="434"/>
      <c r="E59" s="434"/>
      <c r="F59" s="434"/>
      <c r="G59" s="434"/>
      <c r="H59" s="434"/>
      <c r="I59" s="434"/>
      <c r="J59" s="435"/>
      <c r="L59" s="434"/>
    </row>
    <row r="60" spans="1:17" ht="12.75" customHeight="1" x14ac:dyDescent="0.2">
      <c r="A60" s="437"/>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8"/>
    </row>
    <row r="68" spans="1:13" ht="15.95" customHeight="1" x14ac:dyDescent="0.2">
      <c r="A68" s="438"/>
    </row>
    <row r="70" spans="1:13" ht="15.95" customHeight="1" x14ac:dyDescent="0.2">
      <c r="K70" s="439"/>
      <c r="M70" s="439"/>
    </row>
    <row r="71" spans="1:13" ht="15.95" customHeight="1" x14ac:dyDescent="0.2">
      <c r="K71" s="439"/>
      <c r="M71" s="439"/>
    </row>
    <row r="72" spans="1:13" ht="15.95" customHeight="1" x14ac:dyDescent="0.2">
      <c r="A72" s="438"/>
      <c r="K72" s="439"/>
      <c r="M72" s="439"/>
    </row>
    <row r="76" spans="1:13" ht="15.95" customHeight="1" x14ac:dyDescent="0.2">
      <c r="A76" s="438"/>
    </row>
    <row r="80" spans="1:13" ht="15.95" customHeight="1" x14ac:dyDescent="0.2">
      <c r="A80" s="438"/>
    </row>
    <row r="84" spans="1:1" ht="15.95" customHeight="1" x14ac:dyDescent="0.2">
      <c r="A84" s="438"/>
    </row>
    <row r="88" spans="1:1" ht="15.95" customHeight="1" x14ac:dyDescent="0.2">
      <c r="A88" s="438"/>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5" customWidth="1"/>
    <col min="2" max="2" width="78" style="445" customWidth="1"/>
    <col min="3" max="6" width="102.75" style="445" customWidth="1"/>
    <col min="7" max="256" width="11" style="445"/>
    <col min="257" max="257" width="2" style="445" customWidth="1"/>
    <col min="258" max="258" width="78" style="445" customWidth="1"/>
    <col min="259" max="262" width="102.75" style="445" customWidth="1"/>
    <col min="263" max="512" width="11" style="445"/>
    <col min="513" max="513" width="2" style="445" customWidth="1"/>
    <col min="514" max="514" width="78" style="445" customWidth="1"/>
    <col min="515" max="518" width="102.75" style="445" customWidth="1"/>
    <col min="519" max="768" width="11" style="445"/>
    <col min="769" max="769" width="2" style="445" customWidth="1"/>
    <col min="770" max="770" width="78" style="445" customWidth="1"/>
    <col min="771" max="774" width="102.75" style="445" customWidth="1"/>
    <col min="775" max="1024" width="11" style="445"/>
    <col min="1025" max="1025" width="2" style="445" customWidth="1"/>
    <col min="1026" max="1026" width="78" style="445" customWidth="1"/>
    <col min="1027" max="1030" width="102.75" style="445" customWidth="1"/>
    <col min="1031" max="1280" width="11" style="445"/>
    <col min="1281" max="1281" width="2" style="445" customWidth="1"/>
    <col min="1282" max="1282" width="78" style="445" customWidth="1"/>
    <col min="1283" max="1286" width="102.75" style="445" customWidth="1"/>
    <col min="1287" max="1536" width="11" style="445"/>
    <col min="1537" max="1537" width="2" style="445" customWidth="1"/>
    <col min="1538" max="1538" width="78" style="445" customWidth="1"/>
    <col min="1539" max="1542" width="102.75" style="445" customWidth="1"/>
    <col min="1543" max="1792" width="11" style="445"/>
    <col min="1793" max="1793" width="2" style="445" customWidth="1"/>
    <col min="1794" max="1794" width="78" style="445" customWidth="1"/>
    <col min="1795" max="1798" width="102.75" style="445" customWidth="1"/>
    <col min="1799" max="2048" width="11" style="445"/>
    <col min="2049" max="2049" width="2" style="445" customWidth="1"/>
    <col min="2050" max="2050" width="78" style="445" customWidth="1"/>
    <col min="2051" max="2054" width="102.75" style="445" customWidth="1"/>
    <col min="2055" max="2304" width="11" style="445"/>
    <col min="2305" max="2305" width="2" style="445" customWidth="1"/>
    <col min="2306" max="2306" width="78" style="445" customWidth="1"/>
    <col min="2307" max="2310" width="102.75" style="445" customWidth="1"/>
    <col min="2311" max="2560" width="11" style="445"/>
    <col min="2561" max="2561" width="2" style="445" customWidth="1"/>
    <col min="2562" max="2562" width="78" style="445" customWidth="1"/>
    <col min="2563" max="2566" width="102.75" style="445" customWidth="1"/>
    <col min="2567" max="2816" width="11" style="445"/>
    <col min="2817" max="2817" width="2" style="445" customWidth="1"/>
    <col min="2818" max="2818" width="78" style="445" customWidth="1"/>
    <col min="2819" max="2822" width="102.75" style="445" customWidth="1"/>
    <col min="2823" max="3072" width="11" style="445"/>
    <col min="3073" max="3073" width="2" style="445" customWidth="1"/>
    <col min="3074" max="3074" width="78" style="445" customWidth="1"/>
    <col min="3075" max="3078" width="102.75" style="445" customWidth="1"/>
    <col min="3079" max="3328" width="11" style="445"/>
    <col min="3329" max="3329" width="2" style="445" customWidth="1"/>
    <col min="3330" max="3330" width="78" style="445" customWidth="1"/>
    <col min="3331" max="3334" width="102.75" style="445" customWidth="1"/>
    <col min="3335" max="3584" width="11" style="445"/>
    <col min="3585" max="3585" width="2" style="445" customWidth="1"/>
    <col min="3586" max="3586" width="78" style="445" customWidth="1"/>
    <col min="3587" max="3590" width="102.75" style="445" customWidth="1"/>
    <col min="3591" max="3840" width="11" style="445"/>
    <col min="3841" max="3841" width="2" style="445" customWidth="1"/>
    <col min="3842" max="3842" width="78" style="445" customWidth="1"/>
    <col min="3843" max="3846" width="102.75" style="445" customWidth="1"/>
    <col min="3847" max="4096" width="11" style="445"/>
    <col min="4097" max="4097" width="2" style="445" customWidth="1"/>
    <col min="4098" max="4098" width="78" style="445" customWidth="1"/>
    <col min="4099" max="4102" width="102.75" style="445" customWidth="1"/>
    <col min="4103" max="4352" width="11" style="445"/>
    <col min="4353" max="4353" width="2" style="445" customWidth="1"/>
    <col min="4354" max="4354" width="78" style="445" customWidth="1"/>
    <col min="4355" max="4358" width="102.75" style="445" customWidth="1"/>
    <col min="4359" max="4608" width="11" style="445"/>
    <col min="4609" max="4609" width="2" style="445" customWidth="1"/>
    <col min="4610" max="4610" width="78" style="445" customWidth="1"/>
    <col min="4611" max="4614" width="102.75" style="445" customWidth="1"/>
    <col min="4615" max="4864" width="11" style="445"/>
    <col min="4865" max="4865" width="2" style="445" customWidth="1"/>
    <col min="4866" max="4866" width="78" style="445" customWidth="1"/>
    <col min="4867" max="4870" width="102.75" style="445" customWidth="1"/>
    <col min="4871" max="5120" width="11" style="445"/>
    <col min="5121" max="5121" width="2" style="445" customWidth="1"/>
    <col min="5122" max="5122" width="78" style="445" customWidth="1"/>
    <col min="5123" max="5126" width="102.75" style="445" customWidth="1"/>
    <col min="5127" max="5376" width="11" style="445"/>
    <col min="5377" max="5377" width="2" style="445" customWidth="1"/>
    <col min="5378" max="5378" width="78" style="445" customWidth="1"/>
    <col min="5379" max="5382" width="102.75" style="445" customWidth="1"/>
    <col min="5383" max="5632" width="11" style="445"/>
    <col min="5633" max="5633" width="2" style="445" customWidth="1"/>
    <col min="5634" max="5634" width="78" style="445" customWidth="1"/>
    <col min="5635" max="5638" width="102.75" style="445" customWidth="1"/>
    <col min="5639" max="5888" width="11" style="445"/>
    <col min="5889" max="5889" width="2" style="445" customWidth="1"/>
    <col min="5890" max="5890" width="78" style="445" customWidth="1"/>
    <col min="5891" max="5894" width="102.75" style="445" customWidth="1"/>
    <col min="5895" max="6144" width="11" style="445"/>
    <col min="6145" max="6145" width="2" style="445" customWidth="1"/>
    <col min="6146" max="6146" width="78" style="445" customWidth="1"/>
    <col min="6147" max="6150" width="102.75" style="445" customWidth="1"/>
    <col min="6151" max="6400" width="11" style="445"/>
    <col min="6401" max="6401" width="2" style="445" customWidth="1"/>
    <col min="6402" max="6402" width="78" style="445" customWidth="1"/>
    <col min="6403" max="6406" width="102.75" style="445" customWidth="1"/>
    <col min="6407" max="6656" width="11" style="445"/>
    <col min="6657" max="6657" width="2" style="445" customWidth="1"/>
    <col min="6658" max="6658" width="78" style="445" customWidth="1"/>
    <col min="6659" max="6662" width="102.75" style="445" customWidth="1"/>
    <col min="6663" max="6912" width="11" style="445"/>
    <col min="6913" max="6913" width="2" style="445" customWidth="1"/>
    <col min="6914" max="6914" width="78" style="445" customWidth="1"/>
    <col min="6915" max="6918" width="102.75" style="445" customWidth="1"/>
    <col min="6919" max="7168" width="11" style="445"/>
    <col min="7169" max="7169" width="2" style="445" customWidth="1"/>
    <col min="7170" max="7170" width="78" style="445" customWidth="1"/>
    <col min="7171" max="7174" width="102.75" style="445" customWidth="1"/>
    <col min="7175" max="7424" width="11" style="445"/>
    <col min="7425" max="7425" width="2" style="445" customWidth="1"/>
    <col min="7426" max="7426" width="78" style="445" customWidth="1"/>
    <col min="7427" max="7430" width="102.75" style="445" customWidth="1"/>
    <col min="7431" max="7680" width="11" style="445"/>
    <col min="7681" max="7681" width="2" style="445" customWidth="1"/>
    <col min="7682" max="7682" width="78" style="445" customWidth="1"/>
    <col min="7683" max="7686" width="102.75" style="445" customWidth="1"/>
    <col min="7687" max="7936" width="11" style="445"/>
    <col min="7937" max="7937" width="2" style="445" customWidth="1"/>
    <col min="7938" max="7938" width="78" style="445" customWidth="1"/>
    <col min="7939" max="7942" width="102.75" style="445" customWidth="1"/>
    <col min="7943" max="8192" width="11" style="445"/>
    <col min="8193" max="8193" width="2" style="445" customWidth="1"/>
    <col min="8194" max="8194" width="78" style="445" customWidth="1"/>
    <col min="8195" max="8198" width="102.75" style="445" customWidth="1"/>
    <col min="8199" max="8448" width="11" style="445"/>
    <col min="8449" max="8449" width="2" style="445" customWidth="1"/>
    <col min="8450" max="8450" width="78" style="445" customWidth="1"/>
    <col min="8451" max="8454" width="102.75" style="445" customWidth="1"/>
    <col min="8455" max="8704" width="11" style="445"/>
    <col min="8705" max="8705" width="2" style="445" customWidth="1"/>
    <col min="8706" max="8706" width="78" style="445" customWidth="1"/>
    <col min="8707" max="8710" width="102.75" style="445" customWidth="1"/>
    <col min="8711" max="8960" width="11" style="445"/>
    <col min="8961" max="8961" width="2" style="445" customWidth="1"/>
    <col min="8962" max="8962" width="78" style="445" customWidth="1"/>
    <col min="8963" max="8966" width="102.75" style="445" customWidth="1"/>
    <col min="8967" max="9216" width="11" style="445"/>
    <col min="9217" max="9217" width="2" style="445" customWidth="1"/>
    <col min="9218" max="9218" width="78" style="445" customWidth="1"/>
    <col min="9219" max="9222" width="102.75" style="445" customWidth="1"/>
    <col min="9223" max="9472" width="11" style="445"/>
    <col min="9473" max="9473" width="2" style="445" customWidth="1"/>
    <col min="9474" max="9474" width="78" style="445" customWidth="1"/>
    <col min="9475" max="9478" width="102.75" style="445" customWidth="1"/>
    <col min="9479" max="9728" width="11" style="445"/>
    <col min="9729" max="9729" width="2" style="445" customWidth="1"/>
    <col min="9730" max="9730" width="78" style="445" customWidth="1"/>
    <col min="9731" max="9734" width="102.75" style="445" customWidth="1"/>
    <col min="9735" max="9984" width="11" style="445"/>
    <col min="9985" max="9985" width="2" style="445" customWidth="1"/>
    <col min="9986" max="9986" width="78" style="445" customWidth="1"/>
    <col min="9987" max="9990" width="102.75" style="445" customWidth="1"/>
    <col min="9991" max="10240" width="11" style="445"/>
    <col min="10241" max="10241" width="2" style="445" customWidth="1"/>
    <col min="10242" max="10242" width="78" style="445" customWidth="1"/>
    <col min="10243" max="10246" width="102.75" style="445" customWidth="1"/>
    <col min="10247" max="10496" width="11" style="445"/>
    <col min="10497" max="10497" width="2" style="445" customWidth="1"/>
    <col min="10498" max="10498" width="78" style="445" customWidth="1"/>
    <col min="10499" max="10502" width="102.75" style="445" customWidth="1"/>
    <col min="10503" max="10752" width="11" style="445"/>
    <col min="10753" max="10753" width="2" style="445" customWidth="1"/>
    <col min="10754" max="10754" width="78" style="445" customWidth="1"/>
    <col min="10755" max="10758" width="102.75" style="445" customWidth="1"/>
    <col min="10759" max="11008" width="11" style="445"/>
    <col min="11009" max="11009" width="2" style="445" customWidth="1"/>
    <col min="11010" max="11010" width="78" style="445" customWidth="1"/>
    <col min="11011" max="11014" width="102.75" style="445" customWidth="1"/>
    <col min="11015" max="11264" width="11" style="445"/>
    <col min="11265" max="11265" width="2" style="445" customWidth="1"/>
    <col min="11266" max="11266" width="78" style="445" customWidth="1"/>
    <col min="11267" max="11270" width="102.75" style="445" customWidth="1"/>
    <col min="11271" max="11520" width="11" style="445"/>
    <col min="11521" max="11521" width="2" style="445" customWidth="1"/>
    <col min="11522" max="11522" width="78" style="445" customWidth="1"/>
    <col min="11523" max="11526" width="102.75" style="445" customWidth="1"/>
    <col min="11527" max="11776" width="11" style="445"/>
    <col min="11777" max="11777" width="2" style="445" customWidth="1"/>
    <col min="11778" max="11778" width="78" style="445" customWidth="1"/>
    <col min="11779" max="11782" width="102.75" style="445" customWidth="1"/>
    <col min="11783" max="12032" width="11" style="445"/>
    <col min="12033" max="12033" width="2" style="445" customWidth="1"/>
    <col min="12034" max="12034" width="78" style="445" customWidth="1"/>
    <col min="12035" max="12038" width="102.75" style="445" customWidth="1"/>
    <col min="12039" max="12288" width="11" style="445"/>
    <col min="12289" max="12289" width="2" style="445" customWidth="1"/>
    <col min="12290" max="12290" width="78" style="445" customWidth="1"/>
    <col min="12291" max="12294" width="102.75" style="445" customWidth="1"/>
    <col min="12295" max="12544" width="11" style="445"/>
    <col min="12545" max="12545" width="2" style="445" customWidth="1"/>
    <col min="12546" max="12546" width="78" style="445" customWidth="1"/>
    <col min="12547" max="12550" width="102.75" style="445" customWidth="1"/>
    <col min="12551" max="12800" width="11" style="445"/>
    <col min="12801" max="12801" width="2" style="445" customWidth="1"/>
    <col min="12802" max="12802" width="78" style="445" customWidth="1"/>
    <col min="12803" max="12806" width="102.75" style="445" customWidth="1"/>
    <col min="12807" max="13056" width="11" style="445"/>
    <col min="13057" max="13057" width="2" style="445" customWidth="1"/>
    <col min="13058" max="13058" width="78" style="445" customWidth="1"/>
    <col min="13059" max="13062" width="102.75" style="445" customWidth="1"/>
    <col min="13063" max="13312" width="11" style="445"/>
    <col min="13313" max="13313" width="2" style="445" customWidth="1"/>
    <col min="13314" max="13314" width="78" style="445" customWidth="1"/>
    <col min="13315" max="13318" width="102.75" style="445" customWidth="1"/>
    <col min="13319" max="13568" width="11" style="445"/>
    <col min="13569" max="13569" width="2" style="445" customWidth="1"/>
    <col min="13570" max="13570" width="78" style="445" customWidth="1"/>
    <col min="13571" max="13574" width="102.75" style="445" customWidth="1"/>
    <col min="13575" max="13824" width="11" style="445"/>
    <col min="13825" max="13825" width="2" style="445" customWidth="1"/>
    <col min="13826" max="13826" width="78" style="445" customWidth="1"/>
    <col min="13827" max="13830" width="102.75" style="445" customWidth="1"/>
    <col min="13831" max="14080" width="11" style="445"/>
    <col min="14081" max="14081" width="2" style="445" customWidth="1"/>
    <col min="14082" max="14082" width="78" style="445" customWidth="1"/>
    <col min="14083" max="14086" width="102.75" style="445" customWidth="1"/>
    <col min="14087" max="14336" width="11" style="445"/>
    <col min="14337" max="14337" width="2" style="445" customWidth="1"/>
    <col min="14338" max="14338" width="78" style="445" customWidth="1"/>
    <col min="14339" max="14342" width="102.75" style="445" customWidth="1"/>
    <col min="14343" max="14592" width="11" style="445"/>
    <col min="14593" max="14593" width="2" style="445" customWidth="1"/>
    <col min="14594" max="14594" width="78" style="445" customWidth="1"/>
    <col min="14595" max="14598" width="102.75" style="445" customWidth="1"/>
    <col min="14599" max="14848" width="11" style="445"/>
    <col min="14849" max="14849" width="2" style="445" customWidth="1"/>
    <col min="14850" max="14850" width="78" style="445" customWidth="1"/>
    <col min="14851" max="14854" width="102.75" style="445" customWidth="1"/>
    <col min="14855" max="15104" width="11" style="445"/>
    <col min="15105" max="15105" width="2" style="445" customWidth="1"/>
    <col min="15106" max="15106" width="78" style="445" customWidth="1"/>
    <col min="15107" max="15110" width="102.75" style="445" customWidth="1"/>
    <col min="15111" max="15360" width="11" style="445"/>
    <col min="15361" max="15361" width="2" style="445" customWidth="1"/>
    <col min="15362" max="15362" width="78" style="445" customWidth="1"/>
    <col min="15363" max="15366" width="102.75" style="445" customWidth="1"/>
    <col min="15367" max="15616" width="11" style="445"/>
    <col min="15617" max="15617" width="2" style="445" customWidth="1"/>
    <col min="15618" max="15618" width="78" style="445" customWidth="1"/>
    <col min="15619" max="15622" width="102.75" style="445" customWidth="1"/>
    <col min="15623" max="15872" width="11" style="445"/>
    <col min="15873" max="15873" width="2" style="445" customWidth="1"/>
    <col min="15874" max="15874" width="78" style="445" customWidth="1"/>
    <col min="15875" max="15878" width="102.75" style="445" customWidth="1"/>
    <col min="15879" max="16128" width="11" style="445"/>
    <col min="16129" max="16129" width="2" style="445" customWidth="1"/>
    <col min="16130" max="16130" width="78" style="445" customWidth="1"/>
    <col min="16131" max="16134" width="102.75" style="445" customWidth="1"/>
    <col min="16135" max="16384" width="11" style="445"/>
  </cols>
  <sheetData>
    <row r="1" spans="1:2" s="442" customFormat="1" ht="36.75" customHeight="1" x14ac:dyDescent="0.2">
      <c r="A1" s="440"/>
      <c r="B1" s="441" t="s">
        <v>6</v>
      </c>
    </row>
    <row r="2" spans="1:2" s="443" customFormat="1" ht="19.5" customHeight="1" x14ac:dyDescent="0.2">
      <c r="B2" s="444" t="s">
        <v>403</v>
      </c>
    </row>
    <row r="3" spans="1:2" ht="15" x14ac:dyDescent="0.25">
      <c r="B3" s="446" t="s">
        <v>404</v>
      </c>
    </row>
    <row r="5" spans="1:2" ht="29.25" customHeight="1" x14ac:dyDescent="0.2">
      <c r="B5" s="447" t="s">
        <v>405</v>
      </c>
    </row>
    <row r="6" spans="1:2" ht="9.9499999999999993" customHeight="1" x14ac:dyDescent="0.2">
      <c r="B6" s="447"/>
    </row>
    <row r="7" spans="1:2" ht="73.5" customHeight="1" x14ac:dyDescent="0.2">
      <c r="B7" s="447" t="s">
        <v>406</v>
      </c>
    </row>
    <row r="8" spans="1:2" ht="9.9499999999999993" customHeight="1" x14ac:dyDescent="0.2">
      <c r="B8" s="447"/>
    </row>
    <row r="9" spans="1:2" ht="50.25" customHeight="1" x14ac:dyDescent="0.2">
      <c r="B9" s="447" t="s">
        <v>407</v>
      </c>
    </row>
    <row r="10" spans="1:2" ht="9.9499999999999993" customHeight="1" x14ac:dyDescent="0.2">
      <c r="B10" s="447"/>
    </row>
    <row r="11" spans="1:2" ht="79.5" customHeight="1" x14ac:dyDescent="0.2">
      <c r="B11" s="447" t="s">
        <v>408</v>
      </c>
    </row>
    <row r="12" spans="1:2" ht="9.9499999999999993" customHeight="1" x14ac:dyDescent="0.2">
      <c r="B12" s="447"/>
    </row>
    <row r="13" spans="1:2" ht="48.75" customHeight="1" x14ac:dyDescent="0.2">
      <c r="B13" s="447" t="s">
        <v>409</v>
      </c>
    </row>
    <row r="14" spans="1:2" ht="9.9499999999999993" customHeight="1" x14ac:dyDescent="0.2">
      <c r="B14" s="447"/>
    </row>
    <row r="15" spans="1:2" ht="33" customHeight="1" x14ac:dyDescent="0.2">
      <c r="B15" s="447" t="s">
        <v>410</v>
      </c>
    </row>
    <row r="16" spans="1:2" ht="9.9499999999999993" customHeight="1" x14ac:dyDescent="0.2">
      <c r="B16" s="447"/>
    </row>
    <row r="17" spans="2:2" ht="105" customHeight="1" x14ac:dyDescent="0.2">
      <c r="B17" s="447" t="s">
        <v>411</v>
      </c>
    </row>
    <row r="18" spans="2:2" ht="9.9499999999999993" customHeight="1" x14ac:dyDescent="0.2">
      <c r="B18" s="447"/>
    </row>
    <row r="19" spans="2:2" ht="13.5" customHeight="1" x14ac:dyDescent="0.2">
      <c r="B19" s="448" t="s">
        <v>412</v>
      </c>
    </row>
    <row r="20" spans="2:2" ht="40.5" customHeight="1" x14ac:dyDescent="0.2">
      <c r="B20" s="449" t="s">
        <v>413</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2" customWidth="1"/>
    <col min="2" max="2" width="78" style="452" customWidth="1"/>
    <col min="3" max="6" width="11" style="452"/>
    <col min="7" max="7" width="4.125" style="452" customWidth="1"/>
    <col min="8" max="256" width="11" style="452"/>
    <col min="257" max="257" width="1.875" style="452" customWidth="1"/>
    <col min="258" max="258" width="78" style="452" customWidth="1"/>
    <col min="259" max="262" width="11" style="452"/>
    <col min="263" max="263" width="4.125" style="452" customWidth="1"/>
    <col min="264" max="512" width="11" style="452"/>
    <col min="513" max="513" width="1.875" style="452" customWidth="1"/>
    <col min="514" max="514" width="78" style="452" customWidth="1"/>
    <col min="515" max="518" width="11" style="452"/>
    <col min="519" max="519" width="4.125" style="452" customWidth="1"/>
    <col min="520" max="768" width="11" style="452"/>
    <col min="769" max="769" width="1.875" style="452" customWidth="1"/>
    <col min="770" max="770" width="78" style="452" customWidth="1"/>
    <col min="771" max="774" width="11" style="452"/>
    <col min="775" max="775" width="4.125" style="452" customWidth="1"/>
    <col min="776" max="1024" width="11" style="452"/>
    <col min="1025" max="1025" width="1.875" style="452" customWidth="1"/>
    <col min="1026" max="1026" width="78" style="452" customWidth="1"/>
    <col min="1027" max="1030" width="11" style="452"/>
    <col min="1031" max="1031" width="4.125" style="452" customWidth="1"/>
    <col min="1032" max="1280" width="11" style="452"/>
    <col min="1281" max="1281" width="1.875" style="452" customWidth="1"/>
    <col min="1282" max="1282" width="78" style="452" customWidth="1"/>
    <col min="1283" max="1286" width="11" style="452"/>
    <col min="1287" max="1287" width="4.125" style="452" customWidth="1"/>
    <col min="1288" max="1536" width="11" style="452"/>
    <col min="1537" max="1537" width="1.875" style="452" customWidth="1"/>
    <col min="1538" max="1538" width="78" style="452" customWidth="1"/>
    <col min="1539" max="1542" width="11" style="452"/>
    <col min="1543" max="1543" width="4.125" style="452" customWidth="1"/>
    <col min="1544" max="1792" width="11" style="452"/>
    <col min="1793" max="1793" width="1.875" style="452" customWidth="1"/>
    <col min="1794" max="1794" width="78" style="452" customWidth="1"/>
    <col min="1795" max="1798" width="11" style="452"/>
    <col min="1799" max="1799" width="4.125" style="452" customWidth="1"/>
    <col min="1800" max="2048" width="11" style="452"/>
    <col min="2049" max="2049" width="1.875" style="452" customWidth="1"/>
    <col min="2050" max="2050" width="78" style="452" customWidth="1"/>
    <col min="2051" max="2054" width="11" style="452"/>
    <col min="2055" max="2055" width="4.125" style="452" customWidth="1"/>
    <col min="2056" max="2304" width="11" style="452"/>
    <col min="2305" max="2305" width="1.875" style="452" customWidth="1"/>
    <col min="2306" max="2306" width="78" style="452" customWidth="1"/>
    <col min="2307" max="2310" width="11" style="452"/>
    <col min="2311" max="2311" width="4.125" style="452" customWidth="1"/>
    <col min="2312" max="2560" width="11" style="452"/>
    <col min="2561" max="2561" width="1.875" style="452" customWidth="1"/>
    <col min="2562" max="2562" width="78" style="452" customWidth="1"/>
    <col min="2563" max="2566" width="11" style="452"/>
    <col min="2567" max="2567" width="4.125" style="452" customWidth="1"/>
    <col min="2568" max="2816" width="11" style="452"/>
    <col min="2817" max="2817" width="1.875" style="452" customWidth="1"/>
    <col min="2818" max="2818" width="78" style="452" customWidth="1"/>
    <col min="2819" max="2822" width="11" style="452"/>
    <col min="2823" max="2823" width="4.125" style="452" customWidth="1"/>
    <col min="2824" max="3072" width="11" style="452"/>
    <col min="3073" max="3073" width="1.875" style="452" customWidth="1"/>
    <col min="3074" max="3074" width="78" style="452" customWidth="1"/>
    <col min="3075" max="3078" width="11" style="452"/>
    <col min="3079" max="3079" width="4.125" style="452" customWidth="1"/>
    <col min="3080" max="3328" width="11" style="452"/>
    <col min="3329" max="3329" width="1.875" style="452" customWidth="1"/>
    <col min="3330" max="3330" width="78" style="452" customWidth="1"/>
    <col min="3331" max="3334" width="11" style="452"/>
    <col min="3335" max="3335" width="4.125" style="452" customWidth="1"/>
    <col min="3336" max="3584" width="11" style="452"/>
    <col min="3585" max="3585" width="1.875" style="452" customWidth="1"/>
    <col min="3586" max="3586" width="78" style="452" customWidth="1"/>
    <col min="3587" max="3590" width="11" style="452"/>
    <col min="3591" max="3591" width="4.125" style="452" customWidth="1"/>
    <col min="3592" max="3840" width="11" style="452"/>
    <col min="3841" max="3841" width="1.875" style="452" customWidth="1"/>
    <col min="3842" max="3842" width="78" style="452" customWidth="1"/>
    <col min="3843" max="3846" width="11" style="452"/>
    <col min="3847" max="3847" width="4.125" style="452" customWidth="1"/>
    <col min="3848" max="4096" width="11" style="452"/>
    <col min="4097" max="4097" width="1.875" style="452" customWidth="1"/>
    <col min="4098" max="4098" width="78" style="452" customWidth="1"/>
    <col min="4099" max="4102" width="11" style="452"/>
    <col min="4103" max="4103" width="4.125" style="452" customWidth="1"/>
    <col min="4104" max="4352" width="11" style="452"/>
    <col min="4353" max="4353" width="1.875" style="452" customWidth="1"/>
    <col min="4354" max="4354" width="78" style="452" customWidth="1"/>
    <col min="4355" max="4358" width="11" style="452"/>
    <col min="4359" max="4359" width="4.125" style="452" customWidth="1"/>
    <col min="4360" max="4608" width="11" style="452"/>
    <col min="4609" max="4609" width="1.875" style="452" customWidth="1"/>
    <col min="4610" max="4610" width="78" style="452" customWidth="1"/>
    <col min="4611" max="4614" width="11" style="452"/>
    <col min="4615" max="4615" width="4.125" style="452" customWidth="1"/>
    <col min="4616" max="4864" width="11" style="452"/>
    <col min="4865" max="4865" width="1.875" style="452" customWidth="1"/>
    <col min="4866" max="4866" width="78" style="452" customWidth="1"/>
    <col min="4867" max="4870" width="11" style="452"/>
    <col min="4871" max="4871" width="4.125" style="452" customWidth="1"/>
    <col min="4872" max="5120" width="11" style="452"/>
    <col min="5121" max="5121" width="1.875" style="452" customWidth="1"/>
    <col min="5122" max="5122" width="78" style="452" customWidth="1"/>
    <col min="5123" max="5126" width="11" style="452"/>
    <col min="5127" max="5127" width="4.125" style="452" customWidth="1"/>
    <col min="5128" max="5376" width="11" style="452"/>
    <col min="5377" max="5377" width="1.875" style="452" customWidth="1"/>
    <col min="5378" max="5378" width="78" style="452" customWidth="1"/>
    <col min="5379" max="5382" width="11" style="452"/>
    <col min="5383" max="5383" width="4.125" style="452" customWidth="1"/>
    <col min="5384" max="5632" width="11" style="452"/>
    <col min="5633" max="5633" width="1.875" style="452" customWidth="1"/>
    <col min="5634" max="5634" width="78" style="452" customWidth="1"/>
    <col min="5635" max="5638" width="11" style="452"/>
    <col min="5639" max="5639" width="4.125" style="452" customWidth="1"/>
    <col min="5640" max="5888" width="11" style="452"/>
    <col min="5889" max="5889" width="1.875" style="452" customWidth="1"/>
    <col min="5890" max="5890" width="78" style="452" customWidth="1"/>
    <col min="5891" max="5894" width="11" style="452"/>
    <col min="5895" max="5895" width="4.125" style="452" customWidth="1"/>
    <col min="5896" max="6144" width="11" style="452"/>
    <col min="6145" max="6145" width="1.875" style="452" customWidth="1"/>
    <col min="6146" max="6146" width="78" style="452" customWidth="1"/>
    <col min="6147" max="6150" width="11" style="452"/>
    <col min="6151" max="6151" width="4.125" style="452" customWidth="1"/>
    <col min="6152" max="6400" width="11" style="452"/>
    <col min="6401" max="6401" width="1.875" style="452" customWidth="1"/>
    <col min="6402" max="6402" width="78" style="452" customWidth="1"/>
    <col min="6403" max="6406" width="11" style="452"/>
    <col min="6407" max="6407" width="4.125" style="452" customWidth="1"/>
    <col min="6408" max="6656" width="11" style="452"/>
    <col min="6657" max="6657" width="1.875" style="452" customWidth="1"/>
    <col min="6658" max="6658" width="78" style="452" customWidth="1"/>
    <col min="6659" max="6662" width="11" style="452"/>
    <col min="6663" max="6663" width="4.125" style="452" customWidth="1"/>
    <col min="6664" max="6912" width="11" style="452"/>
    <col min="6913" max="6913" width="1.875" style="452" customWidth="1"/>
    <col min="6914" max="6914" width="78" style="452" customWidth="1"/>
    <col min="6915" max="6918" width="11" style="452"/>
    <col min="6919" max="6919" width="4.125" style="452" customWidth="1"/>
    <col min="6920" max="7168" width="11" style="452"/>
    <col min="7169" max="7169" width="1.875" style="452" customWidth="1"/>
    <col min="7170" max="7170" width="78" style="452" customWidth="1"/>
    <col min="7171" max="7174" width="11" style="452"/>
    <col min="7175" max="7175" width="4.125" style="452" customWidth="1"/>
    <col min="7176" max="7424" width="11" style="452"/>
    <col min="7425" max="7425" width="1.875" style="452" customWidth="1"/>
    <col min="7426" max="7426" width="78" style="452" customWidth="1"/>
    <col min="7427" max="7430" width="11" style="452"/>
    <col min="7431" max="7431" width="4.125" style="452" customWidth="1"/>
    <col min="7432" max="7680" width="11" style="452"/>
    <col min="7681" max="7681" width="1.875" style="452" customWidth="1"/>
    <col min="7682" max="7682" width="78" style="452" customWidth="1"/>
    <col min="7683" max="7686" width="11" style="452"/>
    <col min="7687" max="7687" width="4.125" style="452" customWidth="1"/>
    <col min="7688" max="7936" width="11" style="452"/>
    <col min="7937" max="7937" width="1.875" style="452" customWidth="1"/>
    <col min="7938" max="7938" width="78" style="452" customWidth="1"/>
    <col min="7939" max="7942" width="11" style="452"/>
    <col min="7943" max="7943" width="4.125" style="452" customWidth="1"/>
    <col min="7944" max="8192" width="11" style="452"/>
    <col min="8193" max="8193" width="1.875" style="452" customWidth="1"/>
    <col min="8194" max="8194" width="78" style="452" customWidth="1"/>
    <col min="8195" max="8198" width="11" style="452"/>
    <col min="8199" max="8199" width="4.125" style="452" customWidth="1"/>
    <col min="8200" max="8448" width="11" style="452"/>
    <col min="8449" max="8449" width="1.875" style="452" customWidth="1"/>
    <col min="8450" max="8450" width="78" style="452" customWidth="1"/>
    <col min="8451" max="8454" width="11" style="452"/>
    <col min="8455" max="8455" width="4.125" style="452" customWidth="1"/>
    <col min="8456" max="8704" width="11" style="452"/>
    <col min="8705" max="8705" width="1.875" style="452" customWidth="1"/>
    <col min="8706" max="8706" width="78" style="452" customWidth="1"/>
    <col min="8707" max="8710" width="11" style="452"/>
    <col min="8711" max="8711" width="4.125" style="452" customWidth="1"/>
    <col min="8712" max="8960" width="11" style="452"/>
    <col min="8961" max="8961" width="1.875" style="452" customWidth="1"/>
    <col min="8962" max="8962" width="78" style="452" customWidth="1"/>
    <col min="8963" max="8966" width="11" style="452"/>
    <col min="8967" max="8967" width="4.125" style="452" customWidth="1"/>
    <col min="8968" max="9216" width="11" style="452"/>
    <col min="9217" max="9217" width="1.875" style="452" customWidth="1"/>
    <col min="9218" max="9218" width="78" style="452" customWidth="1"/>
    <col min="9219" max="9222" width="11" style="452"/>
    <col min="9223" max="9223" width="4.125" style="452" customWidth="1"/>
    <col min="9224" max="9472" width="11" style="452"/>
    <col min="9473" max="9473" width="1.875" style="452" customWidth="1"/>
    <col min="9474" max="9474" width="78" style="452" customWidth="1"/>
    <col min="9475" max="9478" width="11" style="452"/>
    <col min="9479" max="9479" width="4.125" style="452" customWidth="1"/>
    <col min="9480" max="9728" width="11" style="452"/>
    <col min="9729" max="9729" width="1.875" style="452" customWidth="1"/>
    <col min="9730" max="9730" width="78" style="452" customWidth="1"/>
    <col min="9731" max="9734" width="11" style="452"/>
    <col min="9735" max="9735" width="4.125" style="452" customWidth="1"/>
    <col min="9736" max="9984" width="11" style="452"/>
    <col min="9985" max="9985" width="1.875" style="452" customWidth="1"/>
    <col min="9986" max="9986" width="78" style="452" customWidth="1"/>
    <col min="9987" max="9990" width="11" style="452"/>
    <col min="9991" max="9991" width="4.125" style="452" customWidth="1"/>
    <col min="9992" max="10240" width="11" style="452"/>
    <col min="10241" max="10241" width="1.875" style="452" customWidth="1"/>
    <col min="10242" max="10242" width="78" style="452" customWidth="1"/>
    <col min="10243" max="10246" width="11" style="452"/>
    <col min="10247" max="10247" width="4.125" style="452" customWidth="1"/>
    <col min="10248" max="10496" width="11" style="452"/>
    <col min="10497" max="10497" width="1.875" style="452" customWidth="1"/>
    <col min="10498" max="10498" width="78" style="452" customWidth="1"/>
    <col min="10499" max="10502" width="11" style="452"/>
    <col min="10503" max="10503" width="4.125" style="452" customWidth="1"/>
    <col min="10504" max="10752" width="11" style="452"/>
    <col min="10753" max="10753" width="1.875" style="452" customWidth="1"/>
    <col min="10754" max="10754" width="78" style="452" customWidth="1"/>
    <col min="10755" max="10758" width="11" style="452"/>
    <col min="10759" max="10759" width="4.125" style="452" customWidth="1"/>
    <col min="10760" max="11008" width="11" style="452"/>
    <col min="11009" max="11009" width="1.875" style="452" customWidth="1"/>
    <col min="11010" max="11010" width="78" style="452" customWidth="1"/>
    <col min="11011" max="11014" width="11" style="452"/>
    <col min="11015" max="11015" width="4.125" style="452" customWidth="1"/>
    <col min="11016" max="11264" width="11" style="452"/>
    <col min="11265" max="11265" width="1.875" style="452" customWidth="1"/>
    <col min="11266" max="11266" width="78" style="452" customWidth="1"/>
    <col min="11267" max="11270" width="11" style="452"/>
    <col min="11271" max="11271" width="4.125" style="452" customWidth="1"/>
    <col min="11272" max="11520" width="11" style="452"/>
    <col min="11521" max="11521" width="1.875" style="452" customWidth="1"/>
    <col min="11522" max="11522" width="78" style="452" customWidth="1"/>
    <col min="11523" max="11526" width="11" style="452"/>
    <col min="11527" max="11527" width="4.125" style="452" customWidth="1"/>
    <col min="11528" max="11776" width="11" style="452"/>
    <col min="11777" max="11777" width="1.875" style="452" customWidth="1"/>
    <col min="11778" max="11778" width="78" style="452" customWidth="1"/>
    <col min="11779" max="11782" width="11" style="452"/>
    <col min="11783" max="11783" width="4.125" style="452" customWidth="1"/>
    <col min="11784" max="12032" width="11" style="452"/>
    <col min="12033" max="12033" width="1.875" style="452" customWidth="1"/>
    <col min="12034" max="12034" width="78" style="452" customWidth="1"/>
    <col min="12035" max="12038" width="11" style="452"/>
    <col min="12039" max="12039" width="4.125" style="452" customWidth="1"/>
    <col min="12040" max="12288" width="11" style="452"/>
    <col min="12289" max="12289" width="1.875" style="452" customWidth="1"/>
    <col min="12290" max="12290" width="78" style="452" customWidth="1"/>
    <col min="12291" max="12294" width="11" style="452"/>
    <col min="12295" max="12295" width="4.125" style="452" customWidth="1"/>
    <col min="12296" max="12544" width="11" style="452"/>
    <col min="12545" max="12545" width="1.875" style="452" customWidth="1"/>
    <col min="12546" max="12546" width="78" style="452" customWidth="1"/>
    <col min="12547" max="12550" width="11" style="452"/>
    <col min="12551" max="12551" width="4.125" style="452" customWidth="1"/>
    <col min="12552" max="12800" width="11" style="452"/>
    <col min="12801" max="12801" width="1.875" style="452" customWidth="1"/>
    <col min="12802" max="12802" width="78" style="452" customWidth="1"/>
    <col min="12803" max="12806" width="11" style="452"/>
    <col min="12807" max="12807" width="4.125" style="452" customWidth="1"/>
    <col min="12808" max="13056" width="11" style="452"/>
    <col min="13057" max="13057" width="1.875" style="452" customWidth="1"/>
    <col min="13058" max="13058" width="78" style="452" customWidth="1"/>
    <col min="13059" max="13062" width="11" style="452"/>
    <col min="13063" max="13063" width="4.125" style="452" customWidth="1"/>
    <col min="13064" max="13312" width="11" style="452"/>
    <col min="13313" max="13313" width="1.875" style="452" customWidth="1"/>
    <col min="13314" max="13314" width="78" style="452" customWidth="1"/>
    <col min="13315" max="13318" width="11" style="452"/>
    <col min="13319" max="13319" width="4.125" style="452" customWidth="1"/>
    <col min="13320" max="13568" width="11" style="452"/>
    <col min="13569" max="13569" width="1.875" style="452" customWidth="1"/>
    <col min="13570" max="13570" width="78" style="452" customWidth="1"/>
    <col min="13571" max="13574" width="11" style="452"/>
    <col min="13575" max="13575" width="4.125" style="452" customWidth="1"/>
    <col min="13576" max="13824" width="11" style="452"/>
    <col min="13825" max="13825" width="1.875" style="452" customWidth="1"/>
    <col min="13826" max="13826" width="78" style="452" customWidth="1"/>
    <col min="13827" max="13830" width="11" style="452"/>
    <col min="13831" max="13831" width="4.125" style="452" customWidth="1"/>
    <col min="13832" max="14080" width="11" style="452"/>
    <col min="14081" max="14081" width="1.875" style="452" customWidth="1"/>
    <col min="14082" max="14082" width="78" style="452" customWidth="1"/>
    <col min="14083" max="14086" width="11" style="452"/>
    <col min="14087" max="14087" width="4.125" style="452" customWidth="1"/>
    <col min="14088" max="14336" width="11" style="452"/>
    <col min="14337" max="14337" width="1.875" style="452" customWidth="1"/>
    <col min="14338" max="14338" width="78" style="452" customWidth="1"/>
    <col min="14339" max="14342" width="11" style="452"/>
    <col min="14343" max="14343" width="4.125" style="452" customWidth="1"/>
    <col min="14344" max="14592" width="11" style="452"/>
    <col min="14593" max="14593" width="1.875" style="452" customWidth="1"/>
    <col min="14594" max="14594" width="78" style="452" customWidth="1"/>
    <col min="14595" max="14598" width="11" style="452"/>
    <col min="14599" max="14599" width="4.125" style="452" customWidth="1"/>
    <col min="14600" max="14848" width="11" style="452"/>
    <col min="14849" max="14849" width="1.875" style="452" customWidth="1"/>
    <col min="14850" max="14850" width="78" style="452" customWidth="1"/>
    <col min="14851" max="14854" width="11" style="452"/>
    <col min="14855" max="14855" width="4.125" style="452" customWidth="1"/>
    <col min="14856" max="15104" width="11" style="452"/>
    <col min="15105" max="15105" width="1.875" style="452" customWidth="1"/>
    <col min="15106" max="15106" width="78" style="452" customWidth="1"/>
    <col min="15107" max="15110" width="11" style="452"/>
    <col min="15111" max="15111" width="4.125" style="452" customWidth="1"/>
    <col min="15112" max="15360" width="11" style="452"/>
    <col min="15361" max="15361" width="1.875" style="452" customWidth="1"/>
    <col min="15362" max="15362" width="78" style="452" customWidth="1"/>
    <col min="15363" max="15366" width="11" style="452"/>
    <col min="15367" max="15367" width="4.125" style="452" customWidth="1"/>
    <col min="15368" max="15616" width="11" style="452"/>
    <col min="15617" max="15617" width="1.875" style="452" customWidth="1"/>
    <col min="15618" max="15618" width="78" style="452" customWidth="1"/>
    <col min="15619" max="15622" width="11" style="452"/>
    <col min="15623" max="15623" width="4.125" style="452" customWidth="1"/>
    <col min="15624" max="15872" width="11" style="452"/>
    <col min="15873" max="15873" width="1.875" style="452" customWidth="1"/>
    <col min="15874" max="15874" width="78" style="452" customWidth="1"/>
    <col min="15875" max="15878" width="11" style="452"/>
    <col min="15879" max="15879" width="4.125" style="452" customWidth="1"/>
    <col min="15880" max="16128" width="11" style="452"/>
    <col min="16129" max="16129" width="1.875" style="452" customWidth="1"/>
    <col min="16130" max="16130" width="78" style="452" customWidth="1"/>
    <col min="16131" max="16134" width="11" style="452"/>
    <col min="16135" max="16135" width="4.125" style="452" customWidth="1"/>
    <col min="16136" max="16384" width="11" style="452"/>
  </cols>
  <sheetData>
    <row r="1" spans="1:2" ht="39.75" customHeight="1" x14ac:dyDescent="0.2">
      <c r="A1" s="450"/>
      <c r="B1" s="451" t="s">
        <v>6</v>
      </c>
    </row>
    <row r="2" spans="1:2" ht="25.5" customHeight="1" x14ac:dyDescent="0.2">
      <c r="B2" s="453" t="s">
        <v>403</v>
      </c>
    </row>
    <row r="3" spans="1:2" ht="24.95" customHeight="1" x14ac:dyDescent="0.2">
      <c r="A3" s="454"/>
      <c r="B3" s="455" t="s">
        <v>414</v>
      </c>
    </row>
    <row r="4" spans="1:2" s="445" customFormat="1" ht="12" x14ac:dyDescent="0.2"/>
    <row r="5" spans="1:2" s="445" customFormat="1" ht="139.5" customHeight="1" x14ac:dyDescent="0.2">
      <c r="B5" s="447" t="s">
        <v>415</v>
      </c>
    </row>
    <row r="6" spans="1:2" s="445" customFormat="1" ht="9.9499999999999993" customHeight="1" x14ac:dyDescent="0.2">
      <c r="B6" s="447"/>
    </row>
    <row r="7" spans="1:2" s="445" customFormat="1" ht="222.75" customHeight="1" x14ac:dyDescent="0.2">
      <c r="B7" s="447" t="s">
        <v>416</v>
      </c>
    </row>
    <row r="8" spans="1:2" s="445" customFormat="1" ht="9.9499999999999993" customHeight="1" x14ac:dyDescent="0.2">
      <c r="B8" s="447"/>
    </row>
    <row r="9" spans="1:2" s="445" customFormat="1" ht="61.5" customHeight="1" x14ac:dyDescent="0.2">
      <c r="B9" s="456" t="s">
        <v>417</v>
      </c>
    </row>
    <row r="10" spans="1:2" s="445" customFormat="1" ht="9.9499999999999993" customHeight="1" x14ac:dyDescent="0.2">
      <c r="B10" s="447"/>
    </row>
    <row r="11" spans="1:2" s="445" customFormat="1" ht="152.25" customHeight="1" x14ac:dyDescent="0.2">
      <c r="B11" s="447" t="s">
        <v>418</v>
      </c>
    </row>
    <row r="12" spans="1:2" s="445" customFormat="1" ht="9.9499999999999993" customHeight="1" x14ac:dyDescent="0.2">
      <c r="B12" s="447"/>
    </row>
    <row r="13" spans="1:2" s="445" customFormat="1" ht="96" customHeight="1" x14ac:dyDescent="0.2">
      <c r="B13" s="447" t="s">
        <v>419</v>
      </c>
    </row>
    <row r="14" spans="1:2" s="445" customFormat="1" ht="9.9499999999999993" customHeight="1" x14ac:dyDescent="0.2">
      <c r="B14" s="447"/>
    </row>
    <row r="15" spans="1:2" s="445" customFormat="1" ht="176.25" customHeight="1" x14ac:dyDescent="0.2">
      <c r="B15" s="456" t="s">
        <v>420</v>
      </c>
    </row>
    <row r="16" spans="1:2" s="445" customFormat="1" ht="9.9499999999999993" customHeight="1" x14ac:dyDescent="0.2">
      <c r="B16" s="447"/>
    </row>
    <row r="17" spans="1:6" s="445" customFormat="1" ht="26.25" customHeight="1" x14ac:dyDescent="0.2">
      <c r="B17" s="448" t="s">
        <v>421</v>
      </c>
    </row>
    <row r="18" spans="1:6" s="445" customFormat="1" ht="37.5" customHeight="1" x14ac:dyDescent="0.2">
      <c r="B18" s="449" t="s">
        <v>422</v>
      </c>
    </row>
    <row r="19" spans="1:6" s="445" customFormat="1" ht="12" x14ac:dyDescent="0.2"/>
    <row r="20" spans="1:6" s="445" customFormat="1" ht="12" x14ac:dyDescent="0.2"/>
    <row r="21" spans="1:6" s="445" customFormat="1" ht="12" x14ac:dyDescent="0.2"/>
    <row r="22" spans="1:6" x14ac:dyDescent="0.2">
      <c r="A22" s="454"/>
      <c r="B22" s="454"/>
      <c r="C22" s="454"/>
      <c r="D22" s="454"/>
      <c r="E22" s="454"/>
      <c r="F22" s="454"/>
    </row>
    <row r="23" spans="1:6" x14ac:dyDescent="0.2">
      <c r="A23" s="454"/>
      <c r="B23" s="454"/>
      <c r="C23" s="454"/>
      <c r="D23" s="454"/>
      <c r="E23" s="454"/>
      <c r="F23" s="454"/>
    </row>
    <row r="24" spans="1:6" x14ac:dyDescent="0.2">
      <c r="A24" s="457"/>
      <c r="B24" s="454"/>
      <c r="C24" s="454"/>
      <c r="D24" s="454"/>
      <c r="E24" s="454"/>
      <c r="F24" s="454"/>
    </row>
    <row r="25" spans="1:6" x14ac:dyDescent="0.2">
      <c r="A25" s="458"/>
      <c r="B25" s="454"/>
      <c r="C25" s="454"/>
      <c r="D25" s="454"/>
      <c r="E25" s="454"/>
      <c r="F25" s="454"/>
    </row>
    <row r="26" spans="1:6" x14ac:dyDescent="0.2">
      <c r="A26" s="454"/>
      <c r="B26" s="454"/>
      <c r="C26" s="454"/>
      <c r="D26" s="454"/>
      <c r="E26" s="454"/>
      <c r="F26" s="454"/>
    </row>
    <row r="27" spans="1:6" x14ac:dyDescent="0.2">
      <c r="A27" s="454"/>
      <c r="B27" s="454"/>
      <c r="C27" s="454"/>
      <c r="D27" s="454"/>
      <c r="E27" s="454"/>
      <c r="F27" s="454"/>
    </row>
    <row r="28" spans="1:6" x14ac:dyDescent="0.2">
      <c r="A28" s="454"/>
      <c r="B28" s="454"/>
      <c r="C28" s="454"/>
      <c r="D28" s="454"/>
      <c r="E28" s="454"/>
      <c r="F28" s="454"/>
    </row>
    <row r="29" spans="1:6" x14ac:dyDescent="0.2">
      <c r="A29" s="454"/>
      <c r="B29" s="454"/>
      <c r="C29" s="454"/>
      <c r="D29" s="454"/>
      <c r="E29" s="454"/>
      <c r="F29" s="454"/>
    </row>
    <row r="30" spans="1:6" x14ac:dyDescent="0.2">
      <c r="A30" s="454"/>
      <c r="B30" s="454"/>
      <c r="C30" s="454"/>
      <c r="D30" s="454"/>
      <c r="E30" s="454"/>
      <c r="F30" s="454"/>
    </row>
    <row r="31" spans="1:6" x14ac:dyDescent="0.2">
      <c r="A31" s="454"/>
      <c r="B31" s="454"/>
      <c r="C31" s="454"/>
      <c r="D31" s="454"/>
      <c r="E31" s="454"/>
      <c r="F31" s="454"/>
    </row>
    <row r="32" spans="1:6" x14ac:dyDescent="0.2">
      <c r="A32" s="454"/>
      <c r="B32" s="454"/>
      <c r="C32" s="454"/>
      <c r="D32" s="454"/>
      <c r="E32" s="454"/>
      <c r="F32" s="454"/>
    </row>
    <row r="33" spans="1:10" x14ac:dyDescent="0.2">
      <c r="A33" s="459"/>
      <c r="B33" s="459"/>
      <c r="C33" s="459"/>
      <c r="D33" s="459"/>
      <c r="E33" s="459"/>
      <c r="F33" s="459"/>
    </row>
    <row r="34" spans="1:10" x14ac:dyDescent="0.2">
      <c r="A34" s="454"/>
      <c r="B34" s="454"/>
      <c r="C34" s="454"/>
      <c r="D34" s="454"/>
      <c r="E34" s="454"/>
      <c r="F34" s="454"/>
    </row>
    <row r="35" spans="1:10" x14ac:dyDescent="0.2">
      <c r="A35" s="454"/>
      <c r="B35" s="454"/>
      <c r="C35" s="454"/>
      <c r="D35" s="454"/>
      <c r="E35" s="454"/>
      <c r="F35" s="454"/>
    </row>
    <row r="36" spans="1:10" ht="8.1" customHeight="1" x14ac:dyDescent="0.2">
      <c r="A36" s="454"/>
      <c r="B36" s="454"/>
      <c r="C36" s="454"/>
      <c r="D36" s="454"/>
      <c r="E36" s="454"/>
      <c r="F36" s="454"/>
    </row>
    <row r="37" spans="1:10" ht="13.5" customHeight="1" x14ac:dyDescent="0.2">
      <c r="A37" s="454"/>
      <c r="B37" s="454"/>
      <c r="C37" s="454"/>
      <c r="D37" s="454"/>
      <c r="E37" s="454"/>
      <c r="F37" s="454"/>
    </row>
    <row r="38" spans="1:10" x14ac:dyDescent="0.2">
      <c r="A38" s="454"/>
      <c r="B38" s="454"/>
      <c r="C38" s="454"/>
      <c r="D38" s="454"/>
      <c r="E38" s="454"/>
      <c r="F38" s="454"/>
    </row>
    <row r="39" spans="1:10" x14ac:dyDescent="0.2">
      <c r="A39" s="454"/>
      <c r="B39" s="454"/>
      <c r="C39" s="454"/>
      <c r="D39" s="454"/>
      <c r="E39" s="454"/>
      <c r="F39" s="454"/>
      <c r="J39" s="460"/>
    </row>
    <row r="40" spans="1:10" x14ac:dyDescent="0.2">
      <c r="A40" s="454"/>
      <c r="B40" s="454"/>
      <c r="C40" s="454"/>
      <c r="D40" s="454"/>
      <c r="E40" s="454"/>
      <c r="F40" s="454"/>
    </row>
    <row r="41" spans="1:10" x14ac:dyDescent="0.2">
      <c r="A41" s="454"/>
      <c r="B41" s="454"/>
      <c r="C41" s="454"/>
      <c r="D41" s="454"/>
      <c r="E41" s="454"/>
      <c r="F41" s="454"/>
    </row>
    <row r="42" spans="1:10" x14ac:dyDescent="0.2">
      <c r="A42" s="454"/>
      <c r="B42" s="454"/>
      <c r="C42" s="454"/>
      <c r="D42" s="454"/>
      <c r="E42" s="454"/>
      <c r="F42" s="454"/>
    </row>
    <row r="43" spans="1:10" ht="33" customHeight="1" x14ac:dyDescent="0.2">
      <c r="A43" s="454"/>
      <c r="B43" s="454"/>
      <c r="C43" s="454"/>
      <c r="D43" s="454"/>
      <c r="E43" s="454"/>
      <c r="F43" s="454"/>
    </row>
    <row r="44" spans="1:10" ht="16.5" customHeight="1" x14ac:dyDescent="0.2">
      <c r="A44" s="454"/>
      <c r="B44" s="454"/>
      <c r="C44" s="454"/>
      <c r="D44" s="454"/>
      <c r="E44" s="454"/>
      <c r="F44" s="454"/>
    </row>
    <row r="45" spans="1:10" x14ac:dyDescent="0.2">
      <c r="A45" s="454"/>
      <c r="B45" s="454"/>
      <c r="C45" s="454"/>
      <c r="D45" s="454"/>
      <c r="E45" s="454"/>
      <c r="F45" s="454"/>
    </row>
    <row r="46" spans="1:10" x14ac:dyDescent="0.2">
      <c r="A46" s="454"/>
      <c r="B46" s="454"/>
      <c r="C46" s="454"/>
      <c r="D46" s="454"/>
      <c r="E46" s="454"/>
      <c r="F46" s="454"/>
    </row>
    <row r="47" spans="1:10" x14ac:dyDescent="0.2">
      <c r="A47" s="454"/>
      <c r="B47" s="454"/>
      <c r="C47" s="454"/>
      <c r="D47" s="454"/>
      <c r="E47" s="454"/>
      <c r="F47" s="454"/>
    </row>
    <row r="48" spans="1:10" x14ac:dyDescent="0.2">
      <c r="A48" s="454"/>
      <c r="B48" s="454"/>
      <c r="C48" s="454"/>
      <c r="D48" s="454"/>
      <c r="E48" s="454"/>
      <c r="F48" s="454"/>
    </row>
    <row r="49" spans="1:6" x14ac:dyDescent="0.2">
      <c r="A49" s="454"/>
      <c r="B49" s="454"/>
      <c r="C49" s="454"/>
      <c r="D49" s="454"/>
      <c r="E49" s="454"/>
      <c r="F49" s="454"/>
    </row>
    <row r="50" spans="1:6" x14ac:dyDescent="0.2">
      <c r="A50" s="454"/>
      <c r="B50" s="454"/>
      <c r="C50" s="454"/>
      <c r="D50" s="454"/>
      <c r="E50" s="454"/>
      <c r="F50" s="454"/>
    </row>
    <row r="51" spans="1:6" x14ac:dyDescent="0.2">
      <c r="A51" s="454"/>
      <c r="B51" s="454"/>
      <c r="C51" s="454"/>
      <c r="D51" s="454"/>
      <c r="E51" s="454"/>
      <c r="F51" s="454"/>
    </row>
    <row r="52" spans="1:6" x14ac:dyDescent="0.2">
      <c r="A52" s="454"/>
      <c r="B52" s="454"/>
      <c r="C52" s="454"/>
      <c r="D52" s="454"/>
      <c r="E52" s="454"/>
      <c r="F52" s="454"/>
    </row>
    <row r="53" spans="1:6" x14ac:dyDescent="0.2">
      <c r="A53" s="454"/>
      <c r="B53" s="454"/>
      <c r="C53" s="454"/>
      <c r="D53" s="454"/>
      <c r="E53" s="454"/>
      <c r="F53" s="454"/>
    </row>
    <row r="54" spans="1:6" x14ac:dyDescent="0.2">
      <c r="A54" s="454"/>
      <c r="B54" s="454"/>
      <c r="C54" s="454"/>
      <c r="D54" s="454"/>
      <c r="E54" s="454"/>
      <c r="F54" s="454"/>
    </row>
    <row r="55" spans="1:6" x14ac:dyDescent="0.2">
      <c r="A55" s="454"/>
      <c r="B55" s="454"/>
      <c r="C55" s="454"/>
      <c r="D55" s="454"/>
      <c r="E55" s="454"/>
      <c r="F55" s="454"/>
    </row>
    <row r="56" spans="1:6" x14ac:dyDescent="0.2">
      <c r="A56" s="454"/>
      <c r="B56" s="454"/>
      <c r="C56" s="454"/>
      <c r="D56" s="454"/>
      <c r="E56" s="454"/>
      <c r="F56" s="454"/>
    </row>
    <row r="57" spans="1:6" x14ac:dyDescent="0.2">
      <c r="A57" s="454"/>
      <c r="B57" s="454"/>
      <c r="C57" s="454"/>
      <c r="D57" s="454"/>
      <c r="E57" s="454"/>
      <c r="F57" s="454"/>
    </row>
    <row r="58" spans="1:6" x14ac:dyDescent="0.2">
      <c r="A58" s="454"/>
      <c r="B58" s="454"/>
      <c r="C58" s="454"/>
      <c r="D58" s="454"/>
      <c r="E58" s="454"/>
      <c r="F58" s="454"/>
    </row>
    <row r="59" spans="1:6" x14ac:dyDescent="0.2">
      <c r="A59" s="454"/>
      <c r="B59" s="454"/>
      <c r="C59" s="454"/>
      <c r="D59" s="454"/>
      <c r="E59" s="454"/>
      <c r="F59" s="454"/>
    </row>
    <row r="60" spans="1:6" x14ac:dyDescent="0.2">
      <c r="A60" s="454"/>
      <c r="B60" s="454"/>
      <c r="C60" s="454"/>
      <c r="D60" s="454"/>
      <c r="E60" s="454"/>
      <c r="F60" s="454"/>
    </row>
    <row r="61" spans="1:6" x14ac:dyDescent="0.2">
      <c r="A61" s="454"/>
      <c r="B61" s="454"/>
      <c r="C61" s="454"/>
      <c r="D61" s="454"/>
      <c r="E61" s="454"/>
      <c r="F61" s="454"/>
    </row>
    <row r="62" spans="1:6" x14ac:dyDescent="0.2">
      <c r="A62" s="454"/>
      <c r="B62" s="454"/>
      <c r="C62" s="454"/>
      <c r="D62" s="454"/>
      <c r="E62" s="454"/>
      <c r="F62" s="454"/>
    </row>
    <row r="63" spans="1:6" x14ac:dyDescent="0.2">
      <c r="A63" s="454"/>
      <c r="B63" s="454"/>
      <c r="C63" s="454"/>
      <c r="D63" s="454"/>
      <c r="E63" s="454"/>
      <c r="F63" s="454"/>
    </row>
    <row r="64" spans="1:6" x14ac:dyDescent="0.2">
      <c r="A64" s="454"/>
      <c r="B64" s="454"/>
      <c r="C64" s="454"/>
      <c r="D64" s="454"/>
      <c r="E64" s="454"/>
      <c r="F64" s="454"/>
    </row>
    <row r="65" spans="1:6" x14ac:dyDescent="0.2">
      <c r="A65" s="454"/>
      <c r="B65" s="454"/>
      <c r="C65" s="454"/>
      <c r="D65" s="454"/>
      <c r="E65" s="454"/>
      <c r="F65" s="454"/>
    </row>
    <row r="66" spans="1:6" x14ac:dyDescent="0.2">
      <c r="A66" s="454"/>
      <c r="B66" s="454"/>
      <c r="C66" s="454"/>
      <c r="D66" s="454"/>
      <c r="E66" s="454"/>
      <c r="F66" s="454"/>
    </row>
    <row r="67" spans="1:6" x14ac:dyDescent="0.2">
      <c r="A67" s="454"/>
      <c r="B67" s="454"/>
      <c r="C67" s="454"/>
      <c r="D67" s="454"/>
      <c r="E67" s="454"/>
      <c r="F67" s="454"/>
    </row>
    <row r="68" spans="1:6" x14ac:dyDescent="0.2">
      <c r="A68" s="454"/>
      <c r="B68" s="454"/>
      <c r="C68" s="454"/>
      <c r="D68" s="454"/>
      <c r="E68" s="454"/>
      <c r="F68" s="454"/>
    </row>
    <row r="69" spans="1:6" x14ac:dyDescent="0.2">
      <c r="A69" s="454"/>
      <c r="B69" s="454"/>
      <c r="C69" s="454"/>
      <c r="D69" s="454"/>
      <c r="E69" s="454"/>
      <c r="F69" s="454"/>
    </row>
    <row r="70" spans="1:6" x14ac:dyDescent="0.2">
      <c r="A70" s="454"/>
      <c r="B70" s="454"/>
      <c r="C70" s="454"/>
      <c r="D70" s="454"/>
      <c r="E70" s="454"/>
      <c r="F70" s="454"/>
    </row>
    <row r="71" spans="1:6" x14ac:dyDescent="0.2">
      <c r="A71" s="454"/>
      <c r="B71" s="454"/>
      <c r="C71" s="454"/>
      <c r="D71" s="454"/>
      <c r="E71" s="454"/>
      <c r="F71" s="454"/>
    </row>
    <row r="72" spans="1:6" x14ac:dyDescent="0.2">
      <c r="A72" s="454"/>
      <c r="B72" s="454"/>
      <c r="C72" s="454"/>
      <c r="D72" s="454"/>
      <c r="E72" s="454"/>
      <c r="F72" s="454"/>
    </row>
    <row r="73" spans="1:6" x14ac:dyDescent="0.2">
      <c r="A73" s="454"/>
      <c r="B73" s="454"/>
      <c r="C73" s="454"/>
      <c r="D73" s="454"/>
      <c r="E73" s="454"/>
      <c r="F73" s="454"/>
    </row>
    <row r="74" spans="1:6" x14ac:dyDescent="0.2">
      <c r="A74" s="454"/>
      <c r="B74" s="454"/>
      <c r="C74" s="454"/>
      <c r="D74" s="454"/>
      <c r="E74" s="454"/>
      <c r="F74" s="454"/>
    </row>
    <row r="75" spans="1:6" x14ac:dyDescent="0.2">
      <c r="A75" s="454"/>
      <c r="B75" s="454"/>
      <c r="C75" s="454"/>
      <c r="D75" s="454"/>
      <c r="E75" s="454"/>
      <c r="F75" s="454"/>
    </row>
    <row r="76" spans="1:6" x14ac:dyDescent="0.2">
      <c r="A76" s="454"/>
      <c r="B76" s="454"/>
      <c r="C76" s="454"/>
      <c r="D76" s="454"/>
      <c r="E76" s="454"/>
      <c r="F76" s="454"/>
    </row>
    <row r="77" spans="1:6" x14ac:dyDescent="0.2">
      <c r="A77" s="454"/>
      <c r="B77" s="454"/>
      <c r="C77" s="454"/>
      <c r="D77" s="454"/>
      <c r="E77" s="454"/>
      <c r="F77" s="454"/>
    </row>
    <row r="78" spans="1:6" x14ac:dyDescent="0.2">
      <c r="A78" s="454"/>
      <c r="B78" s="454"/>
      <c r="C78" s="454"/>
      <c r="D78" s="454"/>
      <c r="E78" s="454"/>
      <c r="F78" s="454"/>
    </row>
    <row r="79" spans="1:6" x14ac:dyDescent="0.2">
      <c r="A79" s="454"/>
      <c r="B79" s="454"/>
      <c r="C79" s="454"/>
      <c r="D79" s="454"/>
      <c r="E79" s="454"/>
      <c r="F79" s="454"/>
    </row>
    <row r="80" spans="1:6" x14ac:dyDescent="0.2">
      <c r="A80" s="454"/>
      <c r="B80" s="454"/>
      <c r="C80" s="454"/>
      <c r="D80" s="454"/>
      <c r="E80" s="454"/>
      <c r="F80" s="454"/>
    </row>
    <row r="81" spans="1:6" x14ac:dyDescent="0.2">
      <c r="A81" s="454"/>
      <c r="B81" s="454"/>
      <c r="C81" s="454"/>
      <c r="D81" s="454"/>
      <c r="E81" s="454"/>
      <c r="F81" s="454"/>
    </row>
    <row r="82" spans="1:6" x14ac:dyDescent="0.2">
      <c r="A82" s="454"/>
      <c r="B82" s="454"/>
      <c r="C82" s="454"/>
      <c r="D82" s="454"/>
      <c r="E82" s="454"/>
      <c r="F82" s="454"/>
    </row>
    <row r="83" spans="1:6" x14ac:dyDescent="0.2">
      <c r="A83" s="454"/>
      <c r="B83" s="454"/>
      <c r="C83" s="454"/>
      <c r="D83" s="454"/>
      <c r="E83" s="454"/>
      <c r="F83" s="454"/>
    </row>
    <row r="84" spans="1:6" x14ac:dyDescent="0.2">
      <c r="A84" s="454"/>
      <c r="B84" s="454"/>
      <c r="C84" s="454"/>
      <c r="D84" s="454"/>
      <c r="E84" s="454"/>
      <c r="F84" s="454"/>
    </row>
    <row r="85" spans="1:6" x14ac:dyDescent="0.2">
      <c r="A85" s="454"/>
      <c r="B85" s="454"/>
      <c r="C85" s="454"/>
      <c r="D85" s="454"/>
      <c r="E85" s="454"/>
      <c r="F85" s="454"/>
    </row>
    <row r="86" spans="1:6" x14ac:dyDescent="0.2">
      <c r="A86" s="454"/>
      <c r="B86" s="454"/>
      <c r="C86" s="454"/>
      <c r="D86" s="454"/>
      <c r="E86" s="454"/>
      <c r="F86" s="454"/>
    </row>
    <row r="87" spans="1:6" x14ac:dyDescent="0.2">
      <c r="A87" s="454"/>
      <c r="B87" s="454"/>
      <c r="C87" s="454"/>
      <c r="D87" s="454"/>
      <c r="E87" s="454"/>
      <c r="F87" s="454"/>
    </row>
    <row r="88" spans="1:6" x14ac:dyDescent="0.2">
      <c r="A88" s="454"/>
      <c r="B88" s="454"/>
      <c r="C88" s="454"/>
      <c r="D88" s="454"/>
      <c r="E88" s="454"/>
      <c r="F88" s="454"/>
    </row>
    <row r="89" spans="1:6" x14ac:dyDescent="0.2">
      <c r="A89" s="454"/>
      <c r="B89" s="454"/>
      <c r="C89" s="454"/>
      <c r="D89" s="454"/>
      <c r="E89" s="454"/>
      <c r="F89" s="454"/>
    </row>
    <row r="90" spans="1:6" x14ac:dyDescent="0.2">
      <c r="A90" s="454"/>
      <c r="B90" s="454"/>
      <c r="C90" s="454"/>
      <c r="D90" s="454"/>
      <c r="E90" s="454"/>
      <c r="F90" s="454"/>
    </row>
    <row r="91" spans="1:6" x14ac:dyDescent="0.2">
      <c r="A91" s="454"/>
      <c r="B91" s="454"/>
      <c r="C91" s="454"/>
      <c r="D91" s="454"/>
      <c r="E91" s="454"/>
      <c r="F91" s="454"/>
    </row>
    <row r="92" spans="1:6" x14ac:dyDescent="0.2">
      <c r="A92" s="454"/>
      <c r="B92" s="454"/>
      <c r="C92" s="454"/>
      <c r="D92" s="454"/>
      <c r="E92" s="454"/>
      <c r="F92" s="454"/>
    </row>
    <row r="93" spans="1:6" x14ac:dyDescent="0.2">
      <c r="A93" s="454"/>
      <c r="B93" s="454"/>
      <c r="C93" s="454"/>
      <c r="D93" s="454"/>
      <c r="E93" s="454"/>
      <c r="F93" s="454"/>
    </row>
    <row r="94" spans="1:6" x14ac:dyDescent="0.2">
      <c r="A94" s="454"/>
      <c r="B94" s="454"/>
      <c r="C94" s="454"/>
      <c r="D94" s="454"/>
      <c r="E94" s="454"/>
      <c r="F94" s="454"/>
    </row>
    <row r="95" spans="1:6" x14ac:dyDescent="0.2">
      <c r="A95" s="454"/>
      <c r="B95" s="454"/>
      <c r="C95" s="454"/>
      <c r="D95" s="454"/>
      <c r="E95" s="454"/>
      <c r="F95" s="454"/>
    </row>
    <row r="96" spans="1:6" x14ac:dyDescent="0.2">
      <c r="A96" s="454"/>
      <c r="B96" s="454"/>
      <c r="C96" s="454"/>
      <c r="D96" s="454"/>
      <c r="E96" s="454"/>
      <c r="F96" s="454"/>
    </row>
    <row r="97" spans="1:6" x14ac:dyDescent="0.2">
      <c r="A97" s="454"/>
      <c r="B97" s="454"/>
      <c r="C97" s="454"/>
      <c r="D97" s="454"/>
      <c r="E97" s="454"/>
      <c r="F97" s="454"/>
    </row>
    <row r="98" spans="1:6" x14ac:dyDescent="0.2">
      <c r="A98" s="454"/>
      <c r="B98" s="454"/>
      <c r="C98" s="454"/>
      <c r="D98" s="454"/>
      <c r="E98" s="454"/>
      <c r="F98" s="454"/>
    </row>
    <row r="99" spans="1:6" x14ac:dyDescent="0.2">
      <c r="A99" s="454"/>
      <c r="B99" s="454"/>
      <c r="C99" s="454"/>
      <c r="D99" s="454"/>
      <c r="E99" s="454"/>
      <c r="F99" s="454"/>
    </row>
    <row r="100" spans="1:6" x14ac:dyDescent="0.2">
      <c r="A100" s="454"/>
      <c r="B100" s="454"/>
      <c r="C100" s="454"/>
      <c r="D100" s="454"/>
      <c r="E100" s="454"/>
      <c r="F100" s="454"/>
    </row>
    <row r="101" spans="1:6" x14ac:dyDescent="0.2">
      <c r="A101" s="454"/>
      <c r="B101" s="454"/>
      <c r="C101" s="454"/>
      <c r="D101" s="454"/>
      <c r="E101" s="454"/>
      <c r="F101" s="454"/>
    </row>
    <row r="102" spans="1:6" x14ac:dyDescent="0.2">
      <c r="A102" s="454"/>
      <c r="B102" s="454"/>
      <c r="C102" s="454"/>
      <c r="D102" s="454"/>
      <c r="E102" s="454"/>
      <c r="F102" s="454"/>
    </row>
    <row r="103" spans="1:6" x14ac:dyDescent="0.2">
      <c r="A103" s="454"/>
      <c r="B103" s="454"/>
      <c r="C103" s="454"/>
      <c r="D103" s="454"/>
      <c r="E103" s="454"/>
      <c r="F103" s="454"/>
    </row>
    <row r="104" spans="1:6" x14ac:dyDescent="0.2">
      <c r="A104" s="454"/>
      <c r="B104" s="454"/>
      <c r="C104" s="454"/>
      <c r="D104" s="454"/>
      <c r="E104" s="454"/>
      <c r="F104" s="454"/>
    </row>
    <row r="105" spans="1:6" x14ac:dyDescent="0.2">
      <c r="A105" s="454"/>
      <c r="B105" s="454"/>
      <c r="C105" s="454"/>
      <c r="D105" s="454"/>
      <c r="E105" s="454"/>
      <c r="F105" s="454"/>
    </row>
    <row r="106" spans="1:6" x14ac:dyDescent="0.2">
      <c r="A106" s="454"/>
      <c r="B106" s="454"/>
      <c r="C106" s="454"/>
      <c r="D106" s="454"/>
      <c r="E106" s="454"/>
      <c r="F106" s="454"/>
    </row>
    <row r="107" spans="1:6" x14ac:dyDescent="0.2">
      <c r="A107" s="454"/>
      <c r="B107" s="454"/>
      <c r="C107" s="454"/>
      <c r="D107" s="454"/>
      <c r="E107" s="454"/>
      <c r="F107" s="454"/>
    </row>
    <row r="108" spans="1:6" x14ac:dyDescent="0.2">
      <c r="A108" s="454"/>
      <c r="B108" s="454"/>
      <c r="C108" s="454"/>
      <c r="D108" s="454"/>
      <c r="E108" s="454"/>
      <c r="F108" s="454"/>
    </row>
    <row r="109" spans="1:6" x14ac:dyDescent="0.2">
      <c r="A109" s="454"/>
      <c r="B109" s="454"/>
      <c r="C109" s="454"/>
      <c r="D109" s="454"/>
      <c r="E109" s="454"/>
      <c r="F109" s="454"/>
    </row>
    <row r="110" spans="1:6" x14ac:dyDescent="0.2">
      <c r="A110" s="454"/>
      <c r="B110" s="454"/>
      <c r="C110" s="454"/>
      <c r="D110" s="454"/>
      <c r="E110" s="454"/>
      <c r="F110" s="454"/>
    </row>
    <row r="111" spans="1:6" x14ac:dyDescent="0.2">
      <c r="A111" s="454"/>
      <c r="B111" s="454"/>
      <c r="C111" s="454"/>
      <c r="D111" s="454"/>
      <c r="E111" s="454"/>
      <c r="F111" s="454"/>
    </row>
    <row r="112" spans="1:6" x14ac:dyDescent="0.2">
      <c r="A112" s="454"/>
      <c r="B112" s="454"/>
      <c r="C112" s="454"/>
      <c r="D112" s="454"/>
      <c r="E112" s="454"/>
      <c r="F112" s="454"/>
    </row>
    <row r="113" spans="1:6" x14ac:dyDescent="0.2">
      <c r="A113" s="454"/>
      <c r="B113" s="454"/>
      <c r="C113" s="454"/>
      <c r="D113" s="454"/>
      <c r="E113" s="454"/>
      <c r="F113" s="454"/>
    </row>
    <row r="114" spans="1:6" x14ac:dyDescent="0.2">
      <c r="A114" s="454"/>
      <c r="B114" s="454"/>
      <c r="C114" s="454"/>
      <c r="D114" s="454"/>
      <c r="E114" s="454"/>
      <c r="F114" s="454"/>
    </row>
    <row r="115" spans="1:6" x14ac:dyDescent="0.2">
      <c r="A115" s="454"/>
      <c r="B115" s="454"/>
      <c r="C115" s="454"/>
      <c r="D115" s="454"/>
      <c r="E115" s="454"/>
      <c r="F115" s="454"/>
    </row>
    <row r="116" spans="1:6" x14ac:dyDescent="0.2">
      <c r="A116" s="454"/>
      <c r="B116" s="454"/>
      <c r="C116" s="454"/>
      <c r="D116" s="454"/>
      <c r="E116" s="454"/>
      <c r="F116" s="454"/>
    </row>
    <row r="117" spans="1:6" x14ac:dyDescent="0.2">
      <c r="A117" s="454"/>
      <c r="B117" s="454"/>
      <c r="C117" s="454"/>
      <c r="D117" s="454"/>
      <c r="E117" s="454"/>
      <c r="F117" s="454"/>
    </row>
    <row r="118" spans="1:6" x14ac:dyDescent="0.2">
      <c r="A118" s="454"/>
      <c r="B118" s="454"/>
      <c r="C118" s="454"/>
      <c r="D118" s="454"/>
      <c r="E118" s="454"/>
      <c r="F118" s="454"/>
    </row>
    <row r="119" spans="1:6" x14ac:dyDescent="0.2">
      <c r="A119" s="454"/>
      <c r="B119" s="454"/>
      <c r="C119" s="454"/>
      <c r="D119" s="454"/>
      <c r="E119" s="454"/>
      <c r="F119" s="454"/>
    </row>
    <row r="120" spans="1:6" x14ac:dyDescent="0.2">
      <c r="A120" s="454"/>
      <c r="B120" s="454"/>
      <c r="C120" s="454"/>
      <c r="D120" s="454"/>
      <c r="E120" s="454"/>
      <c r="F120" s="454"/>
    </row>
    <row r="121" spans="1:6" x14ac:dyDescent="0.2">
      <c r="A121" s="454"/>
      <c r="B121" s="454"/>
      <c r="C121" s="454"/>
      <c r="D121" s="454"/>
      <c r="E121" s="454"/>
      <c r="F121" s="454"/>
    </row>
    <row r="122" spans="1:6" x14ac:dyDescent="0.2">
      <c r="A122" s="454"/>
      <c r="B122" s="454"/>
      <c r="C122" s="454"/>
      <c r="D122" s="454"/>
      <c r="E122" s="454"/>
      <c r="F122" s="454"/>
    </row>
    <row r="123" spans="1:6" x14ac:dyDescent="0.2">
      <c r="A123" s="454"/>
      <c r="B123" s="454"/>
      <c r="C123" s="454"/>
      <c r="D123" s="454"/>
      <c r="E123" s="454"/>
      <c r="F123" s="454"/>
    </row>
    <row r="124" spans="1:6" x14ac:dyDescent="0.2">
      <c r="A124" s="454"/>
      <c r="B124" s="454"/>
      <c r="C124" s="454"/>
      <c r="D124" s="454"/>
      <c r="E124" s="454"/>
      <c r="F124" s="454"/>
    </row>
    <row r="125" spans="1:6" x14ac:dyDescent="0.2">
      <c r="A125" s="454"/>
      <c r="B125" s="454"/>
      <c r="C125" s="454"/>
      <c r="D125" s="454"/>
      <c r="E125" s="454"/>
      <c r="F125" s="454"/>
    </row>
    <row r="126" spans="1:6" x14ac:dyDescent="0.2">
      <c r="A126" s="454"/>
      <c r="B126" s="454"/>
      <c r="C126" s="454"/>
      <c r="D126" s="454"/>
      <c r="E126" s="454"/>
      <c r="F126" s="454"/>
    </row>
    <row r="127" spans="1:6" x14ac:dyDescent="0.2">
      <c r="A127" s="454"/>
      <c r="B127" s="454"/>
      <c r="C127" s="454"/>
      <c r="D127" s="454"/>
      <c r="E127" s="454"/>
      <c r="F127" s="454"/>
    </row>
    <row r="128" spans="1:6" x14ac:dyDescent="0.2">
      <c r="A128" s="454"/>
      <c r="B128" s="454"/>
      <c r="C128" s="454"/>
      <c r="D128" s="454"/>
      <c r="E128" s="454"/>
      <c r="F128" s="454"/>
    </row>
    <row r="129" spans="1:6" x14ac:dyDescent="0.2">
      <c r="A129" s="454"/>
      <c r="B129" s="454"/>
      <c r="C129" s="454"/>
      <c r="D129" s="454"/>
      <c r="E129" s="454"/>
      <c r="F129" s="454"/>
    </row>
    <row r="130" spans="1:6" x14ac:dyDescent="0.2">
      <c r="A130" s="454"/>
      <c r="B130" s="454"/>
      <c r="C130" s="454"/>
      <c r="D130" s="454"/>
      <c r="E130" s="454"/>
      <c r="F130" s="454"/>
    </row>
    <row r="131" spans="1:6" x14ac:dyDescent="0.2">
      <c r="A131" s="454"/>
      <c r="B131" s="454"/>
      <c r="C131" s="454"/>
      <c r="D131" s="454"/>
      <c r="E131" s="454"/>
      <c r="F131" s="454"/>
    </row>
    <row r="132" spans="1:6" x14ac:dyDescent="0.2">
      <c r="A132" s="454"/>
      <c r="B132" s="454"/>
      <c r="C132" s="454"/>
      <c r="D132" s="454"/>
      <c r="E132" s="454"/>
      <c r="F132" s="454"/>
    </row>
    <row r="133" spans="1:6" x14ac:dyDescent="0.2">
      <c r="A133" s="454"/>
      <c r="B133" s="454"/>
      <c r="C133" s="454"/>
      <c r="D133" s="454"/>
      <c r="E133" s="454"/>
      <c r="F133" s="454"/>
    </row>
    <row r="134" spans="1:6" x14ac:dyDescent="0.2">
      <c r="A134" s="454"/>
      <c r="B134" s="454"/>
      <c r="C134" s="454"/>
      <c r="D134" s="454"/>
      <c r="E134" s="454"/>
      <c r="F134" s="454"/>
    </row>
    <row r="135" spans="1:6" x14ac:dyDescent="0.2">
      <c r="A135" s="454"/>
      <c r="B135" s="454"/>
      <c r="C135" s="454"/>
      <c r="D135" s="454"/>
      <c r="E135" s="454"/>
      <c r="F135" s="454"/>
    </row>
    <row r="136" spans="1:6" x14ac:dyDescent="0.2">
      <c r="A136" s="454"/>
      <c r="B136" s="454"/>
      <c r="C136" s="454"/>
      <c r="D136" s="454"/>
      <c r="E136" s="454"/>
      <c r="F136" s="454"/>
    </row>
    <row r="137" spans="1:6" x14ac:dyDescent="0.2">
      <c r="A137" s="454"/>
      <c r="B137" s="454"/>
      <c r="C137" s="454"/>
      <c r="D137" s="454"/>
      <c r="E137" s="454"/>
      <c r="F137" s="454"/>
    </row>
    <row r="138" spans="1:6" x14ac:dyDescent="0.2">
      <c r="A138" s="454"/>
      <c r="B138" s="454"/>
      <c r="C138" s="454"/>
      <c r="D138" s="454"/>
      <c r="E138" s="454"/>
      <c r="F138" s="454"/>
    </row>
    <row r="139" spans="1:6" x14ac:dyDescent="0.2">
      <c r="A139" s="454"/>
      <c r="B139" s="454"/>
      <c r="C139" s="454"/>
      <c r="D139" s="454"/>
      <c r="E139" s="454"/>
      <c r="F139" s="454"/>
    </row>
    <row r="140" spans="1:6" x14ac:dyDescent="0.2">
      <c r="A140" s="454"/>
      <c r="B140" s="454"/>
      <c r="C140" s="454"/>
      <c r="D140" s="454"/>
      <c r="E140" s="454"/>
      <c r="F140" s="454"/>
    </row>
    <row r="141" spans="1:6" x14ac:dyDescent="0.2">
      <c r="A141" s="454"/>
      <c r="B141" s="454"/>
      <c r="C141" s="454"/>
      <c r="D141" s="454"/>
      <c r="E141" s="454"/>
      <c r="F141" s="454"/>
    </row>
    <row r="142" spans="1:6" x14ac:dyDescent="0.2">
      <c r="A142" s="454"/>
      <c r="B142" s="454"/>
      <c r="C142" s="454"/>
      <c r="D142" s="454"/>
      <c r="E142" s="454"/>
      <c r="F142" s="454"/>
    </row>
    <row r="143" spans="1:6" x14ac:dyDescent="0.2">
      <c r="A143" s="454"/>
      <c r="B143" s="454"/>
      <c r="C143" s="454"/>
      <c r="D143" s="454"/>
      <c r="E143" s="454"/>
      <c r="F143" s="454"/>
    </row>
    <row r="144" spans="1:6" x14ac:dyDescent="0.2">
      <c r="A144" s="454"/>
      <c r="B144" s="454"/>
      <c r="C144" s="454"/>
      <c r="D144" s="454"/>
      <c r="E144" s="454"/>
      <c r="F144" s="454"/>
    </row>
    <row r="145" spans="1:6" x14ac:dyDescent="0.2">
      <c r="A145" s="454"/>
      <c r="B145" s="454"/>
      <c r="C145" s="454"/>
      <c r="D145" s="454"/>
      <c r="E145" s="454"/>
      <c r="F145" s="454"/>
    </row>
    <row r="146" spans="1:6" x14ac:dyDescent="0.2">
      <c r="A146" s="454"/>
      <c r="B146" s="454"/>
      <c r="C146" s="454"/>
      <c r="D146" s="454"/>
      <c r="E146" s="454"/>
      <c r="F146" s="454"/>
    </row>
    <row r="147" spans="1:6" x14ac:dyDescent="0.2">
      <c r="A147" s="454"/>
      <c r="B147" s="454"/>
      <c r="C147" s="454"/>
      <c r="D147" s="454"/>
      <c r="E147" s="454"/>
      <c r="F147" s="454"/>
    </row>
    <row r="148" spans="1:6" x14ac:dyDescent="0.2">
      <c r="A148" s="454"/>
      <c r="B148" s="454"/>
      <c r="C148" s="454"/>
      <c r="D148" s="454"/>
      <c r="E148" s="454"/>
      <c r="F148" s="454"/>
    </row>
    <row r="149" spans="1:6" x14ac:dyDescent="0.2">
      <c r="A149" s="454"/>
      <c r="B149" s="454"/>
      <c r="C149" s="454"/>
      <c r="D149" s="454"/>
      <c r="E149" s="454"/>
      <c r="F149" s="454"/>
    </row>
    <row r="150" spans="1:6" x14ac:dyDescent="0.2">
      <c r="A150" s="454"/>
      <c r="B150" s="454"/>
      <c r="C150" s="454"/>
      <c r="D150" s="454"/>
      <c r="E150" s="454"/>
      <c r="F150" s="454"/>
    </row>
    <row r="151" spans="1:6" x14ac:dyDescent="0.2">
      <c r="A151" s="454"/>
      <c r="B151" s="454"/>
      <c r="C151" s="454"/>
      <c r="D151" s="454"/>
      <c r="E151" s="454"/>
      <c r="F151" s="454"/>
    </row>
    <row r="152" spans="1:6" x14ac:dyDescent="0.2">
      <c r="A152" s="454"/>
      <c r="B152" s="454"/>
      <c r="C152" s="454"/>
      <c r="D152" s="454"/>
      <c r="E152" s="454"/>
      <c r="F152" s="454"/>
    </row>
    <row r="153" spans="1:6" x14ac:dyDescent="0.2">
      <c r="A153" s="454"/>
      <c r="B153" s="454"/>
      <c r="C153" s="454"/>
      <c r="D153" s="454"/>
      <c r="E153" s="454"/>
      <c r="F153" s="454"/>
    </row>
    <row r="154" spans="1:6" x14ac:dyDescent="0.2">
      <c r="A154" s="454"/>
      <c r="B154" s="454"/>
      <c r="C154" s="454"/>
      <c r="D154" s="454"/>
      <c r="E154" s="454"/>
      <c r="F154" s="454"/>
    </row>
    <row r="155" spans="1:6" x14ac:dyDescent="0.2">
      <c r="A155" s="454"/>
      <c r="B155" s="454"/>
      <c r="C155" s="454"/>
      <c r="D155" s="454"/>
      <c r="E155" s="454"/>
      <c r="F155" s="454"/>
    </row>
    <row r="156" spans="1:6" x14ac:dyDescent="0.2">
      <c r="A156" s="454"/>
      <c r="B156" s="454"/>
      <c r="C156" s="454"/>
      <c r="D156" s="454"/>
      <c r="E156" s="454"/>
      <c r="F156" s="454"/>
    </row>
    <row r="157" spans="1:6" x14ac:dyDescent="0.2">
      <c r="A157" s="454"/>
      <c r="B157" s="454"/>
      <c r="C157" s="454"/>
      <c r="D157" s="454"/>
      <c r="E157" s="454"/>
      <c r="F157" s="454"/>
    </row>
    <row r="158" spans="1:6" x14ac:dyDescent="0.2">
      <c r="A158" s="454"/>
      <c r="B158" s="454"/>
      <c r="C158" s="454"/>
      <c r="D158" s="454"/>
      <c r="E158" s="454"/>
      <c r="F158" s="454"/>
    </row>
    <row r="159" spans="1:6" x14ac:dyDescent="0.2">
      <c r="A159" s="454"/>
      <c r="B159" s="454"/>
      <c r="C159" s="454"/>
      <c r="D159" s="454"/>
      <c r="E159" s="454"/>
      <c r="F159" s="454"/>
    </row>
    <row r="160" spans="1:6" x14ac:dyDescent="0.2">
      <c r="A160" s="454"/>
      <c r="B160" s="454"/>
      <c r="C160" s="454"/>
      <c r="D160" s="454"/>
      <c r="E160" s="454"/>
      <c r="F160" s="454"/>
    </row>
    <row r="161" spans="1:6" x14ac:dyDescent="0.2">
      <c r="A161" s="454"/>
      <c r="B161" s="454"/>
      <c r="C161" s="454"/>
      <c r="D161" s="454"/>
      <c r="E161" s="454"/>
      <c r="F161" s="454"/>
    </row>
    <row r="162" spans="1:6" x14ac:dyDescent="0.2">
      <c r="A162" s="454"/>
      <c r="B162" s="454"/>
      <c r="C162" s="454"/>
      <c r="D162" s="454"/>
      <c r="E162" s="454"/>
      <c r="F162" s="454"/>
    </row>
    <row r="163" spans="1:6" x14ac:dyDescent="0.2">
      <c r="A163" s="454"/>
      <c r="B163" s="454"/>
      <c r="C163" s="454"/>
      <c r="D163" s="454"/>
      <c r="E163" s="454"/>
      <c r="F163" s="454"/>
    </row>
    <row r="164" spans="1:6" x14ac:dyDescent="0.2">
      <c r="A164" s="454"/>
      <c r="B164" s="454"/>
      <c r="C164" s="454"/>
      <c r="D164" s="454"/>
      <c r="E164" s="454"/>
      <c r="F164" s="454"/>
    </row>
    <row r="165" spans="1:6" x14ac:dyDescent="0.2">
      <c r="A165" s="454"/>
      <c r="B165" s="454"/>
      <c r="C165" s="454"/>
      <c r="D165" s="454"/>
      <c r="E165" s="454"/>
      <c r="F165" s="454"/>
    </row>
    <row r="166" spans="1:6" x14ac:dyDescent="0.2">
      <c r="A166" s="454"/>
      <c r="B166" s="454"/>
      <c r="C166" s="454"/>
      <c r="D166" s="454"/>
      <c r="E166" s="454"/>
      <c r="F166" s="454"/>
    </row>
    <row r="167" spans="1:6" x14ac:dyDescent="0.2">
      <c r="A167" s="454"/>
      <c r="B167" s="454"/>
      <c r="C167" s="454"/>
      <c r="D167" s="454"/>
      <c r="E167" s="454"/>
      <c r="F167" s="454"/>
    </row>
    <row r="168" spans="1:6" x14ac:dyDescent="0.2">
      <c r="A168" s="454"/>
      <c r="B168" s="454"/>
      <c r="C168" s="454"/>
      <c r="D168" s="454"/>
      <c r="E168" s="454"/>
      <c r="F168" s="454"/>
    </row>
    <row r="169" spans="1:6" x14ac:dyDescent="0.2">
      <c r="A169" s="454"/>
      <c r="B169" s="454"/>
      <c r="C169" s="454"/>
      <c r="D169" s="454"/>
      <c r="E169" s="454"/>
      <c r="F169" s="454"/>
    </row>
    <row r="170" spans="1:6" x14ac:dyDescent="0.2">
      <c r="A170" s="454"/>
      <c r="B170" s="454"/>
      <c r="C170" s="454"/>
      <c r="D170" s="454"/>
      <c r="E170" s="454"/>
      <c r="F170" s="454"/>
    </row>
    <row r="171" spans="1:6" x14ac:dyDescent="0.2">
      <c r="A171" s="454"/>
      <c r="B171" s="454"/>
      <c r="C171" s="454"/>
      <c r="D171" s="454"/>
      <c r="E171" s="454"/>
      <c r="F171" s="454"/>
    </row>
    <row r="172" spans="1:6" x14ac:dyDescent="0.2">
      <c r="A172" s="454"/>
      <c r="B172" s="454"/>
      <c r="C172" s="454"/>
      <c r="D172" s="454"/>
      <c r="E172" s="454"/>
      <c r="F172" s="454"/>
    </row>
    <row r="173" spans="1:6" x14ac:dyDescent="0.2">
      <c r="A173" s="454"/>
      <c r="B173" s="454"/>
      <c r="C173" s="454"/>
      <c r="D173" s="454"/>
      <c r="E173" s="454"/>
      <c r="F173" s="454"/>
    </row>
    <row r="174" spans="1:6" x14ac:dyDescent="0.2">
      <c r="A174" s="454"/>
      <c r="B174" s="454"/>
      <c r="C174" s="454"/>
      <c r="D174" s="454"/>
      <c r="E174" s="454"/>
      <c r="F174" s="454"/>
    </row>
    <row r="175" spans="1:6" x14ac:dyDescent="0.2">
      <c r="A175" s="454"/>
      <c r="B175" s="454"/>
      <c r="C175" s="454"/>
      <c r="D175" s="454"/>
      <c r="E175" s="454"/>
      <c r="F175" s="454"/>
    </row>
    <row r="176" spans="1:6" x14ac:dyDescent="0.2">
      <c r="A176" s="454"/>
      <c r="B176" s="454"/>
      <c r="C176" s="454"/>
      <c r="D176" s="454"/>
      <c r="E176" s="454"/>
      <c r="F176" s="454"/>
    </row>
    <row r="177" spans="1:6" x14ac:dyDescent="0.2">
      <c r="A177" s="454"/>
      <c r="B177" s="454"/>
      <c r="C177" s="454"/>
      <c r="D177" s="454"/>
      <c r="E177" s="454"/>
      <c r="F177" s="454"/>
    </row>
    <row r="178" spans="1:6" x14ac:dyDescent="0.2">
      <c r="A178" s="454"/>
      <c r="B178" s="454"/>
      <c r="C178" s="454"/>
      <c r="D178" s="454"/>
      <c r="E178" s="454"/>
      <c r="F178" s="454"/>
    </row>
    <row r="179" spans="1:6" x14ac:dyDescent="0.2">
      <c r="A179" s="454"/>
      <c r="B179" s="454"/>
      <c r="C179" s="454"/>
      <c r="D179" s="454"/>
      <c r="E179" s="454"/>
      <c r="F179" s="454"/>
    </row>
    <row r="180" spans="1:6" x14ac:dyDescent="0.2">
      <c r="A180" s="454"/>
      <c r="B180" s="454"/>
      <c r="C180" s="454"/>
      <c r="D180" s="454"/>
      <c r="E180" s="454"/>
      <c r="F180" s="454"/>
    </row>
    <row r="181" spans="1:6" x14ac:dyDescent="0.2">
      <c r="A181" s="454"/>
      <c r="B181" s="454"/>
      <c r="C181" s="454"/>
      <c r="D181" s="454"/>
      <c r="E181" s="454"/>
      <c r="F181" s="454"/>
    </row>
    <row r="182" spans="1:6" x14ac:dyDescent="0.2">
      <c r="A182" s="454"/>
      <c r="B182" s="454"/>
      <c r="C182" s="454"/>
      <c r="D182" s="454"/>
      <c r="E182" s="454"/>
      <c r="F182" s="454"/>
    </row>
    <row r="183" spans="1:6" x14ac:dyDescent="0.2">
      <c r="A183" s="454"/>
      <c r="B183" s="454"/>
      <c r="C183" s="454"/>
      <c r="D183" s="454"/>
      <c r="E183" s="454"/>
      <c r="F183" s="454"/>
    </row>
    <row r="184" spans="1:6" x14ac:dyDescent="0.2">
      <c r="A184" s="454"/>
      <c r="B184" s="454"/>
      <c r="C184" s="454"/>
      <c r="D184" s="454"/>
      <c r="E184" s="454"/>
      <c r="F184" s="454"/>
    </row>
    <row r="185" spans="1:6" x14ac:dyDescent="0.2">
      <c r="A185" s="454"/>
      <c r="B185" s="454"/>
      <c r="C185" s="454"/>
      <c r="D185" s="454"/>
      <c r="E185" s="454"/>
      <c r="F185" s="454"/>
    </row>
    <row r="186" spans="1:6" x14ac:dyDescent="0.2">
      <c r="A186" s="454"/>
      <c r="B186" s="454"/>
      <c r="C186" s="454"/>
      <c r="D186" s="454"/>
      <c r="E186" s="454"/>
      <c r="F186" s="454"/>
    </row>
    <row r="187" spans="1:6" x14ac:dyDescent="0.2">
      <c r="A187" s="454"/>
      <c r="B187" s="454"/>
      <c r="C187" s="454"/>
      <c r="D187" s="454"/>
      <c r="E187" s="454"/>
      <c r="F187" s="454"/>
    </row>
    <row r="188" spans="1:6" x14ac:dyDescent="0.2">
      <c r="A188" s="454"/>
      <c r="B188" s="454"/>
      <c r="C188" s="454"/>
      <c r="D188" s="454"/>
      <c r="E188" s="454"/>
      <c r="F188" s="454"/>
    </row>
    <row r="189" spans="1:6" x14ac:dyDescent="0.2">
      <c r="A189" s="454"/>
      <c r="B189" s="454"/>
      <c r="C189" s="454"/>
      <c r="D189" s="454"/>
      <c r="E189" s="454"/>
      <c r="F189" s="454"/>
    </row>
    <row r="190" spans="1:6" x14ac:dyDescent="0.2">
      <c r="A190" s="454"/>
      <c r="B190" s="454"/>
      <c r="C190" s="454"/>
      <c r="D190" s="454"/>
      <c r="E190" s="454"/>
      <c r="F190" s="454"/>
    </row>
    <row r="191" spans="1:6" x14ac:dyDescent="0.2">
      <c r="A191" s="454"/>
      <c r="B191" s="454"/>
      <c r="C191" s="454"/>
      <c r="D191" s="454"/>
      <c r="E191" s="454"/>
      <c r="F191" s="454"/>
    </row>
    <row r="192" spans="1:6" x14ac:dyDescent="0.2">
      <c r="A192" s="454"/>
      <c r="B192" s="454"/>
      <c r="C192" s="454"/>
      <c r="D192" s="454"/>
      <c r="E192" s="454"/>
      <c r="F192" s="454"/>
    </row>
    <row r="193" spans="1:6" x14ac:dyDescent="0.2">
      <c r="A193" s="454"/>
      <c r="B193" s="454"/>
      <c r="C193" s="454"/>
      <c r="D193" s="454"/>
      <c r="E193" s="454"/>
      <c r="F193" s="454"/>
    </row>
    <row r="194" spans="1:6" x14ac:dyDescent="0.2">
      <c r="A194" s="454"/>
      <c r="B194" s="454"/>
      <c r="C194" s="454"/>
      <c r="D194" s="454"/>
      <c r="E194" s="454"/>
      <c r="F194" s="454"/>
    </row>
    <row r="195" spans="1:6" x14ac:dyDescent="0.2">
      <c r="A195" s="454"/>
      <c r="B195" s="454"/>
      <c r="C195" s="454"/>
      <c r="D195" s="454"/>
      <c r="E195" s="454"/>
      <c r="F195" s="454"/>
    </row>
    <row r="196" spans="1:6" x14ac:dyDescent="0.2">
      <c r="A196" s="454"/>
      <c r="B196" s="454"/>
      <c r="C196" s="454"/>
      <c r="D196" s="454"/>
      <c r="E196" s="454"/>
      <c r="F196" s="454"/>
    </row>
    <row r="197" spans="1:6" x14ac:dyDescent="0.2">
      <c r="A197" s="454"/>
      <c r="B197" s="454"/>
      <c r="C197" s="454"/>
      <c r="D197" s="454"/>
      <c r="E197" s="454"/>
      <c r="F197" s="454"/>
    </row>
    <row r="198" spans="1:6" x14ac:dyDescent="0.2">
      <c r="A198" s="454"/>
      <c r="B198" s="454"/>
      <c r="C198" s="454"/>
      <c r="D198" s="454"/>
      <c r="E198" s="454"/>
      <c r="F198" s="454"/>
    </row>
    <row r="199" spans="1:6" x14ac:dyDescent="0.2">
      <c r="A199" s="454"/>
      <c r="B199" s="454"/>
      <c r="C199" s="454"/>
      <c r="D199" s="454"/>
      <c r="E199" s="454"/>
      <c r="F199" s="454"/>
    </row>
    <row r="200" spans="1:6" x14ac:dyDescent="0.2">
      <c r="A200" s="454"/>
      <c r="B200" s="454"/>
      <c r="C200" s="454"/>
      <c r="D200" s="454"/>
      <c r="E200" s="454"/>
      <c r="F200" s="454"/>
    </row>
    <row r="201" spans="1:6" x14ac:dyDescent="0.2">
      <c r="A201" s="454"/>
      <c r="B201" s="454"/>
      <c r="C201" s="454"/>
      <c r="D201" s="454"/>
      <c r="E201" s="454"/>
      <c r="F201" s="454"/>
    </row>
    <row r="202" spans="1:6" x14ac:dyDescent="0.2">
      <c r="A202" s="454"/>
      <c r="B202" s="454"/>
      <c r="C202" s="454"/>
      <c r="D202" s="454"/>
      <c r="E202" s="454"/>
      <c r="F202" s="454"/>
    </row>
    <row r="203" spans="1:6" x14ac:dyDescent="0.2">
      <c r="A203" s="454"/>
      <c r="B203" s="454"/>
      <c r="C203" s="454"/>
      <c r="D203" s="454"/>
      <c r="E203" s="454"/>
      <c r="F203" s="454"/>
    </row>
    <row r="204" spans="1:6" x14ac:dyDescent="0.2">
      <c r="A204" s="454"/>
      <c r="B204" s="454"/>
      <c r="C204" s="454"/>
      <c r="D204" s="454"/>
      <c r="E204" s="454"/>
      <c r="F204" s="454"/>
    </row>
    <row r="205" spans="1:6" x14ac:dyDescent="0.2">
      <c r="A205" s="454"/>
      <c r="B205" s="454"/>
      <c r="C205" s="454"/>
      <c r="D205" s="454"/>
      <c r="E205" s="454"/>
      <c r="F205" s="454"/>
    </row>
    <row r="206" spans="1:6" x14ac:dyDescent="0.2">
      <c r="A206" s="454"/>
      <c r="B206" s="454"/>
      <c r="C206" s="454"/>
      <c r="D206" s="454"/>
      <c r="E206" s="454"/>
      <c r="F206" s="454"/>
    </row>
    <row r="207" spans="1:6" x14ac:dyDescent="0.2">
      <c r="A207" s="454"/>
      <c r="B207" s="454"/>
      <c r="C207" s="454"/>
      <c r="D207" s="454"/>
      <c r="E207" s="454"/>
      <c r="F207" s="454"/>
    </row>
    <row r="208" spans="1:6" x14ac:dyDescent="0.2">
      <c r="A208" s="454"/>
      <c r="B208" s="454"/>
      <c r="C208" s="454"/>
      <c r="D208" s="454"/>
      <c r="E208" s="454"/>
      <c r="F208" s="454"/>
    </row>
    <row r="209" spans="1:6" x14ac:dyDescent="0.2">
      <c r="A209" s="454"/>
      <c r="B209" s="454"/>
      <c r="C209" s="454"/>
      <c r="D209" s="454"/>
      <c r="E209" s="454"/>
      <c r="F209" s="454"/>
    </row>
    <row r="210" spans="1:6" x14ac:dyDescent="0.2">
      <c r="A210" s="454"/>
      <c r="B210" s="454"/>
      <c r="C210" s="454"/>
      <c r="D210" s="454"/>
      <c r="E210" s="454"/>
      <c r="F210" s="454"/>
    </row>
    <row r="211" spans="1:6" x14ac:dyDescent="0.2">
      <c r="A211" s="454"/>
      <c r="B211" s="454"/>
      <c r="C211" s="454"/>
      <c r="D211" s="454"/>
      <c r="E211" s="454"/>
      <c r="F211" s="454"/>
    </row>
    <row r="212" spans="1:6" x14ac:dyDescent="0.2">
      <c r="A212" s="454"/>
      <c r="B212" s="454"/>
      <c r="C212" s="454"/>
      <c r="D212" s="454"/>
      <c r="E212" s="454"/>
      <c r="F212" s="454"/>
    </row>
    <row r="213" spans="1:6" x14ac:dyDescent="0.2">
      <c r="A213" s="454"/>
      <c r="B213" s="454"/>
      <c r="C213" s="454"/>
      <c r="D213" s="454"/>
      <c r="E213" s="454"/>
      <c r="F213" s="454"/>
    </row>
    <row r="214" spans="1:6" x14ac:dyDescent="0.2">
      <c r="A214" s="454"/>
      <c r="B214" s="454"/>
      <c r="C214" s="454"/>
      <c r="D214" s="454"/>
      <c r="E214" s="454"/>
      <c r="F214" s="454"/>
    </row>
    <row r="215" spans="1:6" x14ac:dyDescent="0.2">
      <c r="A215" s="454"/>
      <c r="B215" s="454"/>
      <c r="C215" s="454"/>
      <c r="D215" s="454"/>
      <c r="E215" s="454"/>
      <c r="F215" s="454"/>
    </row>
    <row r="216" spans="1:6" x14ac:dyDescent="0.2">
      <c r="A216" s="454"/>
      <c r="B216" s="454"/>
      <c r="C216" s="454"/>
      <c r="D216" s="454"/>
      <c r="E216" s="454"/>
      <c r="F216" s="454"/>
    </row>
    <row r="217" spans="1:6" x14ac:dyDescent="0.2">
      <c r="A217" s="454"/>
      <c r="B217" s="454"/>
      <c r="C217" s="454"/>
      <c r="D217" s="454"/>
      <c r="E217" s="454"/>
      <c r="F217" s="454"/>
    </row>
    <row r="218" spans="1:6" x14ac:dyDescent="0.2">
      <c r="A218" s="454"/>
      <c r="B218" s="454"/>
      <c r="C218" s="454"/>
      <c r="D218" s="454"/>
      <c r="E218" s="454"/>
      <c r="F218" s="454"/>
    </row>
    <row r="219" spans="1:6" x14ac:dyDescent="0.2">
      <c r="A219" s="454"/>
      <c r="B219" s="454"/>
      <c r="C219" s="454"/>
      <c r="D219" s="454"/>
      <c r="E219" s="454"/>
      <c r="F219" s="454"/>
    </row>
    <row r="220" spans="1:6" x14ac:dyDescent="0.2">
      <c r="A220" s="454"/>
      <c r="B220" s="454"/>
      <c r="C220" s="454"/>
      <c r="D220" s="454"/>
      <c r="E220" s="454"/>
      <c r="F220" s="454"/>
    </row>
    <row r="221" spans="1:6" x14ac:dyDescent="0.2">
      <c r="A221" s="454"/>
      <c r="B221" s="454"/>
      <c r="C221" s="454"/>
      <c r="D221" s="454"/>
      <c r="E221" s="454"/>
      <c r="F221" s="454"/>
    </row>
    <row r="222" spans="1:6" x14ac:dyDescent="0.2">
      <c r="A222" s="454"/>
      <c r="B222" s="454"/>
      <c r="C222" s="454"/>
      <c r="D222" s="454"/>
      <c r="E222" s="454"/>
      <c r="F222" s="454"/>
    </row>
    <row r="223" spans="1:6" x14ac:dyDescent="0.2">
      <c r="A223" s="454"/>
      <c r="B223" s="454"/>
      <c r="C223" s="454"/>
      <c r="D223" s="454"/>
      <c r="E223" s="454"/>
      <c r="F223" s="454"/>
    </row>
    <row r="224" spans="1:6" x14ac:dyDescent="0.2">
      <c r="A224" s="454"/>
      <c r="B224" s="454"/>
      <c r="C224" s="454"/>
      <c r="D224" s="454"/>
      <c r="E224" s="454"/>
      <c r="F224" s="454"/>
    </row>
    <row r="225" spans="1:6" x14ac:dyDescent="0.2">
      <c r="A225" s="454"/>
      <c r="B225" s="454"/>
      <c r="C225" s="454"/>
      <c r="D225" s="454"/>
      <c r="E225" s="454"/>
      <c r="F225" s="454"/>
    </row>
    <row r="226" spans="1:6" x14ac:dyDescent="0.2">
      <c r="A226" s="454"/>
      <c r="B226" s="454"/>
      <c r="C226" s="454"/>
      <c r="D226" s="454"/>
      <c r="E226" s="454"/>
      <c r="F226" s="454"/>
    </row>
    <row r="227" spans="1:6" x14ac:dyDescent="0.2">
      <c r="A227" s="454"/>
      <c r="B227" s="454"/>
      <c r="C227" s="454"/>
      <c r="D227" s="454"/>
      <c r="E227" s="454"/>
      <c r="F227" s="454"/>
    </row>
    <row r="228" spans="1:6" x14ac:dyDescent="0.2">
      <c r="A228" s="454"/>
      <c r="B228" s="454"/>
      <c r="C228" s="454"/>
      <c r="D228" s="454"/>
      <c r="E228" s="454"/>
      <c r="F228" s="454"/>
    </row>
    <row r="229" spans="1:6" x14ac:dyDescent="0.2">
      <c r="A229" s="454"/>
      <c r="B229" s="454"/>
      <c r="C229" s="454"/>
      <c r="D229" s="454"/>
      <c r="E229" s="454"/>
      <c r="F229" s="454"/>
    </row>
    <row r="230" spans="1:6" x14ac:dyDescent="0.2">
      <c r="A230" s="454"/>
      <c r="B230" s="454"/>
      <c r="C230" s="454"/>
      <c r="D230" s="454"/>
      <c r="E230" s="454"/>
      <c r="F230" s="454"/>
    </row>
    <row r="231" spans="1:6" x14ac:dyDescent="0.2">
      <c r="A231" s="454"/>
      <c r="B231" s="454"/>
      <c r="C231" s="454"/>
      <c r="D231" s="454"/>
      <c r="E231" s="454"/>
      <c r="F231" s="454"/>
    </row>
    <row r="232" spans="1:6" x14ac:dyDescent="0.2">
      <c r="A232" s="454"/>
      <c r="B232" s="454"/>
      <c r="C232" s="454"/>
      <c r="D232" s="454"/>
      <c r="E232" s="454"/>
      <c r="F232" s="454"/>
    </row>
    <row r="233" spans="1:6" x14ac:dyDescent="0.2">
      <c r="A233" s="454"/>
      <c r="B233" s="454"/>
      <c r="C233" s="454"/>
      <c r="D233" s="454"/>
      <c r="E233" s="454"/>
      <c r="F233" s="454"/>
    </row>
    <row r="234" spans="1:6" x14ac:dyDescent="0.2">
      <c r="A234" s="454"/>
      <c r="B234" s="454"/>
      <c r="C234" s="454"/>
      <c r="D234" s="454"/>
      <c r="E234" s="454"/>
      <c r="F234" s="454"/>
    </row>
    <row r="235" spans="1:6" x14ac:dyDescent="0.2">
      <c r="A235" s="454"/>
      <c r="B235" s="454"/>
      <c r="C235" s="454"/>
      <c r="D235" s="454"/>
      <c r="E235" s="454"/>
      <c r="F235" s="454"/>
    </row>
    <row r="236" spans="1:6" x14ac:dyDescent="0.2">
      <c r="A236" s="454"/>
      <c r="B236" s="454"/>
      <c r="C236" s="454"/>
      <c r="D236" s="454"/>
      <c r="E236" s="454"/>
      <c r="F236" s="454"/>
    </row>
    <row r="237" spans="1:6" x14ac:dyDescent="0.2">
      <c r="A237" s="454"/>
      <c r="B237" s="454"/>
      <c r="C237" s="454"/>
      <c r="D237" s="454"/>
      <c r="E237" s="454"/>
      <c r="F237" s="454"/>
    </row>
    <row r="238" spans="1:6" x14ac:dyDescent="0.2">
      <c r="A238" s="454"/>
      <c r="B238" s="454"/>
      <c r="C238" s="454"/>
      <c r="D238" s="454"/>
      <c r="E238" s="454"/>
      <c r="F238" s="454"/>
    </row>
    <row r="239" spans="1:6" x14ac:dyDescent="0.2">
      <c r="A239" s="454"/>
      <c r="B239" s="454"/>
      <c r="C239" s="454"/>
      <c r="D239" s="454"/>
      <c r="E239" s="454"/>
      <c r="F239" s="454"/>
    </row>
    <row r="240" spans="1:6" x14ac:dyDescent="0.2">
      <c r="A240" s="454"/>
      <c r="B240" s="454"/>
      <c r="C240" s="454"/>
      <c r="D240" s="454"/>
      <c r="E240" s="454"/>
      <c r="F240" s="454"/>
    </row>
    <row r="241" spans="1:6" x14ac:dyDescent="0.2">
      <c r="A241" s="454"/>
      <c r="B241" s="454"/>
      <c r="C241" s="454"/>
      <c r="D241" s="454"/>
      <c r="E241" s="454"/>
      <c r="F241" s="454"/>
    </row>
    <row r="242" spans="1:6" x14ac:dyDescent="0.2">
      <c r="A242" s="454"/>
      <c r="B242" s="454"/>
      <c r="C242" s="454"/>
      <c r="D242" s="454"/>
      <c r="E242" s="454"/>
      <c r="F242" s="454"/>
    </row>
    <row r="243" spans="1:6" x14ac:dyDescent="0.2">
      <c r="A243" s="454"/>
      <c r="B243" s="454"/>
      <c r="C243" s="454"/>
      <c r="D243" s="454"/>
      <c r="E243" s="454"/>
      <c r="F243" s="454"/>
    </row>
    <row r="244" spans="1:6" x14ac:dyDescent="0.2">
      <c r="A244" s="454"/>
      <c r="B244" s="454"/>
      <c r="C244" s="454"/>
      <c r="D244" s="454"/>
      <c r="E244" s="454"/>
      <c r="F244" s="454"/>
    </row>
    <row r="245" spans="1:6" x14ac:dyDescent="0.2">
      <c r="A245" s="454"/>
      <c r="B245" s="454"/>
      <c r="C245" s="454"/>
      <c r="D245" s="454"/>
      <c r="E245" s="454"/>
      <c r="F245" s="454"/>
    </row>
    <row r="246" spans="1:6" x14ac:dyDescent="0.2">
      <c r="A246" s="454"/>
      <c r="B246" s="454"/>
      <c r="C246" s="454"/>
      <c r="D246" s="454"/>
      <c r="E246" s="454"/>
      <c r="F246" s="454"/>
    </row>
    <row r="247" spans="1:6" x14ac:dyDescent="0.2">
      <c r="A247" s="454"/>
      <c r="B247" s="454"/>
      <c r="C247" s="454"/>
      <c r="D247" s="454"/>
      <c r="E247" s="454"/>
      <c r="F247" s="454"/>
    </row>
    <row r="248" spans="1:6" x14ac:dyDescent="0.2">
      <c r="A248" s="454"/>
      <c r="B248" s="454"/>
      <c r="C248" s="454"/>
      <c r="D248" s="454"/>
      <c r="E248" s="454"/>
      <c r="F248" s="454"/>
    </row>
    <row r="249" spans="1:6" x14ac:dyDescent="0.2">
      <c r="A249" s="454"/>
      <c r="B249" s="454"/>
      <c r="C249" s="454"/>
      <c r="D249" s="454"/>
      <c r="E249" s="454"/>
      <c r="F249" s="454"/>
    </row>
    <row r="250" spans="1:6" x14ac:dyDescent="0.2">
      <c r="A250" s="454"/>
      <c r="B250" s="454"/>
      <c r="C250" s="454"/>
      <c r="D250" s="454"/>
      <c r="E250" s="454"/>
      <c r="F250" s="454"/>
    </row>
    <row r="251" spans="1:6" x14ac:dyDescent="0.2">
      <c r="A251" s="454"/>
      <c r="B251" s="454"/>
      <c r="C251" s="454"/>
      <c r="D251" s="454"/>
      <c r="E251" s="454"/>
      <c r="F251" s="454"/>
    </row>
    <row r="252" spans="1:6" x14ac:dyDescent="0.2">
      <c r="A252" s="454"/>
      <c r="B252" s="454"/>
      <c r="C252" s="454"/>
      <c r="D252" s="454"/>
      <c r="E252" s="454"/>
      <c r="F252" s="454"/>
    </row>
    <row r="253" spans="1:6" x14ac:dyDescent="0.2">
      <c r="A253" s="454"/>
      <c r="B253" s="454"/>
      <c r="C253" s="454"/>
      <c r="D253" s="454"/>
      <c r="E253" s="454"/>
      <c r="F253" s="454"/>
    </row>
    <row r="254" spans="1:6" x14ac:dyDescent="0.2">
      <c r="A254" s="454"/>
      <c r="B254" s="454"/>
      <c r="C254" s="454"/>
      <c r="D254" s="454"/>
      <c r="E254" s="454"/>
      <c r="F254" s="454"/>
    </row>
    <row r="255" spans="1:6" x14ac:dyDescent="0.2">
      <c r="A255" s="454"/>
      <c r="B255" s="454"/>
      <c r="C255" s="454"/>
      <c r="D255" s="454"/>
      <c r="E255" s="454"/>
      <c r="F255" s="454"/>
    </row>
    <row r="256" spans="1:6" x14ac:dyDescent="0.2">
      <c r="A256" s="454"/>
      <c r="B256" s="454"/>
      <c r="C256" s="454"/>
      <c r="D256" s="454"/>
      <c r="E256" s="454"/>
      <c r="F256" s="454"/>
    </row>
    <row r="257" spans="1:6" x14ac:dyDescent="0.2">
      <c r="A257" s="454"/>
      <c r="B257" s="454"/>
      <c r="C257" s="454"/>
      <c r="D257" s="454"/>
      <c r="E257" s="454"/>
      <c r="F257" s="454"/>
    </row>
    <row r="258" spans="1:6" x14ac:dyDescent="0.2">
      <c r="A258" s="454"/>
      <c r="B258" s="454"/>
      <c r="C258" s="454"/>
      <c r="D258" s="454"/>
      <c r="E258" s="454"/>
      <c r="F258" s="454"/>
    </row>
    <row r="259" spans="1:6" x14ac:dyDescent="0.2">
      <c r="A259" s="454"/>
      <c r="B259" s="454"/>
      <c r="C259" s="454"/>
      <c r="D259" s="454"/>
      <c r="E259" s="454"/>
      <c r="F259" s="454"/>
    </row>
    <row r="260" spans="1:6" x14ac:dyDescent="0.2">
      <c r="A260" s="454"/>
      <c r="B260" s="454"/>
      <c r="C260" s="454"/>
      <c r="D260" s="454"/>
      <c r="E260" s="454"/>
      <c r="F260" s="454"/>
    </row>
    <row r="261" spans="1:6" x14ac:dyDescent="0.2">
      <c r="A261" s="454"/>
      <c r="B261" s="454"/>
      <c r="C261" s="454"/>
      <c r="D261" s="454"/>
      <c r="E261" s="454"/>
      <c r="F261" s="454"/>
    </row>
    <row r="262" spans="1:6" x14ac:dyDescent="0.2">
      <c r="A262" s="454"/>
      <c r="B262" s="454"/>
      <c r="C262" s="454"/>
      <c r="D262" s="454"/>
      <c r="E262" s="454"/>
      <c r="F262" s="454"/>
    </row>
    <row r="263" spans="1:6" x14ac:dyDescent="0.2">
      <c r="A263" s="454"/>
      <c r="B263" s="454"/>
      <c r="C263" s="454"/>
      <c r="D263" s="454"/>
      <c r="E263" s="454"/>
      <c r="F263" s="454"/>
    </row>
    <row r="264" spans="1:6" x14ac:dyDescent="0.2">
      <c r="A264" s="454"/>
      <c r="B264" s="454"/>
      <c r="C264" s="454"/>
      <c r="D264" s="454"/>
      <c r="E264" s="454"/>
      <c r="F264" s="454"/>
    </row>
    <row r="265" spans="1:6" x14ac:dyDescent="0.2">
      <c r="A265" s="454"/>
      <c r="B265" s="454"/>
      <c r="C265" s="454"/>
      <c r="D265" s="454"/>
      <c r="E265" s="454"/>
      <c r="F265" s="454"/>
    </row>
    <row r="266" spans="1:6" x14ac:dyDescent="0.2">
      <c r="A266" s="454"/>
      <c r="B266" s="454"/>
      <c r="C266" s="454"/>
      <c r="D266" s="454"/>
      <c r="E266" s="454"/>
      <c r="F266" s="454"/>
    </row>
    <row r="267" spans="1:6" x14ac:dyDescent="0.2">
      <c r="A267" s="454"/>
      <c r="B267" s="454"/>
      <c r="C267" s="454"/>
      <c r="D267" s="454"/>
      <c r="E267" s="454"/>
      <c r="F267" s="454"/>
    </row>
    <row r="268" spans="1:6" x14ac:dyDescent="0.2">
      <c r="A268" s="454"/>
      <c r="B268" s="454"/>
      <c r="C268" s="454"/>
      <c r="D268" s="454"/>
      <c r="E268" s="454"/>
      <c r="F268" s="454"/>
    </row>
    <row r="269" spans="1:6" x14ac:dyDescent="0.2">
      <c r="A269" s="454"/>
      <c r="B269" s="454"/>
      <c r="C269" s="454"/>
      <c r="D269" s="454"/>
      <c r="E269" s="454"/>
      <c r="F269" s="454"/>
    </row>
    <row r="270" spans="1:6" x14ac:dyDescent="0.2">
      <c r="A270" s="454"/>
      <c r="B270" s="454"/>
      <c r="C270" s="454"/>
      <c r="D270" s="454"/>
      <c r="E270" s="454"/>
      <c r="F270" s="454"/>
    </row>
    <row r="271" spans="1:6" x14ac:dyDescent="0.2">
      <c r="A271" s="454"/>
      <c r="B271" s="454"/>
      <c r="C271" s="454"/>
      <c r="D271" s="454"/>
      <c r="E271" s="454"/>
      <c r="F271" s="454"/>
    </row>
    <row r="272" spans="1:6" x14ac:dyDescent="0.2">
      <c r="A272" s="454"/>
      <c r="B272" s="454"/>
      <c r="C272" s="454"/>
      <c r="D272" s="454"/>
      <c r="E272" s="454"/>
      <c r="F272" s="454"/>
    </row>
    <row r="273" spans="1:6" x14ac:dyDescent="0.2">
      <c r="A273" s="454"/>
      <c r="B273" s="454"/>
      <c r="C273" s="454"/>
      <c r="D273" s="454"/>
      <c r="E273" s="454"/>
      <c r="F273" s="454"/>
    </row>
    <row r="274" spans="1:6" x14ac:dyDescent="0.2">
      <c r="A274" s="454"/>
      <c r="B274" s="454"/>
      <c r="C274" s="454"/>
      <c r="D274" s="454"/>
      <c r="E274" s="454"/>
      <c r="F274" s="454"/>
    </row>
    <row r="275" spans="1:6" x14ac:dyDescent="0.2">
      <c r="A275" s="454"/>
      <c r="B275" s="454"/>
      <c r="C275" s="454"/>
      <c r="D275" s="454"/>
      <c r="E275" s="454"/>
      <c r="F275" s="454"/>
    </row>
    <row r="276" spans="1:6" x14ac:dyDescent="0.2">
      <c r="A276" s="454"/>
      <c r="B276" s="454"/>
      <c r="C276" s="454"/>
      <c r="D276" s="454"/>
      <c r="E276" s="454"/>
      <c r="F276" s="454"/>
    </row>
    <row r="277" spans="1:6" x14ac:dyDescent="0.2">
      <c r="A277" s="454"/>
      <c r="B277" s="454"/>
      <c r="C277" s="454"/>
      <c r="D277" s="454"/>
      <c r="E277" s="454"/>
      <c r="F277" s="454"/>
    </row>
    <row r="278" spans="1:6" x14ac:dyDescent="0.2">
      <c r="A278" s="454"/>
      <c r="B278" s="454"/>
      <c r="C278" s="454"/>
      <c r="D278" s="454"/>
      <c r="E278" s="454"/>
      <c r="F278" s="454"/>
    </row>
    <row r="279" spans="1:6" x14ac:dyDescent="0.2">
      <c r="A279" s="454"/>
      <c r="B279" s="454"/>
      <c r="C279" s="454"/>
      <c r="D279" s="454"/>
      <c r="E279" s="454"/>
      <c r="F279" s="454"/>
    </row>
    <row r="280" spans="1:6" x14ac:dyDescent="0.2">
      <c r="A280" s="454"/>
      <c r="B280" s="454"/>
      <c r="C280" s="454"/>
      <c r="D280" s="454"/>
      <c r="E280" s="454"/>
      <c r="F280" s="454"/>
    </row>
    <row r="281" spans="1:6" x14ac:dyDescent="0.2">
      <c r="A281" s="454"/>
      <c r="B281" s="454"/>
      <c r="C281" s="454"/>
      <c r="D281" s="454"/>
      <c r="E281" s="454"/>
      <c r="F281" s="454"/>
    </row>
    <row r="282" spans="1:6" x14ac:dyDescent="0.2">
      <c r="A282" s="454"/>
      <c r="B282" s="454"/>
      <c r="C282" s="454"/>
      <c r="D282" s="454"/>
      <c r="E282" s="454"/>
      <c r="F282" s="454"/>
    </row>
    <row r="283" spans="1:6" x14ac:dyDescent="0.2">
      <c r="A283" s="454"/>
      <c r="B283" s="454"/>
      <c r="C283" s="454"/>
      <c r="D283" s="454"/>
      <c r="E283" s="454"/>
      <c r="F283" s="454"/>
    </row>
    <row r="284" spans="1:6" x14ac:dyDescent="0.2">
      <c r="A284" s="454"/>
      <c r="B284" s="454"/>
      <c r="C284" s="454"/>
      <c r="D284" s="454"/>
      <c r="E284" s="454"/>
      <c r="F284" s="454"/>
    </row>
    <row r="285" spans="1:6" x14ac:dyDescent="0.2">
      <c r="A285" s="454"/>
      <c r="B285" s="454"/>
      <c r="C285" s="454"/>
      <c r="D285" s="454"/>
      <c r="E285" s="454"/>
      <c r="F285" s="454"/>
    </row>
    <row r="286" spans="1:6" x14ac:dyDescent="0.2">
      <c r="A286" s="454"/>
      <c r="B286" s="454"/>
      <c r="C286" s="454"/>
      <c r="D286" s="454"/>
      <c r="E286" s="454"/>
      <c r="F286" s="454"/>
    </row>
    <row r="287" spans="1:6" x14ac:dyDescent="0.2">
      <c r="A287" s="454"/>
      <c r="B287" s="454"/>
      <c r="C287" s="454"/>
      <c r="D287" s="454"/>
      <c r="E287" s="454"/>
      <c r="F287" s="454"/>
    </row>
    <row r="288" spans="1:6" x14ac:dyDescent="0.2">
      <c r="A288" s="454"/>
      <c r="B288" s="454"/>
      <c r="C288" s="454"/>
      <c r="D288" s="454"/>
      <c r="E288" s="454"/>
      <c r="F288" s="454"/>
    </row>
    <row r="289" spans="1:6" x14ac:dyDescent="0.2">
      <c r="A289" s="454"/>
      <c r="B289" s="454"/>
      <c r="C289" s="454"/>
      <c r="D289" s="454"/>
      <c r="E289" s="454"/>
      <c r="F289" s="454"/>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3" customWidth="1"/>
    <col min="2" max="2" width="78.75" style="463" customWidth="1"/>
    <col min="3" max="5" width="10.25" style="463"/>
    <col min="6" max="6" width="4.25" style="463" customWidth="1"/>
    <col min="7" max="256" width="10.25" style="463"/>
    <col min="257" max="257" width="1.25" style="463" customWidth="1"/>
    <col min="258" max="258" width="78.75" style="463" customWidth="1"/>
    <col min="259" max="261" width="10.25" style="463"/>
    <col min="262" max="262" width="4.25" style="463" customWidth="1"/>
    <col min="263" max="512" width="10.25" style="463"/>
    <col min="513" max="513" width="1.25" style="463" customWidth="1"/>
    <col min="514" max="514" width="78.75" style="463" customWidth="1"/>
    <col min="515" max="517" width="10.25" style="463"/>
    <col min="518" max="518" width="4.25" style="463" customWidth="1"/>
    <col min="519" max="768" width="10.25" style="463"/>
    <col min="769" max="769" width="1.25" style="463" customWidth="1"/>
    <col min="770" max="770" width="78.75" style="463" customWidth="1"/>
    <col min="771" max="773" width="10.25" style="463"/>
    <col min="774" max="774" width="4.25" style="463" customWidth="1"/>
    <col min="775" max="1024" width="10.25" style="463"/>
    <col min="1025" max="1025" width="1.25" style="463" customWidth="1"/>
    <col min="1026" max="1026" width="78.75" style="463" customWidth="1"/>
    <col min="1027" max="1029" width="10.25" style="463"/>
    <col min="1030" max="1030" width="4.25" style="463" customWidth="1"/>
    <col min="1031" max="1280" width="10.25" style="463"/>
    <col min="1281" max="1281" width="1.25" style="463" customWidth="1"/>
    <col min="1282" max="1282" width="78.75" style="463" customWidth="1"/>
    <col min="1283" max="1285" width="10.25" style="463"/>
    <col min="1286" max="1286" width="4.25" style="463" customWidth="1"/>
    <col min="1287" max="1536" width="10.25" style="463"/>
    <col min="1537" max="1537" width="1.25" style="463" customWidth="1"/>
    <col min="1538" max="1538" width="78.75" style="463" customWidth="1"/>
    <col min="1539" max="1541" width="10.25" style="463"/>
    <col min="1542" max="1542" width="4.25" style="463" customWidth="1"/>
    <col min="1543" max="1792" width="10.25" style="463"/>
    <col min="1793" max="1793" width="1.25" style="463" customWidth="1"/>
    <col min="1794" max="1794" width="78.75" style="463" customWidth="1"/>
    <col min="1795" max="1797" width="10.25" style="463"/>
    <col min="1798" max="1798" width="4.25" style="463" customWidth="1"/>
    <col min="1799" max="2048" width="10.25" style="463"/>
    <col min="2049" max="2049" width="1.25" style="463" customWidth="1"/>
    <col min="2050" max="2050" width="78.75" style="463" customWidth="1"/>
    <col min="2051" max="2053" width="10.25" style="463"/>
    <col min="2054" max="2054" width="4.25" style="463" customWidth="1"/>
    <col min="2055" max="2304" width="10.25" style="463"/>
    <col min="2305" max="2305" width="1.25" style="463" customWidth="1"/>
    <col min="2306" max="2306" width="78.75" style="463" customWidth="1"/>
    <col min="2307" max="2309" width="10.25" style="463"/>
    <col min="2310" max="2310" width="4.25" style="463" customWidth="1"/>
    <col min="2311" max="2560" width="10.25" style="463"/>
    <col min="2561" max="2561" width="1.25" style="463" customWidth="1"/>
    <col min="2562" max="2562" width="78.75" style="463" customWidth="1"/>
    <col min="2563" max="2565" width="10.25" style="463"/>
    <col min="2566" max="2566" width="4.25" style="463" customWidth="1"/>
    <col min="2567" max="2816" width="10.25" style="463"/>
    <col min="2817" max="2817" width="1.25" style="463" customWidth="1"/>
    <col min="2818" max="2818" width="78.75" style="463" customWidth="1"/>
    <col min="2819" max="2821" width="10.25" style="463"/>
    <col min="2822" max="2822" width="4.25" style="463" customWidth="1"/>
    <col min="2823" max="3072" width="10.25" style="463"/>
    <col min="3073" max="3073" width="1.25" style="463" customWidth="1"/>
    <col min="3074" max="3074" width="78.75" style="463" customWidth="1"/>
    <col min="3075" max="3077" width="10.25" style="463"/>
    <col min="3078" max="3078" width="4.25" style="463" customWidth="1"/>
    <col min="3079" max="3328" width="10.25" style="463"/>
    <col min="3329" max="3329" width="1.25" style="463" customWidth="1"/>
    <col min="3330" max="3330" width="78.75" style="463" customWidth="1"/>
    <col min="3331" max="3333" width="10.25" style="463"/>
    <col min="3334" max="3334" width="4.25" style="463" customWidth="1"/>
    <col min="3335" max="3584" width="10.25" style="463"/>
    <col min="3585" max="3585" width="1.25" style="463" customWidth="1"/>
    <col min="3586" max="3586" width="78.75" style="463" customWidth="1"/>
    <col min="3587" max="3589" width="10.25" style="463"/>
    <col min="3590" max="3590" width="4.25" style="463" customWidth="1"/>
    <col min="3591" max="3840" width="10.25" style="463"/>
    <col min="3841" max="3841" width="1.25" style="463" customWidth="1"/>
    <col min="3842" max="3842" width="78.75" style="463" customWidth="1"/>
    <col min="3843" max="3845" width="10.25" style="463"/>
    <col min="3846" max="3846" width="4.25" style="463" customWidth="1"/>
    <col min="3847" max="4096" width="10.25" style="463"/>
    <col min="4097" max="4097" width="1.25" style="463" customWidth="1"/>
    <col min="4098" max="4098" width="78.75" style="463" customWidth="1"/>
    <col min="4099" max="4101" width="10.25" style="463"/>
    <col min="4102" max="4102" width="4.25" style="463" customWidth="1"/>
    <col min="4103" max="4352" width="10.25" style="463"/>
    <col min="4353" max="4353" width="1.25" style="463" customWidth="1"/>
    <col min="4354" max="4354" width="78.75" style="463" customWidth="1"/>
    <col min="4355" max="4357" width="10.25" style="463"/>
    <col min="4358" max="4358" width="4.25" style="463" customWidth="1"/>
    <col min="4359" max="4608" width="10.25" style="463"/>
    <col min="4609" max="4609" width="1.25" style="463" customWidth="1"/>
    <col min="4610" max="4610" width="78.75" style="463" customWidth="1"/>
    <col min="4611" max="4613" width="10.25" style="463"/>
    <col min="4614" max="4614" width="4.25" style="463" customWidth="1"/>
    <col min="4615" max="4864" width="10.25" style="463"/>
    <col min="4865" max="4865" width="1.25" style="463" customWidth="1"/>
    <col min="4866" max="4866" width="78.75" style="463" customWidth="1"/>
    <col min="4867" max="4869" width="10.25" style="463"/>
    <col min="4870" max="4870" width="4.25" style="463" customWidth="1"/>
    <col min="4871" max="5120" width="10.25" style="463"/>
    <col min="5121" max="5121" width="1.25" style="463" customWidth="1"/>
    <col min="5122" max="5122" width="78.75" style="463" customWidth="1"/>
    <col min="5123" max="5125" width="10.25" style="463"/>
    <col min="5126" max="5126" width="4.25" style="463" customWidth="1"/>
    <col min="5127" max="5376" width="10.25" style="463"/>
    <col min="5377" max="5377" width="1.25" style="463" customWidth="1"/>
    <col min="5378" max="5378" width="78.75" style="463" customWidth="1"/>
    <col min="5379" max="5381" width="10.25" style="463"/>
    <col min="5382" max="5382" width="4.25" style="463" customWidth="1"/>
    <col min="5383" max="5632" width="10.25" style="463"/>
    <col min="5633" max="5633" width="1.25" style="463" customWidth="1"/>
    <col min="5634" max="5634" width="78.75" style="463" customWidth="1"/>
    <col min="5635" max="5637" width="10.25" style="463"/>
    <col min="5638" max="5638" width="4.25" style="463" customWidth="1"/>
    <col min="5639" max="5888" width="10.25" style="463"/>
    <col min="5889" max="5889" width="1.25" style="463" customWidth="1"/>
    <col min="5890" max="5890" width="78.75" style="463" customWidth="1"/>
    <col min="5891" max="5893" width="10.25" style="463"/>
    <col min="5894" max="5894" width="4.25" style="463" customWidth="1"/>
    <col min="5895" max="6144" width="10.25" style="463"/>
    <col min="6145" max="6145" width="1.25" style="463" customWidth="1"/>
    <col min="6146" max="6146" width="78.75" style="463" customWidth="1"/>
    <col min="6147" max="6149" width="10.25" style="463"/>
    <col min="6150" max="6150" width="4.25" style="463" customWidth="1"/>
    <col min="6151" max="6400" width="10.25" style="463"/>
    <col min="6401" max="6401" width="1.25" style="463" customWidth="1"/>
    <col min="6402" max="6402" width="78.75" style="463" customWidth="1"/>
    <col min="6403" max="6405" width="10.25" style="463"/>
    <col min="6406" max="6406" width="4.25" style="463" customWidth="1"/>
    <col min="6407" max="6656" width="10.25" style="463"/>
    <col min="6657" max="6657" width="1.25" style="463" customWidth="1"/>
    <col min="6658" max="6658" width="78.75" style="463" customWidth="1"/>
    <col min="6659" max="6661" width="10.25" style="463"/>
    <col min="6662" max="6662" width="4.25" style="463" customWidth="1"/>
    <col min="6663" max="6912" width="10.25" style="463"/>
    <col min="6913" max="6913" width="1.25" style="463" customWidth="1"/>
    <col min="6914" max="6914" width="78.75" style="463" customWidth="1"/>
    <col min="6915" max="6917" width="10.25" style="463"/>
    <col min="6918" max="6918" width="4.25" style="463" customWidth="1"/>
    <col min="6919" max="7168" width="10.25" style="463"/>
    <col min="7169" max="7169" width="1.25" style="463" customWidth="1"/>
    <col min="7170" max="7170" width="78.75" style="463" customWidth="1"/>
    <col min="7171" max="7173" width="10.25" style="463"/>
    <col min="7174" max="7174" width="4.25" style="463" customWidth="1"/>
    <col min="7175" max="7424" width="10.25" style="463"/>
    <col min="7425" max="7425" width="1.25" style="463" customWidth="1"/>
    <col min="7426" max="7426" width="78.75" style="463" customWidth="1"/>
    <col min="7427" max="7429" width="10.25" style="463"/>
    <col min="7430" max="7430" width="4.25" style="463" customWidth="1"/>
    <col min="7431" max="7680" width="10.25" style="463"/>
    <col min="7681" max="7681" width="1.25" style="463" customWidth="1"/>
    <col min="7682" max="7682" width="78.75" style="463" customWidth="1"/>
    <col min="7683" max="7685" width="10.25" style="463"/>
    <col min="7686" max="7686" width="4.25" style="463" customWidth="1"/>
    <col min="7687" max="7936" width="10.25" style="463"/>
    <col min="7937" max="7937" width="1.25" style="463" customWidth="1"/>
    <col min="7938" max="7938" width="78.75" style="463" customWidth="1"/>
    <col min="7939" max="7941" width="10.25" style="463"/>
    <col min="7942" max="7942" width="4.25" style="463" customWidth="1"/>
    <col min="7943" max="8192" width="10.25" style="463"/>
    <col min="8193" max="8193" width="1.25" style="463" customWidth="1"/>
    <col min="8194" max="8194" width="78.75" style="463" customWidth="1"/>
    <col min="8195" max="8197" width="10.25" style="463"/>
    <col min="8198" max="8198" width="4.25" style="463" customWidth="1"/>
    <col min="8199" max="8448" width="10.25" style="463"/>
    <col min="8449" max="8449" width="1.25" style="463" customWidth="1"/>
    <col min="8450" max="8450" width="78.75" style="463" customWidth="1"/>
    <col min="8451" max="8453" width="10.25" style="463"/>
    <col min="8454" max="8454" width="4.25" style="463" customWidth="1"/>
    <col min="8455" max="8704" width="10.25" style="463"/>
    <col min="8705" max="8705" width="1.25" style="463" customWidth="1"/>
    <col min="8706" max="8706" width="78.75" style="463" customWidth="1"/>
    <col min="8707" max="8709" width="10.25" style="463"/>
    <col min="8710" max="8710" width="4.25" style="463" customWidth="1"/>
    <col min="8711" max="8960" width="10.25" style="463"/>
    <col min="8961" max="8961" width="1.25" style="463" customWidth="1"/>
    <col min="8962" max="8962" width="78.75" style="463" customWidth="1"/>
    <col min="8963" max="8965" width="10.25" style="463"/>
    <col min="8966" max="8966" width="4.25" style="463" customWidth="1"/>
    <col min="8967" max="9216" width="10.25" style="463"/>
    <col min="9217" max="9217" width="1.25" style="463" customWidth="1"/>
    <col min="9218" max="9218" width="78.75" style="463" customWidth="1"/>
    <col min="9219" max="9221" width="10.25" style="463"/>
    <col min="9222" max="9222" width="4.25" style="463" customWidth="1"/>
    <col min="9223" max="9472" width="10.25" style="463"/>
    <col min="9473" max="9473" width="1.25" style="463" customWidth="1"/>
    <col min="9474" max="9474" width="78.75" style="463" customWidth="1"/>
    <col min="9475" max="9477" width="10.25" style="463"/>
    <col min="9478" max="9478" width="4.25" style="463" customWidth="1"/>
    <col min="9479" max="9728" width="10.25" style="463"/>
    <col min="9729" max="9729" width="1.25" style="463" customWidth="1"/>
    <col min="9730" max="9730" width="78.75" style="463" customWidth="1"/>
    <col min="9731" max="9733" width="10.25" style="463"/>
    <col min="9734" max="9734" width="4.25" style="463" customWidth="1"/>
    <col min="9735" max="9984" width="10.25" style="463"/>
    <col min="9985" max="9985" width="1.25" style="463" customWidth="1"/>
    <col min="9986" max="9986" width="78.75" style="463" customWidth="1"/>
    <col min="9987" max="9989" width="10.25" style="463"/>
    <col min="9990" max="9990" width="4.25" style="463" customWidth="1"/>
    <col min="9991" max="10240" width="10.25" style="463"/>
    <col min="10241" max="10241" width="1.25" style="463" customWidth="1"/>
    <col min="10242" max="10242" width="78.75" style="463" customWidth="1"/>
    <col min="10243" max="10245" width="10.25" style="463"/>
    <col min="10246" max="10246" width="4.25" style="463" customWidth="1"/>
    <col min="10247" max="10496" width="10.25" style="463"/>
    <col min="10497" max="10497" width="1.25" style="463" customWidth="1"/>
    <col min="10498" max="10498" width="78.75" style="463" customWidth="1"/>
    <col min="10499" max="10501" width="10.25" style="463"/>
    <col min="10502" max="10502" width="4.25" style="463" customWidth="1"/>
    <col min="10503" max="10752" width="10.25" style="463"/>
    <col min="10753" max="10753" width="1.25" style="463" customWidth="1"/>
    <col min="10754" max="10754" width="78.75" style="463" customWidth="1"/>
    <col min="10755" max="10757" width="10.25" style="463"/>
    <col min="10758" max="10758" width="4.25" style="463" customWidth="1"/>
    <col min="10759" max="11008" width="10.25" style="463"/>
    <col min="11009" max="11009" width="1.25" style="463" customWidth="1"/>
    <col min="11010" max="11010" width="78.75" style="463" customWidth="1"/>
    <col min="11011" max="11013" width="10.25" style="463"/>
    <col min="11014" max="11014" width="4.25" style="463" customWidth="1"/>
    <col min="11015" max="11264" width="10.25" style="463"/>
    <col min="11265" max="11265" width="1.25" style="463" customWidth="1"/>
    <col min="11266" max="11266" width="78.75" style="463" customWidth="1"/>
    <col min="11267" max="11269" width="10.25" style="463"/>
    <col min="11270" max="11270" width="4.25" style="463" customWidth="1"/>
    <col min="11271" max="11520" width="10.25" style="463"/>
    <col min="11521" max="11521" width="1.25" style="463" customWidth="1"/>
    <col min="11522" max="11522" width="78.75" style="463" customWidth="1"/>
    <col min="11523" max="11525" width="10.25" style="463"/>
    <col min="11526" max="11526" width="4.25" style="463" customWidth="1"/>
    <col min="11527" max="11776" width="10.25" style="463"/>
    <col min="11777" max="11777" width="1.25" style="463" customWidth="1"/>
    <col min="11778" max="11778" width="78.75" style="463" customWidth="1"/>
    <col min="11779" max="11781" width="10.25" style="463"/>
    <col min="11782" max="11782" width="4.25" style="463" customWidth="1"/>
    <col min="11783" max="12032" width="10.25" style="463"/>
    <col min="12033" max="12033" width="1.25" style="463" customWidth="1"/>
    <col min="12034" max="12034" width="78.75" style="463" customWidth="1"/>
    <col min="12035" max="12037" width="10.25" style="463"/>
    <col min="12038" max="12038" width="4.25" style="463" customWidth="1"/>
    <col min="12039" max="12288" width="10.25" style="463"/>
    <col min="12289" max="12289" width="1.25" style="463" customWidth="1"/>
    <col min="12290" max="12290" width="78.75" style="463" customWidth="1"/>
    <col min="12291" max="12293" width="10.25" style="463"/>
    <col min="12294" max="12294" width="4.25" style="463" customWidth="1"/>
    <col min="12295" max="12544" width="10.25" style="463"/>
    <col min="12545" max="12545" width="1.25" style="463" customWidth="1"/>
    <col min="12546" max="12546" width="78.75" style="463" customWidth="1"/>
    <col min="12547" max="12549" width="10.25" style="463"/>
    <col min="12550" max="12550" width="4.25" style="463" customWidth="1"/>
    <col min="12551" max="12800" width="10.25" style="463"/>
    <col min="12801" max="12801" width="1.25" style="463" customWidth="1"/>
    <col min="12802" max="12802" width="78.75" style="463" customWidth="1"/>
    <col min="12803" max="12805" width="10.25" style="463"/>
    <col min="12806" max="12806" width="4.25" style="463" customWidth="1"/>
    <col min="12807" max="13056" width="10.25" style="463"/>
    <col min="13057" max="13057" width="1.25" style="463" customWidth="1"/>
    <col min="13058" max="13058" width="78.75" style="463" customWidth="1"/>
    <col min="13059" max="13061" width="10.25" style="463"/>
    <col min="13062" max="13062" width="4.25" style="463" customWidth="1"/>
    <col min="13063" max="13312" width="10.25" style="463"/>
    <col min="13313" max="13313" width="1.25" style="463" customWidth="1"/>
    <col min="13314" max="13314" width="78.75" style="463" customWidth="1"/>
    <col min="13315" max="13317" width="10.25" style="463"/>
    <col min="13318" max="13318" width="4.25" style="463" customWidth="1"/>
    <col min="13319" max="13568" width="10.25" style="463"/>
    <col min="13569" max="13569" width="1.25" style="463" customWidth="1"/>
    <col min="13570" max="13570" width="78.75" style="463" customWidth="1"/>
    <col min="13571" max="13573" width="10.25" style="463"/>
    <col min="13574" max="13574" width="4.25" style="463" customWidth="1"/>
    <col min="13575" max="13824" width="10.25" style="463"/>
    <col min="13825" max="13825" width="1.25" style="463" customWidth="1"/>
    <col min="13826" max="13826" width="78.75" style="463" customWidth="1"/>
    <col min="13827" max="13829" width="10.25" style="463"/>
    <col min="13830" max="13830" width="4.25" style="463" customWidth="1"/>
    <col min="13831" max="14080" width="10.25" style="463"/>
    <col min="14081" max="14081" width="1.25" style="463" customWidth="1"/>
    <col min="14082" max="14082" width="78.75" style="463" customWidth="1"/>
    <col min="14083" max="14085" width="10.25" style="463"/>
    <col min="14086" max="14086" width="4.25" style="463" customWidth="1"/>
    <col min="14087" max="14336" width="10.25" style="463"/>
    <col min="14337" max="14337" width="1.25" style="463" customWidth="1"/>
    <col min="14338" max="14338" width="78.75" style="463" customWidth="1"/>
    <col min="14339" max="14341" width="10.25" style="463"/>
    <col min="14342" max="14342" width="4.25" style="463" customWidth="1"/>
    <col min="14343" max="14592" width="10.25" style="463"/>
    <col min="14593" max="14593" width="1.25" style="463" customWidth="1"/>
    <col min="14594" max="14594" width="78.75" style="463" customWidth="1"/>
    <col min="14595" max="14597" width="10.25" style="463"/>
    <col min="14598" max="14598" width="4.25" style="463" customWidth="1"/>
    <col min="14599" max="14848" width="10.25" style="463"/>
    <col min="14849" max="14849" width="1.25" style="463" customWidth="1"/>
    <col min="14850" max="14850" width="78.75" style="463" customWidth="1"/>
    <col min="14851" max="14853" width="10.25" style="463"/>
    <col min="14854" max="14854" width="4.25" style="463" customWidth="1"/>
    <col min="14855" max="15104" width="10.25" style="463"/>
    <col min="15105" max="15105" width="1.25" style="463" customWidth="1"/>
    <col min="15106" max="15106" width="78.75" style="463" customWidth="1"/>
    <col min="15107" max="15109" width="10.25" style="463"/>
    <col min="15110" max="15110" width="4.25" style="463" customWidth="1"/>
    <col min="15111" max="15360" width="10.25" style="463"/>
    <col min="15361" max="15361" width="1.25" style="463" customWidth="1"/>
    <col min="15362" max="15362" width="78.75" style="463" customWidth="1"/>
    <col min="15363" max="15365" width="10.25" style="463"/>
    <col min="15366" max="15366" width="4.25" style="463" customWidth="1"/>
    <col min="15367" max="15616" width="10.25" style="463"/>
    <col min="15617" max="15617" width="1.25" style="463" customWidth="1"/>
    <col min="15618" max="15618" width="78.75" style="463" customWidth="1"/>
    <col min="15619" max="15621" width="10.25" style="463"/>
    <col min="15622" max="15622" width="4.25" style="463" customWidth="1"/>
    <col min="15623" max="15872" width="10.25" style="463"/>
    <col min="15873" max="15873" width="1.25" style="463" customWidth="1"/>
    <col min="15874" max="15874" width="78.75" style="463" customWidth="1"/>
    <col min="15875" max="15877" width="10.25" style="463"/>
    <col min="15878" max="15878" width="4.25" style="463" customWidth="1"/>
    <col min="15879" max="16128" width="10.25" style="463"/>
    <col min="16129" max="16129" width="1.25" style="463" customWidth="1"/>
    <col min="16130" max="16130" width="78.75" style="463" customWidth="1"/>
    <col min="16131" max="16133" width="10.25" style="463"/>
    <col min="16134" max="16134" width="4.25" style="463" customWidth="1"/>
    <col min="16135" max="16384" width="10.25" style="463"/>
  </cols>
  <sheetData>
    <row r="1" spans="1:5" ht="39.75" customHeight="1" x14ac:dyDescent="0.2">
      <c r="A1" s="461"/>
      <c r="B1" s="462" t="s">
        <v>6</v>
      </c>
    </row>
    <row r="2" spans="1:5" ht="25.5" customHeight="1" x14ac:dyDescent="0.2">
      <c r="B2" s="464" t="s">
        <v>423</v>
      </c>
    </row>
    <row r="3" spans="1:5" ht="24.95" customHeight="1" x14ac:dyDescent="0.2">
      <c r="A3" s="465"/>
      <c r="B3" s="466" t="s">
        <v>424</v>
      </c>
    </row>
    <row r="4" spans="1:5" ht="24.75" customHeight="1" x14ac:dyDescent="0.2">
      <c r="A4" s="465"/>
      <c r="B4" s="467"/>
    </row>
    <row r="5" spans="1:5" s="470" customFormat="1" ht="60" x14ac:dyDescent="0.2">
      <c r="A5" s="468"/>
      <c r="B5" s="469" t="s">
        <v>425</v>
      </c>
      <c r="C5" s="468"/>
      <c r="D5" s="468"/>
      <c r="E5" s="468"/>
    </row>
    <row r="6" spans="1:5" s="470" customFormat="1" ht="10.15" customHeight="1" x14ac:dyDescent="0.2">
      <c r="A6" s="468"/>
      <c r="B6" s="469"/>
      <c r="C6" s="468"/>
      <c r="D6" s="468"/>
      <c r="E6" s="468"/>
    </row>
    <row r="7" spans="1:5" ht="96" x14ac:dyDescent="0.2">
      <c r="A7" s="465"/>
      <c r="B7" s="469" t="s">
        <v>426</v>
      </c>
      <c r="C7" s="465"/>
      <c r="D7" s="465"/>
      <c r="E7" s="465"/>
    </row>
    <row r="8" spans="1:5" ht="10.15" customHeight="1" x14ac:dyDescent="0.2">
      <c r="A8" s="465"/>
      <c r="B8" s="465"/>
      <c r="C8" s="465"/>
      <c r="D8" s="465"/>
      <c r="E8" s="465"/>
    </row>
    <row r="9" spans="1:5" ht="204" x14ac:dyDescent="0.2">
      <c r="A9" s="465"/>
      <c r="B9" s="469" t="s">
        <v>427</v>
      </c>
      <c r="C9" s="465"/>
      <c r="D9" s="465"/>
      <c r="E9" s="465"/>
    </row>
    <row r="10" spans="1:5" ht="10.15" customHeight="1" x14ac:dyDescent="0.2">
      <c r="A10" s="465"/>
      <c r="B10" s="471"/>
      <c r="C10" s="465"/>
      <c r="D10" s="465"/>
      <c r="E10" s="465"/>
    </row>
    <row r="11" spans="1:5" ht="36" x14ac:dyDescent="0.2">
      <c r="A11" s="465"/>
      <c r="B11" s="469" t="s">
        <v>428</v>
      </c>
      <c r="C11" s="465"/>
      <c r="D11" s="465"/>
      <c r="E11" s="465"/>
    </row>
    <row r="12" spans="1:5" ht="9" customHeight="1" x14ac:dyDescent="0.2">
      <c r="A12" s="465"/>
      <c r="B12" s="471"/>
      <c r="C12" s="465"/>
      <c r="D12" s="465"/>
      <c r="E12" s="465"/>
    </row>
    <row r="13" spans="1:5" ht="96" x14ac:dyDescent="0.2">
      <c r="A13" s="465"/>
      <c r="B13" s="469" t="s">
        <v>429</v>
      </c>
      <c r="C13" s="465"/>
      <c r="D13" s="465"/>
      <c r="E13" s="465"/>
    </row>
    <row r="14" spans="1:5" ht="9" customHeight="1" x14ac:dyDescent="0.2">
      <c r="A14" s="465"/>
      <c r="B14" s="471"/>
      <c r="C14" s="465"/>
      <c r="D14" s="465"/>
      <c r="E14" s="465"/>
    </row>
    <row r="15" spans="1:5" ht="96" x14ac:dyDescent="0.2">
      <c r="A15" s="465"/>
      <c r="B15" s="469" t="s">
        <v>430</v>
      </c>
      <c r="C15" s="465"/>
      <c r="D15" s="465"/>
      <c r="E15" s="465"/>
    </row>
    <row r="16" spans="1:5" ht="9" customHeight="1" x14ac:dyDescent="0.2">
      <c r="A16" s="465"/>
      <c r="B16" s="471"/>
      <c r="C16" s="465"/>
      <c r="D16" s="465"/>
      <c r="E16" s="465"/>
    </row>
    <row r="17" spans="1:8" ht="120" x14ac:dyDescent="0.2">
      <c r="A17" s="465"/>
      <c r="B17" s="469" t="s">
        <v>431</v>
      </c>
      <c r="C17" s="465"/>
      <c r="D17" s="465"/>
      <c r="E17" s="465"/>
    </row>
    <row r="18" spans="1:8" ht="9" customHeight="1" x14ac:dyDescent="0.2">
      <c r="A18" s="465"/>
      <c r="B18" s="471"/>
      <c r="C18" s="465"/>
      <c r="D18" s="465"/>
      <c r="E18" s="465"/>
    </row>
    <row r="19" spans="1:8" ht="168" x14ac:dyDescent="0.2">
      <c r="A19" s="465"/>
      <c r="B19" s="469" t="s">
        <v>432</v>
      </c>
      <c r="C19" s="465"/>
      <c r="D19" s="465"/>
      <c r="E19" s="465"/>
    </row>
    <row r="20" spans="1:8" ht="9" customHeight="1" x14ac:dyDescent="0.2">
      <c r="A20" s="465"/>
      <c r="B20" s="471"/>
      <c r="C20" s="465"/>
      <c r="D20" s="465"/>
      <c r="E20" s="465"/>
    </row>
    <row r="21" spans="1:8" ht="24" x14ac:dyDescent="0.2">
      <c r="A21" s="465"/>
      <c r="B21" s="469" t="s">
        <v>433</v>
      </c>
      <c r="C21" s="465"/>
      <c r="D21" s="465"/>
      <c r="E21" s="465"/>
    </row>
    <row r="22" spans="1:8" ht="9" customHeight="1" x14ac:dyDescent="0.2">
      <c r="A22" s="465"/>
      <c r="B22" s="471"/>
      <c r="C22" s="465"/>
      <c r="D22" s="465"/>
      <c r="E22" s="465"/>
    </row>
    <row r="23" spans="1:8" ht="96" x14ac:dyDescent="0.2">
      <c r="A23" s="465"/>
      <c r="B23" s="469" t="s">
        <v>434</v>
      </c>
      <c r="C23" s="465"/>
      <c r="D23" s="465"/>
      <c r="E23" s="465"/>
    </row>
    <row r="24" spans="1:8" ht="9" customHeight="1" x14ac:dyDescent="0.2">
      <c r="A24" s="465"/>
      <c r="B24" s="471"/>
      <c r="C24" s="465"/>
      <c r="D24" s="465"/>
      <c r="E24" s="465"/>
    </row>
    <row r="25" spans="1:8" ht="24" x14ac:dyDescent="0.2">
      <c r="A25" s="465"/>
      <c r="B25" s="469" t="s">
        <v>435</v>
      </c>
      <c r="C25" s="465"/>
      <c r="D25" s="465"/>
      <c r="E25" s="465"/>
    </row>
    <row r="26" spans="1:8" ht="24" x14ac:dyDescent="0.2">
      <c r="A26" s="465"/>
      <c r="B26" s="472" t="s">
        <v>436</v>
      </c>
      <c r="C26" s="472"/>
      <c r="D26" s="472"/>
      <c r="E26" s="472"/>
      <c r="F26" s="472"/>
      <c r="G26" s="472"/>
      <c r="H26" s="472"/>
    </row>
    <row r="27" spans="1:8" x14ac:dyDescent="0.2">
      <c r="A27" s="465"/>
      <c r="B27" s="472"/>
      <c r="C27" s="472"/>
      <c r="D27" s="472"/>
      <c r="E27" s="472"/>
      <c r="F27" s="472"/>
      <c r="G27" s="472"/>
      <c r="H27" s="472"/>
    </row>
    <row r="28" spans="1:8" x14ac:dyDescent="0.2">
      <c r="A28" s="465"/>
      <c r="B28" s="465"/>
      <c r="C28" s="465"/>
      <c r="D28" s="465"/>
      <c r="E28" s="465"/>
    </row>
    <row r="29" spans="1:8" x14ac:dyDescent="0.2">
      <c r="A29" s="465"/>
      <c r="B29" s="465"/>
      <c r="C29" s="465"/>
      <c r="D29" s="465"/>
      <c r="E29" s="465"/>
    </row>
    <row r="30" spans="1:8" x14ac:dyDescent="0.2">
      <c r="A30" s="459"/>
      <c r="B30" s="459"/>
      <c r="C30" s="459"/>
      <c r="D30" s="459"/>
      <c r="E30" s="459"/>
    </row>
    <row r="31" spans="1:8" x14ac:dyDescent="0.2">
      <c r="A31" s="465"/>
      <c r="B31" s="465"/>
      <c r="C31" s="465"/>
      <c r="D31" s="465"/>
      <c r="E31" s="465"/>
    </row>
    <row r="32" spans="1:8" x14ac:dyDescent="0.2">
      <c r="A32" s="465"/>
      <c r="B32" s="465"/>
      <c r="C32" s="465"/>
      <c r="D32" s="465"/>
      <c r="E32" s="465"/>
    </row>
    <row r="33" spans="1:9" ht="8.1" customHeight="1" x14ac:dyDescent="0.2">
      <c r="A33" s="465"/>
      <c r="B33" s="465"/>
      <c r="C33" s="465"/>
      <c r="D33" s="465"/>
      <c r="E33" s="465"/>
    </row>
    <row r="34" spans="1:9" ht="13.5" customHeight="1" x14ac:dyDescent="0.2">
      <c r="A34" s="465"/>
      <c r="B34" s="465"/>
      <c r="C34" s="465"/>
      <c r="D34" s="465"/>
      <c r="E34" s="465"/>
    </row>
    <row r="35" spans="1:9" x14ac:dyDescent="0.2">
      <c r="A35" s="465"/>
      <c r="B35" s="465"/>
      <c r="C35" s="465"/>
      <c r="D35" s="465"/>
      <c r="E35" s="465"/>
    </row>
    <row r="36" spans="1:9" x14ac:dyDescent="0.2">
      <c r="A36" s="465"/>
      <c r="B36" s="465"/>
      <c r="C36" s="465"/>
      <c r="D36" s="465"/>
      <c r="E36" s="465"/>
      <c r="I36" s="473"/>
    </row>
    <row r="37" spans="1:9" x14ac:dyDescent="0.2">
      <c r="A37" s="465"/>
      <c r="B37" s="465"/>
      <c r="C37" s="465"/>
      <c r="D37" s="465"/>
      <c r="E37" s="465"/>
    </row>
    <row r="38" spans="1:9" x14ac:dyDescent="0.2">
      <c r="A38" s="465"/>
      <c r="B38" s="465"/>
      <c r="C38" s="465"/>
      <c r="D38" s="465"/>
      <c r="E38" s="465"/>
    </row>
    <row r="39" spans="1:9" x14ac:dyDescent="0.2">
      <c r="A39" s="465"/>
      <c r="B39" s="465"/>
      <c r="C39" s="465"/>
      <c r="D39" s="465"/>
      <c r="E39" s="465"/>
    </row>
    <row r="40" spans="1:9" ht="33" customHeight="1" x14ac:dyDescent="0.2">
      <c r="A40" s="465"/>
      <c r="B40" s="465"/>
      <c r="C40" s="465"/>
      <c r="D40" s="465"/>
      <c r="E40" s="465"/>
    </row>
    <row r="41" spans="1:9" ht="16.5" customHeight="1" x14ac:dyDescent="0.2">
      <c r="A41" s="465"/>
      <c r="B41" s="465"/>
      <c r="C41" s="465"/>
      <c r="D41" s="465"/>
      <c r="E41" s="465"/>
    </row>
    <row r="42" spans="1:9" x14ac:dyDescent="0.2">
      <c r="A42" s="465"/>
      <c r="B42" s="465"/>
      <c r="C42" s="465"/>
      <c r="D42" s="465"/>
      <c r="E42" s="465"/>
    </row>
    <row r="43" spans="1:9" x14ac:dyDescent="0.2">
      <c r="A43" s="465"/>
      <c r="B43" s="465"/>
      <c r="C43" s="465"/>
      <c r="D43" s="465"/>
      <c r="E43" s="465"/>
    </row>
    <row r="44" spans="1:9" x14ac:dyDescent="0.2">
      <c r="A44" s="465"/>
      <c r="B44" s="465"/>
      <c r="C44" s="465"/>
      <c r="D44" s="465"/>
      <c r="E44" s="465"/>
    </row>
    <row r="45" spans="1:9" x14ac:dyDescent="0.2">
      <c r="A45" s="465"/>
      <c r="B45" s="465"/>
      <c r="C45" s="465"/>
      <c r="D45" s="465"/>
      <c r="E45" s="465"/>
    </row>
    <row r="46" spans="1:9" x14ac:dyDescent="0.2">
      <c r="A46" s="465"/>
      <c r="B46" s="465"/>
      <c r="C46" s="465"/>
      <c r="D46" s="465"/>
      <c r="E46" s="465"/>
    </row>
    <row r="47" spans="1:9" x14ac:dyDescent="0.2">
      <c r="A47" s="465"/>
      <c r="B47" s="465"/>
      <c r="C47" s="465"/>
      <c r="D47" s="465"/>
      <c r="E47" s="465"/>
    </row>
    <row r="48" spans="1:9" x14ac:dyDescent="0.2">
      <c r="A48" s="465"/>
      <c r="B48" s="465"/>
      <c r="C48" s="465"/>
      <c r="D48" s="465"/>
      <c r="E48" s="465"/>
    </row>
    <row r="49" spans="1:5" x14ac:dyDescent="0.2">
      <c r="A49" s="465"/>
      <c r="B49" s="465"/>
      <c r="C49" s="465"/>
      <c r="D49" s="465"/>
      <c r="E49" s="465"/>
    </row>
    <row r="50" spans="1:5" x14ac:dyDescent="0.2">
      <c r="A50" s="465"/>
      <c r="B50" s="465"/>
      <c r="C50" s="465"/>
      <c r="D50" s="465"/>
      <c r="E50" s="465"/>
    </row>
    <row r="51" spans="1:5" x14ac:dyDescent="0.2">
      <c r="A51" s="465"/>
      <c r="B51" s="465"/>
      <c r="C51" s="465"/>
      <c r="D51" s="465"/>
      <c r="E51" s="465"/>
    </row>
    <row r="52" spans="1:5" x14ac:dyDescent="0.2">
      <c r="A52" s="465"/>
      <c r="B52" s="465"/>
      <c r="C52" s="465"/>
      <c r="D52" s="465"/>
      <c r="E52" s="465"/>
    </row>
    <row r="53" spans="1:5" x14ac:dyDescent="0.2">
      <c r="A53" s="465"/>
      <c r="B53" s="465"/>
      <c r="C53" s="465"/>
      <c r="D53" s="465"/>
      <c r="E53" s="465"/>
    </row>
    <row r="54" spans="1:5" x14ac:dyDescent="0.2">
      <c r="A54" s="465"/>
      <c r="B54" s="465"/>
      <c r="C54" s="465"/>
      <c r="D54" s="465"/>
      <c r="E54" s="465"/>
    </row>
    <row r="55" spans="1:5" x14ac:dyDescent="0.2">
      <c r="A55" s="465"/>
      <c r="B55" s="465"/>
      <c r="C55" s="465"/>
      <c r="D55" s="465"/>
      <c r="E55" s="465"/>
    </row>
    <row r="56" spans="1:5" x14ac:dyDescent="0.2">
      <c r="A56" s="465"/>
      <c r="B56" s="465"/>
      <c r="C56" s="465"/>
      <c r="D56" s="465"/>
      <c r="E56" s="465"/>
    </row>
    <row r="57" spans="1:5" x14ac:dyDescent="0.2">
      <c r="A57" s="465"/>
      <c r="B57" s="465"/>
      <c r="C57" s="465"/>
      <c r="D57" s="465"/>
      <c r="E57" s="465"/>
    </row>
    <row r="58" spans="1:5" x14ac:dyDescent="0.2">
      <c r="A58" s="465"/>
      <c r="B58" s="465"/>
      <c r="C58" s="465"/>
      <c r="D58" s="465"/>
      <c r="E58" s="465"/>
    </row>
    <row r="59" spans="1:5" x14ac:dyDescent="0.2">
      <c r="A59" s="465"/>
      <c r="B59" s="465"/>
      <c r="C59" s="465"/>
      <c r="D59" s="465"/>
      <c r="E59" s="465"/>
    </row>
    <row r="60" spans="1:5" x14ac:dyDescent="0.2">
      <c r="A60" s="465"/>
      <c r="B60" s="465"/>
      <c r="C60" s="465"/>
      <c r="D60" s="465"/>
      <c r="E60" s="465"/>
    </row>
    <row r="61" spans="1:5" x14ac:dyDescent="0.2">
      <c r="A61" s="465"/>
      <c r="B61" s="465"/>
      <c r="C61" s="465"/>
      <c r="D61" s="465"/>
      <c r="E61" s="465"/>
    </row>
    <row r="62" spans="1:5" x14ac:dyDescent="0.2">
      <c r="A62" s="465"/>
      <c r="B62" s="465"/>
      <c r="C62" s="465"/>
      <c r="D62" s="465"/>
      <c r="E62" s="465"/>
    </row>
    <row r="63" spans="1:5" x14ac:dyDescent="0.2">
      <c r="A63" s="465"/>
      <c r="B63" s="465"/>
      <c r="C63" s="465"/>
      <c r="D63" s="465"/>
      <c r="E63" s="465"/>
    </row>
    <row r="64" spans="1:5" x14ac:dyDescent="0.2">
      <c r="A64" s="465"/>
      <c r="B64" s="465"/>
      <c r="C64" s="465"/>
      <c r="D64" s="465"/>
      <c r="E64" s="465"/>
    </row>
    <row r="65" spans="1:5" x14ac:dyDescent="0.2">
      <c r="A65" s="465"/>
      <c r="B65" s="465"/>
      <c r="C65" s="465"/>
      <c r="D65" s="465"/>
      <c r="E65" s="465"/>
    </row>
    <row r="66" spans="1:5" x14ac:dyDescent="0.2">
      <c r="A66" s="465"/>
      <c r="B66" s="465"/>
      <c r="C66" s="465"/>
      <c r="D66" s="465"/>
      <c r="E66" s="465"/>
    </row>
    <row r="67" spans="1:5" x14ac:dyDescent="0.2">
      <c r="A67" s="465"/>
      <c r="B67" s="465"/>
      <c r="C67" s="465"/>
      <c r="D67" s="465"/>
      <c r="E67" s="465"/>
    </row>
    <row r="68" spans="1:5" x14ac:dyDescent="0.2">
      <c r="A68" s="465"/>
      <c r="B68" s="465"/>
      <c r="C68" s="465"/>
      <c r="D68" s="465"/>
      <c r="E68" s="465"/>
    </row>
    <row r="69" spans="1:5" x14ac:dyDescent="0.2">
      <c r="A69" s="465"/>
      <c r="B69" s="465"/>
      <c r="C69" s="465"/>
      <c r="D69" s="465"/>
      <c r="E69" s="465"/>
    </row>
    <row r="70" spans="1:5" x14ac:dyDescent="0.2">
      <c r="A70" s="465"/>
      <c r="B70" s="465"/>
      <c r="C70" s="465"/>
      <c r="D70" s="465"/>
      <c r="E70" s="465"/>
    </row>
    <row r="71" spans="1:5" x14ac:dyDescent="0.2">
      <c r="A71" s="465"/>
      <c r="B71" s="465"/>
      <c r="C71" s="465"/>
      <c r="D71" s="465"/>
      <c r="E71" s="465"/>
    </row>
    <row r="72" spans="1:5" x14ac:dyDescent="0.2">
      <c r="A72" s="465"/>
      <c r="B72" s="465"/>
      <c r="C72" s="465"/>
      <c r="D72" s="465"/>
      <c r="E72" s="465"/>
    </row>
    <row r="73" spans="1:5" x14ac:dyDescent="0.2">
      <c r="A73" s="465"/>
      <c r="B73" s="465"/>
      <c r="C73" s="465"/>
      <c r="D73" s="465"/>
      <c r="E73" s="465"/>
    </row>
    <row r="74" spans="1:5" x14ac:dyDescent="0.2">
      <c r="A74" s="465"/>
      <c r="B74" s="465"/>
      <c r="C74" s="465"/>
      <c r="D74" s="465"/>
      <c r="E74" s="465"/>
    </row>
    <row r="75" spans="1:5" x14ac:dyDescent="0.2">
      <c r="A75" s="465"/>
      <c r="B75" s="465"/>
      <c r="C75" s="465"/>
      <c r="D75" s="465"/>
      <c r="E75" s="465"/>
    </row>
    <row r="76" spans="1:5" x14ac:dyDescent="0.2">
      <c r="A76" s="465"/>
      <c r="B76" s="465"/>
      <c r="C76" s="465"/>
      <c r="D76" s="465"/>
      <c r="E76" s="465"/>
    </row>
    <row r="77" spans="1:5" x14ac:dyDescent="0.2">
      <c r="A77" s="465"/>
      <c r="B77" s="465"/>
      <c r="C77" s="465"/>
      <c r="D77" s="465"/>
      <c r="E77" s="465"/>
    </row>
    <row r="78" spans="1:5" x14ac:dyDescent="0.2">
      <c r="A78" s="465"/>
      <c r="B78" s="465"/>
      <c r="C78" s="465"/>
      <c r="D78" s="465"/>
      <c r="E78" s="465"/>
    </row>
    <row r="79" spans="1:5" x14ac:dyDescent="0.2">
      <c r="A79" s="465"/>
      <c r="B79" s="465"/>
      <c r="C79" s="465"/>
      <c r="D79" s="465"/>
      <c r="E79" s="465"/>
    </row>
    <row r="80" spans="1:5" x14ac:dyDescent="0.2">
      <c r="A80" s="465"/>
      <c r="B80" s="465"/>
      <c r="C80" s="465"/>
      <c r="D80" s="465"/>
      <c r="E80" s="465"/>
    </row>
    <row r="81" spans="1:5" x14ac:dyDescent="0.2">
      <c r="A81" s="465"/>
      <c r="B81" s="465"/>
      <c r="C81" s="465"/>
      <c r="D81" s="465"/>
      <c r="E81" s="465"/>
    </row>
    <row r="82" spans="1:5" x14ac:dyDescent="0.2">
      <c r="A82" s="465"/>
      <c r="B82" s="465"/>
      <c r="C82" s="465"/>
      <c r="D82" s="465"/>
      <c r="E82" s="465"/>
    </row>
    <row r="83" spans="1:5" x14ac:dyDescent="0.2">
      <c r="A83" s="465"/>
      <c r="B83" s="465"/>
      <c r="C83" s="465"/>
      <c r="D83" s="465"/>
      <c r="E83" s="465"/>
    </row>
    <row r="84" spans="1:5" x14ac:dyDescent="0.2">
      <c r="A84" s="465"/>
      <c r="B84" s="465"/>
      <c r="C84" s="465"/>
      <c r="D84" s="465"/>
      <c r="E84" s="465"/>
    </row>
    <row r="85" spans="1:5" x14ac:dyDescent="0.2">
      <c r="A85" s="465"/>
      <c r="B85" s="465"/>
      <c r="C85" s="465"/>
      <c r="D85" s="465"/>
      <c r="E85" s="465"/>
    </row>
    <row r="86" spans="1:5" x14ac:dyDescent="0.2">
      <c r="A86" s="465"/>
      <c r="B86" s="465"/>
      <c r="C86" s="465"/>
      <c r="D86" s="465"/>
      <c r="E86" s="465"/>
    </row>
    <row r="87" spans="1:5" x14ac:dyDescent="0.2">
      <c r="A87" s="465"/>
      <c r="B87" s="465"/>
      <c r="C87" s="465"/>
      <c r="D87" s="465"/>
      <c r="E87" s="465"/>
    </row>
    <row r="88" spans="1:5" x14ac:dyDescent="0.2">
      <c r="A88" s="465"/>
      <c r="B88" s="465"/>
      <c r="C88" s="465"/>
      <c r="D88" s="465"/>
      <c r="E88" s="465"/>
    </row>
    <row r="89" spans="1:5" x14ac:dyDescent="0.2">
      <c r="A89" s="465"/>
      <c r="B89" s="465"/>
      <c r="C89" s="465"/>
      <c r="D89" s="465"/>
      <c r="E89" s="465"/>
    </row>
    <row r="90" spans="1:5" x14ac:dyDescent="0.2">
      <c r="A90" s="465"/>
      <c r="B90" s="465"/>
      <c r="C90" s="465"/>
      <c r="D90" s="465"/>
      <c r="E90" s="465"/>
    </row>
    <row r="91" spans="1:5" x14ac:dyDescent="0.2">
      <c r="A91" s="465"/>
      <c r="B91" s="465"/>
      <c r="C91" s="465"/>
      <c r="D91" s="465"/>
      <c r="E91" s="465"/>
    </row>
    <row r="92" spans="1:5" x14ac:dyDescent="0.2">
      <c r="A92" s="465"/>
      <c r="B92" s="465"/>
      <c r="C92" s="465"/>
      <c r="D92" s="465"/>
      <c r="E92" s="465"/>
    </row>
    <row r="93" spans="1:5" x14ac:dyDescent="0.2">
      <c r="A93" s="465"/>
      <c r="B93" s="465"/>
      <c r="C93" s="465"/>
      <c r="D93" s="465"/>
      <c r="E93" s="465"/>
    </row>
    <row r="94" spans="1:5" x14ac:dyDescent="0.2">
      <c r="A94" s="465"/>
      <c r="B94" s="465"/>
      <c r="C94" s="465"/>
      <c r="D94" s="465"/>
      <c r="E94" s="465"/>
    </row>
    <row r="95" spans="1:5" x14ac:dyDescent="0.2">
      <c r="A95" s="465"/>
      <c r="B95" s="465"/>
      <c r="C95" s="465"/>
      <c r="D95" s="465"/>
      <c r="E95" s="465"/>
    </row>
    <row r="96" spans="1:5" x14ac:dyDescent="0.2">
      <c r="A96" s="465"/>
      <c r="B96" s="465"/>
      <c r="C96" s="465"/>
      <c r="D96" s="465"/>
      <c r="E96" s="465"/>
    </row>
    <row r="97" spans="1:5" x14ac:dyDescent="0.2">
      <c r="A97" s="465"/>
      <c r="B97" s="465"/>
      <c r="C97" s="465"/>
      <c r="D97" s="465"/>
      <c r="E97" s="465"/>
    </row>
    <row r="98" spans="1:5" x14ac:dyDescent="0.2">
      <c r="A98" s="465"/>
      <c r="B98" s="465"/>
      <c r="C98" s="465"/>
      <c r="D98" s="465"/>
      <c r="E98" s="465"/>
    </row>
    <row r="99" spans="1:5" x14ac:dyDescent="0.2">
      <c r="A99" s="465"/>
      <c r="B99" s="465"/>
      <c r="C99" s="465"/>
      <c r="D99" s="465"/>
      <c r="E99" s="465"/>
    </row>
    <row r="100" spans="1:5" x14ac:dyDescent="0.2">
      <c r="A100" s="465"/>
      <c r="B100" s="465"/>
      <c r="C100" s="465"/>
      <c r="D100" s="465"/>
      <c r="E100" s="465"/>
    </row>
    <row r="101" spans="1:5" x14ac:dyDescent="0.2">
      <c r="A101" s="465"/>
      <c r="B101" s="465"/>
      <c r="C101" s="465"/>
      <c r="D101" s="465"/>
      <c r="E101" s="465"/>
    </row>
    <row r="102" spans="1:5" x14ac:dyDescent="0.2">
      <c r="A102" s="465"/>
      <c r="B102" s="465"/>
      <c r="C102" s="465"/>
      <c r="D102" s="465"/>
      <c r="E102" s="465"/>
    </row>
    <row r="103" spans="1:5" x14ac:dyDescent="0.2">
      <c r="A103" s="465"/>
      <c r="B103" s="465"/>
      <c r="C103" s="465"/>
      <c r="D103" s="465"/>
      <c r="E103" s="465"/>
    </row>
    <row r="104" spans="1:5" x14ac:dyDescent="0.2">
      <c r="A104" s="465"/>
      <c r="B104" s="465"/>
      <c r="C104" s="465"/>
      <c r="D104" s="465"/>
      <c r="E104" s="465"/>
    </row>
    <row r="105" spans="1:5" x14ac:dyDescent="0.2">
      <c r="A105" s="465"/>
      <c r="B105" s="465"/>
      <c r="C105" s="465"/>
      <c r="D105" s="465"/>
      <c r="E105" s="465"/>
    </row>
    <row r="106" spans="1:5" x14ac:dyDescent="0.2">
      <c r="A106" s="465"/>
      <c r="B106" s="465"/>
      <c r="C106" s="465"/>
      <c r="D106" s="465"/>
      <c r="E106" s="465"/>
    </row>
    <row r="107" spans="1:5" x14ac:dyDescent="0.2">
      <c r="A107" s="465"/>
      <c r="B107" s="465"/>
      <c r="C107" s="465"/>
      <c r="D107" s="465"/>
      <c r="E107" s="465"/>
    </row>
    <row r="108" spans="1:5" x14ac:dyDescent="0.2">
      <c r="A108" s="465"/>
      <c r="B108" s="465"/>
      <c r="C108" s="465"/>
      <c r="D108" s="465"/>
      <c r="E108" s="465"/>
    </row>
    <row r="109" spans="1:5" x14ac:dyDescent="0.2">
      <c r="A109" s="465"/>
      <c r="B109" s="465"/>
      <c r="C109" s="465"/>
      <c r="D109" s="465"/>
      <c r="E109" s="465"/>
    </row>
    <row r="110" spans="1:5" x14ac:dyDescent="0.2">
      <c r="A110" s="465"/>
      <c r="B110" s="465"/>
      <c r="C110" s="465"/>
      <c r="D110" s="465"/>
      <c r="E110" s="465"/>
    </row>
    <row r="111" spans="1:5" x14ac:dyDescent="0.2">
      <c r="A111" s="465"/>
      <c r="B111" s="465"/>
      <c r="C111" s="465"/>
      <c r="D111" s="465"/>
      <c r="E111" s="465"/>
    </row>
    <row r="112" spans="1:5" x14ac:dyDescent="0.2">
      <c r="A112" s="465"/>
      <c r="B112" s="465"/>
      <c r="C112" s="465"/>
      <c r="D112" s="465"/>
      <c r="E112" s="465"/>
    </row>
    <row r="113" spans="1:5" x14ac:dyDescent="0.2">
      <c r="A113" s="465"/>
      <c r="B113" s="465"/>
      <c r="C113" s="465"/>
      <c r="D113" s="465"/>
      <c r="E113" s="465"/>
    </row>
    <row r="114" spans="1:5" x14ac:dyDescent="0.2">
      <c r="A114" s="465"/>
      <c r="B114" s="465"/>
      <c r="C114" s="465"/>
      <c r="D114" s="465"/>
      <c r="E114" s="465"/>
    </row>
    <row r="115" spans="1:5" x14ac:dyDescent="0.2">
      <c r="A115" s="465"/>
      <c r="B115" s="465"/>
      <c r="C115" s="465"/>
      <c r="D115" s="465"/>
      <c r="E115" s="465"/>
    </row>
    <row r="116" spans="1:5" x14ac:dyDescent="0.2">
      <c r="A116" s="465"/>
      <c r="B116" s="465"/>
      <c r="C116" s="465"/>
      <c r="D116" s="465"/>
      <c r="E116" s="465"/>
    </row>
    <row r="117" spans="1:5" x14ac:dyDescent="0.2">
      <c r="A117" s="465"/>
      <c r="B117" s="465"/>
      <c r="C117" s="465"/>
      <c r="D117" s="465"/>
      <c r="E117" s="465"/>
    </row>
    <row r="118" spans="1:5" x14ac:dyDescent="0.2">
      <c r="A118" s="465"/>
      <c r="B118" s="465"/>
      <c r="C118" s="465"/>
      <c r="D118" s="465"/>
      <c r="E118" s="465"/>
    </row>
    <row r="119" spans="1:5" x14ac:dyDescent="0.2">
      <c r="A119" s="465"/>
      <c r="B119" s="465"/>
      <c r="C119" s="465"/>
      <c r="D119" s="465"/>
      <c r="E119" s="465"/>
    </row>
    <row r="120" spans="1:5" x14ac:dyDescent="0.2">
      <c r="A120" s="465"/>
      <c r="B120" s="465"/>
      <c r="C120" s="465"/>
      <c r="D120" s="465"/>
      <c r="E120" s="465"/>
    </row>
    <row r="121" spans="1:5" x14ac:dyDescent="0.2">
      <c r="A121" s="465"/>
      <c r="B121" s="465"/>
      <c r="C121" s="465"/>
      <c r="D121" s="465"/>
      <c r="E121" s="465"/>
    </row>
    <row r="122" spans="1:5" x14ac:dyDescent="0.2">
      <c r="A122" s="465"/>
      <c r="B122" s="465"/>
      <c r="C122" s="465"/>
      <c r="D122" s="465"/>
      <c r="E122" s="465"/>
    </row>
    <row r="123" spans="1:5" x14ac:dyDescent="0.2">
      <c r="A123" s="465"/>
      <c r="B123" s="465"/>
      <c r="C123" s="465"/>
      <c r="D123" s="465"/>
      <c r="E123" s="465"/>
    </row>
    <row r="124" spans="1:5" x14ac:dyDescent="0.2">
      <c r="A124" s="465"/>
      <c r="B124" s="465"/>
      <c r="C124" s="465"/>
      <c r="D124" s="465"/>
      <c r="E124" s="465"/>
    </row>
    <row r="125" spans="1:5" x14ac:dyDescent="0.2">
      <c r="A125" s="465"/>
      <c r="B125" s="465"/>
      <c r="C125" s="465"/>
      <c r="D125" s="465"/>
      <c r="E125" s="465"/>
    </row>
    <row r="126" spans="1:5" x14ac:dyDescent="0.2">
      <c r="A126" s="465"/>
      <c r="B126" s="465"/>
      <c r="C126" s="465"/>
      <c r="D126" s="465"/>
      <c r="E126" s="465"/>
    </row>
    <row r="127" spans="1:5" x14ac:dyDescent="0.2">
      <c r="A127" s="465"/>
      <c r="B127" s="465"/>
      <c r="C127" s="465"/>
      <c r="D127" s="465"/>
      <c r="E127" s="465"/>
    </row>
    <row r="128" spans="1:5" x14ac:dyDescent="0.2">
      <c r="A128" s="465"/>
      <c r="B128" s="465"/>
      <c r="C128" s="465"/>
      <c r="D128" s="465"/>
      <c r="E128" s="465"/>
    </row>
    <row r="129" spans="1:5" x14ac:dyDescent="0.2">
      <c r="A129" s="465"/>
      <c r="B129" s="465"/>
      <c r="C129" s="465"/>
      <c r="D129" s="465"/>
      <c r="E129" s="465"/>
    </row>
    <row r="130" spans="1:5" x14ac:dyDescent="0.2">
      <c r="A130" s="465"/>
      <c r="B130" s="465"/>
      <c r="C130" s="465"/>
      <c r="D130" s="465"/>
      <c r="E130" s="465"/>
    </row>
    <row r="131" spans="1:5" x14ac:dyDescent="0.2">
      <c r="A131" s="465"/>
      <c r="B131" s="465"/>
      <c r="C131" s="465"/>
      <c r="D131" s="465"/>
      <c r="E131" s="465"/>
    </row>
    <row r="132" spans="1:5" x14ac:dyDescent="0.2">
      <c r="A132" s="465"/>
      <c r="B132" s="465"/>
      <c r="C132" s="465"/>
      <c r="D132" s="465"/>
      <c r="E132" s="465"/>
    </row>
    <row r="133" spans="1:5" x14ac:dyDescent="0.2">
      <c r="A133" s="465"/>
      <c r="B133" s="465"/>
      <c r="C133" s="465"/>
      <c r="D133" s="465"/>
      <c r="E133" s="465"/>
    </row>
    <row r="134" spans="1:5" x14ac:dyDescent="0.2">
      <c r="A134" s="465"/>
      <c r="B134" s="465"/>
      <c r="C134" s="465"/>
      <c r="D134" s="465"/>
      <c r="E134" s="465"/>
    </row>
    <row r="135" spans="1:5" x14ac:dyDescent="0.2">
      <c r="A135" s="465"/>
      <c r="B135" s="465"/>
      <c r="C135" s="465"/>
      <c r="D135" s="465"/>
      <c r="E135" s="465"/>
    </row>
    <row r="136" spans="1:5" x14ac:dyDescent="0.2">
      <c r="A136" s="465"/>
      <c r="B136" s="465"/>
      <c r="C136" s="465"/>
      <c r="D136" s="465"/>
      <c r="E136" s="465"/>
    </row>
    <row r="137" spans="1:5" x14ac:dyDescent="0.2">
      <c r="A137" s="465"/>
      <c r="B137" s="465"/>
      <c r="C137" s="465"/>
      <c r="D137" s="465"/>
      <c r="E137" s="465"/>
    </row>
    <row r="138" spans="1:5" x14ac:dyDescent="0.2">
      <c r="A138" s="465"/>
      <c r="B138" s="465"/>
      <c r="C138" s="465"/>
      <c r="D138" s="465"/>
      <c r="E138" s="465"/>
    </row>
    <row r="139" spans="1:5" x14ac:dyDescent="0.2">
      <c r="A139" s="465"/>
      <c r="B139" s="465"/>
      <c r="C139" s="465"/>
      <c r="D139" s="465"/>
      <c r="E139" s="465"/>
    </row>
    <row r="140" spans="1:5" x14ac:dyDescent="0.2">
      <c r="A140" s="465"/>
      <c r="B140" s="465"/>
      <c r="C140" s="465"/>
      <c r="D140" s="465"/>
      <c r="E140" s="465"/>
    </row>
    <row r="141" spans="1:5" x14ac:dyDescent="0.2">
      <c r="A141" s="465"/>
      <c r="B141" s="465"/>
      <c r="C141" s="465"/>
      <c r="D141" s="465"/>
      <c r="E141" s="465"/>
    </row>
    <row r="142" spans="1:5" x14ac:dyDescent="0.2">
      <c r="A142" s="465"/>
      <c r="B142" s="465"/>
      <c r="C142" s="465"/>
      <c r="D142" s="465"/>
      <c r="E142" s="465"/>
    </row>
    <row r="143" spans="1:5" x14ac:dyDescent="0.2">
      <c r="A143" s="465"/>
      <c r="B143" s="465"/>
      <c r="C143" s="465"/>
      <c r="D143" s="465"/>
      <c r="E143" s="465"/>
    </row>
    <row r="144" spans="1:5" x14ac:dyDescent="0.2">
      <c r="A144" s="465"/>
      <c r="B144" s="465"/>
      <c r="C144" s="465"/>
      <c r="D144" s="465"/>
      <c r="E144" s="465"/>
    </row>
    <row r="145" spans="1:5" x14ac:dyDescent="0.2">
      <c r="A145" s="465"/>
      <c r="B145" s="465"/>
      <c r="C145" s="465"/>
      <c r="D145" s="465"/>
      <c r="E145" s="465"/>
    </row>
    <row r="146" spans="1:5" x14ac:dyDescent="0.2">
      <c r="A146" s="465"/>
      <c r="B146" s="465"/>
      <c r="C146" s="465"/>
      <c r="D146" s="465"/>
      <c r="E146" s="465"/>
    </row>
    <row r="147" spans="1:5" x14ac:dyDescent="0.2">
      <c r="A147" s="465"/>
      <c r="B147" s="465"/>
      <c r="C147" s="465"/>
      <c r="D147" s="465"/>
      <c r="E147" s="465"/>
    </row>
    <row r="148" spans="1:5" x14ac:dyDescent="0.2">
      <c r="A148" s="465"/>
      <c r="B148" s="465"/>
      <c r="C148" s="465"/>
      <c r="D148" s="465"/>
      <c r="E148" s="465"/>
    </row>
    <row r="149" spans="1:5" x14ac:dyDescent="0.2">
      <c r="A149" s="465"/>
      <c r="B149" s="465"/>
      <c r="C149" s="465"/>
      <c r="D149" s="465"/>
      <c r="E149" s="465"/>
    </row>
    <row r="150" spans="1:5" x14ac:dyDescent="0.2">
      <c r="A150" s="465"/>
      <c r="B150" s="465"/>
      <c r="C150" s="465"/>
      <c r="D150" s="465"/>
      <c r="E150" s="465"/>
    </row>
    <row r="151" spans="1:5" x14ac:dyDescent="0.2">
      <c r="A151" s="465"/>
      <c r="B151" s="465"/>
      <c r="C151" s="465"/>
      <c r="D151" s="465"/>
      <c r="E151" s="465"/>
    </row>
    <row r="152" spans="1:5" x14ac:dyDescent="0.2">
      <c r="A152" s="465"/>
      <c r="B152" s="465"/>
      <c r="C152" s="465"/>
      <c r="D152" s="465"/>
      <c r="E152" s="465"/>
    </row>
    <row r="153" spans="1:5" x14ac:dyDescent="0.2">
      <c r="A153" s="465"/>
      <c r="B153" s="465"/>
      <c r="C153" s="465"/>
      <c r="D153" s="465"/>
      <c r="E153" s="465"/>
    </row>
    <row r="154" spans="1:5" x14ac:dyDescent="0.2">
      <c r="A154" s="465"/>
      <c r="B154" s="465"/>
      <c r="C154" s="465"/>
      <c r="D154" s="465"/>
      <c r="E154" s="465"/>
    </row>
    <row r="155" spans="1:5" x14ac:dyDescent="0.2">
      <c r="A155" s="465"/>
      <c r="B155" s="465"/>
      <c r="C155" s="465"/>
      <c r="D155" s="465"/>
      <c r="E155" s="465"/>
    </row>
    <row r="156" spans="1:5" x14ac:dyDescent="0.2">
      <c r="A156" s="465"/>
      <c r="B156" s="465"/>
      <c r="C156" s="465"/>
      <c r="D156" s="465"/>
      <c r="E156" s="465"/>
    </row>
    <row r="157" spans="1:5" x14ac:dyDescent="0.2">
      <c r="A157" s="465"/>
      <c r="B157" s="465"/>
      <c r="C157" s="465"/>
      <c r="D157" s="465"/>
      <c r="E157" s="465"/>
    </row>
    <row r="158" spans="1:5" x14ac:dyDescent="0.2">
      <c r="A158" s="465"/>
      <c r="B158" s="465"/>
      <c r="C158" s="465"/>
      <c r="D158" s="465"/>
      <c r="E158" s="465"/>
    </row>
    <row r="159" spans="1:5" x14ac:dyDescent="0.2">
      <c r="A159" s="465"/>
      <c r="B159" s="465"/>
      <c r="C159" s="465"/>
      <c r="D159" s="465"/>
      <c r="E159" s="465"/>
    </row>
    <row r="160" spans="1:5" x14ac:dyDescent="0.2">
      <c r="A160" s="465"/>
      <c r="B160" s="465"/>
      <c r="C160" s="465"/>
      <c r="D160" s="465"/>
      <c r="E160" s="465"/>
    </row>
    <row r="161" spans="1:5" x14ac:dyDescent="0.2">
      <c r="A161" s="465"/>
      <c r="B161" s="465"/>
      <c r="C161" s="465"/>
      <c r="D161" s="465"/>
      <c r="E161" s="465"/>
    </row>
    <row r="162" spans="1:5" x14ac:dyDescent="0.2">
      <c r="A162" s="465"/>
      <c r="B162" s="465"/>
      <c r="C162" s="465"/>
      <c r="D162" s="465"/>
      <c r="E162" s="465"/>
    </row>
    <row r="163" spans="1:5" x14ac:dyDescent="0.2">
      <c r="A163" s="465"/>
      <c r="B163" s="465"/>
      <c r="C163" s="465"/>
      <c r="D163" s="465"/>
      <c r="E163" s="465"/>
    </row>
    <row r="164" spans="1:5" x14ac:dyDescent="0.2">
      <c r="A164" s="465"/>
      <c r="B164" s="465"/>
      <c r="C164" s="465"/>
      <c r="D164" s="465"/>
      <c r="E164" s="465"/>
    </row>
    <row r="165" spans="1:5" x14ac:dyDescent="0.2">
      <c r="A165" s="465"/>
      <c r="B165" s="465"/>
      <c r="C165" s="465"/>
      <c r="D165" s="465"/>
      <c r="E165" s="465"/>
    </row>
    <row r="166" spans="1:5" x14ac:dyDescent="0.2">
      <c r="A166" s="465"/>
      <c r="B166" s="465"/>
      <c r="C166" s="465"/>
      <c r="D166" s="465"/>
      <c r="E166" s="465"/>
    </row>
    <row r="167" spans="1:5" x14ac:dyDescent="0.2">
      <c r="A167" s="465"/>
      <c r="B167" s="465"/>
      <c r="C167" s="465"/>
      <c r="D167" s="465"/>
      <c r="E167" s="465"/>
    </row>
    <row r="168" spans="1:5" x14ac:dyDescent="0.2">
      <c r="A168" s="465"/>
      <c r="B168" s="465"/>
      <c r="C168" s="465"/>
      <c r="D168" s="465"/>
      <c r="E168" s="465"/>
    </row>
    <row r="169" spans="1:5" x14ac:dyDescent="0.2">
      <c r="A169" s="465"/>
      <c r="B169" s="465"/>
      <c r="C169" s="465"/>
      <c r="D169" s="465"/>
      <c r="E169" s="465"/>
    </row>
    <row r="170" spans="1:5" x14ac:dyDescent="0.2">
      <c r="A170" s="465"/>
      <c r="B170" s="465"/>
      <c r="C170" s="465"/>
      <c r="D170" s="465"/>
      <c r="E170" s="465"/>
    </row>
    <row r="171" spans="1:5" x14ac:dyDescent="0.2">
      <c r="A171" s="465"/>
      <c r="B171" s="465"/>
      <c r="C171" s="465"/>
      <c r="D171" s="465"/>
      <c r="E171" s="465"/>
    </row>
    <row r="172" spans="1:5" x14ac:dyDescent="0.2">
      <c r="A172" s="465"/>
      <c r="B172" s="465"/>
      <c r="C172" s="465"/>
      <c r="D172" s="465"/>
      <c r="E172" s="465"/>
    </row>
    <row r="173" spans="1:5" x14ac:dyDescent="0.2">
      <c r="A173" s="465"/>
      <c r="B173" s="465"/>
      <c r="C173" s="465"/>
      <c r="D173" s="465"/>
      <c r="E173" s="465"/>
    </row>
    <row r="174" spans="1:5" x14ac:dyDescent="0.2">
      <c r="A174" s="465"/>
      <c r="B174" s="465"/>
      <c r="C174" s="465"/>
      <c r="D174" s="465"/>
      <c r="E174" s="465"/>
    </row>
    <row r="175" spans="1:5" x14ac:dyDescent="0.2">
      <c r="A175" s="465"/>
      <c r="B175" s="465"/>
      <c r="C175" s="465"/>
      <c r="D175" s="465"/>
      <c r="E175" s="465"/>
    </row>
    <row r="176" spans="1:5" x14ac:dyDescent="0.2">
      <c r="A176" s="465"/>
      <c r="B176" s="465"/>
      <c r="C176" s="465"/>
      <c r="D176" s="465"/>
      <c r="E176" s="465"/>
    </row>
    <row r="177" spans="1:5" x14ac:dyDescent="0.2">
      <c r="A177" s="465"/>
      <c r="B177" s="465"/>
      <c r="C177" s="465"/>
      <c r="D177" s="465"/>
      <c r="E177" s="465"/>
    </row>
    <row r="178" spans="1:5" x14ac:dyDescent="0.2">
      <c r="A178" s="465"/>
      <c r="B178" s="465"/>
      <c r="C178" s="465"/>
      <c r="D178" s="465"/>
      <c r="E178" s="465"/>
    </row>
    <row r="179" spans="1:5" x14ac:dyDescent="0.2">
      <c r="A179" s="465"/>
      <c r="B179" s="465"/>
      <c r="C179" s="465"/>
      <c r="D179" s="465"/>
      <c r="E179" s="465"/>
    </row>
    <row r="180" spans="1:5" x14ac:dyDescent="0.2">
      <c r="A180" s="465"/>
      <c r="B180" s="465"/>
      <c r="C180" s="465"/>
      <c r="D180" s="465"/>
      <c r="E180" s="465"/>
    </row>
    <row r="181" spans="1:5" x14ac:dyDescent="0.2">
      <c r="A181" s="465"/>
      <c r="B181" s="465"/>
      <c r="C181" s="465"/>
      <c r="D181" s="465"/>
      <c r="E181" s="465"/>
    </row>
    <row r="182" spans="1:5" x14ac:dyDescent="0.2">
      <c r="A182" s="465"/>
      <c r="B182" s="465"/>
      <c r="C182" s="465"/>
      <c r="D182" s="465"/>
      <c r="E182" s="465"/>
    </row>
    <row r="183" spans="1:5" x14ac:dyDescent="0.2">
      <c r="A183" s="465"/>
      <c r="B183" s="465"/>
      <c r="C183" s="465"/>
      <c r="D183" s="465"/>
      <c r="E183" s="465"/>
    </row>
    <row r="184" spans="1:5" x14ac:dyDescent="0.2">
      <c r="A184" s="465"/>
      <c r="B184" s="465"/>
      <c r="C184" s="465"/>
      <c r="D184" s="465"/>
      <c r="E184" s="465"/>
    </row>
    <row r="185" spans="1:5" x14ac:dyDescent="0.2">
      <c r="A185" s="465"/>
      <c r="B185" s="465"/>
      <c r="C185" s="465"/>
      <c r="D185" s="465"/>
      <c r="E185" s="465"/>
    </row>
    <row r="186" spans="1:5" x14ac:dyDescent="0.2">
      <c r="A186" s="465"/>
      <c r="B186" s="465"/>
      <c r="C186" s="465"/>
      <c r="D186" s="465"/>
      <c r="E186" s="465"/>
    </row>
    <row r="187" spans="1:5" x14ac:dyDescent="0.2">
      <c r="A187" s="465"/>
      <c r="B187" s="465"/>
      <c r="C187" s="465"/>
      <c r="D187" s="465"/>
      <c r="E187" s="465"/>
    </row>
    <row r="188" spans="1:5" x14ac:dyDescent="0.2">
      <c r="A188" s="465"/>
      <c r="B188" s="465"/>
      <c r="C188" s="465"/>
      <c r="D188" s="465"/>
      <c r="E188" s="465"/>
    </row>
    <row r="189" spans="1:5" x14ac:dyDescent="0.2">
      <c r="A189" s="465"/>
      <c r="B189" s="465"/>
      <c r="C189" s="465"/>
      <c r="D189" s="465"/>
      <c r="E189" s="465"/>
    </row>
    <row r="190" spans="1:5" x14ac:dyDescent="0.2">
      <c r="A190" s="465"/>
      <c r="B190" s="465"/>
      <c r="C190" s="465"/>
      <c r="D190" s="465"/>
      <c r="E190" s="465"/>
    </row>
    <row r="191" spans="1:5" x14ac:dyDescent="0.2">
      <c r="A191" s="465"/>
      <c r="B191" s="465"/>
      <c r="C191" s="465"/>
      <c r="D191" s="465"/>
      <c r="E191" s="465"/>
    </row>
    <row r="192" spans="1:5" x14ac:dyDescent="0.2">
      <c r="A192" s="465"/>
      <c r="B192" s="465"/>
      <c r="C192" s="465"/>
      <c r="D192" s="465"/>
      <c r="E192" s="465"/>
    </row>
    <row r="193" spans="1:5" x14ac:dyDescent="0.2">
      <c r="A193" s="465"/>
      <c r="B193" s="465"/>
      <c r="C193" s="465"/>
      <c r="D193" s="465"/>
      <c r="E193" s="465"/>
    </row>
    <row r="194" spans="1:5" x14ac:dyDescent="0.2">
      <c r="A194" s="465"/>
      <c r="B194" s="465"/>
      <c r="C194" s="465"/>
      <c r="D194" s="465"/>
      <c r="E194" s="465"/>
    </row>
    <row r="195" spans="1:5" x14ac:dyDescent="0.2">
      <c r="A195" s="465"/>
      <c r="B195" s="465"/>
      <c r="C195" s="465"/>
      <c r="D195" s="465"/>
      <c r="E195" s="465"/>
    </row>
    <row r="196" spans="1:5" x14ac:dyDescent="0.2">
      <c r="A196" s="465"/>
      <c r="B196" s="465"/>
      <c r="C196" s="465"/>
      <c r="D196" s="465"/>
      <c r="E196" s="465"/>
    </row>
    <row r="197" spans="1:5" x14ac:dyDescent="0.2">
      <c r="A197" s="465"/>
      <c r="B197" s="465"/>
      <c r="C197" s="465"/>
      <c r="D197" s="465"/>
      <c r="E197" s="465"/>
    </row>
    <row r="198" spans="1:5" x14ac:dyDescent="0.2">
      <c r="A198" s="465"/>
      <c r="B198" s="465"/>
      <c r="C198" s="465"/>
      <c r="D198" s="465"/>
      <c r="E198" s="465"/>
    </row>
    <row r="199" spans="1:5" x14ac:dyDescent="0.2">
      <c r="A199" s="465"/>
      <c r="B199" s="465"/>
      <c r="C199" s="465"/>
      <c r="D199" s="465"/>
      <c r="E199" s="465"/>
    </row>
    <row r="200" spans="1:5" x14ac:dyDescent="0.2">
      <c r="A200" s="465"/>
      <c r="B200" s="465"/>
      <c r="C200" s="465"/>
      <c r="D200" s="465"/>
      <c r="E200" s="465"/>
    </row>
    <row r="201" spans="1:5" x14ac:dyDescent="0.2">
      <c r="A201" s="465"/>
      <c r="B201" s="465"/>
      <c r="C201" s="465"/>
      <c r="D201" s="465"/>
      <c r="E201" s="465"/>
    </row>
    <row r="202" spans="1:5" x14ac:dyDescent="0.2">
      <c r="A202" s="465"/>
      <c r="B202" s="465"/>
      <c r="C202" s="465"/>
      <c r="D202" s="465"/>
      <c r="E202" s="465"/>
    </row>
    <row r="203" spans="1:5" x14ac:dyDescent="0.2">
      <c r="A203" s="465"/>
      <c r="B203" s="465"/>
      <c r="C203" s="465"/>
      <c r="D203" s="465"/>
      <c r="E203" s="465"/>
    </row>
    <row r="204" spans="1:5" x14ac:dyDescent="0.2">
      <c r="A204" s="465"/>
      <c r="B204" s="465"/>
      <c r="C204" s="465"/>
      <c r="D204" s="465"/>
      <c r="E204" s="465"/>
    </row>
    <row r="205" spans="1:5" x14ac:dyDescent="0.2">
      <c r="A205" s="465"/>
      <c r="B205" s="465"/>
      <c r="C205" s="465"/>
      <c r="D205" s="465"/>
      <c r="E205" s="465"/>
    </row>
    <row r="206" spans="1:5" x14ac:dyDescent="0.2">
      <c r="A206" s="465"/>
      <c r="B206" s="465"/>
      <c r="C206" s="465"/>
      <c r="D206" s="465"/>
      <c r="E206" s="465"/>
    </row>
    <row r="207" spans="1:5" x14ac:dyDescent="0.2">
      <c r="A207" s="465"/>
      <c r="B207" s="465"/>
      <c r="C207" s="465"/>
      <c r="D207" s="465"/>
      <c r="E207" s="465"/>
    </row>
    <row r="208" spans="1:5" x14ac:dyDescent="0.2">
      <c r="A208" s="465"/>
      <c r="B208" s="465"/>
      <c r="C208" s="465"/>
      <c r="D208" s="465"/>
      <c r="E208" s="465"/>
    </row>
    <row r="209" spans="1:5" x14ac:dyDescent="0.2">
      <c r="A209" s="465"/>
      <c r="B209" s="465"/>
      <c r="C209" s="465"/>
      <c r="D209" s="465"/>
      <c r="E209" s="465"/>
    </row>
    <row r="210" spans="1:5" x14ac:dyDescent="0.2">
      <c r="A210" s="465"/>
      <c r="B210" s="465"/>
      <c r="C210" s="465"/>
      <c r="D210" s="465"/>
      <c r="E210" s="465"/>
    </row>
    <row r="211" spans="1:5" x14ac:dyDescent="0.2">
      <c r="A211" s="465"/>
      <c r="B211" s="465"/>
      <c r="C211" s="465"/>
      <c r="D211" s="465"/>
      <c r="E211" s="465"/>
    </row>
    <row r="212" spans="1:5" x14ac:dyDescent="0.2">
      <c r="A212" s="465"/>
      <c r="B212" s="465"/>
      <c r="C212" s="465"/>
      <c r="D212" s="465"/>
      <c r="E212" s="465"/>
    </row>
    <row r="213" spans="1:5" x14ac:dyDescent="0.2">
      <c r="A213" s="465"/>
      <c r="B213" s="465"/>
      <c r="C213" s="465"/>
      <c r="D213" s="465"/>
      <c r="E213" s="465"/>
    </row>
    <row r="214" spans="1:5" x14ac:dyDescent="0.2">
      <c r="A214" s="465"/>
      <c r="B214" s="465"/>
      <c r="C214" s="465"/>
      <c r="D214" s="465"/>
      <c r="E214" s="465"/>
    </row>
    <row r="215" spans="1:5" x14ac:dyDescent="0.2">
      <c r="A215" s="465"/>
      <c r="B215" s="465"/>
      <c r="C215" s="465"/>
      <c r="D215" s="465"/>
      <c r="E215" s="465"/>
    </row>
    <row r="216" spans="1:5" x14ac:dyDescent="0.2">
      <c r="A216" s="465"/>
      <c r="B216" s="465"/>
      <c r="C216" s="465"/>
      <c r="D216" s="465"/>
      <c r="E216" s="465"/>
    </row>
    <row r="217" spans="1:5" x14ac:dyDescent="0.2">
      <c r="A217" s="465"/>
      <c r="B217" s="465"/>
      <c r="C217" s="465"/>
      <c r="D217" s="465"/>
      <c r="E217" s="465"/>
    </row>
    <row r="218" spans="1:5" x14ac:dyDescent="0.2">
      <c r="A218" s="465"/>
      <c r="B218" s="465"/>
      <c r="C218" s="465"/>
      <c r="D218" s="465"/>
      <c r="E218" s="465"/>
    </row>
    <row r="219" spans="1:5" x14ac:dyDescent="0.2">
      <c r="A219" s="465"/>
      <c r="B219" s="465"/>
      <c r="C219" s="465"/>
      <c r="D219" s="465"/>
      <c r="E219" s="465"/>
    </row>
    <row r="220" spans="1:5" x14ac:dyDescent="0.2">
      <c r="A220" s="465"/>
      <c r="B220" s="465"/>
      <c r="C220" s="465"/>
      <c r="D220" s="465"/>
      <c r="E220" s="465"/>
    </row>
    <row r="221" spans="1:5" x14ac:dyDescent="0.2">
      <c r="A221" s="465"/>
      <c r="B221" s="465"/>
      <c r="C221" s="465"/>
      <c r="D221" s="465"/>
      <c r="E221" s="465"/>
    </row>
    <row r="222" spans="1:5" x14ac:dyDescent="0.2">
      <c r="A222" s="465"/>
      <c r="B222" s="465"/>
      <c r="C222" s="465"/>
      <c r="D222" s="465"/>
      <c r="E222" s="465"/>
    </row>
    <row r="223" spans="1:5" x14ac:dyDescent="0.2">
      <c r="A223" s="465"/>
      <c r="B223" s="465"/>
      <c r="C223" s="465"/>
      <c r="D223" s="465"/>
      <c r="E223" s="465"/>
    </row>
    <row r="224" spans="1:5" x14ac:dyDescent="0.2">
      <c r="A224" s="465"/>
      <c r="B224" s="465"/>
      <c r="C224" s="465"/>
      <c r="D224" s="465"/>
      <c r="E224" s="465"/>
    </row>
    <row r="225" spans="1:5" x14ac:dyDescent="0.2">
      <c r="A225" s="465"/>
      <c r="B225" s="465"/>
      <c r="C225" s="465"/>
      <c r="D225" s="465"/>
      <c r="E225" s="465"/>
    </row>
    <row r="226" spans="1:5" x14ac:dyDescent="0.2">
      <c r="A226" s="465"/>
      <c r="B226" s="465"/>
      <c r="C226" s="465"/>
      <c r="D226" s="465"/>
      <c r="E226" s="465"/>
    </row>
    <row r="227" spans="1:5" x14ac:dyDescent="0.2">
      <c r="A227" s="465"/>
      <c r="B227" s="465"/>
      <c r="C227" s="465"/>
      <c r="D227" s="465"/>
      <c r="E227" s="465"/>
    </row>
    <row r="228" spans="1:5" x14ac:dyDescent="0.2">
      <c r="A228" s="465"/>
      <c r="B228" s="465"/>
      <c r="C228" s="465"/>
      <c r="D228" s="465"/>
      <c r="E228" s="465"/>
    </row>
    <row r="229" spans="1:5" x14ac:dyDescent="0.2">
      <c r="A229" s="465"/>
      <c r="B229" s="465"/>
      <c r="C229" s="465"/>
      <c r="D229" s="465"/>
      <c r="E229" s="465"/>
    </row>
    <row r="230" spans="1:5" x14ac:dyDescent="0.2">
      <c r="A230" s="465"/>
      <c r="B230" s="465"/>
      <c r="C230" s="465"/>
      <c r="D230" s="465"/>
      <c r="E230" s="465"/>
    </row>
    <row r="231" spans="1:5" x14ac:dyDescent="0.2">
      <c r="A231" s="465"/>
      <c r="B231" s="465"/>
      <c r="C231" s="465"/>
      <c r="D231" s="465"/>
      <c r="E231" s="465"/>
    </row>
    <row r="232" spans="1:5" x14ac:dyDescent="0.2">
      <c r="A232" s="465"/>
      <c r="B232" s="465"/>
      <c r="C232" s="465"/>
      <c r="D232" s="465"/>
      <c r="E232" s="465"/>
    </row>
    <row r="233" spans="1:5" x14ac:dyDescent="0.2">
      <c r="A233" s="465"/>
      <c r="B233" s="465"/>
      <c r="C233" s="465"/>
      <c r="D233" s="465"/>
      <c r="E233" s="465"/>
    </row>
    <row r="234" spans="1:5" x14ac:dyDescent="0.2">
      <c r="A234" s="465"/>
      <c r="B234" s="465"/>
      <c r="C234" s="465"/>
      <c r="D234" s="465"/>
      <c r="E234" s="465"/>
    </row>
    <row r="235" spans="1:5" x14ac:dyDescent="0.2">
      <c r="A235" s="465"/>
      <c r="B235" s="465"/>
      <c r="C235" s="465"/>
      <c r="D235" s="465"/>
      <c r="E235" s="465"/>
    </row>
    <row r="236" spans="1:5" x14ac:dyDescent="0.2">
      <c r="A236" s="465"/>
      <c r="B236" s="465"/>
      <c r="C236" s="465"/>
      <c r="D236" s="465"/>
      <c r="E236" s="465"/>
    </row>
    <row r="237" spans="1:5" x14ac:dyDescent="0.2">
      <c r="A237" s="465"/>
      <c r="B237" s="465"/>
      <c r="C237" s="465"/>
      <c r="D237" s="465"/>
      <c r="E237" s="465"/>
    </row>
    <row r="238" spans="1:5" x14ac:dyDescent="0.2">
      <c r="A238" s="465"/>
      <c r="B238" s="465"/>
      <c r="C238" s="465"/>
      <c r="D238" s="465"/>
      <c r="E238" s="465"/>
    </row>
    <row r="239" spans="1:5" x14ac:dyDescent="0.2">
      <c r="A239" s="465"/>
      <c r="B239" s="465"/>
      <c r="C239" s="465"/>
      <c r="D239" s="465"/>
      <c r="E239" s="465"/>
    </row>
    <row r="240" spans="1:5" x14ac:dyDescent="0.2">
      <c r="A240" s="465"/>
      <c r="B240" s="465"/>
      <c r="C240" s="465"/>
      <c r="D240" s="465"/>
      <c r="E240" s="465"/>
    </row>
    <row r="241" spans="1:5" x14ac:dyDescent="0.2">
      <c r="A241" s="465"/>
      <c r="B241" s="465"/>
      <c r="C241" s="465"/>
      <c r="D241" s="465"/>
      <c r="E241" s="465"/>
    </row>
    <row r="242" spans="1:5" x14ac:dyDescent="0.2">
      <c r="A242" s="465"/>
      <c r="B242" s="465"/>
      <c r="C242" s="465"/>
      <c r="D242" s="465"/>
      <c r="E242" s="465"/>
    </row>
    <row r="243" spans="1:5" x14ac:dyDescent="0.2">
      <c r="A243" s="465"/>
      <c r="B243" s="465"/>
      <c r="C243" s="465"/>
      <c r="D243" s="465"/>
      <c r="E243" s="465"/>
    </row>
    <row r="244" spans="1:5" x14ac:dyDescent="0.2">
      <c r="A244" s="465"/>
      <c r="B244" s="465"/>
      <c r="C244" s="465"/>
      <c r="D244" s="465"/>
      <c r="E244" s="465"/>
    </row>
    <row r="245" spans="1:5" x14ac:dyDescent="0.2">
      <c r="A245" s="465"/>
      <c r="B245" s="465"/>
      <c r="C245" s="465"/>
      <c r="D245" s="465"/>
      <c r="E245" s="465"/>
    </row>
    <row r="246" spans="1:5" x14ac:dyDescent="0.2">
      <c r="A246" s="465"/>
      <c r="B246" s="465"/>
      <c r="C246" s="465"/>
      <c r="D246" s="465"/>
      <c r="E246" s="465"/>
    </row>
    <row r="247" spans="1:5" x14ac:dyDescent="0.2">
      <c r="A247" s="465"/>
      <c r="B247" s="465"/>
      <c r="C247" s="465"/>
      <c r="D247" s="465"/>
      <c r="E247" s="465"/>
    </row>
    <row r="248" spans="1:5" x14ac:dyDescent="0.2">
      <c r="A248" s="465"/>
      <c r="B248" s="465"/>
      <c r="C248" s="465"/>
      <c r="D248" s="465"/>
      <c r="E248" s="465"/>
    </row>
    <row r="249" spans="1:5" x14ac:dyDescent="0.2">
      <c r="A249" s="465"/>
      <c r="B249" s="465"/>
      <c r="C249" s="465"/>
      <c r="D249" s="465"/>
      <c r="E249" s="465"/>
    </row>
    <row r="250" spans="1:5" x14ac:dyDescent="0.2">
      <c r="A250" s="465"/>
      <c r="B250" s="465"/>
      <c r="C250" s="465"/>
      <c r="D250" s="465"/>
      <c r="E250" s="465"/>
    </row>
    <row r="251" spans="1:5" x14ac:dyDescent="0.2">
      <c r="A251" s="465"/>
      <c r="B251" s="465"/>
      <c r="C251" s="465"/>
      <c r="D251" s="465"/>
      <c r="E251" s="465"/>
    </row>
    <row r="252" spans="1:5" x14ac:dyDescent="0.2">
      <c r="A252" s="465"/>
      <c r="B252" s="465"/>
      <c r="C252" s="465"/>
      <c r="D252" s="465"/>
      <c r="E252" s="465"/>
    </row>
    <row r="253" spans="1:5" x14ac:dyDescent="0.2">
      <c r="A253" s="465"/>
      <c r="B253" s="465"/>
      <c r="C253" s="465"/>
      <c r="D253" s="465"/>
      <c r="E253" s="465"/>
    </row>
    <row r="254" spans="1:5" x14ac:dyDescent="0.2">
      <c r="A254" s="465"/>
      <c r="B254" s="465"/>
      <c r="C254" s="465"/>
      <c r="D254" s="465"/>
      <c r="E254" s="465"/>
    </row>
    <row r="255" spans="1:5" x14ac:dyDescent="0.2">
      <c r="A255" s="465"/>
      <c r="B255" s="465"/>
      <c r="C255" s="465"/>
      <c r="D255" s="465"/>
      <c r="E255" s="465"/>
    </row>
    <row r="256" spans="1:5" x14ac:dyDescent="0.2">
      <c r="A256" s="465"/>
      <c r="B256" s="465"/>
      <c r="C256" s="465"/>
      <c r="D256" s="465"/>
      <c r="E256" s="465"/>
    </row>
    <row r="257" spans="1:5" x14ac:dyDescent="0.2">
      <c r="A257" s="465"/>
      <c r="B257" s="465"/>
      <c r="C257" s="465"/>
      <c r="D257" s="465"/>
      <c r="E257" s="465"/>
    </row>
    <row r="258" spans="1:5" x14ac:dyDescent="0.2">
      <c r="A258" s="465"/>
      <c r="B258" s="465"/>
      <c r="C258" s="465"/>
      <c r="D258" s="465"/>
      <c r="E258" s="465"/>
    </row>
    <row r="259" spans="1:5" x14ac:dyDescent="0.2">
      <c r="A259" s="465"/>
      <c r="B259" s="465"/>
      <c r="C259" s="465"/>
      <c r="D259" s="465"/>
      <c r="E259" s="465"/>
    </row>
    <row r="260" spans="1:5" x14ac:dyDescent="0.2">
      <c r="A260" s="465"/>
      <c r="B260" s="465"/>
      <c r="C260" s="465"/>
      <c r="D260" s="465"/>
      <c r="E260" s="465"/>
    </row>
    <row r="261" spans="1:5" x14ac:dyDescent="0.2">
      <c r="A261" s="465"/>
      <c r="B261" s="465"/>
      <c r="C261" s="465"/>
      <c r="D261" s="465"/>
      <c r="E261" s="465"/>
    </row>
    <row r="262" spans="1:5" x14ac:dyDescent="0.2">
      <c r="A262" s="465"/>
      <c r="B262" s="465"/>
      <c r="C262" s="465"/>
      <c r="D262" s="465"/>
      <c r="E262" s="465"/>
    </row>
    <row r="263" spans="1:5" x14ac:dyDescent="0.2">
      <c r="A263" s="465"/>
      <c r="B263" s="465"/>
      <c r="C263" s="465"/>
      <c r="D263" s="465"/>
      <c r="E263" s="465"/>
    </row>
    <row r="264" spans="1:5" x14ac:dyDescent="0.2">
      <c r="A264" s="465"/>
      <c r="B264" s="465"/>
      <c r="C264" s="465"/>
      <c r="D264" s="465"/>
      <c r="E264" s="465"/>
    </row>
    <row r="265" spans="1:5" x14ac:dyDescent="0.2">
      <c r="A265" s="465"/>
      <c r="B265" s="465"/>
      <c r="C265" s="465"/>
      <c r="D265" s="465"/>
      <c r="E265" s="465"/>
    </row>
    <row r="266" spans="1:5" x14ac:dyDescent="0.2">
      <c r="A266" s="465"/>
      <c r="B266" s="465"/>
      <c r="C266" s="465"/>
      <c r="D266" s="465"/>
      <c r="E266" s="465"/>
    </row>
    <row r="267" spans="1:5" x14ac:dyDescent="0.2">
      <c r="A267" s="465"/>
      <c r="B267" s="465"/>
      <c r="C267" s="465"/>
      <c r="D267" s="465"/>
      <c r="E267" s="465"/>
    </row>
    <row r="268" spans="1:5" x14ac:dyDescent="0.2">
      <c r="A268" s="465"/>
      <c r="B268" s="465"/>
      <c r="C268" s="465"/>
      <c r="D268" s="465"/>
      <c r="E268" s="465"/>
    </row>
    <row r="269" spans="1:5" x14ac:dyDescent="0.2">
      <c r="A269" s="465"/>
      <c r="B269" s="465"/>
      <c r="C269" s="465"/>
      <c r="D269" s="465"/>
      <c r="E269" s="465"/>
    </row>
    <row r="270" spans="1:5" x14ac:dyDescent="0.2">
      <c r="A270" s="465"/>
      <c r="B270" s="465"/>
      <c r="C270" s="465"/>
      <c r="D270" s="465"/>
      <c r="E270" s="465"/>
    </row>
    <row r="271" spans="1:5" x14ac:dyDescent="0.2">
      <c r="A271" s="465"/>
      <c r="B271" s="465"/>
      <c r="C271" s="465"/>
      <c r="D271" s="465"/>
      <c r="E271" s="465"/>
    </row>
    <row r="272" spans="1:5" x14ac:dyDescent="0.2">
      <c r="A272" s="465"/>
      <c r="B272" s="465"/>
      <c r="C272" s="465"/>
      <c r="D272" s="465"/>
      <c r="E272" s="465"/>
    </row>
    <row r="273" spans="1:5" x14ac:dyDescent="0.2">
      <c r="A273" s="465"/>
      <c r="B273" s="465"/>
      <c r="C273" s="465"/>
      <c r="D273" s="465"/>
      <c r="E273" s="465"/>
    </row>
    <row r="274" spans="1:5" x14ac:dyDescent="0.2">
      <c r="A274" s="465"/>
      <c r="B274" s="465"/>
      <c r="C274" s="465"/>
      <c r="D274" s="465"/>
      <c r="E274" s="465"/>
    </row>
    <row r="275" spans="1:5" x14ac:dyDescent="0.2">
      <c r="A275" s="465"/>
      <c r="B275" s="465"/>
      <c r="C275" s="465"/>
      <c r="D275" s="465"/>
      <c r="E275" s="465"/>
    </row>
    <row r="276" spans="1:5" x14ac:dyDescent="0.2">
      <c r="A276" s="465"/>
      <c r="B276" s="465"/>
      <c r="C276" s="465"/>
      <c r="D276" s="465"/>
      <c r="E276" s="465"/>
    </row>
    <row r="277" spans="1:5" x14ac:dyDescent="0.2">
      <c r="A277" s="465"/>
      <c r="B277" s="465"/>
      <c r="C277" s="465"/>
      <c r="D277" s="465"/>
      <c r="E277" s="465"/>
    </row>
    <row r="278" spans="1:5" x14ac:dyDescent="0.2">
      <c r="A278" s="465"/>
      <c r="B278" s="465"/>
      <c r="C278" s="465"/>
      <c r="D278" s="465"/>
      <c r="E278" s="465"/>
    </row>
    <row r="279" spans="1:5" x14ac:dyDescent="0.2">
      <c r="A279" s="465"/>
      <c r="B279" s="465"/>
      <c r="C279" s="465"/>
      <c r="D279" s="465"/>
      <c r="E279" s="465"/>
    </row>
    <row r="280" spans="1:5" x14ac:dyDescent="0.2">
      <c r="A280" s="465"/>
      <c r="B280" s="465"/>
      <c r="C280" s="465"/>
      <c r="D280" s="465"/>
      <c r="E280" s="465"/>
    </row>
    <row r="281" spans="1:5" x14ac:dyDescent="0.2">
      <c r="A281" s="465"/>
      <c r="B281" s="465"/>
      <c r="C281" s="465"/>
      <c r="D281" s="465"/>
      <c r="E281" s="465"/>
    </row>
    <row r="282" spans="1:5" x14ac:dyDescent="0.2">
      <c r="A282" s="465"/>
      <c r="B282" s="465"/>
      <c r="C282" s="465"/>
      <c r="D282" s="465"/>
      <c r="E282" s="465"/>
    </row>
    <row r="283" spans="1:5" x14ac:dyDescent="0.2">
      <c r="A283" s="465"/>
      <c r="B283" s="465"/>
      <c r="C283" s="465"/>
      <c r="D283" s="465"/>
      <c r="E283" s="465"/>
    </row>
    <row r="284" spans="1:5" x14ac:dyDescent="0.2">
      <c r="A284" s="465"/>
      <c r="B284" s="465"/>
      <c r="C284" s="465"/>
      <c r="D284" s="465"/>
      <c r="E284" s="465"/>
    </row>
    <row r="285" spans="1:5" x14ac:dyDescent="0.2">
      <c r="A285" s="465"/>
      <c r="B285" s="465"/>
      <c r="C285" s="465"/>
      <c r="D285" s="465"/>
      <c r="E285" s="465"/>
    </row>
    <row r="286" spans="1:5" x14ac:dyDescent="0.2">
      <c r="A286" s="465"/>
      <c r="B286" s="465"/>
      <c r="C286" s="465"/>
      <c r="D286" s="465"/>
      <c r="E286" s="465"/>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3" customWidth="1"/>
    <col min="2" max="4" width="13.75" style="452" customWidth="1"/>
    <col min="5" max="7" width="13.75" style="487" customWidth="1"/>
    <col min="8" max="8" width="13.75" style="475" customWidth="1"/>
    <col min="9" max="14" width="13.75" style="487" customWidth="1"/>
    <col min="15" max="16384" width="11" style="452"/>
  </cols>
  <sheetData>
    <row r="1" spans="1:14" s="474" customFormat="1" ht="15" customHeight="1" x14ac:dyDescent="0.2">
      <c r="E1" s="475"/>
      <c r="F1" s="475"/>
      <c r="G1" s="475"/>
      <c r="H1" s="475"/>
      <c r="I1" s="475"/>
      <c r="J1" s="475"/>
      <c r="K1" s="475"/>
      <c r="L1" s="475"/>
      <c r="M1" s="475"/>
      <c r="N1" s="475"/>
    </row>
    <row r="2" spans="1:14" s="474" customFormat="1" ht="15" customHeight="1" x14ac:dyDescent="0.2">
      <c r="A2" s="476" t="s">
        <v>65</v>
      </c>
      <c r="E2" s="475"/>
      <c r="F2" s="475"/>
      <c r="G2" s="475"/>
      <c r="H2" s="475"/>
      <c r="I2" s="475"/>
      <c r="J2" s="475"/>
      <c r="K2" s="475"/>
      <c r="L2" s="475"/>
      <c r="M2" s="475"/>
      <c r="N2" s="475"/>
    </row>
    <row r="3" spans="1:14" s="474" customFormat="1" ht="15" customHeight="1" x14ac:dyDescent="0.2">
      <c r="E3" s="475"/>
      <c r="F3" s="475"/>
      <c r="G3" s="475"/>
      <c r="H3" s="475"/>
      <c r="I3" s="475"/>
      <c r="J3" s="475"/>
      <c r="K3" s="475"/>
      <c r="L3" s="475"/>
      <c r="M3" s="475"/>
      <c r="N3" s="475"/>
    </row>
    <row r="4" spans="1:14" s="474" customFormat="1" ht="15" customHeight="1" x14ac:dyDescent="0.2">
      <c r="B4" s="676" t="s">
        <v>437</v>
      </c>
      <c r="C4" s="676"/>
      <c r="D4" s="676" t="s">
        <v>438</v>
      </c>
      <c r="E4" s="676"/>
      <c r="F4" s="677" t="s">
        <v>439</v>
      </c>
      <c r="G4" s="677"/>
      <c r="H4" s="677" t="s">
        <v>440</v>
      </c>
      <c r="I4" s="677"/>
      <c r="J4" s="677" t="s">
        <v>441</v>
      </c>
      <c r="K4" s="677"/>
      <c r="L4" s="677"/>
      <c r="M4" s="677"/>
      <c r="N4" s="677"/>
    </row>
    <row r="5" spans="1:14" s="474" customFormat="1" ht="15" customHeight="1" x14ac:dyDescent="0.2">
      <c r="B5" s="474" t="s">
        <v>442</v>
      </c>
      <c r="C5" s="474" t="s">
        <v>443</v>
      </c>
      <c r="D5" s="474" t="s">
        <v>442</v>
      </c>
      <c r="E5" s="474" t="s">
        <v>443</v>
      </c>
      <c r="F5" s="474" t="s">
        <v>442</v>
      </c>
      <c r="G5" s="474" t="s">
        <v>443</v>
      </c>
      <c r="H5" s="474" t="s">
        <v>442</v>
      </c>
      <c r="I5" s="474" t="s">
        <v>443</v>
      </c>
      <c r="J5" s="475" t="s">
        <v>444</v>
      </c>
      <c r="K5" s="475" t="s">
        <v>445</v>
      </c>
      <c r="L5" s="475" t="s">
        <v>446</v>
      </c>
      <c r="M5" s="475" t="s">
        <v>447</v>
      </c>
      <c r="N5" s="475" t="s">
        <v>448</v>
      </c>
    </row>
    <row r="6" spans="1:14" s="474" customFormat="1" ht="15" customHeight="1" x14ac:dyDescent="0.2">
      <c r="A6" s="477" t="s">
        <v>449</v>
      </c>
      <c r="B6" s="478">
        <f>'Tabelle 2.3'!J11</f>
        <v>1.0265353167719582</v>
      </c>
      <c r="C6" s="479">
        <f>'Tabelle 3.3'!J11</f>
        <v>-2.3042773588894372</v>
      </c>
      <c r="D6" s="480">
        <f t="shared" ref="D6:E9" si="0">IF(OR(AND(B6&gt;=-50,B6&lt;=50),ISNUMBER(B6)=FALSE),B6,"")</f>
        <v>1.0265353167719582</v>
      </c>
      <c r="E6" s="480">
        <f t="shared" si="0"/>
        <v>-2.3042773588894372</v>
      </c>
      <c r="F6" s="475" t="str">
        <f t="shared" ref="F6:G9" si="1">IF(ISNUMBER(B6)=FALSE,"",IF(B6&lt;-50,"&lt; -50",IF(B6&gt;50,"&gt; 50","")))</f>
        <v/>
      </c>
      <c r="G6" s="475" t="str">
        <f t="shared" si="1"/>
        <v/>
      </c>
      <c r="H6" s="481" t="str">
        <f t="shared" ref="H6:I9" si="2">IF(B6&lt;-50,0.75,IF(B6&gt;50,-0.75,""))</f>
        <v/>
      </c>
      <c r="I6" s="481" t="str">
        <f t="shared" si="2"/>
        <v/>
      </c>
      <c r="J6" s="475" t="e">
        <f>IF(OR(B6&lt;-50,B6&gt;50),N6,#N/A)</f>
        <v>#N/A</v>
      </c>
      <c r="K6" s="475" t="e">
        <f>IF(B6&lt;-50,-45,IF(B6&gt;50,45,#N/A))</f>
        <v>#N/A</v>
      </c>
      <c r="L6" s="475" t="e">
        <f>IF(OR(C6&lt;-50,C6&gt;50),N6,#N/A)</f>
        <v>#N/A</v>
      </c>
      <c r="M6" s="475" t="e">
        <f>IF(C6&lt;-50,-45,IF(C6&gt;50,45,#N/A))</f>
        <v>#N/A</v>
      </c>
      <c r="N6" s="475">
        <v>5</v>
      </c>
    </row>
    <row r="7" spans="1:14" s="474" customFormat="1" ht="15" customHeight="1" x14ac:dyDescent="0.2">
      <c r="A7" s="477" t="s">
        <v>450</v>
      </c>
      <c r="B7" s="478">
        <f>'Tabelle 2.1'!J25</f>
        <v>1.0013227114154917</v>
      </c>
      <c r="C7" s="479">
        <f>'Tabelle 3.1'!J23</f>
        <v>-1.8915068707011207</v>
      </c>
      <c r="D7" s="480">
        <f t="shared" si="0"/>
        <v>1.0013227114154917</v>
      </c>
      <c r="E7" s="480">
        <f>IF(OR(AND(C7&gt;=-50,C7&lt;=50),ISNUMBER(C7)=FALSE),C7,"")</f>
        <v>-1.8915068707011207</v>
      </c>
      <c r="F7" s="475" t="str">
        <f t="shared" si="1"/>
        <v/>
      </c>
      <c r="G7" s="475" t="str">
        <f>IF(ISNUMBER(C7)=FALSE,"",IF(C7&lt;-50,"&lt; -50",IF(C7&gt;50,"&gt; 50","")))</f>
        <v/>
      </c>
      <c r="H7" s="481" t="str">
        <f t="shared" si="2"/>
        <v/>
      </c>
      <c r="I7" s="481" t="str">
        <f>IF(C7&lt;-50,0.75,IF(C7&gt;50,-0.75,""))</f>
        <v/>
      </c>
      <c r="J7" s="475" t="e">
        <f>IF(OR(B7&lt;-50,B7&gt;50),N7,#N/A)</f>
        <v>#N/A</v>
      </c>
      <c r="K7" s="475" t="e">
        <f>IF(B7&lt;-50,-45,IF(B7&gt;50,45,#N/A))</f>
        <v>#N/A</v>
      </c>
      <c r="L7" s="475" t="e">
        <f>IF(OR(C7&lt;-50,C7&gt;50),N7,#N/A)</f>
        <v>#N/A</v>
      </c>
      <c r="M7" s="475" t="e">
        <f>IF(C7&lt;-50,-45,IF(C7&gt;50,45,#N/A))</f>
        <v>#N/A</v>
      </c>
      <c r="N7" s="475">
        <v>15</v>
      </c>
    </row>
    <row r="8" spans="1:14" s="474" customFormat="1" ht="15" customHeight="1" x14ac:dyDescent="0.2">
      <c r="A8" s="477" t="s">
        <v>451</v>
      </c>
      <c r="B8" s="478">
        <f>'Tabelle 2.1'!J38</f>
        <v>1.1186464311118853</v>
      </c>
      <c r="C8" s="479">
        <f>'Tabelle 3.1'!J34</f>
        <v>-2.7637010795899166</v>
      </c>
      <c r="D8" s="480">
        <f t="shared" si="0"/>
        <v>1.1186464311118853</v>
      </c>
      <c r="E8" s="480">
        <f>IF(OR(AND(C8&gt;=-50,C8&lt;=50),ISNUMBER(C8)=FALSE),C8,"")</f>
        <v>-2.7637010795899166</v>
      </c>
      <c r="F8" s="475" t="str">
        <f t="shared" si="1"/>
        <v/>
      </c>
      <c r="G8" s="475" t="str">
        <f>IF(ISNUMBER(C8)=FALSE,"",IF(C8&lt;-50,"&lt; -50",IF(C8&gt;50,"&gt; 50","")))</f>
        <v/>
      </c>
      <c r="H8" s="481" t="str">
        <f t="shared" si="2"/>
        <v/>
      </c>
      <c r="I8" s="481" t="str">
        <f>IF(C8&lt;-50,0.75,IF(C8&gt;50,-0.75,""))</f>
        <v/>
      </c>
      <c r="J8" s="475" t="e">
        <f>IF(OR(B8&lt;-50,B8&gt;50),N8,#N/A)</f>
        <v>#N/A</v>
      </c>
      <c r="K8" s="475" t="e">
        <f>IF(B8&lt;-50,-45,IF(B8&gt;50,45,#N/A))</f>
        <v>#N/A</v>
      </c>
      <c r="L8" s="475" t="e">
        <f>IF(OR(C8&lt;-50,C8&gt;50),N8,#N/A)</f>
        <v>#N/A</v>
      </c>
      <c r="M8" s="475" t="e">
        <f>IF(C8&lt;-50,-45,IF(C8&gt;50,45,#N/A))</f>
        <v>#N/A</v>
      </c>
      <c r="N8" s="475">
        <v>25</v>
      </c>
    </row>
    <row r="9" spans="1:14" s="474" customFormat="1" ht="15" customHeight="1" x14ac:dyDescent="0.2">
      <c r="A9" s="477" t="s">
        <v>452</v>
      </c>
      <c r="B9" s="478">
        <f>'Tabelle 2.1'!J51</f>
        <v>1.0875687030768</v>
      </c>
      <c r="C9" s="479">
        <f>'Tabelle 3.1'!J45</f>
        <v>-2.8655893304673015</v>
      </c>
      <c r="D9" s="480">
        <f t="shared" si="0"/>
        <v>1.0875687030768</v>
      </c>
      <c r="E9" s="480">
        <f t="shared" si="0"/>
        <v>-2.8655893304673015</v>
      </c>
      <c r="F9" s="475" t="str">
        <f t="shared" si="1"/>
        <v/>
      </c>
      <c r="G9" s="475" t="str">
        <f t="shared" si="1"/>
        <v/>
      </c>
      <c r="H9" s="481" t="str">
        <f t="shared" si="2"/>
        <v/>
      </c>
      <c r="I9" s="481" t="str">
        <f t="shared" si="2"/>
        <v/>
      </c>
      <c r="J9" s="475" t="e">
        <f>IF(OR(B9&lt;-50,B9&gt;50),N9,#N/A)</f>
        <v>#N/A</v>
      </c>
      <c r="K9" s="475" t="e">
        <f>IF(B9&lt;-50,-45,IF(B9&gt;50,45,#N/A))</f>
        <v>#N/A</v>
      </c>
      <c r="L9" s="475" t="e">
        <f>IF(OR(C9&lt;-50,C9&gt;50),N9,#N/A)</f>
        <v>#N/A</v>
      </c>
      <c r="M9" s="475" t="e">
        <f>IF(C9&lt;-50,-45,IF(C9&gt;50,45,#N/A))</f>
        <v>#N/A</v>
      </c>
      <c r="N9" s="475">
        <v>35</v>
      </c>
    </row>
    <row r="10" spans="1:14" s="474" customFormat="1" ht="15" customHeight="1" x14ac:dyDescent="0.2">
      <c r="E10" s="475"/>
      <c r="F10" s="475"/>
      <c r="G10" s="475"/>
      <c r="H10" s="475"/>
      <c r="I10" s="475"/>
      <c r="J10" s="475"/>
      <c r="K10" s="475"/>
      <c r="L10" s="475"/>
      <c r="M10" s="475"/>
      <c r="N10" s="475"/>
    </row>
    <row r="11" spans="1:14" s="474" customFormat="1" ht="15" customHeight="1" x14ac:dyDescent="0.2">
      <c r="E11" s="475"/>
      <c r="F11" s="475"/>
      <c r="G11" s="475"/>
      <c r="H11" s="475"/>
      <c r="I11" s="475"/>
      <c r="J11" s="475"/>
      <c r="K11" s="475"/>
      <c r="L11" s="475"/>
      <c r="M11" s="475"/>
      <c r="N11" s="475"/>
    </row>
    <row r="12" spans="1:14" s="474" customFormat="1" ht="15" customHeight="1" x14ac:dyDescent="0.2">
      <c r="A12" s="683" t="s">
        <v>453</v>
      </c>
      <c r="B12" s="676" t="s">
        <v>437</v>
      </c>
      <c r="C12" s="676"/>
      <c r="D12" s="676" t="s">
        <v>438</v>
      </c>
      <c r="E12" s="676"/>
      <c r="F12" s="677" t="s">
        <v>439</v>
      </c>
      <c r="G12" s="677"/>
      <c r="H12" s="677" t="s">
        <v>440</v>
      </c>
      <c r="I12" s="677"/>
      <c r="J12" s="677" t="s">
        <v>441</v>
      </c>
      <c r="K12" s="677"/>
      <c r="L12" s="677"/>
      <c r="M12" s="677"/>
      <c r="N12" s="677"/>
    </row>
    <row r="13" spans="1:14" s="474" customFormat="1" ht="15" customHeight="1" x14ac:dyDescent="0.2">
      <c r="A13" s="683"/>
      <c r="B13" s="474" t="s">
        <v>442</v>
      </c>
      <c r="C13" s="474" t="s">
        <v>443</v>
      </c>
      <c r="D13" s="474" t="s">
        <v>442</v>
      </c>
      <c r="E13" s="474" t="s">
        <v>443</v>
      </c>
      <c r="F13" s="474" t="s">
        <v>442</v>
      </c>
      <c r="G13" s="474" t="s">
        <v>443</v>
      </c>
      <c r="H13" s="474" t="s">
        <v>442</v>
      </c>
      <c r="I13" s="474" t="s">
        <v>443</v>
      </c>
      <c r="J13" s="475" t="s">
        <v>444</v>
      </c>
      <c r="K13" s="475" t="s">
        <v>445</v>
      </c>
      <c r="L13" s="475" t="s">
        <v>446</v>
      </c>
      <c r="M13" s="475" t="s">
        <v>447</v>
      </c>
      <c r="N13" s="475" t="s">
        <v>448</v>
      </c>
    </row>
    <row r="14" spans="1:14" s="474" customFormat="1" ht="15" customHeight="1" x14ac:dyDescent="0.2">
      <c r="A14" s="474">
        <v>1</v>
      </c>
      <c r="B14" s="478">
        <f>'Tabelle 2.3'!J11</f>
        <v>1.0265353167719582</v>
      </c>
      <c r="C14" s="479">
        <f>'Tabelle 3.3'!J11</f>
        <v>-2.3042773588894372</v>
      </c>
      <c r="D14" s="480">
        <f>IF(OR(AND(B14&gt;=-50,B14&lt;=50),ISNUMBER(B14)=FALSE),B14,"")</f>
        <v>1.0265353167719582</v>
      </c>
      <c r="E14" s="480">
        <f>IF(OR(AND(C14&gt;=-50,C14&lt;=50),ISNUMBER(C14)=FALSE),C14,"")</f>
        <v>-2.3042773588894372</v>
      </c>
      <c r="F14" s="475" t="str">
        <f>IF(ISNUMBER(B14)=FALSE,"",IF(B14&lt;-50,"&lt; -50",IF(B14&gt;50,"&gt; 50","")))</f>
        <v/>
      </c>
      <c r="G14" s="475" t="str">
        <f>IF(ISNUMBER(C14)=FALSE,"",IF(C14&lt;-50,"&lt; -50",IF(C14&gt;50,"&gt; 50","")))</f>
        <v/>
      </c>
      <c r="H14" s="481" t="str">
        <f>IF(B14&lt;-50,0.75,IF(B14&gt;50,-0.75,""))</f>
        <v/>
      </c>
      <c r="I14" s="481" t="str">
        <f>IF(C14&lt;-50,0.75,IF(C14&gt;50,-0.75,""))</f>
        <v/>
      </c>
      <c r="J14" s="475" t="e">
        <f>IF(OR(B14&lt;-50,B14&gt;50),N14,#N/A)</f>
        <v>#N/A</v>
      </c>
      <c r="K14" s="475" t="e">
        <f>IF(B14&lt;-50,-45,IF(B14&gt;50,45,#N/A))</f>
        <v>#N/A</v>
      </c>
      <c r="L14" s="475" t="e">
        <f>IF(OR(C14&lt;-50,C14&gt;50),N14,#N/A)</f>
        <v>#N/A</v>
      </c>
      <c r="M14" s="475" t="e">
        <f>IF(C14&lt;-50,-45,IF(C14&gt;50,45,#N/A))</f>
        <v>#N/A</v>
      </c>
      <c r="N14" s="475">
        <v>5</v>
      </c>
    </row>
    <row r="15" spans="1:14" s="474" customFormat="1" ht="15" customHeight="1" x14ac:dyDescent="0.2">
      <c r="A15" s="474">
        <v>2</v>
      </c>
      <c r="B15" s="478">
        <f>'Tabelle 2.3'!J12</f>
        <v>2.2900763358778624</v>
      </c>
      <c r="C15" s="479">
        <f>'Tabelle 3.3'!J12</f>
        <v>4.8852701702442634</v>
      </c>
      <c r="D15" s="480">
        <f t="shared" ref="D15:E45" si="3">IF(OR(AND(B15&gt;=-50,B15&lt;=50),ISNUMBER(B15)=FALSE),B15,"")</f>
        <v>2.2900763358778624</v>
      </c>
      <c r="E15" s="480">
        <f t="shared" si="3"/>
        <v>4.8852701702442634</v>
      </c>
      <c r="F15" s="475" t="str">
        <f t="shared" ref="F15:G45" si="4">IF(ISNUMBER(B15)=FALSE,"",IF(B15&lt;-50,"&lt; -50",IF(B15&gt;50,"&gt; 50","")))</f>
        <v/>
      </c>
      <c r="G15" s="475" t="str">
        <f t="shared" si="4"/>
        <v/>
      </c>
      <c r="H15" s="481" t="str">
        <f t="shared" ref="H15:I45" si="5">IF(B15&lt;-50,0.75,IF(B15&gt;50,-0.75,""))</f>
        <v/>
      </c>
      <c r="I15" s="481" t="str">
        <f t="shared" si="5"/>
        <v/>
      </c>
      <c r="J15" s="475" t="e">
        <f t="shared" ref="J15:J45" si="6">IF(OR(B15&lt;-50,B15&gt;50),N15,#N/A)</f>
        <v>#N/A</v>
      </c>
      <c r="K15" s="475" t="e">
        <f t="shared" ref="K15:K45" si="7">IF(B15&lt;-50,-45,IF(B15&gt;50,45,#N/A))</f>
        <v>#N/A</v>
      </c>
      <c r="L15" s="475" t="e">
        <f t="shared" ref="L15:L45" si="8">IF(OR(C15&lt;-50,C15&gt;50),N15,#N/A)</f>
        <v>#N/A</v>
      </c>
      <c r="M15" s="475" t="e">
        <f t="shared" ref="M15:M45" si="9">IF(C15&lt;-50,-45,IF(C15&gt;50,45,#N/A))</f>
        <v>#N/A</v>
      </c>
      <c r="N15" s="475">
        <v>15</v>
      </c>
    </row>
    <row r="16" spans="1:14" s="474" customFormat="1" ht="15" customHeight="1" x14ac:dyDescent="0.2">
      <c r="A16" s="474">
        <v>3</v>
      </c>
      <c r="B16" s="478">
        <f>'Tabelle 2.3'!J13</f>
        <v>0.1162340178225494</v>
      </c>
      <c r="C16" s="479">
        <f>'Tabelle 3.3'!J13</f>
        <v>0.5</v>
      </c>
      <c r="D16" s="480">
        <f t="shared" si="3"/>
        <v>0.1162340178225494</v>
      </c>
      <c r="E16" s="480">
        <f t="shared" si="3"/>
        <v>0.5</v>
      </c>
      <c r="F16" s="475" t="str">
        <f t="shared" si="4"/>
        <v/>
      </c>
      <c r="G16" s="475" t="str">
        <f t="shared" si="4"/>
        <v/>
      </c>
      <c r="H16" s="481" t="str">
        <f t="shared" si="5"/>
        <v/>
      </c>
      <c r="I16" s="481" t="str">
        <f t="shared" si="5"/>
        <v/>
      </c>
      <c r="J16" s="475" t="e">
        <f t="shared" si="6"/>
        <v>#N/A</v>
      </c>
      <c r="K16" s="475" t="e">
        <f t="shared" si="7"/>
        <v>#N/A</v>
      </c>
      <c r="L16" s="475" t="e">
        <f t="shared" si="8"/>
        <v>#N/A</v>
      </c>
      <c r="M16" s="475" t="e">
        <f t="shared" si="9"/>
        <v>#N/A</v>
      </c>
      <c r="N16" s="475">
        <v>25</v>
      </c>
    </row>
    <row r="17" spans="1:14" s="474" customFormat="1" ht="15" customHeight="1" x14ac:dyDescent="0.2">
      <c r="A17" s="474">
        <v>4</v>
      </c>
      <c r="B17" s="478">
        <f>'Tabelle 2.3'!J14</f>
        <v>-0.31993857179421553</v>
      </c>
      <c r="C17" s="479">
        <f>'Tabelle 3.3'!J14</f>
        <v>-8.0425949278408293</v>
      </c>
      <c r="D17" s="480">
        <f t="shared" si="3"/>
        <v>-0.31993857179421553</v>
      </c>
      <c r="E17" s="480">
        <f t="shared" si="3"/>
        <v>-8.0425949278408293</v>
      </c>
      <c r="F17" s="475" t="str">
        <f t="shared" si="4"/>
        <v/>
      </c>
      <c r="G17" s="475" t="str">
        <f t="shared" si="4"/>
        <v/>
      </c>
      <c r="H17" s="481" t="str">
        <f t="shared" si="5"/>
        <v/>
      </c>
      <c r="I17" s="481" t="str">
        <f t="shared" si="5"/>
        <v/>
      </c>
      <c r="J17" s="475" t="e">
        <f t="shared" si="6"/>
        <v>#N/A</v>
      </c>
      <c r="K17" s="475" t="e">
        <f t="shared" si="7"/>
        <v>#N/A</v>
      </c>
      <c r="L17" s="475" t="e">
        <f t="shared" si="8"/>
        <v>#N/A</v>
      </c>
      <c r="M17" s="475" t="e">
        <f t="shared" si="9"/>
        <v>#N/A</v>
      </c>
      <c r="N17" s="475">
        <v>36</v>
      </c>
    </row>
    <row r="18" spans="1:14" s="474" customFormat="1" ht="15" customHeight="1" x14ac:dyDescent="0.2">
      <c r="A18" s="474">
        <v>5</v>
      </c>
      <c r="B18" s="478">
        <f>'Tabelle 2.3'!J15</f>
        <v>-1.0725955391390822</v>
      </c>
      <c r="C18" s="479">
        <f>'Tabelle 3.3'!J15</f>
        <v>-4.2011019283746558</v>
      </c>
      <c r="D18" s="480">
        <f t="shared" si="3"/>
        <v>-1.0725955391390822</v>
      </c>
      <c r="E18" s="480">
        <f t="shared" si="3"/>
        <v>-4.2011019283746558</v>
      </c>
      <c r="F18" s="475" t="str">
        <f t="shared" si="4"/>
        <v/>
      </c>
      <c r="G18" s="475" t="str">
        <f t="shared" si="4"/>
        <v/>
      </c>
      <c r="H18" s="481" t="str">
        <f t="shared" si="5"/>
        <v/>
      </c>
      <c r="I18" s="481" t="str">
        <f t="shared" si="5"/>
        <v/>
      </c>
      <c r="J18" s="475" t="e">
        <f t="shared" si="6"/>
        <v>#N/A</v>
      </c>
      <c r="K18" s="475" t="e">
        <f t="shared" si="7"/>
        <v>#N/A</v>
      </c>
      <c r="L18" s="475" t="e">
        <f t="shared" si="8"/>
        <v>#N/A</v>
      </c>
      <c r="M18" s="475" t="e">
        <f t="shared" si="9"/>
        <v>#N/A</v>
      </c>
      <c r="N18" s="475">
        <v>46</v>
      </c>
    </row>
    <row r="19" spans="1:14" s="474" customFormat="1" ht="15" customHeight="1" x14ac:dyDescent="0.2">
      <c r="A19" s="474">
        <v>6</v>
      </c>
      <c r="B19" s="478">
        <f>'Tabelle 2.3'!J16</f>
        <v>-0.74121214389997381</v>
      </c>
      <c r="C19" s="479">
        <f>'Tabelle 3.3'!J16</f>
        <v>-12.480644162279344</v>
      </c>
      <c r="D19" s="480">
        <f t="shared" si="3"/>
        <v>-0.74121214389997381</v>
      </c>
      <c r="E19" s="480">
        <f t="shared" si="3"/>
        <v>-12.480644162279344</v>
      </c>
      <c r="F19" s="475" t="str">
        <f t="shared" si="4"/>
        <v/>
      </c>
      <c r="G19" s="475" t="str">
        <f t="shared" si="4"/>
        <v/>
      </c>
      <c r="H19" s="481" t="str">
        <f t="shared" si="5"/>
        <v/>
      </c>
      <c r="I19" s="481" t="str">
        <f t="shared" si="5"/>
        <v/>
      </c>
      <c r="J19" s="475" t="e">
        <f t="shared" si="6"/>
        <v>#N/A</v>
      </c>
      <c r="K19" s="475" t="e">
        <f t="shared" si="7"/>
        <v>#N/A</v>
      </c>
      <c r="L19" s="475" t="e">
        <f t="shared" si="8"/>
        <v>#N/A</v>
      </c>
      <c r="M19" s="475" t="e">
        <f t="shared" si="9"/>
        <v>#N/A</v>
      </c>
      <c r="N19" s="475">
        <v>56</v>
      </c>
    </row>
    <row r="20" spans="1:14" s="474" customFormat="1" ht="15" customHeight="1" x14ac:dyDescent="0.2">
      <c r="A20" s="474">
        <v>7</v>
      </c>
      <c r="B20" s="478">
        <f>'Tabelle 2.3'!J17</f>
        <v>2.7924031590823617</v>
      </c>
      <c r="C20" s="479">
        <f>'Tabelle 3.3'!J17</f>
        <v>-4.8804780876494025</v>
      </c>
      <c r="D20" s="480">
        <f t="shared" si="3"/>
        <v>2.7924031590823617</v>
      </c>
      <c r="E20" s="480">
        <f t="shared" si="3"/>
        <v>-4.8804780876494025</v>
      </c>
      <c r="F20" s="475" t="str">
        <f t="shared" si="4"/>
        <v/>
      </c>
      <c r="G20" s="475" t="str">
        <f t="shared" si="4"/>
        <v/>
      </c>
      <c r="H20" s="481" t="str">
        <f t="shared" si="5"/>
        <v/>
      </c>
      <c r="I20" s="481" t="str">
        <f t="shared" si="5"/>
        <v/>
      </c>
      <c r="J20" s="475" t="e">
        <f t="shared" si="6"/>
        <v>#N/A</v>
      </c>
      <c r="K20" s="475" t="e">
        <f t="shared" si="7"/>
        <v>#N/A</v>
      </c>
      <c r="L20" s="475" t="e">
        <f t="shared" si="8"/>
        <v>#N/A</v>
      </c>
      <c r="M20" s="475" t="e">
        <f t="shared" si="9"/>
        <v>#N/A</v>
      </c>
      <c r="N20" s="475">
        <v>67</v>
      </c>
    </row>
    <row r="21" spans="1:14" s="474" customFormat="1" ht="15" customHeight="1" x14ac:dyDescent="0.2">
      <c r="A21" s="474">
        <v>8</v>
      </c>
      <c r="B21" s="478">
        <f>'Tabelle 2.3'!J18</f>
        <v>1.986468979415575</v>
      </c>
      <c r="C21" s="479">
        <f>'Tabelle 3.3'!J18</f>
        <v>4.3588927776010182</v>
      </c>
      <c r="D21" s="480">
        <f t="shared" si="3"/>
        <v>1.986468979415575</v>
      </c>
      <c r="E21" s="480">
        <f t="shared" si="3"/>
        <v>4.3588927776010182</v>
      </c>
      <c r="F21" s="475" t="str">
        <f t="shared" si="4"/>
        <v/>
      </c>
      <c r="G21" s="475" t="str">
        <f t="shared" si="4"/>
        <v/>
      </c>
      <c r="H21" s="481" t="str">
        <f t="shared" si="5"/>
        <v/>
      </c>
      <c r="I21" s="481" t="str">
        <f t="shared" si="5"/>
        <v/>
      </c>
      <c r="J21" s="475" t="e">
        <f t="shared" si="6"/>
        <v>#N/A</v>
      </c>
      <c r="K21" s="475" t="e">
        <f t="shared" si="7"/>
        <v>#N/A</v>
      </c>
      <c r="L21" s="475" t="e">
        <f t="shared" si="8"/>
        <v>#N/A</v>
      </c>
      <c r="M21" s="475" t="e">
        <f t="shared" si="9"/>
        <v>#N/A</v>
      </c>
      <c r="N21" s="475">
        <v>77</v>
      </c>
    </row>
    <row r="22" spans="1:14" s="474" customFormat="1" ht="15" customHeight="1" x14ac:dyDescent="0.2">
      <c r="A22" s="474">
        <v>9</v>
      </c>
      <c r="B22" s="478">
        <f>'Tabelle 2.3'!J19</f>
        <v>2.3858150761232824</v>
      </c>
      <c r="C22" s="479">
        <f>'Tabelle 3.3'!J19</f>
        <v>1.5743138270326256</v>
      </c>
      <c r="D22" s="480">
        <f t="shared" si="3"/>
        <v>2.3858150761232824</v>
      </c>
      <c r="E22" s="480">
        <f t="shared" si="3"/>
        <v>1.5743138270326256</v>
      </c>
      <c r="F22" s="475" t="str">
        <f t="shared" si="4"/>
        <v/>
      </c>
      <c r="G22" s="475" t="str">
        <f t="shared" si="4"/>
        <v/>
      </c>
      <c r="H22" s="481" t="str">
        <f t="shared" si="5"/>
        <v/>
      </c>
      <c r="I22" s="481" t="str">
        <f t="shared" si="5"/>
        <v/>
      </c>
      <c r="J22" s="475" t="e">
        <f t="shared" si="6"/>
        <v>#N/A</v>
      </c>
      <c r="K22" s="475" t="e">
        <f t="shared" si="7"/>
        <v>#N/A</v>
      </c>
      <c r="L22" s="475" t="e">
        <f t="shared" si="8"/>
        <v>#N/A</v>
      </c>
      <c r="M22" s="475" t="e">
        <f t="shared" si="9"/>
        <v>#N/A</v>
      </c>
      <c r="N22" s="475">
        <v>87</v>
      </c>
    </row>
    <row r="23" spans="1:14" s="474" customFormat="1" ht="15" customHeight="1" x14ac:dyDescent="0.2">
      <c r="A23" s="474">
        <v>10</v>
      </c>
      <c r="B23" s="478">
        <f>'Tabelle 2.3'!J20</f>
        <v>3.8925541941564563</v>
      </c>
      <c r="C23" s="479">
        <f>'Tabelle 3.3'!J20</f>
        <v>-12.935779816513762</v>
      </c>
      <c r="D23" s="480">
        <f t="shared" si="3"/>
        <v>3.8925541941564563</v>
      </c>
      <c r="E23" s="480">
        <f t="shared" si="3"/>
        <v>-12.935779816513762</v>
      </c>
      <c r="F23" s="475" t="str">
        <f t="shared" si="4"/>
        <v/>
      </c>
      <c r="G23" s="475" t="str">
        <f t="shared" si="4"/>
        <v/>
      </c>
      <c r="H23" s="481" t="str">
        <f t="shared" si="5"/>
        <v/>
      </c>
      <c r="I23" s="481" t="str">
        <f t="shared" si="5"/>
        <v/>
      </c>
      <c r="J23" s="475" t="e">
        <f t="shared" si="6"/>
        <v>#N/A</v>
      </c>
      <c r="K23" s="475" t="e">
        <f t="shared" si="7"/>
        <v>#N/A</v>
      </c>
      <c r="L23" s="475" t="e">
        <f t="shared" si="8"/>
        <v>#N/A</v>
      </c>
      <c r="M23" s="475" t="e">
        <f t="shared" si="9"/>
        <v>#N/A</v>
      </c>
      <c r="N23" s="475">
        <v>98</v>
      </c>
    </row>
    <row r="24" spans="1:14" s="474" customFormat="1" ht="15" customHeight="1" x14ac:dyDescent="0.2">
      <c r="A24" s="474">
        <v>11</v>
      </c>
      <c r="B24" s="478">
        <f>'Tabelle 2.3'!J21</f>
        <v>4.6928746928746925</v>
      </c>
      <c r="C24" s="479">
        <f>'Tabelle 3.3'!J21</f>
        <v>-6.2580025608194623</v>
      </c>
      <c r="D24" s="480">
        <f t="shared" si="3"/>
        <v>4.6928746928746925</v>
      </c>
      <c r="E24" s="480">
        <f t="shared" si="3"/>
        <v>-6.2580025608194623</v>
      </c>
      <c r="F24" s="475" t="str">
        <f t="shared" si="4"/>
        <v/>
      </c>
      <c r="G24" s="475" t="str">
        <f t="shared" si="4"/>
        <v/>
      </c>
      <c r="H24" s="481" t="str">
        <f t="shared" si="5"/>
        <v/>
      </c>
      <c r="I24" s="481" t="str">
        <f t="shared" si="5"/>
        <v/>
      </c>
      <c r="J24" s="475" t="e">
        <f t="shared" si="6"/>
        <v>#N/A</v>
      </c>
      <c r="K24" s="475" t="e">
        <f t="shared" si="7"/>
        <v>#N/A</v>
      </c>
      <c r="L24" s="475" t="e">
        <f t="shared" si="8"/>
        <v>#N/A</v>
      </c>
      <c r="M24" s="475" t="e">
        <f t="shared" si="9"/>
        <v>#N/A</v>
      </c>
      <c r="N24" s="475">
        <v>108</v>
      </c>
    </row>
    <row r="25" spans="1:14" s="474" customFormat="1" ht="15" customHeight="1" x14ac:dyDescent="0.2">
      <c r="A25" s="474">
        <v>12</v>
      </c>
      <c r="B25" s="478">
        <f>'Tabelle 2.3'!J22</f>
        <v>13.600451467268623</v>
      </c>
      <c r="C25" s="479">
        <f>'Tabelle 3.3'!J22</f>
        <v>-4.945904173106646</v>
      </c>
      <c r="D25" s="480">
        <f t="shared" si="3"/>
        <v>13.600451467268623</v>
      </c>
      <c r="E25" s="480">
        <f t="shared" si="3"/>
        <v>-4.945904173106646</v>
      </c>
      <c r="F25" s="475" t="str">
        <f t="shared" si="4"/>
        <v/>
      </c>
      <c r="G25" s="475" t="str">
        <f t="shared" si="4"/>
        <v/>
      </c>
      <c r="H25" s="481" t="str">
        <f t="shared" si="5"/>
        <v/>
      </c>
      <c r="I25" s="481" t="str">
        <f t="shared" si="5"/>
        <v/>
      </c>
      <c r="J25" s="475" t="e">
        <f t="shared" si="6"/>
        <v>#N/A</v>
      </c>
      <c r="K25" s="475" t="e">
        <f t="shared" si="7"/>
        <v>#N/A</v>
      </c>
      <c r="L25" s="475" t="e">
        <f t="shared" si="8"/>
        <v>#N/A</v>
      </c>
      <c r="M25" s="475" t="e">
        <f t="shared" si="9"/>
        <v>#N/A</v>
      </c>
      <c r="N25" s="475">
        <v>118</v>
      </c>
    </row>
    <row r="26" spans="1:14" s="474" customFormat="1" ht="15" customHeight="1" x14ac:dyDescent="0.2">
      <c r="A26" s="474">
        <v>13</v>
      </c>
      <c r="B26" s="478">
        <f>'Tabelle 2.3'!J23</f>
        <v>-1.0431829209121786</v>
      </c>
      <c r="C26" s="479">
        <f>'Tabelle 3.3'!J23</f>
        <v>-6.3087248322147653</v>
      </c>
      <c r="D26" s="480">
        <f t="shared" si="3"/>
        <v>-1.0431829209121786</v>
      </c>
      <c r="E26" s="480">
        <f t="shared" si="3"/>
        <v>-6.3087248322147653</v>
      </c>
      <c r="F26" s="475" t="str">
        <f t="shared" si="4"/>
        <v/>
      </c>
      <c r="G26" s="475" t="str">
        <f t="shared" si="4"/>
        <v/>
      </c>
      <c r="H26" s="481" t="str">
        <f t="shared" si="5"/>
        <v/>
      </c>
      <c r="I26" s="481" t="str">
        <f t="shared" si="5"/>
        <v/>
      </c>
      <c r="J26" s="475" t="e">
        <f t="shared" si="6"/>
        <v>#N/A</v>
      </c>
      <c r="K26" s="475" t="e">
        <f t="shared" si="7"/>
        <v>#N/A</v>
      </c>
      <c r="L26" s="475" t="e">
        <f t="shared" si="8"/>
        <v>#N/A</v>
      </c>
      <c r="M26" s="475" t="e">
        <f t="shared" si="9"/>
        <v>#N/A</v>
      </c>
      <c r="N26" s="475">
        <v>129</v>
      </c>
    </row>
    <row r="27" spans="1:14" s="474" customFormat="1" ht="15" customHeight="1" x14ac:dyDescent="0.2">
      <c r="A27" s="474">
        <v>14</v>
      </c>
      <c r="B27" s="478">
        <f>'Tabelle 2.3'!J24</f>
        <v>1.3646231779179159</v>
      </c>
      <c r="C27" s="479">
        <f>'Tabelle 3.3'!J24</f>
        <v>-0.39883009837809091</v>
      </c>
      <c r="D27" s="480">
        <f t="shared" si="3"/>
        <v>1.3646231779179159</v>
      </c>
      <c r="E27" s="480">
        <f t="shared" si="3"/>
        <v>-0.39883009837809091</v>
      </c>
      <c r="F27" s="475" t="str">
        <f t="shared" si="4"/>
        <v/>
      </c>
      <c r="G27" s="475" t="str">
        <f t="shared" si="4"/>
        <v/>
      </c>
      <c r="H27" s="481" t="str">
        <f t="shared" si="5"/>
        <v/>
      </c>
      <c r="I27" s="481" t="str">
        <f t="shared" si="5"/>
        <v/>
      </c>
      <c r="J27" s="475" t="e">
        <f t="shared" si="6"/>
        <v>#N/A</v>
      </c>
      <c r="K27" s="475" t="e">
        <f t="shared" si="7"/>
        <v>#N/A</v>
      </c>
      <c r="L27" s="475" t="e">
        <f t="shared" si="8"/>
        <v>#N/A</v>
      </c>
      <c r="M27" s="475" t="e">
        <f t="shared" si="9"/>
        <v>#N/A</v>
      </c>
      <c r="N27" s="475">
        <v>139</v>
      </c>
    </row>
    <row r="28" spans="1:14" s="474" customFormat="1" ht="15" customHeight="1" x14ac:dyDescent="0.2">
      <c r="A28" s="474">
        <v>15</v>
      </c>
      <c r="B28" s="478">
        <f>'Tabelle 2.3'!J25</f>
        <v>0.67153861347027455</v>
      </c>
      <c r="C28" s="479">
        <f>'Tabelle 3.3'!J25</f>
        <v>-3.7075004271313858</v>
      </c>
      <c r="D28" s="480">
        <f t="shared" si="3"/>
        <v>0.67153861347027455</v>
      </c>
      <c r="E28" s="480">
        <f t="shared" si="3"/>
        <v>-3.7075004271313858</v>
      </c>
      <c r="F28" s="475" t="str">
        <f t="shared" si="4"/>
        <v/>
      </c>
      <c r="G28" s="475" t="str">
        <f t="shared" si="4"/>
        <v/>
      </c>
      <c r="H28" s="481" t="str">
        <f t="shared" si="5"/>
        <v/>
      </c>
      <c r="I28" s="481" t="str">
        <f t="shared" si="5"/>
        <v/>
      </c>
      <c r="J28" s="475" t="e">
        <f t="shared" si="6"/>
        <v>#N/A</v>
      </c>
      <c r="K28" s="475" t="e">
        <f t="shared" si="7"/>
        <v>#N/A</v>
      </c>
      <c r="L28" s="475" t="e">
        <f t="shared" si="8"/>
        <v>#N/A</v>
      </c>
      <c r="M28" s="475" t="e">
        <f t="shared" si="9"/>
        <v>#N/A</v>
      </c>
      <c r="N28" s="475">
        <v>149</v>
      </c>
    </row>
    <row r="29" spans="1:14" s="474" customFormat="1" ht="15" customHeight="1" x14ac:dyDescent="0.2">
      <c r="A29" s="474">
        <v>16</v>
      </c>
      <c r="B29" s="478">
        <f>'Tabelle 2.3'!J26</f>
        <v>-16.028395292359424</v>
      </c>
      <c r="C29" s="479">
        <f>'Tabelle 3.3'!J26</f>
        <v>-5.6224899598393572</v>
      </c>
      <c r="D29" s="480">
        <f t="shared" si="3"/>
        <v>-16.028395292359424</v>
      </c>
      <c r="E29" s="480">
        <f t="shared" si="3"/>
        <v>-5.6224899598393572</v>
      </c>
      <c r="F29" s="475" t="str">
        <f t="shared" si="4"/>
        <v/>
      </c>
      <c r="G29" s="475" t="str">
        <f t="shared" si="4"/>
        <v/>
      </c>
      <c r="H29" s="481" t="str">
        <f t="shared" si="5"/>
        <v/>
      </c>
      <c r="I29" s="481" t="str">
        <f t="shared" si="5"/>
        <v/>
      </c>
      <c r="J29" s="475" t="e">
        <f t="shared" si="6"/>
        <v>#N/A</v>
      </c>
      <c r="K29" s="475" t="e">
        <f t="shared" si="7"/>
        <v>#N/A</v>
      </c>
      <c r="L29" s="475" t="e">
        <f t="shared" si="8"/>
        <v>#N/A</v>
      </c>
      <c r="M29" s="475" t="e">
        <f t="shared" si="9"/>
        <v>#N/A</v>
      </c>
      <c r="N29" s="475">
        <v>160</v>
      </c>
    </row>
    <row r="30" spans="1:14" s="474" customFormat="1" ht="15" customHeight="1" x14ac:dyDescent="0.2">
      <c r="A30" s="474">
        <v>17</v>
      </c>
      <c r="B30" s="478">
        <f>'Tabelle 2.3'!J27</f>
        <v>3.7045832343861314</v>
      </c>
      <c r="C30" s="479">
        <f>'Tabelle 3.3'!J27</f>
        <v>2.3866348448687349</v>
      </c>
      <c r="D30" s="480">
        <f t="shared" si="3"/>
        <v>3.7045832343861314</v>
      </c>
      <c r="E30" s="480">
        <f t="shared" si="3"/>
        <v>2.3866348448687349</v>
      </c>
      <c r="F30" s="475" t="str">
        <f t="shared" si="4"/>
        <v/>
      </c>
      <c r="G30" s="475" t="str">
        <f t="shared" si="4"/>
        <v/>
      </c>
      <c r="H30" s="481" t="str">
        <f t="shared" si="5"/>
        <v/>
      </c>
      <c r="I30" s="481" t="str">
        <f t="shared" si="5"/>
        <v/>
      </c>
      <c r="J30" s="475" t="e">
        <f t="shared" si="6"/>
        <v>#N/A</v>
      </c>
      <c r="K30" s="475" t="e">
        <f t="shared" si="7"/>
        <v>#N/A</v>
      </c>
      <c r="L30" s="475" t="e">
        <f t="shared" si="8"/>
        <v>#N/A</v>
      </c>
      <c r="M30" s="475" t="e">
        <f t="shared" si="9"/>
        <v>#N/A</v>
      </c>
      <c r="N30" s="475">
        <v>170</v>
      </c>
    </row>
    <row r="31" spans="1:14" s="474" customFormat="1" ht="15" customHeight="1" x14ac:dyDescent="0.2">
      <c r="A31" s="474">
        <v>18</v>
      </c>
      <c r="B31" s="478">
        <f>'Tabelle 2.3'!J28</f>
        <v>3.7331362040288303</v>
      </c>
      <c r="C31" s="479">
        <f>'Tabelle 3.3'!J28</f>
        <v>-1.93929173693086</v>
      </c>
      <c r="D31" s="480">
        <f t="shared" si="3"/>
        <v>3.7331362040288303</v>
      </c>
      <c r="E31" s="480">
        <f t="shared" si="3"/>
        <v>-1.93929173693086</v>
      </c>
      <c r="F31" s="475" t="str">
        <f t="shared" si="4"/>
        <v/>
      </c>
      <c r="G31" s="475" t="str">
        <f t="shared" si="4"/>
        <v/>
      </c>
      <c r="H31" s="481" t="str">
        <f t="shared" si="5"/>
        <v/>
      </c>
      <c r="I31" s="481" t="str">
        <f t="shared" si="5"/>
        <v/>
      </c>
      <c r="J31" s="475" t="e">
        <f t="shared" si="6"/>
        <v>#N/A</v>
      </c>
      <c r="K31" s="475" t="e">
        <f t="shared" si="7"/>
        <v>#N/A</v>
      </c>
      <c r="L31" s="475" t="e">
        <f t="shared" si="8"/>
        <v>#N/A</v>
      </c>
      <c r="M31" s="475" t="e">
        <f t="shared" si="9"/>
        <v>#N/A</v>
      </c>
      <c r="N31" s="475">
        <v>180</v>
      </c>
    </row>
    <row r="32" spans="1:14" s="474" customFormat="1" ht="15" customHeight="1" x14ac:dyDescent="0.2">
      <c r="A32" s="474">
        <v>19</v>
      </c>
      <c r="B32" s="478">
        <f>'Tabelle 2.3'!J29</f>
        <v>3.3890436397400188</v>
      </c>
      <c r="C32" s="479">
        <f>'Tabelle 3.3'!J29</f>
        <v>1.1524163568773234</v>
      </c>
      <c r="D32" s="480">
        <f t="shared" si="3"/>
        <v>3.3890436397400188</v>
      </c>
      <c r="E32" s="480">
        <f t="shared" si="3"/>
        <v>1.1524163568773234</v>
      </c>
      <c r="F32" s="475" t="str">
        <f t="shared" si="4"/>
        <v/>
      </c>
      <c r="G32" s="475" t="str">
        <f t="shared" si="4"/>
        <v/>
      </c>
      <c r="H32" s="481" t="str">
        <f t="shared" si="5"/>
        <v/>
      </c>
      <c r="I32" s="481" t="str">
        <f t="shared" si="5"/>
        <v/>
      </c>
      <c r="J32" s="475" t="e">
        <f t="shared" si="6"/>
        <v>#N/A</v>
      </c>
      <c r="K32" s="475" t="e">
        <f t="shared" si="7"/>
        <v>#N/A</v>
      </c>
      <c r="L32" s="475" t="e">
        <f t="shared" si="8"/>
        <v>#N/A</v>
      </c>
      <c r="M32" s="475" t="e">
        <f t="shared" si="9"/>
        <v>#N/A</v>
      </c>
      <c r="N32" s="475">
        <v>191</v>
      </c>
    </row>
    <row r="33" spans="1:14" s="474" customFormat="1" ht="15" customHeight="1" x14ac:dyDescent="0.2">
      <c r="A33" s="474">
        <v>20</v>
      </c>
      <c r="B33" s="478">
        <f>'Tabelle 2.3'!J30</f>
        <v>2.55819743557824</v>
      </c>
      <c r="C33" s="479">
        <f>'Tabelle 3.3'!J30</f>
        <v>0.85790884718498661</v>
      </c>
      <c r="D33" s="480">
        <f t="shared" si="3"/>
        <v>2.55819743557824</v>
      </c>
      <c r="E33" s="480">
        <f t="shared" si="3"/>
        <v>0.85790884718498661</v>
      </c>
      <c r="F33" s="475" t="str">
        <f t="shared" si="4"/>
        <v/>
      </c>
      <c r="G33" s="475" t="str">
        <f t="shared" si="4"/>
        <v/>
      </c>
      <c r="H33" s="481" t="str">
        <f t="shared" si="5"/>
        <v/>
      </c>
      <c r="I33" s="481" t="str">
        <f t="shared" si="5"/>
        <v/>
      </c>
      <c r="J33" s="475" t="e">
        <f t="shared" si="6"/>
        <v>#N/A</v>
      </c>
      <c r="K33" s="475" t="e">
        <f t="shared" si="7"/>
        <v>#N/A</v>
      </c>
      <c r="L33" s="475" t="e">
        <f t="shared" si="8"/>
        <v>#N/A</v>
      </c>
      <c r="M33" s="475" t="e">
        <f t="shared" si="9"/>
        <v>#N/A</v>
      </c>
      <c r="N33" s="475">
        <v>201</v>
      </c>
    </row>
    <row r="34" spans="1:14" s="474" customFormat="1" ht="15" customHeight="1" x14ac:dyDescent="0.2">
      <c r="A34" s="474">
        <v>21</v>
      </c>
      <c r="B34" s="478">
        <f>'Tabelle 2.3'!J31</f>
        <v>-1.6925802007478843</v>
      </c>
      <c r="C34" s="479">
        <f>'Tabelle 3.3'!J31</f>
        <v>-0.25418660287081341</v>
      </c>
      <c r="D34" s="480">
        <f t="shared" si="3"/>
        <v>-1.6925802007478843</v>
      </c>
      <c r="E34" s="480">
        <f t="shared" si="3"/>
        <v>-0.25418660287081341</v>
      </c>
      <c r="F34" s="475" t="str">
        <f t="shared" si="4"/>
        <v/>
      </c>
      <c r="G34" s="475" t="str">
        <f t="shared" si="4"/>
        <v/>
      </c>
      <c r="H34" s="481" t="str">
        <f t="shared" si="5"/>
        <v/>
      </c>
      <c r="I34" s="481" t="str">
        <f t="shared" si="5"/>
        <v/>
      </c>
      <c r="J34" s="475" t="e">
        <f t="shared" si="6"/>
        <v>#N/A</v>
      </c>
      <c r="K34" s="475" t="e">
        <f t="shared" si="7"/>
        <v>#N/A</v>
      </c>
      <c r="L34" s="475" t="e">
        <f t="shared" si="8"/>
        <v>#N/A</v>
      </c>
      <c r="M34" s="475" t="e">
        <f t="shared" si="9"/>
        <v>#N/A</v>
      </c>
      <c r="N34" s="475">
        <v>211</v>
      </c>
    </row>
    <row r="35" spans="1:14" s="474" customFormat="1" ht="15" customHeight="1" x14ac:dyDescent="0.2">
      <c r="A35" s="474">
        <v>22</v>
      </c>
      <c r="B35" s="478" t="str">
        <f>'Tabelle 2.3'!J32</f>
        <v>*</v>
      </c>
      <c r="C35" s="479" t="str">
        <f>'Tabelle 3.3'!J32</f>
        <v>*</v>
      </c>
      <c r="D35" s="480" t="str">
        <f t="shared" si="3"/>
        <v>*</v>
      </c>
      <c r="E35" s="480" t="str">
        <f t="shared" si="3"/>
        <v>*</v>
      </c>
      <c r="F35" s="475" t="str">
        <f t="shared" si="4"/>
        <v/>
      </c>
      <c r="G35" s="475" t="str">
        <f t="shared" si="4"/>
        <v/>
      </c>
      <c r="H35" s="481">
        <f t="shared" si="5"/>
        <v>-0.75</v>
      </c>
      <c r="I35" s="481">
        <f t="shared" si="5"/>
        <v>-0.75</v>
      </c>
      <c r="J35" s="475">
        <f t="shared" si="6"/>
        <v>222</v>
      </c>
      <c r="K35" s="475">
        <f t="shared" si="7"/>
        <v>45</v>
      </c>
      <c r="L35" s="475">
        <f t="shared" si="8"/>
        <v>222</v>
      </c>
      <c r="M35" s="475">
        <f t="shared" si="9"/>
        <v>45</v>
      </c>
      <c r="N35" s="475">
        <v>222</v>
      </c>
    </row>
    <row r="36" spans="1:14" s="474" customFormat="1" ht="15" customHeight="1" x14ac:dyDescent="0.2">
      <c r="A36" s="474">
        <v>23</v>
      </c>
      <c r="B36" s="478"/>
      <c r="C36" s="479"/>
      <c r="D36" s="480">
        <f t="shared" si="3"/>
        <v>0</v>
      </c>
      <c r="E36" s="480">
        <f t="shared" si="3"/>
        <v>0</v>
      </c>
      <c r="F36" s="475" t="str">
        <f t="shared" si="4"/>
        <v/>
      </c>
      <c r="G36" s="475" t="str">
        <f t="shared" si="4"/>
        <v/>
      </c>
      <c r="H36" s="481" t="str">
        <f t="shared" si="5"/>
        <v/>
      </c>
      <c r="I36" s="481" t="str">
        <f t="shared" si="5"/>
        <v/>
      </c>
      <c r="J36" s="475" t="e">
        <f t="shared" si="6"/>
        <v>#N/A</v>
      </c>
      <c r="K36" s="475" t="e">
        <f t="shared" si="7"/>
        <v>#N/A</v>
      </c>
      <c r="L36" s="475" t="e">
        <f t="shared" si="8"/>
        <v>#N/A</v>
      </c>
      <c r="M36" s="475" t="e">
        <f t="shared" si="9"/>
        <v>#N/A</v>
      </c>
      <c r="N36" s="475">
        <v>232</v>
      </c>
    </row>
    <row r="37" spans="1:14" s="474" customFormat="1" ht="15" customHeight="1" x14ac:dyDescent="0.2">
      <c r="A37" s="474">
        <v>24</v>
      </c>
      <c r="B37" s="478">
        <f>'Tabelle 2.3'!J34</f>
        <v>2.2900763358778624</v>
      </c>
      <c r="C37" s="479">
        <f>'Tabelle 3.3'!J34</f>
        <v>4.8852701702442634</v>
      </c>
      <c r="D37" s="480">
        <f t="shared" si="3"/>
        <v>2.2900763358778624</v>
      </c>
      <c r="E37" s="480">
        <f t="shared" si="3"/>
        <v>4.8852701702442634</v>
      </c>
      <c r="F37" s="475" t="str">
        <f t="shared" si="4"/>
        <v/>
      </c>
      <c r="G37" s="475" t="str">
        <f t="shared" si="4"/>
        <v/>
      </c>
      <c r="H37" s="481" t="str">
        <f t="shared" si="5"/>
        <v/>
      </c>
      <c r="I37" s="481" t="str">
        <f t="shared" si="5"/>
        <v/>
      </c>
      <c r="J37" s="475" t="e">
        <f t="shared" si="6"/>
        <v>#N/A</v>
      </c>
      <c r="K37" s="475" t="e">
        <f t="shared" si="7"/>
        <v>#N/A</v>
      </c>
      <c r="L37" s="475" t="e">
        <f t="shared" si="8"/>
        <v>#N/A</v>
      </c>
      <c r="M37" s="475" t="e">
        <f t="shared" si="9"/>
        <v>#N/A</v>
      </c>
      <c r="N37" s="475">
        <v>242</v>
      </c>
    </row>
    <row r="38" spans="1:14" s="474" customFormat="1" ht="15" customHeight="1" x14ac:dyDescent="0.2">
      <c r="A38" s="474">
        <v>25</v>
      </c>
      <c r="B38" s="478">
        <f>'Tabelle 2.3'!J35</f>
        <v>3.0650531099719918E-2</v>
      </c>
      <c r="C38" s="479">
        <f>'Tabelle 3.3'!J35</f>
        <v>-3.9889705882352939</v>
      </c>
      <c r="D38" s="480">
        <f t="shared" si="3"/>
        <v>3.0650531099719918E-2</v>
      </c>
      <c r="E38" s="480">
        <f t="shared" si="3"/>
        <v>-3.9889705882352939</v>
      </c>
      <c r="F38" s="475" t="str">
        <f t="shared" si="4"/>
        <v/>
      </c>
      <c r="G38" s="475" t="str">
        <f t="shared" si="4"/>
        <v/>
      </c>
      <c r="H38" s="481" t="str">
        <f t="shared" si="5"/>
        <v/>
      </c>
      <c r="I38" s="481" t="str">
        <f t="shared" si="5"/>
        <v/>
      </c>
      <c r="J38" s="475" t="e">
        <f t="shared" si="6"/>
        <v>#N/A</v>
      </c>
      <c r="K38" s="475" t="e">
        <f t="shared" si="7"/>
        <v>#N/A</v>
      </c>
      <c r="L38" s="475" t="e">
        <f t="shared" si="8"/>
        <v>#N/A</v>
      </c>
      <c r="M38" s="475" t="e">
        <f t="shared" si="9"/>
        <v>#N/A</v>
      </c>
      <c r="N38" s="475">
        <v>253</v>
      </c>
    </row>
    <row r="39" spans="1:14" s="474" customFormat="1" ht="15" customHeight="1" x14ac:dyDescent="0.2">
      <c r="A39" s="474">
        <v>26</v>
      </c>
      <c r="B39" s="478">
        <f>'Tabelle 2.3'!J36</f>
        <v>1.7851972568516665</v>
      </c>
      <c r="C39" s="479">
        <f>'Tabelle 3.3'!J36</f>
        <v>-2.1107942424718749</v>
      </c>
      <c r="D39" s="480">
        <f t="shared" si="3"/>
        <v>1.7851972568516665</v>
      </c>
      <c r="E39" s="480">
        <f t="shared" si="3"/>
        <v>-2.1107942424718749</v>
      </c>
      <c r="F39" s="475" t="str">
        <f t="shared" si="4"/>
        <v/>
      </c>
      <c r="G39" s="475" t="str">
        <f t="shared" si="4"/>
        <v/>
      </c>
      <c r="H39" s="481" t="str">
        <f t="shared" si="5"/>
        <v/>
      </c>
      <c r="I39" s="481" t="str">
        <f t="shared" si="5"/>
        <v/>
      </c>
      <c r="J39" s="475" t="e">
        <f t="shared" si="6"/>
        <v>#N/A</v>
      </c>
      <c r="K39" s="475" t="e">
        <f t="shared" si="7"/>
        <v>#N/A</v>
      </c>
      <c r="L39" s="475" t="e">
        <f t="shared" si="8"/>
        <v>#N/A</v>
      </c>
      <c r="M39" s="475" t="e">
        <f t="shared" si="9"/>
        <v>#N/A</v>
      </c>
      <c r="N39" s="475">
        <v>263</v>
      </c>
    </row>
    <row r="40" spans="1:14" s="474" customFormat="1" ht="15" customHeight="1" x14ac:dyDescent="0.2">
      <c r="A40" s="474">
        <v>27</v>
      </c>
      <c r="B40" s="478" t="e">
        <f>'Tabelle 2.3'!#REF!</f>
        <v>#REF!</v>
      </c>
      <c r="C40" s="479" t="e">
        <f>'Tabelle 3.3'!#REF!</f>
        <v>#REF!</v>
      </c>
      <c r="D40" s="480" t="e">
        <f t="shared" si="3"/>
        <v>#REF!</v>
      </c>
      <c r="E40" s="480" t="e">
        <f t="shared" si="3"/>
        <v>#REF!</v>
      </c>
      <c r="F40" s="475" t="str">
        <f t="shared" si="4"/>
        <v/>
      </c>
      <c r="G40" s="475" t="str">
        <f t="shared" si="4"/>
        <v/>
      </c>
      <c r="H40" s="481" t="e">
        <f t="shared" si="5"/>
        <v>#REF!</v>
      </c>
      <c r="I40" s="481" t="e">
        <f t="shared" si="5"/>
        <v>#REF!</v>
      </c>
      <c r="J40" s="475" t="e">
        <f t="shared" si="6"/>
        <v>#REF!</v>
      </c>
      <c r="K40" s="475" t="e">
        <f t="shared" si="7"/>
        <v>#REF!</v>
      </c>
      <c r="L40" s="475" t="e">
        <f t="shared" si="8"/>
        <v>#REF!</v>
      </c>
      <c r="M40" s="475" t="e">
        <f t="shared" si="9"/>
        <v>#REF!</v>
      </c>
      <c r="N40" s="475">
        <v>273</v>
      </c>
    </row>
    <row r="41" spans="1:14" s="474" customFormat="1" ht="15" customHeight="1" x14ac:dyDescent="0.2">
      <c r="A41" s="474">
        <v>28</v>
      </c>
      <c r="B41" s="478" t="e">
        <f>'Tabelle 2.3'!#REF!</f>
        <v>#REF!</v>
      </c>
      <c r="C41" s="479" t="e">
        <f>'Tabelle 3.3'!#REF!</f>
        <v>#REF!</v>
      </c>
      <c r="D41" s="480" t="e">
        <f t="shared" si="3"/>
        <v>#REF!</v>
      </c>
      <c r="E41" s="480" t="e">
        <f t="shared" si="3"/>
        <v>#REF!</v>
      </c>
      <c r="F41" s="475" t="str">
        <f t="shared" si="4"/>
        <v/>
      </c>
      <c r="G41" s="475" t="str">
        <f t="shared" si="4"/>
        <v/>
      </c>
      <c r="H41" s="481" t="e">
        <f t="shared" si="5"/>
        <v>#REF!</v>
      </c>
      <c r="I41" s="481" t="e">
        <f t="shared" si="5"/>
        <v>#REF!</v>
      </c>
      <c r="J41" s="475" t="e">
        <f t="shared" si="6"/>
        <v>#REF!</v>
      </c>
      <c r="K41" s="475" t="e">
        <f t="shared" si="7"/>
        <v>#REF!</v>
      </c>
      <c r="L41" s="475" t="e">
        <f t="shared" si="8"/>
        <v>#REF!</v>
      </c>
      <c r="M41" s="475" t="e">
        <f t="shared" si="9"/>
        <v>#REF!</v>
      </c>
      <c r="N41" s="475">
        <v>284</v>
      </c>
    </row>
    <row r="42" spans="1:14" s="474" customFormat="1" ht="15" customHeight="1" x14ac:dyDescent="0.2">
      <c r="A42" s="474">
        <v>29</v>
      </c>
      <c r="B42" s="478" t="e">
        <f>'Tabelle 2.3'!#REF!</f>
        <v>#REF!</v>
      </c>
      <c r="C42" s="479" t="e">
        <f>'Tabelle 3.3'!#REF!</f>
        <v>#REF!</v>
      </c>
      <c r="D42" s="480" t="e">
        <f t="shared" si="3"/>
        <v>#REF!</v>
      </c>
      <c r="E42" s="480" t="e">
        <f t="shared" si="3"/>
        <v>#REF!</v>
      </c>
      <c r="F42" s="475" t="str">
        <f t="shared" si="4"/>
        <v/>
      </c>
      <c r="G42" s="475" t="str">
        <f t="shared" si="4"/>
        <v/>
      </c>
      <c r="H42" s="481" t="e">
        <f t="shared" si="5"/>
        <v>#REF!</v>
      </c>
      <c r="I42" s="481" t="e">
        <f t="shared" si="5"/>
        <v>#REF!</v>
      </c>
      <c r="J42" s="475" t="e">
        <f t="shared" si="6"/>
        <v>#REF!</v>
      </c>
      <c r="K42" s="475" t="e">
        <f t="shared" si="7"/>
        <v>#REF!</v>
      </c>
      <c r="L42" s="475" t="e">
        <f t="shared" si="8"/>
        <v>#REF!</v>
      </c>
      <c r="M42" s="475" t="e">
        <f t="shared" si="9"/>
        <v>#REF!</v>
      </c>
      <c r="N42" s="475">
        <v>294</v>
      </c>
    </row>
    <row r="43" spans="1:14" s="474" customFormat="1" ht="15" customHeight="1" x14ac:dyDescent="0.2">
      <c r="A43" s="474">
        <v>30</v>
      </c>
      <c r="B43" s="478" t="e">
        <f>'Tabelle 2.3'!#REF!</f>
        <v>#REF!</v>
      </c>
      <c r="C43" s="479" t="e">
        <f>'Tabelle 3.3'!#REF!</f>
        <v>#REF!</v>
      </c>
      <c r="D43" s="480" t="e">
        <f t="shared" si="3"/>
        <v>#REF!</v>
      </c>
      <c r="E43" s="480" t="e">
        <f t="shared" si="3"/>
        <v>#REF!</v>
      </c>
      <c r="F43" s="475" t="str">
        <f t="shared" si="4"/>
        <v/>
      </c>
      <c r="G43" s="475" t="str">
        <f t="shared" si="4"/>
        <v/>
      </c>
      <c r="H43" s="481" t="e">
        <f t="shared" si="5"/>
        <v>#REF!</v>
      </c>
      <c r="I43" s="481" t="e">
        <f t="shared" si="5"/>
        <v>#REF!</v>
      </c>
      <c r="J43" s="475" t="e">
        <f t="shared" si="6"/>
        <v>#REF!</v>
      </c>
      <c r="K43" s="475" t="e">
        <f t="shared" si="7"/>
        <v>#REF!</v>
      </c>
      <c r="L43" s="475" t="e">
        <f t="shared" si="8"/>
        <v>#REF!</v>
      </c>
      <c r="M43" s="475" t="e">
        <f t="shared" si="9"/>
        <v>#REF!</v>
      </c>
      <c r="N43" s="475">
        <v>304</v>
      </c>
    </row>
    <row r="44" spans="1:14" s="474" customFormat="1" ht="15" customHeight="1" x14ac:dyDescent="0.2">
      <c r="A44" s="474">
        <v>31</v>
      </c>
      <c r="B44" s="478" t="e">
        <f>'Tabelle 2.3'!#REF!</f>
        <v>#REF!</v>
      </c>
      <c r="C44" s="479" t="e">
        <f>'Tabelle 3.3'!#REF!</f>
        <v>#REF!</v>
      </c>
      <c r="D44" s="480" t="e">
        <f t="shared" si="3"/>
        <v>#REF!</v>
      </c>
      <c r="E44" s="480" t="e">
        <f t="shared" si="3"/>
        <v>#REF!</v>
      </c>
      <c r="F44" s="475" t="str">
        <f t="shared" si="4"/>
        <v/>
      </c>
      <c r="G44" s="475" t="str">
        <f t="shared" si="4"/>
        <v/>
      </c>
      <c r="H44" s="481" t="e">
        <f t="shared" si="5"/>
        <v>#REF!</v>
      </c>
      <c r="I44" s="481" t="e">
        <f t="shared" si="5"/>
        <v>#REF!</v>
      </c>
      <c r="J44" s="475" t="e">
        <f t="shared" si="6"/>
        <v>#REF!</v>
      </c>
      <c r="K44" s="475" t="e">
        <f t="shared" si="7"/>
        <v>#REF!</v>
      </c>
      <c r="L44" s="475" t="e">
        <f t="shared" si="8"/>
        <v>#REF!</v>
      </c>
      <c r="M44" s="475" t="e">
        <f t="shared" si="9"/>
        <v>#REF!</v>
      </c>
      <c r="N44" s="475">
        <v>315</v>
      </c>
    </row>
    <row r="45" spans="1:14" s="474" customFormat="1" ht="15" customHeight="1" x14ac:dyDescent="0.2">
      <c r="A45" s="474">
        <v>32</v>
      </c>
      <c r="B45" s="478">
        <f>'Tabelle 2.3'!J36</f>
        <v>1.7851972568516665</v>
      </c>
      <c r="C45" s="479">
        <f>'Tabelle 3.3'!J36</f>
        <v>-2.1107942424718749</v>
      </c>
      <c r="D45" s="480">
        <f t="shared" si="3"/>
        <v>1.7851972568516665</v>
      </c>
      <c r="E45" s="480">
        <f t="shared" si="3"/>
        <v>-2.1107942424718749</v>
      </c>
      <c r="F45" s="475" t="str">
        <f t="shared" si="4"/>
        <v/>
      </c>
      <c r="G45" s="475" t="str">
        <f t="shared" si="4"/>
        <v/>
      </c>
      <c r="H45" s="481" t="str">
        <f t="shared" si="5"/>
        <v/>
      </c>
      <c r="I45" s="481" t="str">
        <f t="shared" si="5"/>
        <v/>
      </c>
      <c r="J45" s="475" t="e">
        <f t="shared" si="6"/>
        <v>#N/A</v>
      </c>
      <c r="K45" s="475" t="e">
        <f t="shared" si="7"/>
        <v>#N/A</v>
      </c>
      <c r="L45" s="475" t="e">
        <f t="shared" si="8"/>
        <v>#N/A</v>
      </c>
      <c r="M45" s="475" t="e">
        <f t="shared" si="9"/>
        <v>#N/A</v>
      </c>
      <c r="N45" s="475">
        <v>325</v>
      </c>
    </row>
    <row r="46" spans="1:14" s="474" customFormat="1" ht="15" customHeight="1" x14ac:dyDescent="0.2">
      <c r="E46" s="475"/>
      <c r="F46" s="475"/>
      <c r="G46" s="475"/>
      <c r="H46" s="475"/>
      <c r="I46" s="475"/>
      <c r="J46" s="475"/>
      <c r="K46" s="475"/>
      <c r="L46" s="475"/>
      <c r="M46" s="475"/>
      <c r="N46" s="475"/>
    </row>
    <row r="47" spans="1:14" s="474" customFormat="1" ht="15" customHeight="1" x14ac:dyDescent="0.2">
      <c r="D47" s="482"/>
      <c r="E47" s="475"/>
      <c r="F47" s="475"/>
      <c r="G47" s="475"/>
      <c r="H47" s="475"/>
      <c r="I47" s="475"/>
      <c r="J47" s="475"/>
      <c r="K47" s="475"/>
      <c r="L47" s="475"/>
      <c r="M47" s="475"/>
      <c r="N47" s="475"/>
    </row>
    <row r="48" spans="1:14" s="474" customFormat="1" ht="15" customHeight="1" x14ac:dyDescent="0.2">
      <c r="A48" s="476" t="s">
        <v>454</v>
      </c>
      <c r="E48" s="475"/>
      <c r="F48" s="475"/>
      <c r="G48" s="475"/>
      <c r="H48" s="475"/>
      <c r="I48" s="475"/>
      <c r="J48" s="475"/>
      <c r="K48" s="475"/>
      <c r="L48" s="475"/>
      <c r="M48" s="475"/>
      <c r="N48" s="475"/>
    </row>
    <row r="49" spans="1:14" ht="15" customHeight="1" x14ac:dyDescent="0.2">
      <c r="A49" s="678" t="s">
        <v>455</v>
      </c>
      <c r="B49" s="679" t="s">
        <v>102</v>
      </c>
      <c r="C49" s="679"/>
      <c r="D49" s="679"/>
      <c r="E49" s="680" t="s">
        <v>456</v>
      </c>
      <c r="F49" s="680"/>
      <c r="G49" s="680"/>
      <c r="H49" s="681" t="s">
        <v>457</v>
      </c>
      <c r="I49" s="682" t="s">
        <v>458</v>
      </c>
      <c r="J49" s="682"/>
      <c r="K49" s="682"/>
      <c r="L49" s="483" t="s">
        <v>459</v>
      </c>
      <c r="M49" s="460"/>
      <c r="N49" s="452"/>
    </row>
    <row r="50" spans="1:14" ht="39.950000000000003" customHeight="1" x14ac:dyDescent="0.2">
      <c r="A50" s="678"/>
      <c r="B50" s="484" t="s">
        <v>442</v>
      </c>
      <c r="C50" s="484" t="s">
        <v>120</v>
      </c>
      <c r="D50" s="484" t="s">
        <v>121</v>
      </c>
      <c r="E50" s="484" t="s">
        <v>442</v>
      </c>
      <c r="F50" s="484" t="s">
        <v>120</v>
      </c>
      <c r="G50" s="484" t="s">
        <v>121</v>
      </c>
      <c r="H50" s="681"/>
      <c r="I50" s="484" t="s">
        <v>442</v>
      </c>
      <c r="J50" s="484" t="s">
        <v>120</v>
      </c>
      <c r="K50" s="484" t="s">
        <v>121</v>
      </c>
      <c r="L50" s="484" t="s">
        <v>460</v>
      </c>
      <c r="M50" s="484"/>
      <c r="N50" s="484"/>
    </row>
    <row r="51" spans="1:14" ht="15" customHeight="1" x14ac:dyDescent="0.2">
      <c r="A51" s="485" t="s">
        <v>461</v>
      </c>
      <c r="B51" s="486">
        <v>194647</v>
      </c>
      <c r="C51" s="486">
        <v>31120</v>
      </c>
      <c r="D51" s="486">
        <v>21185</v>
      </c>
      <c r="E51" s="487">
        <f>IF($A$51=37802,IF(COUNTBLANK(B$51:B$70)&gt;0,#N/A,B51/B$51*100),IF(COUNTBLANK(B$51:B$75)&gt;0,#N/A,B51/B$51*100))</f>
        <v>100</v>
      </c>
      <c r="F51" s="487">
        <f>IF($A$51=37802,IF(COUNTBLANK(C$51:C$70)&gt;0,#N/A,C51/C$51*100),IF(COUNTBLANK(C$51:C$75)&gt;0,#N/A,C51/C$51*100))</f>
        <v>100</v>
      </c>
      <c r="G51" s="487">
        <f>IF($A$51=37802,IF(COUNTBLANK(D$51:D$70)&gt;0,#N/A,D51/D$51*100),IF(COUNTBLANK(D$51:D$75)&gt;0,#N/A,D51/D$51*100))</f>
        <v>100</v>
      </c>
      <c r="H51" s="488" t="str">
        <f>IF(ISERROR(L51)=TRUE,IF(MONTH(A51)=MONTH(MAX(A$51:A$75)),A51,""),"")</f>
        <v/>
      </c>
      <c r="I51" s="487" t="str">
        <f>IF($H51&lt;&gt;"",E51,"")</f>
        <v/>
      </c>
      <c r="J51" s="487" t="str">
        <f>IF($H51&lt;&gt;"",F51,"")</f>
        <v/>
      </c>
      <c r="K51" s="487" t="str">
        <f t="shared" ref="J51:K66" si="10">IF($H51&lt;&gt;"",G51,"")</f>
        <v/>
      </c>
      <c r="L51" s="487" t="e">
        <f>IF(A$51=37802,IF(AND(COUNTBLANK(B$51:B$70)&lt;&gt;0,COUNTBLANK(C$51:C$70)&lt;&gt;0,COUNTBLANK(D$51:D$70)&lt;&gt;0),135,#N/A),IF(AND(COUNTBLANK(B$51:B$75)&lt;&gt;0,COUNTBLANK(C$51:C$75)&lt;&gt;0,COUNTBLANK(D$51:D$75)&lt;&gt;0),135,#N/A))</f>
        <v>#N/A</v>
      </c>
    </row>
    <row r="52" spans="1:14" ht="15" customHeight="1" x14ac:dyDescent="0.2">
      <c r="A52" s="485" t="s">
        <v>462</v>
      </c>
      <c r="B52" s="486">
        <v>196310</v>
      </c>
      <c r="C52" s="486">
        <v>31549</v>
      </c>
      <c r="D52" s="486">
        <v>21777</v>
      </c>
      <c r="E52" s="487">
        <f t="shared" ref="E52:G70" si="11">IF($A$51=37802,IF(COUNTBLANK(B$51:B$70)&gt;0,#N/A,B52/B$51*100),IF(COUNTBLANK(B$51:B$75)&gt;0,#N/A,B52/B$51*100))</f>
        <v>100.8543671364059</v>
      </c>
      <c r="F52" s="487">
        <f t="shared" si="11"/>
        <v>101.37853470437017</v>
      </c>
      <c r="G52" s="487">
        <f t="shared" si="11"/>
        <v>102.79443002124144</v>
      </c>
      <c r="H52" s="488" t="str">
        <f>IF(ISERROR(L52)=TRUE,IF(MONTH(A52)=MONTH(MAX(A$51:A$75)),A52,""),"")</f>
        <v/>
      </c>
      <c r="I52" s="487" t="str">
        <f t="shared" ref="I52:K75" si="12">IF($H52&lt;&gt;"",E52,"")</f>
        <v/>
      </c>
      <c r="J52" s="487" t="str">
        <f t="shared" si="10"/>
        <v/>
      </c>
      <c r="K52" s="487" t="str">
        <f t="shared" si="10"/>
        <v/>
      </c>
      <c r="L52" s="487" t="e">
        <f t="shared" ref="L52:L75" si="13">IF(A$51=37802,IF(AND(COUNTBLANK(B$51:B$70)&lt;&gt;0,COUNTBLANK(C$51:C$70)&lt;&gt;0,COUNTBLANK(D$51:D$70)&lt;&gt;0),135,#N/A),IF(AND(COUNTBLANK(B$51:B$75)&lt;&gt;0,COUNTBLANK(C$51:C$75)&lt;&gt;0,COUNTBLANK(D$51:D$75)&lt;&gt;0),135,#N/A))</f>
        <v>#N/A</v>
      </c>
    </row>
    <row r="53" spans="1:14" ht="15" customHeight="1" x14ac:dyDescent="0.2">
      <c r="A53" s="489">
        <v>41883</v>
      </c>
      <c r="B53" s="486">
        <v>199024</v>
      </c>
      <c r="C53" s="486">
        <v>31404</v>
      </c>
      <c r="D53" s="486">
        <v>22298</v>
      </c>
      <c r="E53" s="487">
        <f t="shared" si="11"/>
        <v>102.2486860830118</v>
      </c>
      <c r="F53" s="487">
        <f t="shared" si="11"/>
        <v>100.91259640102828</v>
      </c>
      <c r="G53" s="487">
        <f t="shared" si="11"/>
        <v>105.2537172527732</v>
      </c>
      <c r="H53" s="488">
        <f>IF(ISERROR(L53)=TRUE,IF(MONTH(A53)=MONTH(MAX(A$51:A$75)),A53,""),"")</f>
        <v>41883</v>
      </c>
      <c r="I53" s="487">
        <f t="shared" si="12"/>
        <v>102.2486860830118</v>
      </c>
      <c r="J53" s="487">
        <f t="shared" si="10"/>
        <v>100.91259640102828</v>
      </c>
      <c r="K53" s="487">
        <f t="shared" si="10"/>
        <v>105.2537172527732</v>
      </c>
      <c r="L53" s="487" t="e">
        <f t="shared" si="13"/>
        <v>#N/A</v>
      </c>
    </row>
    <row r="54" spans="1:14" ht="15" customHeight="1" x14ac:dyDescent="0.2">
      <c r="A54" s="489" t="s">
        <v>463</v>
      </c>
      <c r="B54" s="486">
        <v>196515</v>
      </c>
      <c r="C54" s="486">
        <v>31329</v>
      </c>
      <c r="D54" s="486">
        <v>21829</v>
      </c>
      <c r="E54" s="487">
        <f t="shared" si="11"/>
        <v>100.95968599567422</v>
      </c>
      <c r="F54" s="487">
        <f t="shared" si="11"/>
        <v>100.67159383033419</v>
      </c>
      <c r="G54" s="487">
        <f t="shared" si="11"/>
        <v>103.03988671229645</v>
      </c>
      <c r="H54" s="488" t="str">
        <f>IF(ISERROR(L54)=TRUE,IF(MONTH(A54)=MONTH(MAX(A$51:A$75)),A54,""),"")</f>
        <v/>
      </c>
      <c r="I54" s="487" t="str">
        <f t="shared" si="12"/>
        <v/>
      </c>
      <c r="J54" s="487" t="str">
        <f t="shared" si="10"/>
        <v/>
      </c>
      <c r="K54" s="487" t="str">
        <f t="shared" si="10"/>
        <v/>
      </c>
      <c r="L54" s="487" t="e">
        <f t="shared" si="13"/>
        <v>#N/A</v>
      </c>
    </row>
    <row r="55" spans="1:14" ht="15" customHeight="1" x14ac:dyDescent="0.2">
      <c r="A55" s="489" t="s">
        <v>464</v>
      </c>
      <c r="B55" s="486">
        <v>198508</v>
      </c>
      <c r="C55" s="486">
        <v>30581</v>
      </c>
      <c r="D55" s="486">
        <v>21782</v>
      </c>
      <c r="E55" s="487">
        <f t="shared" si="11"/>
        <v>101.98359080797546</v>
      </c>
      <c r="F55" s="487">
        <f t="shared" si="11"/>
        <v>98.267994858611829</v>
      </c>
      <c r="G55" s="487">
        <f t="shared" si="11"/>
        <v>102.81803162615057</v>
      </c>
      <c r="H55" s="488" t="str">
        <f t="shared" ref="H55:H70" si="14">IF(ISERROR(L55)=TRUE,IF(MONTH(A55)=MONTH(MAX(A$51:A$75)),A55,""),"")</f>
        <v/>
      </c>
      <c r="I55" s="487" t="str">
        <f t="shared" si="12"/>
        <v/>
      </c>
      <c r="J55" s="487" t="str">
        <f t="shared" si="10"/>
        <v/>
      </c>
      <c r="K55" s="487" t="str">
        <f t="shared" si="10"/>
        <v/>
      </c>
      <c r="L55" s="487" t="e">
        <f t="shared" si="13"/>
        <v>#N/A</v>
      </c>
    </row>
    <row r="56" spans="1:14" ht="15" customHeight="1" x14ac:dyDescent="0.2">
      <c r="A56" s="489" t="s">
        <v>465</v>
      </c>
      <c r="B56" s="486">
        <v>199960</v>
      </c>
      <c r="C56" s="486">
        <v>30859</v>
      </c>
      <c r="D56" s="486">
        <v>22240</v>
      </c>
      <c r="E56" s="487">
        <f t="shared" si="11"/>
        <v>102.72955658191496</v>
      </c>
      <c r="F56" s="487">
        <f t="shared" si="11"/>
        <v>99.161311053984576</v>
      </c>
      <c r="G56" s="487">
        <f t="shared" si="11"/>
        <v>104.97993863582724</v>
      </c>
      <c r="H56" s="488" t="str">
        <f t="shared" si="14"/>
        <v/>
      </c>
      <c r="I56" s="487" t="str">
        <f t="shared" si="12"/>
        <v/>
      </c>
      <c r="J56" s="487" t="str">
        <f t="shared" si="10"/>
        <v/>
      </c>
      <c r="K56" s="487" t="str">
        <f t="shared" si="10"/>
        <v/>
      </c>
      <c r="L56" s="487" t="e">
        <f t="shared" si="13"/>
        <v>#N/A</v>
      </c>
    </row>
    <row r="57" spans="1:14" ht="15" customHeight="1" x14ac:dyDescent="0.2">
      <c r="A57" s="489">
        <v>42248</v>
      </c>
      <c r="B57" s="486">
        <v>203376</v>
      </c>
      <c r="C57" s="486">
        <v>30635</v>
      </c>
      <c r="D57" s="486">
        <v>22813</v>
      </c>
      <c r="E57" s="487">
        <f t="shared" si="11"/>
        <v>104.48452840269822</v>
      </c>
      <c r="F57" s="487">
        <f t="shared" si="11"/>
        <v>98.441516709511561</v>
      </c>
      <c r="G57" s="487">
        <f t="shared" si="11"/>
        <v>107.68468255841397</v>
      </c>
      <c r="H57" s="488">
        <f t="shared" si="14"/>
        <v>42248</v>
      </c>
      <c r="I57" s="487">
        <f t="shared" si="12"/>
        <v>104.48452840269822</v>
      </c>
      <c r="J57" s="487">
        <f t="shared" si="10"/>
        <v>98.441516709511561</v>
      </c>
      <c r="K57" s="487">
        <f t="shared" si="10"/>
        <v>107.68468255841397</v>
      </c>
      <c r="L57" s="487" t="e">
        <f t="shared" si="13"/>
        <v>#N/A</v>
      </c>
    </row>
    <row r="58" spans="1:14" ht="15" customHeight="1" x14ac:dyDescent="0.2">
      <c r="A58" s="489" t="s">
        <v>466</v>
      </c>
      <c r="B58" s="486">
        <v>201104</v>
      </c>
      <c r="C58" s="486">
        <v>30561</v>
      </c>
      <c r="D58" s="486">
        <v>22468</v>
      </c>
      <c r="E58" s="487">
        <f t="shared" si="11"/>
        <v>103.31728719168547</v>
      </c>
      <c r="F58" s="487">
        <f t="shared" si="11"/>
        <v>98.203727506426731</v>
      </c>
      <c r="G58" s="487">
        <f t="shared" si="11"/>
        <v>106.05617181968374</v>
      </c>
      <c r="H58" s="488" t="str">
        <f t="shared" si="14"/>
        <v/>
      </c>
      <c r="I58" s="487" t="str">
        <f t="shared" si="12"/>
        <v/>
      </c>
      <c r="J58" s="487" t="str">
        <f t="shared" si="10"/>
        <v/>
      </c>
      <c r="K58" s="487" t="str">
        <f t="shared" si="10"/>
        <v/>
      </c>
      <c r="L58" s="487" t="e">
        <f t="shared" si="13"/>
        <v>#N/A</v>
      </c>
    </row>
    <row r="59" spans="1:14" ht="15" customHeight="1" x14ac:dyDescent="0.2">
      <c r="A59" s="489" t="s">
        <v>467</v>
      </c>
      <c r="B59" s="486">
        <v>201987</v>
      </c>
      <c r="C59" s="486">
        <v>30251</v>
      </c>
      <c r="D59" s="486">
        <v>22247</v>
      </c>
      <c r="E59" s="487">
        <f t="shared" si="11"/>
        <v>103.77092891233875</v>
      </c>
      <c r="F59" s="487">
        <f t="shared" si="11"/>
        <v>97.207583547557846</v>
      </c>
      <c r="G59" s="487">
        <f t="shared" si="11"/>
        <v>105.01298088270002</v>
      </c>
      <c r="H59" s="488" t="str">
        <f t="shared" si="14"/>
        <v/>
      </c>
      <c r="I59" s="487" t="str">
        <f t="shared" si="12"/>
        <v/>
      </c>
      <c r="J59" s="487" t="str">
        <f t="shared" si="10"/>
        <v/>
      </c>
      <c r="K59" s="487" t="str">
        <f t="shared" si="10"/>
        <v/>
      </c>
      <c r="L59" s="487" t="e">
        <f t="shared" si="13"/>
        <v>#N/A</v>
      </c>
    </row>
    <row r="60" spans="1:14" ht="15" customHeight="1" x14ac:dyDescent="0.2">
      <c r="A60" s="489" t="s">
        <v>468</v>
      </c>
      <c r="B60" s="486">
        <v>203010</v>
      </c>
      <c r="C60" s="486">
        <v>30634</v>
      </c>
      <c r="D60" s="486">
        <v>22758</v>
      </c>
      <c r="E60" s="487">
        <f t="shared" si="11"/>
        <v>104.2964957076143</v>
      </c>
      <c r="F60" s="487">
        <f t="shared" si="11"/>
        <v>98.438303341902312</v>
      </c>
      <c r="G60" s="487">
        <f t="shared" si="11"/>
        <v>107.4250649044135</v>
      </c>
      <c r="H60" s="488" t="str">
        <f t="shared" si="14"/>
        <v/>
      </c>
      <c r="I60" s="487" t="str">
        <f t="shared" si="12"/>
        <v/>
      </c>
      <c r="J60" s="487" t="str">
        <f t="shared" si="10"/>
        <v/>
      </c>
      <c r="K60" s="487" t="str">
        <f t="shared" si="10"/>
        <v/>
      </c>
      <c r="L60" s="487" t="e">
        <f t="shared" si="13"/>
        <v>#N/A</v>
      </c>
    </row>
    <row r="61" spans="1:14" ht="15" customHeight="1" x14ac:dyDescent="0.2">
      <c r="A61" s="489">
        <v>42614</v>
      </c>
      <c r="B61" s="486">
        <v>206258</v>
      </c>
      <c r="C61" s="486">
        <v>30237</v>
      </c>
      <c r="D61" s="486">
        <v>23172</v>
      </c>
      <c r="E61" s="487">
        <f t="shared" si="11"/>
        <v>105.96515743885084</v>
      </c>
      <c r="F61" s="487">
        <f t="shared" si="11"/>
        <v>97.162596401028281</v>
      </c>
      <c r="G61" s="487">
        <f t="shared" si="11"/>
        <v>109.37927779088979</v>
      </c>
      <c r="H61" s="488">
        <f t="shared" si="14"/>
        <v>42614</v>
      </c>
      <c r="I61" s="487">
        <f t="shared" si="12"/>
        <v>105.96515743885084</v>
      </c>
      <c r="J61" s="487">
        <f t="shared" si="10"/>
        <v>97.162596401028281</v>
      </c>
      <c r="K61" s="487">
        <f t="shared" si="10"/>
        <v>109.37927779088979</v>
      </c>
      <c r="L61" s="487" t="e">
        <f t="shared" si="13"/>
        <v>#N/A</v>
      </c>
    </row>
    <row r="62" spans="1:14" ht="15" customHeight="1" x14ac:dyDescent="0.2">
      <c r="A62" s="489" t="s">
        <v>469</v>
      </c>
      <c r="B62" s="486">
        <v>205158</v>
      </c>
      <c r="C62" s="486">
        <v>30240</v>
      </c>
      <c r="D62" s="486">
        <v>23061</v>
      </c>
      <c r="E62" s="487">
        <f t="shared" si="11"/>
        <v>105.40003185253303</v>
      </c>
      <c r="F62" s="487">
        <f t="shared" si="11"/>
        <v>97.172236503856041</v>
      </c>
      <c r="G62" s="487">
        <f t="shared" si="11"/>
        <v>108.85532216190701</v>
      </c>
      <c r="H62" s="488" t="str">
        <f t="shared" si="14"/>
        <v/>
      </c>
      <c r="I62" s="487" t="str">
        <f t="shared" si="12"/>
        <v/>
      </c>
      <c r="J62" s="487" t="str">
        <f t="shared" si="10"/>
        <v/>
      </c>
      <c r="K62" s="487" t="str">
        <f t="shared" si="10"/>
        <v/>
      </c>
      <c r="L62" s="487" t="e">
        <f t="shared" si="13"/>
        <v>#N/A</v>
      </c>
    </row>
    <row r="63" spans="1:14" ht="15" customHeight="1" x14ac:dyDescent="0.2">
      <c r="A63" s="489" t="s">
        <v>470</v>
      </c>
      <c r="B63" s="486">
        <v>206823</v>
      </c>
      <c r="C63" s="486">
        <v>29868</v>
      </c>
      <c r="D63" s="486">
        <v>22926</v>
      </c>
      <c r="E63" s="487">
        <f t="shared" si="11"/>
        <v>106.25542649000499</v>
      </c>
      <c r="F63" s="487">
        <f t="shared" si="11"/>
        <v>95.976863753213365</v>
      </c>
      <c r="G63" s="487">
        <f t="shared" si="11"/>
        <v>108.21807882936039</v>
      </c>
      <c r="H63" s="488" t="str">
        <f t="shared" si="14"/>
        <v/>
      </c>
      <c r="I63" s="487" t="str">
        <f t="shared" si="12"/>
        <v/>
      </c>
      <c r="J63" s="487" t="str">
        <f t="shared" si="10"/>
        <v/>
      </c>
      <c r="K63" s="487" t="str">
        <f t="shared" si="10"/>
        <v/>
      </c>
      <c r="L63" s="487" t="e">
        <f t="shared" si="13"/>
        <v>#N/A</v>
      </c>
    </row>
    <row r="64" spans="1:14" ht="15" customHeight="1" x14ac:dyDescent="0.2">
      <c r="A64" s="489" t="s">
        <v>471</v>
      </c>
      <c r="B64" s="486">
        <v>208552</v>
      </c>
      <c r="C64" s="486">
        <v>30310</v>
      </c>
      <c r="D64" s="486">
        <v>23682</v>
      </c>
      <c r="E64" s="487">
        <f t="shared" si="11"/>
        <v>107.14370116158996</v>
      </c>
      <c r="F64" s="487">
        <f t="shared" si="11"/>
        <v>97.397172236503863</v>
      </c>
      <c r="G64" s="487">
        <f t="shared" si="11"/>
        <v>111.78664149162142</v>
      </c>
      <c r="H64" s="488" t="str">
        <f t="shared" si="14"/>
        <v/>
      </c>
      <c r="I64" s="487" t="str">
        <f t="shared" si="12"/>
        <v/>
      </c>
      <c r="J64" s="487" t="str">
        <f t="shared" si="10"/>
        <v/>
      </c>
      <c r="K64" s="487" t="str">
        <f t="shared" si="10"/>
        <v/>
      </c>
      <c r="L64" s="487" t="e">
        <f t="shared" si="13"/>
        <v>#N/A</v>
      </c>
    </row>
    <row r="65" spans="1:12" ht="15" customHeight="1" x14ac:dyDescent="0.2">
      <c r="A65" s="489">
        <v>42979</v>
      </c>
      <c r="B65" s="486">
        <v>212402</v>
      </c>
      <c r="C65" s="486">
        <v>29938</v>
      </c>
      <c r="D65" s="486">
        <v>24093</v>
      </c>
      <c r="E65" s="487">
        <f t="shared" si="11"/>
        <v>109.12164071370225</v>
      </c>
      <c r="F65" s="487">
        <f t="shared" si="11"/>
        <v>96.201799485861187</v>
      </c>
      <c r="G65" s="487">
        <f t="shared" si="11"/>
        <v>113.72669341515223</v>
      </c>
      <c r="H65" s="488">
        <f t="shared" si="14"/>
        <v>42979</v>
      </c>
      <c r="I65" s="487">
        <f t="shared" si="12"/>
        <v>109.12164071370225</v>
      </c>
      <c r="J65" s="487">
        <f t="shared" si="10"/>
        <v>96.201799485861187</v>
      </c>
      <c r="K65" s="487">
        <f t="shared" si="10"/>
        <v>113.72669341515223</v>
      </c>
      <c r="L65" s="487" t="e">
        <f t="shared" si="13"/>
        <v>#N/A</v>
      </c>
    </row>
    <row r="66" spans="1:12" ht="15" customHeight="1" x14ac:dyDescent="0.2">
      <c r="A66" s="489" t="s">
        <v>472</v>
      </c>
      <c r="B66" s="486">
        <v>211184</v>
      </c>
      <c r="C66" s="486">
        <v>30283</v>
      </c>
      <c r="D66" s="486">
        <v>24764</v>
      </c>
      <c r="E66" s="487">
        <f t="shared" si="11"/>
        <v>108.49589256448853</v>
      </c>
      <c r="F66" s="487">
        <f t="shared" si="11"/>
        <v>97.310411311053983</v>
      </c>
      <c r="G66" s="487">
        <f t="shared" si="11"/>
        <v>116.89402879395799</v>
      </c>
      <c r="H66" s="488" t="str">
        <f t="shared" si="14"/>
        <v/>
      </c>
      <c r="I66" s="487" t="str">
        <f t="shared" si="12"/>
        <v/>
      </c>
      <c r="J66" s="487" t="str">
        <f t="shared" si="10"/>
        <v/>
      </c>
      <c r="K66" s="487" t="str">
        <f t="shared" si="10"/>
        <v/>
      </c>
      <c r="L66" s="487" t="e">
        <f t="shared" si="13"/>
        <v>#N/A</v>
      </c>
    </row>
    <row r="67" spans="1:12" ht="15" customHeight="1" x14ac:dyDescent="0.2">
      <c r="A67" s="489" t="s">
        <v>473</v>
      </c>
      <c r="B67" s="486">
        <v>212825</v>
      </c>
      <c r="C67" s="486">
        <v>30032</v>
      </c>
      <c r="D67" s="486">
        <v>25230</v>
      </c>
      <c r="E67" s="487">
        <f t="shared" si="11"/>
        <v>109.33895718916808</v>
      </c>
      <c r="F67" s="487">
        <f t="shared" si="11"/>
        <v>96.503856041131115</v>
      </c>
      <c r="G67" s="487">
        <f t="shared" si="11"/>
        <v>119.09369837148927</v>
      </c>
      <c r="H67" s="488" t="str">
        <f t="shared" si="14"/>
        <v/>
      </c>
      <c r="I67" s="487" t="str">
        <f t="shared" si="12"/>
        <v/>
      </c>
      <c r="J67" s="487" t="str">
        <f t="shared" si="12"/>
        <v/>
      </c>
      <c r="K67" s="487" t="str">
        <f t="shared" si="12"/>
        <v/>
      </c>
      <c r="L67" s="487" t="e">
        <f t="shared" si="13"/>
        <v>#N/A</v>
      </c>
    </row>
    <row r="68" spans="1:12" ht="15" customHeight="1" x14ac:dyDescent="0.2">
      <c r="A68" s="489" t="s">
        <v>474</v>
      </c>
      <c r="B68" s="486">
        <v>214203</v>
      </c>
      <c r="C68" s="486">
        <v>30434</v>
      </c>
      <c r="D68" s="486">
        <v>26160</v>
      </c>
      <c r="E68" s="487">
        <f t="shared" si="11"/>
        <v>110.04690542366437</v>
      </c>
      <c r="F68" s="487">
        <f t="shared" si="11"/>
        <v>97.795629820051417</v>
      </c>
      <c r="G68" s="487">
        <f t="shared" si="11"/>
        <v>123.48359688458814</v>
      </c>
      <c r="H68" s="488" t="str">
        <f t="shared" si="14"/>
        <v/>
      </c>
      <c r="I68" s="487" t="str">
        <f t="shared" si="12"/>
        <v/>
      </c>
      <c r="J68" s="487" t="str">
        <f t="shared" si="12"/>
        <v/>
      </c>
      <c r="K68" s="487" t="str">
        <f t="shared" si="12"/>
        <v/>
      </c>
      <c r="L68" s="487" t="e">
        <f t="shared" si="13"/>
        <v>#N/A</v>
      </c>
    </row>
    <row r="69" spans="1:12" ht="15" customHeight="1" x14ac:dyDescent="0.2">
      <c r="A69" s="489">
        <v>43344</v>
      </c>
      <c r="B69" s="486">
        <v>217491</v>
      </c>
      <c r="C69" s="486">
        <v>30211</v>
      </c>
      <c r="D69" s="486">
        <v>26829</v>
      </c>
      <c r="E69" s="487">
        <f t="shared" si="11"/>
        <v>111.73611717622155</v>
      </c>
      <c r="F69" s="487">
        <f t="shared" si="11"/>
        <v>97.079048843187664</v>
      </c>
      <c r="G69" s="487">
        <f t="shared" si="11"/>
        <v>126.64149162143026</v>
      </c>
      <c r="H69" s="488">
        <f t="shared" si="14"/>
        <v>43344</v>
      </c>
      <c r="I69" s="487">
        <f t="shared" si="12"/>
        <v>111.73611717622155</v>
      </c>
      <c r="J69" s="487">
        <f t="shared" si="12"/>
        <v>97.079048843187664</v>
      </c>
      <c r="K69" s="487">
        <f t="shared" si="12"/>
        <v>126.64149162143026</v>
      </c>
      <c r="L69" s="487" t="e">
        <f t="shared" si="13"/>
        <v>#N/A</v>
      </c>
    </row>
    <row r="70" spans="1:12" ht="15" customHeight="1" x14ac:dyDescent="0.2">
      <c r="A70" s="489" t="s">
        <v>475</v>
      </c>
      <c r="B70" s="486">
        <v>215875</v>
      </c>
      <c r="C70" s="486">
        <v>30156</v>
      </c>
      <c r="D70" s="486">
        <v>26556</v>
      </c>
      <c r="E70" s="487">
        <f t="shared" si="11"/>
        <v>110.90589631486742</v>
      </c>
      <c r="F70" s="487">
        <f t="shared" si="11"/>
        <v>96.902313624678655</v>
      </c>
      <c r="G70" s="487">
        <f t="shared" si="11"/>
        <v>125.35284399339155</v>
      </c>
      <c r="H70" s="488" t="str">
        <f t="shared" si="14"/>
        <v/>
      </c>
      <c r="I70" s="487" t="str">
        <f t="shared" si="12"/>
        <v/>
      </c>
      <c r="J70" s="487" t="str">
        <f t="shared" si="12"/>
        <v/>
      </c>
      <c r="K70" s="487" t="str">
        <f t="shared" si="12"/>
        <v/>
      </c>
      <c r="L70" s="487" t="e">
        <f t="shared" si="13"/>
        <v>#N/A</v>
      </c>
    </row>
    <row r="71" spans="1:12" ht="15" customHeight="1" x14ac:dyDescent="0.2">
      <c r="A71" s="489" t="s">
        <v>476</v>
      </c>
      <c r="B71" s="486">
        <v>217333</v>
      </c>
      <c r="C71" s="486">
        <v>29941</v>
      </c>
      <c r="D71" s="486">
        <v>26823</v>
      </c>
      <c r="E71" s="490">
        <f t="shared" ref="E71:G75" si="15">IF($A$51=37802,IF(COUNTBLANK(B$51:B$70)&gt;0,#N/A,IF(ISBLANK(B71)=FALSE,B71/B$51*100,#N/A)),IF(COUNTBLANK(B$51:B$75)&gt;0,#N/A,B71/B$51*100))</f>
        <v>111.65494459200502</v>
      </c>
      <c r="F71" s="490">
        <f t="shared" si="15"/>
        <v>96.211439588688947</v>
      </c>
      <c r="G71" s="490">
        <f t="shared" si="15"/>
        <v>126.61316969553931</v>
      </c>
      <c r="H71" s="491" t="str">
        <f>IF(A$51=37802,IF(ISERROR(L71)=TRUE,IF(ISBLANK(A71)=FALSE,IF(MONTH(A71)=MONTH(MAX(A$51:A$75)),A71,""),""),""),IF(ISERROR(L71)=TRUE,IF(MONTH(A71)=MONTH(MAX(A$51:A$75)),A71,""),""))</f>
        <v/>
      </c>
      <c r="I71" s="487" t="str">
        <f t="shared" si="12"/>
        <v/>
      </c>
      <c r="J71" s="487" t="str">
        <f t="shared" si="12"/>
        <v/>
      </c>
      <c r="K71" s="487" t="str">
        <f t="shared" si="12"/>
        <v/>
      </c>
      <c r="L71" s="487" t="e">
        <f t="shared" si="13"/>
        <v>#N/A</v>
      </c>
    </row>
    <row r="72" spans="1:12" ht="15" customHeight="1" x14ac:dyDescent="0.2">
      <c r="A72" s="489" t="s">
        <v>477</v>
      </c>
      <c r="B72" s="486">
        <v>218002</v>
      </c>
      <c r="C72" s="486">
        <v>30151</v>
      </c>
      <c r="D72" s="486">
        <v>27406</v>
      </c>
      <c r="E72" s="490">
        <f t="shared" si="15"/>
        <v>111.99864369859284</v>
      </c>
      <c r="F72" s="490">
        <f t="shared" si="15"/>
        <v>96.886246786632384</v>
      </c>
      <c r="G72" s="490">
        <f t="shared" si="15"/>
        <v>129.36511682794429</v>
      </c>
      <c r="H72" s="491" t="str">
        <f>IF(A$51=37802,IF(ISERROR(L72)=TRUE,IF(ISBLANK(A72)=FALSE,IF(MONTH(A72)=MONTH(MAX(A$51:A$75)),A72,""),""),""),IF(ISERROR(L72)=TRUE,IF(MONTH(A72)=MONTH(MAX(A$51:A$75)),A72,""),""))</f>
        <v/>
      </c>
      <c r="I72" s="487" t="str">
        <f t="shared" si="12"/>
        <v/>
      </c>
      <c r="J72" s="487" t="str">
        <f t="shared" si="12"/>
        <v/>
      </c>
      <c r="K72" s="487" t="str">
        <f t="shared" si="12"/>
        <v/>
      </c>
      <c r="L72" s="487" t="e">
        <f t="shared" si="13"/>
        <v>#N/A</v>
      </c>
    </row>
    <row r="73" spans="1:12" ht="15" customHeight="1" x14ac:dyDescent="0.2">
      <c r="A73" s="489">
        <v>43709</v>
      </c>
      <c r="B73" s="486">
        <v>220906</v>
      </c>
      <c r="C73" s="486">
        <v>29550</v>
      </c>
      <c r="D73" s="486">
        <v>27743</v>
      </c>
      <c r="E73" s="490">
        <f t="shared" si="15"/>
        <v>113.49057524647182</v>
      </c>
      <c r="F73" s="490">
        <f t="shared" si="15"/>
        <v>94.955012853470436</v>
      </c>
      <c r="G73" s="490">
        <f t="shared" si="15"/>
        <v>130.95586499881992</v>
      </c>
      <c r="H73" s="491">
        <f>IF(A$51=37802,IF(ISERROR(L73)=TRUE,IF(ISBLANK(A73)=FALSE,IF(MONTH(A73)=MONTH(MAX(A$51:A$75)),A73,""),""),""),IF(ISERROR(L73)=TRUE,IF(MONTH(A73)=MONTH(MAX(A$51:A$75)),A73,""),""))</f>
        <v>43709</v>
      </c>
      <c r="I73" s="487">
        <f t="shared" si="12"/>
        <v>113.49057524647182</v>
      </c>
      <c r="J73" s="487">
        <f t="shared" si="12"/>
        <v>94.955012853470436</v>
      </c>
      <c r="K73" s="487">
        <f t="shared" si="12"/>
        <v>130.95586499881992</v>
      </c>
      <c r="L73" s="487" t="e">
        <f t="shared" si="13"/>
        <v>#N/A</v>
      </c>
    </row>
    <row r="74" spans="1:12" ht="15" customHeight="1" x14ac:dyDescent="0.2">
      <c r="A74" s="489" t="s">
        <v>478</v>
      </c>
      <c r="B74" s="486">
        <v>218448</v>
      </c>
      <c r="C74" s="486">
        <v>29579</v>
      </c>
      <c r="D74" s="486">
        <v>27277</v>
      </c>
      <c r="E74" s="490">
        <f t="shared" si="15"/>
        <v>112.22777643631805</v>
      </c>
      <c r="F74" s="490">
        <f t="shared" si="15"/>
        <v>95.048200514138813</v>
      </c>
      <c r="G74" s="490">
        <f t="shared" si="15"/>
        <v>128.75619542128865</v>
      </c>
      <c r="H74" s="491" t="str">
        <f>IF(A$51=37802,IF(ISERROR(L74)=TRUE,IF(ISBLANK(A74)=FALSE,IF(MONTH(A74)=MONTH(MAX(A$51:A$75)),A74,""),""),""),IF(ISERROR(L74)=TRUE,IF(MONTH(A74)=MONTH(MAX(A$51:A$75)),A74,""),""))</f>
        <v/>
      </c>
      <c r="I74" s="487" t="str">
        <f t="shared" si="12"/>
        <v/>
      </c>
      <c r="J74" s="487" t="str">
        <f t="shared" si="12"/>
        <v/>
      </c>
      <c r="K74" s="487" t="str">
        <f t="shared" si="12"/>
        <v/>
      </c>
      <c r="L74" s="487" t="e">
        <f t="shared" si="13"/>
        <v>#N/A</v>
      </c>
    </row>
    <row r="75" spans="1:12" ht="15" customHeight="1" x14ac:dyDescent="0.2">
      <c r="A75" s="489" t="s">
        <v>479</v>
      </c>
      <c r="B75" s="486">
        <v>219564</v>
      </c>
      <c r="C75" s="492">
        <v>28765</v>
      </c>
      <c r="D75" s="492">
        <v>26691</v>
      </c>
      <c r="E75" s="490">
        <f t="shared" si="15"/>
        <v>112.8011220311641</v>
      </c>
      <c r="F75" s="490">
        <f t="shared" si="15"/>
        <v>92.432519280205668</v>
      </c>
      <c r="G75" s="490">
        <f t="shared" si="15"/>
        <v>125.99008732593818</v>
      </c>
      <c r="H75" s="491" t="str">
        <f>IF(A$51=37802,IF(ISERROR(L75)=TRUE,IF(ISBLANK(A75)=FALSE,IF(MONTH(A75)=MONTH(MAX(A$51:A$75)),A75,""),""),""),IF(ISERROR(L75)=TRUE,IF(MONTH(A75)=MONTH(MAX(A$51:A$75)),A75,""),""))</f>
        <v/>
      </c>
      <c r="I75" s="487" t="str">
        <f t="shared" si="12"/>
        <v/>
      </c>
      <c r="J75" s="487" t="str">
        <f t="shared" si="12"/>
        <v/>
      </c>
      <c r="K75" s="487" t="str">
        <f t="shared" si="12"/>
        <v/>
      </c>
      <c r="L75" s="487" t="e">
        <f t="shared" si="13"/>
        <v>#N/A</v>
      </c>
    </row>
    <row r="77" spans="1:12" ht="15" customHeight="1" x14ac:dyDescent="0.2">
      <c r="I77" s="487">
        <f>IF(I75&lt;&gt;"",I75,IF(I74&lt;&gt;"",I74,IF(I73&lt;&gt;"",I73,IF(I72&lt;&gt;"",I72,IF(I71&lt;&gt;"",I71,IF(I70&lt;&gt;"",I70,""))))))</f>
        <v>113.49057524647182</v>
      </c>
      <c r="J77" s="487">
        <f>IF(J75&lt;&gt;"",J75,IF(J74&lt;&gt;"",J74,IF(J73&lt;&gt;"",J73,IF(J72&lt;&gt;"",J72,IF(J71&lt;&gt;"",J71,IF(J70&lt;&gt;"",J70,""))))))</f>
        <v>94.955012853470436</v>
      </c>
      <c r="K77" s="487">
        <f>IF(K75&lt;&gt;"",K75,IF(K74&lt;&gt;"",K74,IF(K73&lt;&gt;"",K73,IF(K72&lt;&gt;"",K72,IF(K71&lt;&gt;"",K71,IF(K70&lt;&gt;"",K70,""))))))</f>
        <v>130.95586499881992</v>
      </c>
    </row>
    <row r="78" spans="1:12" ht="15" customHeight="1" x14ac:dyDescent="0.2">
      <c r="I78" s="494">
        <f>RANK(I77,$I77:$K77)</f>
        <v>2</v>
      </c>
      <c r="J78" s="494">
        <f>RANK(J77,$I77:$K77)</f>
        <v>3</v>
      </c>
      <c r="K78" s="494">
        <f>RANK(K77,$I77:$K77)</f>
        <v>1</v>
      </c>
    </row>
    <row r="79" spans="1:12" ht="15" customHeight="1" x14ac:dyDescent="0.2">
      <c r="I79" s="487" t="str">
        <f>"SvB: "&amp;IF(I77&gt;100,"+","")&amp;TEXT(I77-100,"0,0")&amp;"%"</f>
        <v>SvB: +13,5%</v>
      </c>
      <c r="J79" s="487" t="str">
        <f>"GeB - ausschließlich: "&amp;IF(J77&gt;100,"+","")&amp;TEXT(J77-100,"0,0")&amp;"%"</f>
        <v>GeB - ausschließlich: -5,0%</v>
      </c>
      <c r="K79" s="487" t="str">
        <f>"GeB - im Nebenjob: "&amp;IF(K77&gt;100,"+","")&amp;TEXT(K77-100,"0,0")&amp;"%"</f>
        <v>GeB - im Nebenjob: +31,0%</v>
      </c>
    </row>
    <row r="81" spans="9:9" ht="15" customHeight="1" x14ac:dyDescent="0.2">
      <c r="I81" s="487" t="str">
        <f>IF(ISERROR(HLOOKUP(1,I$78:K$79,2,FALSE)),"",HLOOKUP(1,I$78:K$79,2,FALSE))</f>
        <v>GeB - im Nebenjob: +31,0%</v>
      </c>
    </row>
    <row r="82" spans="9:9" ht="15" customHeight="1" x14ac:dyDescent="0.2">
      <c r="I82" s="487" t="str">
        <f>IF(ISERROR(HLOOKUP(2,I$78:K$79,2,FALSE)),"",HLOOKUP(2,I$78:K$79,2,FALSE))</f>
        <v>SvB: +13,5%</v>
      </c>
    </row>
    <row r="83" spans="9:9" ht="15" customHeight="1" x14ac:dyDescent="0.2">
      <c r="I83" s="487" t="str">
        <f>IF(ISERROR(HLOOKUP(3,I$78:K$79,2,FALSE)),"",HLOOKUP(3,I$78:K$79,2,FALSE))</f>
        <v>GeB - ausschließlich: -5,0%</v>
      </c>
    </row>
  </sheetData>
  <mergeCells count="16">
    <mergeCell ref="J12:N12"/>
    <mergeCell ref="A49:A50"/>
    <mergeCell ref="B49:D49"/>
    <mergeCell ref="E49:G49"/>
    <mergeCell ref="H49:H50"/>
    <mergeCell ref="I49:K49"/>
    <mergeCell ref="A12:A13"/>
    <mergeCell ref="B12:C12"/>
    <mergeCell ref="D12:E12"/>
    <mergeCell ref="F12:G12"/>
    <mergeCell ref="H12:I12"/>
    <mergeCell ref="B4:C4"/>
    <mergeCell ref="D4:E4"/>
    <mergeCell ref="F4:G4"/>
    <mergeCell ref="H4:I4"/>
    <mergeCell ref="J4:N4"/>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2" customWidth="1"/>
    <col min="2" max="2" width="15.125" style="522" customWidth="1"/>
    <col min="3" max="3" width="20.375" style="522" customWidth="1"/>
    <col min="4" max="5" width="10" style="522" customWidth="1"/>
    <col min="6" max="8" width="11" style="522"/>
    <col min="9" max="9" width="13.75" style="522" customWidth="1"/>
    <col min="10" max="256" width="11" style="522"/>
    <col min="257" max="257" width="2.375" style="522" customWidth="1"/>
    <col min="258" max="258" width="15.125" style="522" customWidth="1"/>
    <col min="259" max="259" width="20.375" style="522" customWidth="1"/>
    <col min="260" max="261" width="10" style="522" customWidth="1"/>
    <col min="262" max="264" width="11" style="522"/>
    <col min="265" max="265" width="13.75" style="522" customWidth="1"/>
    <col min="266" max="512" width="11" style="522"/>
    <col min="513" max="513" width="2.375" style="522" customWidth="1"/>
    <col min="514" max="514" width="15.125" style="522" customWidth="1"/>
    <col min="515" max="515" width="20.375" style="522" customWidth="1"/>
    <col min="516" max="517" width="10" style="522" customWidth="1"/>
    <col min="518" max="520" width="11" style="522"/>
    <col min="521" max="521" width="13.75" style="522" customWidth="1"/>
    <col min="522" max="768" width="11" style="522"/>
    <col min="769" max="769" width="2.375" style="522" customWidth="1"/>
    <col min="770" max="770" width="15.125" style="522" customWidth="1"/>
    <col min="771" max="771" width="20.375" style="522" customWidth="1"/>
    <col min="772" max="773" width="10" style="522" customWidth="1"/>
    <col min="774" max="776" width="11" style="522"/>
    <col min="777" max="777" width="13.75" style="522" customWidth="1"/>
    <col min="778" max="1024" width="11" style="522"/>
    <col min="1025" max="1025" width="2.375" style="522" customWidth="1"/>
    <col min="1026" max="1026" width="15.125" style="522" customWidth="1"/>
    <col min="1027" max="1027" width="20.375" style="522" customWidth="1"/>
    <col min="1028" max="1029" width="10" style="522" customWidth="1"/>
    <col min="1030" max="1032" width="11" style="522"/>
    <col min="1033" max="1033" width="13.75" style="522" customWidth="1"/>
    <col min="1034" max="1280" width="11" style="522"/>
    <col min="1281" max="1281" width="2.375" style="522" customWidth="1"/>
    <col min="1282" max="1282" width="15.125" style="522" customWidth="1"/>
    <col min="1283" max="1283" width="20.375" style="522" customWidth="1"/>
    <col min="1284" max="1285" width="10" style="522" customWidth="1"/>
    <col min="1286" max="1288" width="11" style="522"/>
    <col min="1289" max="1289" width="13.75" style="522" customWidth="1"/>
    <col min="1290" max="1536" width="11" style="522"/>
    <col min="1537" max="1537" width="2.375" style="522" customWidth="1"/>
    <col min="1538" max="1538" width="15.125" style="522" customWidth="1"/>
    <col min="1539" max="1539" width="20.375" style="522" customWidth="1"/>
    <col min="1540" max="1541" width="10" style="522" customWidth="1"/>
    <col min="1542" max="1544" width="11" style="522"/>
    <col min="1545" max="1545" width="13.75" style="522" customWidth="1"/>
    <col min="1546" max="1792" width="11" style="522"/>
    <col min="1793" max="1793" width="2.375" style="522" customWidth="1"/>
    <col min="1794" max="1794" width="15.125" style="522" customWidth="1"/>
    <col min="1795" max="1795" width="20.375" style="522" customWidth="1"/>
    <col min="1796" max="1797" width="10" style="522" customWidth="1"/>
    <col min="1798" max="1800" width="11" style="522"/>
    <col min="1801" max="1801" width="13.75" style="522" customWidth="1"/>
    <col min="1802" max="2048" width="11" style="522"/>
    <col min="2049" max="2049" width="2.375" style="522" customWidth="1"/>
    <col min="2050" max="2050" width="15.125" style="522" customWidth="1"/>
    <col min="2051" max="2051" width="20.375" style="522" customWidth="1"/>
    <col min="2052" max="2053" width="10" style="522" customWidth="1"/>
    <col min="2054" max="2056" width="11" style="522"/>
    <col min="2057" max="2057" width="13.75" style="522" customWidth="1"/>
    <col min="2058" max="2304" width="11" style="522"/>
    <col min="2305" max="2305" width="2.375" style="522" customWidth="1"/>
    <col min="2306" max="2306" width="15.125" style="522" customWidth="1"/>
    <col min="2307" max="2307" width="20.375" style="522" customWidth="1"/>
    <col min="2308" max="2309" width="10" style="522" customWidth="1"/>
    <col min="2310" max="2312" width="11" style="522"/>
    <col min="2313" max="2313" width="13.75" style="522" customWidth="1"/>
    <col min="2314" max="2560" width="11" style="522"/>
    <col min="2561" max="2561" width="2.375" style="522" customWidth="1"/>
    <col min="2562" max="2562" width="15.125" style="522" customWidth="1"/>
    <col min="2563" max="2563" width="20.375" style="522" customWidth="1"/>
    <col min="2564" max="2565" width="10" style="522" customWidth="1"/>
    <col min="2566" max="2568" width="11" style="522"/>
    <col min="2569" max="2569" width="13.75" style="522" customWidth="1"/>
    <col min="2570" max="2816" width="11" style="522"/>
    <col min="2817" max="2817" width="2.375" style="522" customWidth="1"/>
    <col min="2818" max="2818" width="15.125" style="522" customWidth="1"/>
    <col min="2819" max="2819" width="20.375" style="522" customWidth="1"/>
    <col min="2820" max="2821" width="10" style="522" customWidth="1"/>
    <col min="2822" max="2824" width="11" style="522"/>
    <col min="2825" max="2825" width="13.75" style="522" customWidth="1"/>
    <col min="2826" max="3072" width="11" style="522"/>
    <col min="3073" max="3073" width="2.375" style="522" customWidth="1"/>
    <col min="3074" max="3074" width="15.125" style="522" customWidth="1"/>
    <col min="3075" max="3075" width="20.375" style="522" customWidth="1"/>
    <col min="3076" max="3077" width="10" style="522" customWidth="1"/>
    <col min="3078" max="3080" width="11" style="522"/>
    <col min="3081" max="3081" width="13.75" style="522" customWidth="1"/>
    <col min="3082" max="3328" width="11" style="522"/>
    <col min="3329" max="3329" width="2.375" style="522" customWidth="1"/>
    <col min="3330" max="3330" width="15.125" style="522" customWidth="1"/>
    <col min="3331" max="3331" width="20.375" style="522" customWidth="1"/>
    <col min="3332" max="3333" width="10" style="522" customWidth="1"/>
    <col min="3334" max="3336" width="11" style="522"/>
    <col min="3337" max="3337" width="13.75" style="522" customWidth="1"/>
    <col min="3338" max="3584" width="11" style="522"/>
    <col min="3585" max="3585" width="2.375" style="522" customWidth="1"/>
    <col min="3586" max="3586" width="15.125" style="522" customWidth="1"/>
    <col min="3587" max="3587" width="20.375" style="522" customWidth="1"/>
    <col min="3588" max="3589" width="10" style="522" customWidth="1"/>
    <col min="3590" max="3592" width="11" style="522"/>
    <col min="3593" max="3593" width="13.75" style="522" customWidth="1"/>
    <col min="3594" max="3840" width="11" style="522"/>
    <col min="3841" max="3841" width="2.375" style="522" customWidth="1"/>
    <col min="3842" max="3842" width="15.125" style="522" customWidth="1"/>
    <col min="3843" max="3843" width="20.375" style="522" customWidth="1"/>
    <col min="3844" max="3845" width="10" style="522" customWidth="1"/>
    <col min="3846" max="3848" width="11" style="522"/>
    <col min="3849" max="3849" width="13.75" style="522" customWidth="1"/>
    <col min="3850" max="4096" width="11" style="522"/>
    <col min="4097" max="4097" width="2.375" style="522" customWidth="1"/>
    <col min="4098" max="4098" width="15.125" style="522" customWidth="1"/>
    <col min="4099" max="4099" width="20.375" style="522" customWidth="1"/>
    <col min="4100" max="4101" width="10" style="522" customWidth="1"/>
    <col min="4102" max="4104" width="11" style="522"/>
    <col min="4105" max="4105" width="13.75" style="522" customWidth="1"/>
    <col min="4106" max="4352" width="11" style="522"/>
    <col min="4353" max="4353" width="2.375" style="522" customWidth="1"/>
    <col min="4354" max="4354" width="15.125" style="522" customWidth="1"/>
    <col min="4355" max="4355" width="20.375" style="522" customWidth="1"/>
    <col min="4356" max="4357" width="10" style="522" customWidth="1"/>
    <col min="4358" max="4360" width="11" style="522"/>
    <col min="4361" max="4361" width="13.75" style="522" customWidth="1"/>
    <col min="4362" max="4608" width="11" style="522"/>
    <col min="4609" max="4609" width="2.375" style="522" customWidth="1"/>
    <col min="4610" max="4610" width="15.125" style="522" customWidth="1"/>
    <col min="4611" max="4611" width="20.375" style="522" customWidth="1"/>
    <col min="4612" max="4613" width="10" style="522" customWidth="1"/>
    <col min="4614" max="4616" width="11" style="522"/>
    <col min="4617" max="4617" width="13.75" style="522" customWidth="1"/>
    <col min="4618" max="4864" width="11" style="522"/>
    <col min="4865" max="4865" width="2.375" style="522" customWidth="1"/>
    <col min="4866" max="4866" width="15.125" style="522" customWidth="1"/>
    <col min="4867" max="4867" width="20.375" style="522" customWidth="1"/>
    <col min="4868" max="4869" width="10" style="522" customWidth="1"/>
    <col min="4870" max="4872" width="11" style="522"/>
    <col min="4873" max="4873" width="13.75" style="522" customWidth="1"/>
    <col min="4874" max="5120" width="11" style="522"/>
    <col min="5121" max="5121" width="2.375" style="522" customWidth="1"/>
    <col min="5122" max="5122" width="15.125" style="522" customWidth="1"/>
    <col min="5123" max="5123" width="20.375" style="522" customWidth="1"/>
    <col min="5124" max="5125" width="10" style="522" customWidth="1"/>
    <col min="5126" max="5128" width="11" style="522"/>
    <col min="5129" max="5129" width="13.75" style="522" customWidth="1"/>
    <col min="5130" max="5376" width="11" style="522"/>
    <col min="5377" max="5377" width="2.375" style="522" customWidth="1"/>
    <col min="5378" max="5378" width="15.125" style="522" customWidth="1"/>
    <col min="5379" max="5379" width="20.375" style="522" customWidth="1"/>
    <col min="5380" max="5381" width="10" style="522" customWidth="1"/>
    <col min="5382" max="5384" width="11" style="522"/>
    <col min="5385" max="5385" width="13.75" style="522" customWidth="1"/>
    <col min="5386" max="5632" width="11" style="522"/>
    <col min="5633" max="5633" width="2.375" style="522" customWidth="1"/>
    <col min="5634" max="5634" width="15.125" style="522" customWidth="1"/>
    <col min="5635" max="5635" width="20.375" style="522" customWidth="1"/>
    <col min="5636" max="5637" width="10" style="522" customWidth="1"/>
    <col min="5638" max="5640" width="11" style="522"/>
    <col min="5641" max="5641" width="13.75" style="522" customWidth="1"/>
    <col min="5642" max="5888" width="11" style="522"/>
    <col min="5889" max="5889" width="2.375" style="522" customWidth="1"/>
    <col min="5890" max="5890" width="15.125" style="522" customWidth="1"/>
    <col min="5891" max="5891" width="20.375" style="522" customWidth="1"/>
    <col min="5892" max="5893" width="10" style="522" customWidth="1"/>
    <col min="5894" max="5896" width="11" style="522"/>
    <col min="5897" max="5897" width="13.75" style="522" customWidth="1"/>
    <col min="5898" max="6144" width="11" style="522"/>
    <col min="6145" max="6145" width="2.375" style="522" customWidth="1"/>
    <col min="6146" max="6146" width="15.125" style="522" customWidth="1"/>
    <col min="6147" max="6147" width="20.375" style="522" customWidth="1"/>
    <col min="6148" max="6149" width="10" style="522" customWidth="1"/>
    <col min="6150" max="6152" width="11" style="522"/>
    <col min="6153" max="6153" width="13.75" style="522" customWidth="1"/>
    <col min="6154" max="6400" width="11" style="522"/>
    <col min="6401" max="6401" width="2.375" style="522" customWidth="1"/>
    <col min="6402" max="6402" width="15.125" style="522" customWidth="1"/>
    <col min="6403" max="6403" width="20.375" style="522" customWidth="1"/>
    <col min="6404" max="6405" width="10" style="522" customWidth="1"/>
    <col min="6406" max="6408" width="11" style="522"/>
    <col min="6409" max="6409" width="13.75" style="522" customWidth="1"/>
    <col min="6410" max="6656" width="11" style="522"/>
    <col min="6657" max="6657" width="2.375" style="522" customWidth="1"/>
    <col min="6658" max="6658" width="15.125" style="522" customWidth="1"/>
    <col min="6659" max="6659" width="20.375" style="522" customWidth="1"/>
    <col min="6660" max="6661" width="10" style="522" customWidth="1"/>
    <col min="6662" max="6664" width="11" style="522"/>
    <col min="6665" max="6665" width="13.75" style="522" customWidth="1"/>
    <col min="6666" max="6912" width="11" style="522"/>
    <col min="6913" max="6913" width="2.375" style="522" customWidth="1"/>
    <col min="6914" max="6914" width="15.125" style="522" customWidth="1"/>
    <col min="6915" max="6915" width="20.375" style="522" customWidth="1"/>
    <col min="6916" max="6917" width="10" style="522" customWidth="1"/>
    <col min="6918" max="6920" width="11" style="522"/>
    <col min="6921" max="6921" width="13.75" style="522" customWidth="1"/>
    <col min="6922" max="7168" width="11" style="522"/>
    <col min="7169" max="7169" width="2.375" style="522" customWidth="1"/>
    <col min="7170" max="7170" width="15.125" style="522" customWidth="1"/>
    <col min="7171" max="7171" width="20.375" style="522" customWidth="1"/>
    <col min="7172" max="7173" width="10" style="522" customWidth="1"/>
    <col min="7174" max="7176" width="11" style="522"/>
    <col min="7177" max="7177" width="13.75" style="522" customWidth="1"/>
    <col min="7178" max="7424" width="11" style="522"/>
    <col min="7425" max="7425" width="2.375" style="522" customWidth="1"/>
    <col min="7426" max="7426" width="15.125" style="522" customWidth="1"/>
    <col min="7427" max="7427" width="20.375" style="522" customWidth="1"/>
    <col min="7428" max="7429" width="10" style="522" customWidth="1"/>
    <col min="7430" max="7432" width="11" style="522"/>
    <col min="7433" max="7433" width="13.75" style="522" customWidth="1"/>
    <col min="7434" max="7680" width="11" style="522"/>
    <col min="7681" max="7681" width="2.375" style="522" customWidth="1"/>
    <col min="7682" max="7682" width="15.125" style="522" customWidth="1"/>
    <col min="7683" max="7683" width="20.375" style="522" customWidth="1"/>
    <col min="7684" max="7685" width="10" style="522" customWidth="1"/>
    <col min="7686" max="7688" width="11" style="522"/>
    <col min="7689" max="7689" width="13.75" style="522" customWidth="1"/>
    <col min="7690" max="7936" width="11" style="522"/>
    <col min="7937" max="7937" width="2.375" style="522" customWidth="1"/>
    <col min="7938" max="7938" width="15.125" style="522" customWidth="1"/>
    <col min="7939" max="7939" width="20.375" style="522" customWidth="1"/>
    <col min="7940" max="7941" width="10" style="522" customWidth="1"/>
    <col min="7942" max="7944" width="11" style="522"/>
    <col min="7945" max="7945" width="13.75" style="522" customWidth="1"/>
    <col min="7946" max="8192" width="11" style="522"/>
    <col min="8193" max="8193" width="2.375" style="522" customWidth="1"/>
    <col min="8194" max="8194" width="15.125" style="522" customWidth="1"/>
    <col min="8195" max="8195" width="20.375" style="522" customWidth="1"/>
    <col min="8196" max="8197" width="10" style="522" customWidth="1"/>
    <col min="8198" max="8200" width="11" style="522"/>
    <col min="8201" max="8201" width="13.75" style="522" customWidth="1"/>
    <col min="8202" max="8448" width="11" style="522"/>
    <col min="8449" max="8449" width="2.375" style="522" customWidth="1"/>
    <col min="8450" max="8450" width="15.125" style="522" customWidth="1"/>
    <col min="8451" max="8451" width="20.375" style="522" customWidth="1"/>
    <col min="8452" max="8453" width="10" style="522" customWidth="1"/>
    <col min="8454" max="8456" width="11" style="522"/>
    <col min="8457" max="8457" width="13.75" style="522" customWidth="1"/>
    <col min="8458" max="8704" width="11" style="522"/>
    <col min="8705" max="8705" width="2.375" style="522" customWidth="1"/>
    <col min="8706" max="8706" width="15.125" style="522" customWidth="1"/>
    <col min="8707" max="8707" width="20.375" style="522" customWidth="1"/>
    <col min="8708" max="8709" width="10" style="522" customWidth="1"/>
    <col min="8710" max="8712" width="11" style="522"/>
    <col min="8713" max="8713" width="13.75" style="522" customWidth="1"/>
    <col min="8714" max="8960" width="11" style="522"/>
    <col min="8961" max="8961" width="2.375" style="522" customWidth="1"/>
    <col min="8962" max="8962" width="15.125" style="522" customWidth="1"/>
    <col min="8963" max="8963" width="20.375" style="522" customWidth="1"/>
    <col min="8964" max="8965" width="10" style="522" customWidth="1"/>
    <col min="8966" max="8968" width="11" style="522"/>
    <col min="8969" max="8969" width="13.75" style="522" customWidth="1"/>
    <col min="8970" max="9216" width="11" style="522"/>
    <col min="9217" max="9217" width="2.375" style="522" customWidth="1"/>
    <col min="9218" max="9218" width="15.125" style="522" customWidth="1"/>
    <col min="9219" max="9219" width="20.375" style="522" customWidth="1"/>
    <col min="9220" max="9221" width="10" style="522" customWidth="1"/>
    <col min="9222" max="9224" width="11" style="522"/>
    <col min="9225" max="9225" width="13.75" style="522" customWidth="1"/>
    <col min="9226" max="9472" width="11" style="522"/>
    <col min="9473" max="9473" width="2.375" style="522" customWidth="1"/>
    <col min="9474" max="9474" width="15.125" style="522" customWidth="1"/>
    <col min="9475" max="9475" width="20.375" style="522" customWidth="1"/>
    <col min="9476" max="9477" width="10" style="522" customWidth="1"/>
    <col min="9478" max="9480" width="11" style="522"/>
    <col min="9481" max="9481" width="13.75" style="522" customWidth="1"/>
    <col min="9482" max="9728" width="11" style="522"/>
    <col min="9729" max="9729" width="2.375" style="522" customWidth="1"/>
    <col min="9730" max="9730" width="15.125" style="522" customWidth="1"/>
    <col min="9731" max="9731" width="20.375" style="522" customWidth="1"/>
    <col min="9732" max="9733" width="10" style="522" customWidth="1"/>
    <col min="9734" max="9736" width="11" style="522"/>
    <col min="9737" max="9737" width="13.75" style="522" customWidth="1"/>
    <col min="9738" max="9984" width="11" style="522"/>
    <col min="9985" max="9985" width="2.375" style="522" customWidth="1"/>
    <col min="9986" max="9986" width="15.125" style="522" customWidth="1"/>
    <col min="9987" max="9987" width="20.375" style="522" customWidth="1"/>
    <col min="9988" max="9989" width="10" style="522" customWidth="1"/>
    <col min="9990" max="9992" width="11" style="522"/>
    <col min="9993" max="9993" width="13.75" style="522" customWidth="1"/>
    <col min="9994" max="10240" width="11" style="522"/>
    <col min="10241" max="10241" width="2.375" style="522" customWidth="1"/>
    <col min="10242" max="10242" width="15.125" style="522" customWidth="1"/>
    <col min="10243" max="10243" width="20.375" style="522" customWidth="1"/>
    <col min="10244" max="10245" width="10" style="522" customWidth="1"/>
    <col min="10246" max="10248" width="11" style="522"/>
    <col min="10249" max="10249" width="13.75" style="522" customWidth="1"/>
    <col min="10250" max="10496" width="11" style="522"/>
    <col min="10497" max="10497" width="2.375" style="522" customWidth="1"/>
    <col min="10498" max="10498" width="15.125" style="522" customWidth="1"/>
    <col min="10499" max="10499" width="20.375" style="522" customWidth="1"/>
    <col min="10500" max="10501" width="10" style="522" customWidth="1"/>
    <col min="10502" max="10504" width="11" style="522"/>
    <col min="10505" max="10505" width="13.75" style="522" customWidth="1"/>
    <col min="10506" max="10752" width="11" style="522"/>
    <col min="10753" max="10753" width="2.375" style="522" customWidth="1"/>
    <col min="10754" max="10754" width="15.125" style="522" customWidth="1"/>
    <col min="10755" max="10755" width="20.375" style="522" customWidth="1"/>
    <col min="10756" max="10757" width="10" style="522" customWidth="1"/>
    <col min="10758" max="10760" width="11" style="522"/>
    <col min="10761" max="10761" width="13.75" style="522" customWidth="1"/>
    <col min="10762" max="11008" width="11" style="522"/>
    <col min="11009" max="11009" width="2.375" style="522" customWidth="1"/>
    <col min="11010" max="11010" width="15.125" style="522" customWidth="1"/>
    <col min="11011" max="11011" width="20.375" style="522" customWidth="1"/>
    <col min="11012" max="11013" width="10" style="522" customWidth="1"/>
    <col min="11014" max="11016" width="11" style="522"/>
    <col min="11017" max="11017" width="13.75" style="522" customWidth="1"/>
    <col min="11018" max="11264" width="11" style="522"/>
    <col min="11265" max="11265" width="2.375" style="522" customWidth="1"/>
    <col min="11266" max="11266" width="15.125" style="522" customWidth="1"/>
    <col min="11267" max="11267" width="20.375" style="522" customWidth="1"/>
    <col min="11268" max="11269" width="10" style="522" customWidth="1"/>
    <col min="11270" max="11272" width="11" style="522"/>
    <col min="11273" max="11273" width="13.75" style="522" customWidth="1"/>
    <col min="11274" max="11520" width="11" style="522"/>
    <col min="11521" max="11521" width="2.375" style="522" customWidth="1"/>
    <col min="11522" max="11522" width="15.125" style="522" customWidth="1"/>
    <col min="11523" max="11523" width="20.375" style="522" customWidth="1"/>
    <col min="11524" max="11525" width="10" style="522" customWidth="1"/>
    <col min="11526" max="11528" width="11" style="522"/>
    <col min="11529" max="11529" width="13.75" style="522" customWidth="1"/>
    <col min="11530" max="11776" width="11" style="522"/>
    <col min="11777" max="11777" width="2.375" style="522" customWidth="1"/>
    <col min="11778" max="11778" width="15.125" style="522" customWidth="1"/>
    <col min="11779" max="11779" width="20.375" style="522" customWidth="1"/>
    <col min="11780" max="11781" width="10" style="522" customWidth="1"/>
    <col min="11782" max="11784" width="11" style="522"/>
    <col min="11785" max="11785" width="13.75" style="522" customWidth="1"/>
    <col min="11786" max="12032" width="11" style="522"/>
    <col min="12033" max="12033" width="2.375" style="522" customWidth="1"/>
    <col min="12034" max="12034" width="15.125" style="522" customWidth="1"/>
    <col min="12035" max="12035" width="20.375" style="522" customWidth="1"/>
    <col min="12036" max="12037" width="10" style="522" customWidth="1"/>
    <col min="12038" max="12040" width="11" style="522"/>
    <col min="12041" max="12041" width="13.75" style="522" customWidth="1"/>
    <col min="12042" max="12288" width="11" style="522"/>
    <col min="12289" max="12289" width="2.375" style="522" customWidth="1"/>
    <col min="12290" max="12290" width="15.125" style="522" customWidth="1"/>
    <col min="12291" max="12291" width="20.375" style="522" customWidth="1"/>
    <col min="12292" max="12293" width="10" style="522" customWidth="1"/>
    <col min="12294" max="12296" width="11" style="522"/>
    <col min="12297" max="12297" width="13.75" style="522" customWidth="1"/>
    <col min="12298" max="12544" width="11" style="522"/>
    <col min="12545" max="12545" width="2.375" style="522" customWidth="1"/>
    <col min="12546" max="12546" width="15.125" style="522" customWidth="1"/>
    <col min="12547" max="12547" width="20.375" style="522" customWidth="1"/>
    <col min="12548" max="12549" width="10" style="522" customWidth="1"/>
    <col min="12550" max="12552" width="11" style="522"/>
    <col min="12553" max="12553" width="13.75" style="522" customWidth="1"/>
    <col min="12554" max="12800" width="11" style="522"/>
    <col min="12801" max="12801" width="2.375" style="522" customWidth="1"/>
    <col min="12802" max="12802" width="15.125" style="522" customWidth="1"/>
    <col min="12803" max="12803" width="20.375" style="522" customWidth="1"/>
    <col min="12804" max="12805" width="10" style="522" customWidth="1"/>
    <col min="12806" max="12808" width="11" style="522"/>
    <col min="12809" max="12809" width="13.75" style="522" customWidth="1"/>
    <col min="12810" max="13056" width="11" style="522"/>
    <col min="13057" max="13057" width="2.375" style="522" customWidth="1"/>
    <col min="13058" max="13058" width="15.125" style="522" customWidth="1"/>
    <col min="13059" max="13059" width="20.375" style="522" customWidth="1"/>
    <col min="13060" max="13061" width="10" style="522" customWidth="1"/>
    <col min="13062" max="13064" width="11" style="522"/>
    <col min="13065" max="13065" width="13.75" style="522" customWidth="1"/>
    <col min="13066" max="13312" width="11" style="522"/>
    <col min="13313" max="13313" width="2.375" style="522" customWidth="1"/>
    <col min="13314" max="13314" width="15.125" style="522" customWidth="1"/>
    <col min="13315" max="13315" width="20.375" style="522" customWidth="1"/>
    <col min="13316" max="13317" width="10" style="522" customWidth="1"/>
    <col min="13318" max="13320" width="11" style="522"/>
    <col min="13321" max="13321" width="13.75" style="522" customWidth="1"/>
    <col min="13322" max="13568" width="11" style="522"/>
    <col min="13569" max="13569" width="2.375" style="522" customWidth="1"/>
    <col min="13570" max="13570" width="15.125" style="522" customWidth="1"/>
    <col min="13571" max="13571" width="20.375" style="522" customWidth="1"/>
    <col min="13572" max="13573" width="10" style="522" customWidth="1"/>
    <col min="13574" max="13576" width="11" style="522"/>
    <col min="13577" max="13577" width="13.75" style="522" customWidth="1"/>
    <col min="13578" max="13824" width="11" style="522"/>
    <col min="13825" max="13825" width="2.375" style="522" customWidth="1"/>
    <col min="13826" max="13826" width="15.125" style="522" customWidth="1"/>
    <col min="13827" max="13827" width="20.375" style="522" customWidth="1"/>
    <col min="13828" max="13829" width="10" style="522" customWidth="1"/>
    <col min="13830" max="13832" width="11" style="522"/>
    <col min="13833" max="13833" width="13.75" style="522" customWidth="1"/>
    <col min="13834" max="14080" width="11" style="522"/>
    <col min="14081" max="14081" width="2.375" style="522" customWidth="1"/>
    <col min="14082" max="14082" width="15.125" style="522" customWidth="1"/>
    <col min="14083" max="14083" width="20.375" style="522" customWidth="1"/>
    <col min="14084" max="14085" width="10" style="522" customWidth="1"/>
    <col min="14086" max="14088" width="11" style="522"/>
    <col min="14089" max="14089" width="13.75" style="522" customWidth="1"/>
    <col min="14090" max="14336" width="11" style="522"/>
    <col min="14337" max="14337" width="2.375" style="522" customWidth="1"/>
    <col min="14338" max="14338" width="15.125" style="522" customWidth="1"/>
    <col min="14339" max="14339" width="20.375" style="522" customWidth="1"/>
    <col min="14340" max="14341" width="10" style="522" customWidth="1"/>
    <col min="14342" max="14344" width="11" style="522"/>
    <col min="14345" max="14345" width="13.75" style="522" customWidth="1"/>
    <col min="14346" max="14592" width="11" style="522"/>
    <col min="14593" max="14593" width="2.375" style="522" customWidth="1"/>
    <col min="14594" max="14594" width="15.125" style="522" customWidth="1"/>
    <col min="14595" max="14595" width="20.375" style="522" customWidth="1"/>
    <col min="14596" max="14597" width="10" style="522" customWidth="1"/>
    <col min="14598" max="14600" width="11" style="522"/>
    <col min="14601" max="14601" width="13.75" style="522" customWidth="1"/>
    <col min="14602" max="14848" width="11" style="522"/>
    <col min="14849" max="14849" width="2.375" style="522" customWidth="1"/>
    <col min="14850" max="14850" width="15.125" style="522" customWidth="1"/>
    <col min="14851" max="14851" width="20.375" style="522" customWidth="1"/>
    <col min="14852" max="14853" width="10" style="522" customWidth="1"/>
    <col min="14854" max="14856" width="11" style="522"/>
    <col min="14857" max="14857" width="13.75" style="522" customWidth="1"/>
    <col min="14858" max="15104" width="11" style="522"/>
    <col min="15105" max="15105" width="2.375" style="522" customWidth="1"/>
    <col min="15106" max="15106" width="15.125" style="522" customWidth="1"/>
    <col min="15107" max="15107" width="20.375" style="522" customWidth="1"/>
    <col min="15108" max="15109" width="10" style="522" customWidth="1"/>
    <col min="15110" max="15112" width="11" style="522"/>
    <col min="15113" max="15113" width="13.75" style="522" customWidth="1"/>
    <col min="15114" max="15360" width="11" style="522"/>
    <col min="15361" max="15361" width="2.375" style="522" customWidth="1"/>
    <col min="15362" max="15362" width="15.125" style="522" customWidth="1"/>
    <col min="15363" max="15363" width="20.375" style="522" customWidth="1"/>
    <col min="15364" max="15365" width="10" style="522" customWidth="1"/>
    <col min="15366" max="15368" width="11" style="522"/>
    <col min="15369" max="15369" width="13.75" style="522" customWidth="1"/>
    <col min="15370" max="15616" width="11" style="522"/>
    <col min="15617" max="15617" width="2.375" style="522" customWidth="1"/>
    <col min="15618" max="15618" width="15.125" style="522" customWidth="1"/>
    <col min="15619" max="15619" width="20.375" style="522" customWidth="1"/>
    <col min="15620" max="15621" width="10" style="522" customWidth="1"/>
    <col min="15622" max="15624" width="11" style="522"/>
    <col min="15625" max="15625" width="13.75" style="522" customWidth="1"/>
    <col min="15626" max="15872" width="11" style="522"/>
    <col min="15873" max="15873" width="2.375" style="522" customWidth="1"/>
    <col min="15874" max="15874" width="15.125" style="522" customWidth="1"/>
    <col min="15875" max="15875" width="20.375" style="522" customWidth="1"/>
    <col min="15876" max="15877" width="10" style="522" customWidth="1"/>
    <col min="15878" max="15880" width="11" style="522"/>
    <col min="15881" max="15881" width="13.75" style="522" customWidth="1"/>
    <col min="15882" max="16128" width="11" style="522"/>
    <col min="16129" max="16129" width="2.375" style="522" customWidth="1"/>
    <col min="16130" max="16130" width="15.125" style="522" customWidth="1"/>
    <col min="16131" max="16131" width="20.375" style="522" customWidth="1"/>
    <col min="16132" max="16133" width="10" style="522" customWidth="1"/>
    <col min="16134" max="16136" width="11" style="522"/>
    <col min="16137" max="16137" width="13.75" style="522" customWidth="1"/>
    <col min="16138" max="16384" width="11" style="522"/>
  </cols>
  <sheetData>
    <row r="1" spans="1:11" s="496" customFormat="1" ht="33.6" customHeight="1" x14ac:dyDescent="0.2">
      <c r="A1" s="495"/>
      <c r="B1" s="495"/>
      <c r="C1" s="495"/>
      <c r="D1" s="495"/>
      <c r="E1" s="15"/>
      <c r="F1" s="15"/>
      <c r="G1" s="15"/>
      <c r="I1" s="497"/>
    </row>
    <row r="2" spans="1:11" s="71" customFormat="1" ht="13.15" customHeight="1" x14ac:dyDescent="0.2">
      <c r="A2" s="498"/>
      <c r="C2" s="499"/>
      <c r="D2" s="499"/>
      <c r="G2" s="500" t="s">
        <v>480</v>
      </c>
      <c r="H2" s="501"/>
      <c r="I2" s="501"/>
      <c r="K2" s="497"/>
    </row>
    <row r="3" spans="1:11" s="496" customFormat="1" ht="19.5" customHeight="1" x14ac:dyDescent="0.25">
      <c r="A3" s="502" t="s">
        <v>481</v>
      </c>
      <c r="D3" s="503"/>
    </row>
    <row r="4" spans="1:11" s="71" customFormat="1" ht="19.5" customHeight="1" x14ac:dyDescent="0.2">
      <c r="A4" s="498"/>
      <c r="C4" s="499"/>
      <c r="D4" s="499"/>
      <c r="E4" s="499"/>
      <c r="G4" s="504"/>
      <c r="H4" s="501"/>
      <c r="I4" s="501"/>
    </row>
    <row r="5" spans="1:11" s="71" customFormat="1" ht="13.15" customHeight="1" x14ac:dyDescent="0.2">
      <c r="A5" s="498"/>
      <c r="C5" s="499"/>
      <c r="D5" s="499"/>
      <c r="E5" s="499"/>
      <c r="G5" s="504"/>
      <c r="H5" s="501"/>
      <c r="I5" s="501"/>
    </row>
    <row r="6" spans="1:11" s="71" customFormat="1" ht="13.15" customHeight="1" x14ac:dyDescent="0.2">
      <c r="A6" s="686" t="s">
        <v>482</v>
      </c>
      <c r="B6" s="675"/>
      <c r="C6" s="675"/>
      <c r="D6" s="675"/>
      <c r="E6" s="675"/>
      <c r="F6" s="687"/>
      <c r="G6" s="687"/>
      <c r="H6" s="501"/>
      <c r="I6" s="501"/>
    </row>
    <row r="7" spans="1:11" s="71" customFormat="1" ht="13.15" customHeight="1" x14ac:dyDescent="0.2">
      <c r="A7" s="498"/>
      <c r="C7" s="499"/>
      <c r="D7" s="499"/>
      <c r="E7" s="499"/>
      <c r="G7" s="504"/>
      <c r="H7" s="501"/>
      <c r="I7" s="501"/>
    </row>
    <row r="8" spans="1:11" s="504" customFormat="1" ht="13.15" customHeight="1" x14ac:dyDescent="0.2">
      <c r="B8" s="505" t="s">
        <v>483</v>
      </c>
      <c r="C8" s="506"/>
      <c r="D8" s="506"/>
      <c r="E8" s="507"/>
      <c r="F8" s="508"/>
      <c r="G8" s="508"/>
      <c r="H8" s="501"/>
      <c r="I8" s="501"/>
    </row>
    <row r="9" spans="1:11" s="504" customFormat="1" ht="13.15" customHeight="1" x14ac:dyDescent="0.2">
      <c r="A9" s="509"/>
      <c r="B9" s="684" t="s">
        <v>484</v>
      </c>
      <c r="C9" s="684"/>
      <c r="D9" s="685"/>
      <c r="E9" s="460"/>
      <c r="F9" s="460"/>
      <c r="H9" s="501"/>
      <c r="I9" s="501"/>
    </row>
    <row r="10" spans="1:11" s="504" customFormat="1" ht="13.15" customHeight="1" x14ac:dyDescent="0.2">
      <c r="A10" s="509"/>
      <c r="B10" s="684" t="s">
        <v>485</v>
      </c>
      <c r="C10" s="684"/>
      <c r="D10" s="685"/>
      <c r="E10" s="510"/>
      <c r="G10" s="511"/>
      <c r="H10" s="512"/>
      <c r="I10" s="512"/>
    </row>
    <row r="11" spans="1:11" s="504" customFormat="1" ht="13.15" customHeight="1" x14ac:dyDescent="0.2">
      <c r="A11" s="509"/>
      <c r="B11" s="684" t="s">
        <v>486</v>
      </c>
      <c r="C11" s="684"/>
      <c r="D11" s="685"/>
      <c r="E11" s="510"/>
      <c r="G11" s="511"/>
      <c r="H11" s="513"/>
      <c r="I11" s="513"/>
    </row>
    <row r="12" spans="1:11" s="504" customFormat="1" ht="13.15" customHeight="1" x14ac:dyDescent="0.2">
      <c r="A12" s="509"/>
      <c r="B12" s="684" t="s">
        <v>487</v>
      </c>
      <c r="C12" s="684"/>
      <c r="D12" s="685"/>
      <c r="E12" s="510"/>
      <c r="G12" s="511"/>
      <c r="H12" s="513"/>
      <c r="I12" s="513"/>
    </row>
    <row r="13" spans="1:11" s="504" customFormat="1" ht="13.15" customHeight="1" x14ac:dyDescent="0.2">
      <c r="A13" s="509"/>
      <c r="B13" s="684" t="s">
        <v>488</v>
      </c>
      <c r="C13" s="684"/>
      <c r="D13" s="685"/>
      <c r="E13" s="510"/>
      <c r="G13" s="511"/>
    </row>
    <row r="14" spans="1:11" s="504" customFormat="1" ht="13.15" customHeight="1" x14ac:dyDescent="0.2">
      <c r="A14" s="509"/>
      <c r="B14" s="684" t="s">
        <v>489</v>
      </c>
      <c r="C14" s="684"/>
      <c r="D14" s="685"/>
      <c r="E14" s="510"/>
      <c r="G14" s="511"/>
    </row>
    <row r="15" spans="1:11" s="504" customFormat="1" ht="13.15" customHeight="1" x14ac:dyDescent="0.2">
      <c r="A15" s="509"/>
      <c r="B15" s="684" t="s">
        <v>490</v>
      </c>
      <c r="C15" s="684"/>
      <c r="D15" s="685"/>
      <c r="E15" s="510"/>
      <c r="G15" s="511"/>
    </row>
    <row r="16" spans="1:11" s="504" customFormat="1" ht="13.15" customHeight="1" x14ac:dyDescent="0.2">
      <c r="A16" s="509"/>
      <c r="B16" s="684" t="s">
        <v>491</v>
      </c>
      <c r="C16" s="684"/>
      <c r="D16" s="685"/>
      <c r="E16" s="510"/>
      <c r="G16" s="511"/>
    </row>
    <row r="17" spans="1:8" s="504" customFormat="1" ht="13.15" customHeight="1" x14ac:dyDescent="0.2">
      <c r="A17" s="509"/>
      <c r="B17" s="688"/>
      <c r="C17" s="688"/>
      <c r="D17" s="514"/>
      <c r="E17" s="510"/>
      <c r="G17" s="511"/>
    </row>
    <row r="18" spans="1:8" s="504" customFormat="1" ht="13.15" customHeight="1" x14ac:dyDescent="0.2">
      <c r="B18" s="505" t="s">
        <v>492</v>
      </c>
      <c r="C18" s="515"/>
      <c r="D18" s="514"/>
      <c r="E18" s="510"/>
      <c r="G18" s="511"/>
    </row>
    <row r="19" spans="1:8" s="504" customFormat="1" ht="13.15" customHeight="1" x14ac:dyDescent="0.2">
      <c r="A19" s="509"/>
      <c r="B19" s="684" t="s">
        <v>493</v>
      </c>
      <c r="C19" s="684"/>
      <c r="D19" s="685"/>
      <c r="E19" s="510"/>
      <c r="G19" s="511"/>
    </row>
    <row r="20" spans="1:8" s="504" customFormat="1" ht="13.15" customHeight="1" x14ac:dyDescent="0.2">
      <c r="A20" s="509"/>
      <c r="B20" s="684" t="s">
        <v>494</v>
      </c>
      <c r="C20" s="684"/>
      <c r="D20" s="685"/>
      <c r="E20" s="510"/>
      <c r="G20" s="511"/>
    </row>
    <row r="21" spans="1:8" s="504" customFormat="1" ht="13.15" customHeight="1" x14ac:dyDescent="0.2">
      <c r="A21" s="509"/>
      <c r="B21" s="684" t="s">
        <v>495</v>
      </c>
      <c r="C21" s="684"/>
      <c r="D21" s="685"/>
      <c r="E21" s="510"/>
      <c r="G21" s="511"/>
    </row>
    <row r="22" spans="1:8" s="504" customFormat="1" ht="13.15" customHeight="1" x14ac:dyDescent="0.2">
      <c r="A22" s="509"/>
      <c r="B22" s="684" t="s">
        <v>496</v>
      </c>
      <c r="C22" s="684"/>
      <c r="D22" s="685"/>
      <c r="E22" s="510"/>
      <c r="G22" s="511"/>
    </row>
    <row r="23" spans="1:8" s="504" customFormat="1" ht="13.15" customHeight="1" x14ac:dyDescent="0.2">
      <c r="A23" s="509"/>
      <c r="B23" s="684" t="s">
        <v>497</v>
      </c>
      <c r="C23" s="684"/>
      <c r="D23" s="685"/>
      <c r="E23" s="510"/>
      <c r="G23" s="511"/>
    </row>
    <row r="24" spans="1:8" s="504" customFormat="1" ht="13.15" customHeight="1" x14ac:dyDescent="0.2">
      <c r="A24" s="509"/>
      <c r="B24" s="684" t="s">
        <v>498</v>
      </c>
      <c r="C24" s="684"/>
      <c r="D24" s="685"/>
      <c r="E24" s="510"/>
      <c r="G24" s="511"/>
    </row>
    <row r="25" spans="1:8" s="504" customFormat="1" ht="13.15" customHeight="1" x14ac:dyDescent="0.2">
      <c r="A25" s="509"/>
      <c r="B25" s="684" t="s">
        <v>499</v>
      </c>
      <c r="C25" s="684"/>
      <c r="D25" s="685"/>
      <c r="E25" s="510"/>
      <c r="G25" s="511"/>
    </row>
    <row r="26" spans="1:8" s="504" customFormat="1" ht="13.15" customHeight="1" x14ac:dyDescent="0.2">
      <c r="A26" s="509"/>
      <c r="B26" s="684" t="s">
        <v>500</v>
      </c>
      <c r="C26" s="684"/>
      <c r="D26" s="685"/>
      <c r="E26" s="510"/>
      <c r="G26" s="71"/>
    </row>
    <row r="27" spans="1:8" s="504" customFormat="1" ht="13.15" customHeight="1" x14ac:dyDescent="0.2">
      <c r="A27" s="509"/>
      <c r="B27" s="684" t="s">
        <v>501</v>
      </c>
      <c r="C27" s="684"/>
      <c r="D27" s="685"/>
      <c r="E27" s="510"/>
      <c r="G27" s="71"/>
    </row>
    <row r="28" spans="1:8" s="71" customFormat="1" ht="13.15" customHeight="1" x14ac:dyDescent="0.2">
      <c r="A28" s="509"/>
      <c r="B28" s="684" t="s">
        <v>502</v>
      </c>
      <c r="C28" s="684"/>
      <c r="D28" s="685"/>
      <c r="E28" s="510"/>
      <c r="F28" s="504"/>
    </row>
    <row r="29" spans="1:8" s="71" customFormat="1" ht="13.15" customHeight="1" x14ac:dyDescent="0.2">
      <c r="A29" s="509"/>
      <c r="B29" s="684" t="s">
        <v>503</v>
      </c>
      <c r="C29" s="684"/>
      <c r="D29" s="685"/>
      <c r="E29" s="510"/>
    </row>
    <row r="30" spans="1:8" s="71" customFormat="1" ht="13.15" customHeight="1" x14ac:dyDescent="0.2">
      <c r="A30" s="509"/>
      <c r="B30" s="684" t="s">
        <v>504</v>
      </c>
      <c r="C30" s="684"/>
      <c r="D30" s="685"/>
      <c r="E30" s="510"/>
    </row>
    <row r="31" spans="1:8" s="71" customFormat="1" ht="13.15" customHeight="1" x14ac:dyDescent="0.2">
      <c r="A31" s="509"/>
      <c r="B31" s="684" t="s">
        <v>505</v>
      </c>
      <c r="C31" s="684"/>
      <c r="D31" s="685"/>
      <c r="E31" s="510"/>
      <c r="H31" s="516"/>
    </row>
    <row r="32" spans="1:8" s="71" customFormat="1" ht="13.15" customHeight="1" x14ac:dyDescent="0.2">
      <c r="A32" s="509"/>
      <c r="B32" s="684" t="s">
        <v>506</v>
      </c>
      <c r="C32" s="684"/>
      <c r="D32" s="685"/>
      <c r="E32" s="510"/>
      <c r="H32" s="516"/>
    </row>
    <row r="33" spans="1:8" s="504" customFormat="1" ht="13.15" customHeight="1" x14ac:dyDescent="0.2">
      <c r="A33" s="509"/>
      <c r="B33" s="684" t="s">
        <v>507</v>
      </c>
      <c r="C33" s="684"/>
      <c r="D33" s="685"/>
      <c r="E33" s="510"/>
      <c r="F33" s="71"/>
      <c r="G33" s="71"/>
      <c r="H33" s="517"/>
    </row>
    <row r="34" spans="1:8" ht="13.15" customHeight="1" x14ac:dyDescent="0.2">
      <c r="A34" s="509"/>
      <c r="B34" s="518"/>
      <c r="C34" s="519"/>
      <c r="D34" s="520"/>
      <c r="E34" s="510"/>
      <c r="F34" s="71"/>
      <c r="G34" s="71"/>
      <c r="H34" s="521"/>
    </row>
    <row r="35" spans="1:8" ht="13.15" customHeight="1" x14ac:dyDescent="0.2">
      <c r="A35" s="690" t="s">
        <v>508</v>
      </c>
      <c r="B35" s="690"/>
      <c r="C35" s="690"/>
      <c r="D35" s="690"/>
      <c r="E35" s="690"/>
      <c r="F35" s="690"/>
      <c r="G35" s="690"/>
      <c r="H35" s="521"/>
    </row>
    <row r="36" spans="1:8" ht="13.15" customHeight="1" x14ac:dyDescent="0.2">
      <c r="A36" s="523"/>
      <c r="B36" s="524"/>
      <c r="C36" s="524"/>
      <c r="D36" s="525"/>
      <c r="E36" s="525"/>
      <c r="F36" s="525"/>
      <c r="G36" s="525"/>
      <c r="H36" s="521"/>
    </row>
    <row r="37" spans="1:8" ht="13.15" customHeight="1" x14ac:dyDescent="0.2">
      <c r="A37" s="689" t="s">
        <v>509</v>
      </c>
      <c r="B37" s="689"/>
      <c r="C37" s="689"/>
      <c r="D37" s="689"/>
      <c r="E37" s="689"/>
      <c r="F37" s="689"/>
      <c r="G37" s="689"/>
      <c r="H37" s="521"/>
    </row>
    <row r="38" spans="1:8" ht="13.15" customHeight="1" x14ac:dyDescent="0.2">
      <c r="A38" s="526"/>
      <c r="B38" s="527"/>
      <c r="C38" s="527"/>
      <c r="D38" s="514"/>
      <c r="E38" s="528"/>
      <c r="F38" s="516"/>
      <c r="G38" s="516"/>
      <c r="H38" s="521"/>
    </row>
    <row r="39" spans="1:8" ht="13.15" customHeight="1" x14ac:dyDescent="0.2">
      <c r="A39" s="691" t="s">
        <v>510</v>
      </c>
      <c r="B39" s="691"/>
      <c r="C39" s="691"/>
      <c r="D39" s="691"/>
      <c r="E39" s="691"/>
      <c r="F39" s="692"/>
      <c r="G39" s="692"/>
    </row>
    <row r="40" spans="1:8" ht="13.15" customHeight="1" x14ac:dyDescent="0.2">
      <c r="A40" s="692"/>
      <c r="B40" s="692"/>
      <c r="C40" s="692"/>
      <c r="D40" s="692"/>
      <c r="E40" s="692"/>
      <c r="F40" s="692"/>
      <c r="G40" s="692"/>
    </row>
    <row r="41" spans="1:8" ht="13.15" customHeight="1" x14ac:dyDescent="0.2">
      <c r="A41" s="529"/>
      <c r="B41" s="529"/>
      <c r="C41" s="529"/>
      <c r="D41" s="530"/>
      <c r="E41" s="530"/>
      <c r="F41" s="521"/>
      <c r="G41" s="521"/>
    </row>
    <row r="42" spans="1:8" ht="13.15" customHeight="1" x14ac:dyDescent="0.2">
      <c r="A42" s="693" t="s">
        <v>511</v>
      </c>
      <c r="B42" s="694"/>
      <c r="C42" s="694"/>
      <c r="D42" s="694"/>
      <c r="E42" s="694"/>
      <c r="F42" s="694"/>
      <c r="G42" s="694"/>
    </row>
    <row r="43" spans="1:8" ht="13.15" customHeight="1" x14ac:dyDescent="0.2">
      <c r="A43" s="689" t="s">
        <v>512</v>
      </c>
      <c r="B43" s="689"/>
      <c r="C43" s="531" t="s">
        <v>513</v>
      </c>
      <c r="D43" s="531"/>
      <c r="E43" s="531"/>
      <c r="F43" s="531"/>
      <c r="G43" s="531"/>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A43:B43"/>
    <mergeCell ref="B27:D27"/>
    <mergeCell ref="B28:D28"/>
    <mergeCell ref="B29:D29"/>
    <mergeCell ref="B30:D30"/>
    <mergeCell ref="B31:D31"/>
    <mergeCell ref="B32:D32"/>
    <mergeCell ref="B33:D33"/>
    <mergeCell ref="A35:G35"/>
    <mergeCell ref="A37:G37"/>
    <mergeCell ref="A39:G40"/>
    <mergeCell ref="A42:G42"/>
    <mergeCell ref="B26:D26"/>
    <mergeCell ref="B14:D14"/>
    <mergeCell ref="B15:D15"/>
    <mergeCell ref="B16:D16"/>
    <mergeCell ref="B17:C17"/>
    <mergeCell ref="B19:D19"/>
    <mergeCell ref="B20:D20"/>
    <mergeCell ref="B21:D21"/>
    <mergeCell ref="B22:D22"/>
    <mergeCell ref="B23:D23"/>
    <mergeCell ref="B24:D24"/>
    <mergeCell ref="B25:D25"/>
    <mergeCell ref="B13:D13"/>
    <mergeCell ref="A6:G6"/>
    <mergeCell ref="B9:D9"/>
    <mergeCell ref="B10:D10"/>
    <mergeCell ref="B11:D11"/>
    <mergeCell ref="B12:D1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2020-09-28T09:01:02Z</dcterms:created>
  <dcterms:modified xsi:type="dcterms:W3CDTF">2020-09-28T10:34:42Z</dcterms:modified>
</cp:coreProperties>
</file>